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geprüfte_Tabellen\"/>
    </mc:Choice>
  </mc:AlternateContent>
  <xr:revisionPtr revIDLastSave="0" documentId="13_ncr:1_{BEA853C7-C7ED-45B6-929E-D58D45A38820}" xr6:coauthVersionLast="36" xr6:coauthVersionMax="36" xr10:uidLastSave="{00000000-0000-0000-0000-000000000000}"/>
  <bookViews>
    <workbookView xWindow="0" yWindow="0" windowWidth="28800" windowHeight="13635" activeTab="3" xr2:uid="{00000000-000D-0000-FFFF-FFFF00000000}"/>
    <workbookView xWindow="0" yWindow="0" windowWidth="28800" windowHeight="13635" xr2:uid="{00000000-000D-0000-FFFF-FFFF01000000}"/>
    <workbookView xWindow="0" yWindow="0" windowWidth="28800" windowHeight="14025" activeTab="4" xr2:uid="{527860D5-3159-4951-AB6F-2514C5DDBC82}"/>
  </bookViews>
  <sheets>
    <sheet name="2019_A17" sheetId="6" r:id="rId1"/>
    <sheet name="A17_Berechnung" sheetId="1" r:id="rId2"/>
    <sheet name="Rohdaten_Berechnung" sheetId="5" r:id="rId3"/>
    <sheet name="2019_A17_Karte" sheetId="7" r:id="rId4"/>
    <sheet name="Rohdaten_2019" sheetId="8" r:id="rId5"/>
    <sheet name="Rohdaten_2018" sheetId="2" r:id="rId6"/>
    <sheet name="Rohdaten_2017" sheetId="3" r:id="rId7"/>
    <sheet name="A2017_alte_Tabelle" sheetId="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9" i="6" l="1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6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H19" i="5"/>
  <c r="G19" i="5"/>
  <c r="G8" i="5"/>
  <c r="H8" i="5"/>
  <c r="H9" i="5"/>
  <c r="G12" i="5"/>
  <c r="H12" i="5"/>
  <c r="H13" i="5"/>
  <c r="G16" i="5"/>
  <c r="H16" i="5"/>
  <c r="H17" i="5"/>
  <c r="G21" i="5"/>
  <c r="H21" i="5"/>
  <c r="H22" i="5"/>
  <c r="G25" i="5"/>
  <c r="H25" i="5"/>
  <c r="H26" i="5"/>
  <c r="G29" i="5"/>
  <c r="H29" i="5"/>
  <c r="H30" i="5"/>
  <c r="G33" i="5"/>
  <c r="H33" i="5"/>
  <c r="H34" i="5"/>
  <c r="G37" i="5"/>
  <c r="H37" i="5"/>
  <c r="H38" i="5"/>
  <c r="G41" i="5"/>
  <c r="H41" i="5"/>
  <c r="H42" i="5"/>
  <c r="G45" i="5"/>
  <c r="H45" i="5"/>
  <c r="H46" i="5"/>
  <c r="G49" i="5"/>
  <c r="H49" i="5"/>
  <c r="H50" i="5"/>
  <c r="G53" i="5"/>
  <c r="H53" i="5"/>
  <c r="H54" i="5"/>
  <c r="K56" i="5"/>
  <c r="L56" i="5"/>
  <c r="M56" i="5"/>
  <c r="H4" i="5" s="1"/>
  <c r="N56" i="5"/>
  <c r="G4" i="5" s="1"/>
  <c r="K6" i="5"/>
  <c r="L6" i="5"/>
  <c r="M6" i="5"/>
  <c r="H6" i="5" s="1"/>
  <c r="N6" i="5"/>
  <c r="G6" i="5" s="1"/>
  <c r="K7" i="5"/>
  <c r="L7" i="5"/>
  <c r="M7" i="5"/>
  <c r="H7" i="5" s="1"/>
  <c r="N7" i="5"/>
  <c r="G7" i="5" s="1"/>
  <c r="K8" i="5"/>
  <c r="L8" i="5"/>
  <c r="M8" i="5"/>
  <c r="N8" i="5"/>
  <c r="K9" i="5"/>
  <c r="L9" i="5"/>
  <c r="M9" i="5"/>
  <c r="N9" i="5"/>
  <c r="G9" i="5" s="1"/>
  <c r="K10" i="5"/>
  <c r="L10" i="5"/>
  <c r="M10" i="5"/>
  <c r="H10" i="5" s="1"/>
  <c r="N10" i="5"/>
  <c r="G10" i="5" s="1"/>
  <c r="K11" i="5"/>
  <c r="L11" i="5"/>
  <c r="M11" i="5"/>
  <c r="H11" i="5" s="1"/>
  <c r="N11" i="5"/>
  <c r="G11" i="5" s="1"/>
  <c r="K12" i="5"/>
  <c r="L12" i="5"/>
  <c r="M12" i="5"/>
  <c r="N12" i="5"/>
  <c r="K13" i="5"/>
  <c r="L13" i="5"/>
  <c r="M13" i="5"/>
  <c r="N13" i="5"/>
  <c r="G13" i="5" s="1"/>
  <c r="K14" i="5"/>
  <c r="L14" i="5"/>
  <c r="M14" i="5"/>
  <c r="H14" i="5" s="1"/>
  <c r="N14" i="5"/>
  <c r="G14" i="5" s="1"/>
  <c r="K15" i="5"/>
  <c r="L15" i="5"/>
  <c r="M15" i="5"/>
  <c r="H15" i="5" s="1"/>
  <c r="N15" i="5"/>
  <c r="G15" i="5" s="1"/>
  <c r="K16" i="5"/>
  <c r="L16" i="5"/>
  <c r="M16" i="5"/>
  <c r="N16" i="5"/>
  <c r="K17" i="5"/>
  <c r="L17" i="5"/>
  <c r="M17" i="5"/>
  <c r="N17" i="5"/>
  <c r="G17" i="5" s="1"/>
  <c r="K18" i="5"/>
  <c r="L18" i="5"/>
  <c r="M18" i="5"/>
  <c r="H18" i="5" s="1"/>
  <c r="N18" i="5"/>
  <c r="G18" i="5" s="1"/>
  <c r="K20" i="5"/>
  <c r="L20" i="5"/>
  <c r="M20" i="5"/>
  <c r="H20" i="5" s="1"/>
  <c r="N20" i="5"/>
  <c r="G20" i="5" s="1"/>
  <c r="K21" i="5"/>
  <c r="L21" i="5"/>
  <c r="M21" i="5"/>
  <c r="N21" i="5"/>
  <c r="K22" i="5"/>
  <c r="L22" i="5"/>
  <c r="M22" i="5"/>
  <c r="N22" i="5"/>
  <c r="G22" i="5" s="1"/>
  <c r="K23" i="5"/>
  <c r="L23" i="5"/>
  <c r="M23" i="5"/>
  <c r="H23" i="5" s="1"/>
  <c r="N23" i="5"/>
  <c r="G23" i="5" s="1"/>
  <c r="K24" i="5"/>
  <c r="L24" i="5"/>
  <c r="M24" i="5"/>
  <c r="H24" i="5" s="1"/>
  <c r="N24" i="5"/>
  <c r="G24" i="5" s="1"/>
  <c r="K25" i="5"/>
  <c r="L25" i="5"/>
  <c r="M25" i="5"/>
  <c r="N25" i="5"/>
  <c r="K26" i="5"/>
  <c r="L26" i="5"/>
  <c r="M26" i="5"/>
  <c r="N26" i="5"/>
  <c r="G26" i="5" s="1"/>
  <c r="K27" i="5"/>
  <c r="L27" i="5"/>
  <c r="M27" i="5"/>
  <c r="H27" i="5" s="1"/>
  <c r="N27" i="5"/>
  <c r="G27" i="5" s="1"/>
  <c r="K28" i="5"/>
  <c r="L28" i="5"/>
  <c r="M28" i="5"/>
  <c r="H28" i="5" s="1"/>
  <c r="N28" i="5"/>
  <c r="G28" i="5" s="1"/>
  <c r="K29" i="5"/>
  <c r="L29" i="5"/>
  <c r="M29" i="5"/>
  <c r="N29" i="5"/>
  <c r="K30" i="5"/>
  <c r="L30" i="5"/>
  <c r="M30" i="5"/>
  <c r="N30" i="5"/>
  <c r="G30" i="5" s="1"/>
  <c r="K31" i="5"/>
  <c r="L31" i="5"/>
  <c r="M31" i="5"/>
  <c r="H31" i="5" s="1"/>
  <c r="N31" i="5"/>
  <c r="G31" i="5" s="1"/>
  <c r="K32" i="5"/>
  <c r="L32" i="5"/>
  <c r="M32" i="5"/>
  <c r="H32" i="5" s="1"/>
  <c r="N32" i="5"/>
  <c r="G32" i="5" s="1"/>
  <c r="K33" i="5"/>
  <c r="L33" i="5"/>
  <c r="M33" i="5"/>
  <c r="N33" i="5"/>
  <c r="K34" i="5"/>
  <c r="L34" i="5"/>
  <c r="M34" i="5"/>
  <c r="N34" i="5"/>
  <c r="G34" i="5" s="1"/>
  <c r="K35" i="5"/>
  <c r="L35" i="5"/>
  <c r="M35" i="5"/>
  <c r="H35" i="5" s="1"/>
  <c r="N35" i="5"/>
  <c r="G35" i="5" s="1"/>
  <c r="K36" i="5"/>
  <c r="L36" i="5"/>
  <c r="M36" i="5"/>
  <c r="H36" i="5" s="1"/>
  <c r="N36" i="5"/>
  <c r="G36" i="5" s="1"/>
  <c r="K37" i="5"/>
  <c r="L37" i="5"/>
  <c r="M37" i="5"/>
  <c r="N37" i="5"/>
  <c r="K38" i="5"/>
  <c r="L38" i="5"/>
  <c r="M38" i="5"/>
  <c r="N38" i="5"/>
  <c r="G38" i="5" s="1"/>
  <c r="K39" i="5"/>
  <c r="L39" i="5"/>
  <c r="M39" i="5"/>
  <c r="H39" i="5" s="1"/>
  <c r="N39" i="5"/>
  <c r="G39" i="5" s="1"/>
  <c r="K40" i="5"/>
  <c r="L40" i="5"/>
  <c r="M40" i="5"/>
  <c r="H40" i="5" s="1"/>
  <c r="N40" i="5"/>
  <c r="G40" i="5" s="1"/>
  <c r="K41" i="5"/>
  <c r="L41" i="5"/>
  <c r="M41" i="5"/>
  <c r="N41" i="5"/>
  <c r="K42" i="5"/>
  <c r="L42" i="5"/>
  <c r="M42" i="5"/>
  <c r="N42" i="5"/>
  <c r="G42" i="5" s="1"/>
  <c r="K43" i="5"/>
  <c r="L43" i="5"/>
  <c r="M43" i="5"/>
  <c r="H43" i="5" s="1"/>
  <c r="N43" i="5"/>
  <c r="G43" i="5" s="1"/>
  <c r="K44" i="5"/>
  <c r="L44" i="5"/>
  <c r="M44" i="5"/>
  <c r="H44" i="5" s="1"/>
  <c r="N44" i="5"/>
  <c r="G44" i="5" s="1"/>
  <c r="K45" i="5"/>
  <c r="L45" i="5"/>
  <c r="M45" i="5"/>
  <c r="N45" i="5"/>
  <c r="K46" i="5"/>
  <c r="L46" i="5"/>
  <c r="M46" i="5"/>
  <c r="N46" i="5"/>
  <c r="G46" i="5" s="1"/>
  <c r="K47" i="5"/>
  <c r="L47" i="5"/>
  <c r="M47" i="5"/>
  <c r="H47" i="5" s="1"/>
  <c r="N47" i="5"/>
  <c r="G47" i="5" s="1"/>
  <c r="K48" i="5"/>
  <c r="L48" i="5"/>
  <c r="M48" i="5"/>
  <c r="H48" i="5" s="1"/>
  <c r="N48" i="5"/>
  <c r="G48" i="5" s="1"/>
  <c r="K49" i="5"/>
  <c r="L49" i="5"/>
  <c r="M49" i="5"/>
  <c r="N49" i="5"/>
  <c r="K50" i="5"/>
  <c r="L50" i="5"/>
  <c r="M50" i="5"/>
  <c r="N50" i="5"/>
  <c r="G50" i="5" s="1"/>
  <c r="K51" i="5"/>
  <c r="L51" i="5"/>
  <c r="M51" i="5"/>
  <c r="H51" i="5" s="1"/>
  <c r="N51" i="5"/>
  <c r="G51" i="5" s="1"/>
  <c r="K52" i="5"/>
  <c r="L52" i="5"/>
  <c r="M52" i="5"/>
  <c r="H52" i="5" s="1"/>
  <c r="N52" i="5"/>
  <c r="G52" i="5" s="1"/>
  <c r="K53" i="5"/>
  <c r="L53" i="5"/>
  <c r="M53" i="5"/>
  <c r="N53" i="5"/>
  <c r="K54" i="5"/>
  <c r="L54" i="5"/>
  <c r="M54" i="5"/>
  <c r="N54" i="5"/>
  <c r="G54" i="5" s="1"/>
  <c r="K55" i="5"/>
  <c r="L55" i="5"/>
  <c r="M55" i="5"/>
  <c r="H55" i="5" s="1"/>
  <c r="N55" i="5"/>
  <c r="G55" i="5" s="1"/>
  <c r="N5" i="5"/>
  <c r="G5" i="5" s="1"/>
  <c r="M5" i="5"/>
  <c r="H5" i="5" s="1"/>
  <c r="L5" i="5"/>
  <c r="K5" i="5"/>
  <c r="Q1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B2" i="7" l="1"/>
  <c r="C4" i="7"/>
  <c r="C5" i="7"/>
  <c r="C6" i="7"/>
  <c r="C7" i="7"/>
  <c r="C8" i="7"/>
  <c r="C9" i="7"/>
  <c r="C10" i="7"/>
  <c r="C11" i="7"/>
  <c r="C12" i="7"/>
  <c r="C13" i="7"/>
  <c r="C14" i="7"/>
  <c r="C15" i="7"/>
  <c r="F5" i="7" s="1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2" i="7"/>
  <c r="F4" i="7" s="1"/>
  <c r="C3" i="7"/>
  <c r="A4" i="7"/>
  <c r="B4" i="7" s="1"/>
  <c r="A5" i="7"/>
  <c r="B5" i="7" s="1"/>
  <c r="A6" i="7"/>
  <c r="B6" i="7" s="1"/>
  <c r="A7" i="7"/>
  <c r="B7" i="7" s="1"/>
  <c r="A8" i="7"/>
  <c r="B8" i="7" s="1"/>
  <c r="A9" i="7"/>
  <c r="B9" i="7" s="1"/>
  <c r="A10" i="7"/>
  <c r="B10" i="7" s="1"/>
  <c r="A11" i="7"/>
  <c r="B11" i="7" s="1"/>
  <c r="A12" i="7"/>
  <c r="B12" i="7" s="1"/>
  <c r="A13" i="7"/>
  <c r="B13" i="7" s="1"/>
  <c r="A14" i="7"/>
  <c r="B14" i="7" s="1"/>
  <c r="A15" i="7"/>
  <c r="B15" i="7" s="1"/>
  <c r="A17" i="7"/>
  <c r="B17" i="7" s="1"/>
  <c r="A18" i="7"/>
  <c r="B18" i="7" s="1"/>
  <c r="A19" i="7"/>
  <c r="B19" i="7" s="1"/>
  <c r="A20" i="7"/>
  <c r="B20" i="7" s="1"/>
  <c r="A21" i="7"/>
  <c r="B21" i="7" s="1"/>
  <c r="A22" i="7"/>
  <c r="B22" i="7" s="1"/>
  <c r="A23" i="7"/>
  <c r="B23" i="7" s="1"/>
  <c r="A24" i="7"/>
  <c r="B24" i="7" s="1"/>
  <c r="A25" i="7"/>
  <c r="B25" i="7" s="1"/>
  <c r="A26" i="7"/>
  <c r="B26" i="7" s="1"/>
  <c r="A27" i="7"/>
  <c r="B27" i="7" s="1"/>
  <c r="A28" i="7"/>
  <c r="B28" i="7" s="1"/>
  <c r="A29" i="7"/>
  <c r="B29" i="7" s="1"/>
  <c r="A30" i="7"/>
  <c r="B30" i="7" s="1"/>
  <c r="A31" i="7"/>
  <c r="B31" i="7" s="1"/>
  <c r="A32" i="7"/>
  <c r="B32" i="7" s="1"/>
  <c r="A33" i="7"/>
  <c r="B33" i="7" s="1"/>
  <c r="A34" i="7"/>
  <c r="B34" i="7" s="1"/>
  <c r="A35" i="7"/>
  <c r="B35" i="7" s="1"/>
  <c r="A36" i="7"/>
  <c r="B36" i="7" s="1"/>
  <c r="A37" i="7"/>
  <c r="B37" i="7" s="1"/>
  <c r="A38" i="7"/>
  <c r="B38" i="7" s="1"/>
  <c r="A39" i="7"/>
  <c r="B39" i="7" s="1"/>
  <c r="A40" i="7"/>
  <c r="B40" i="7" s="1"/>
  <c r="A41" i="7"/>
  <c r="B41" i="7" s="1"/>
  <c r="A42" i="7"/>
  <c r="B42" i="7" s="1"/>
  <c r="A43" i="7"/>
  <c r="B43" i="7" s="1"/>
  <c r="A44" i="7"/>
  <c r="B44" i="7" s="1"/>
  <c r="A45" i="7"/>
  <c r="B45" i="7" s="1"/>
  <c r="A46" i="7"/>
  <c r="B46" i="7" s="1"/>
  <c r="A47" i="7"/>
  <c r="B47" i="7" s="1"/>
  <c r="A48" i="7"/>
  <c r="B48" i="7" s="1"/>
  <c r="A49" i="7"/>
  <c r="B49" i="7" s="1"/>
  <c r="A50" i="7"/>
  <c r="B50" i="7" s="1"/>
  <c r="A51" i="7"/>
  <c r="B51" i="7" s="1"/>
  <c r="A52" i="7"/>
  <c r="B52" i="7" s="1"/>
  <c r="A53" i="7"/>
  <c r="B53" i="7" s="1"/>
  <c r="A3" i="7"/>
  <c r="B3" i="7" s="1"/>
  <c r="Y2" i="5" l="1"/>
  <c r="W3" i="5"/>
  <c r="X3" i="5"/>
  <c r="Y3" i="5"/>
  <c r="Z3" i="5"/>
  <c r="AA3" i="5"/>
  <c r="W4" i="5"/>
  <c r="X4" i="5"/>
  <c r="Y4" i="5"/>
  <c r="Z4" i="5"/>
  <c r="E4" i="5" s="1"/>
  <c r="P119" i="1" s="1"/>
  <c r="AA4" i="5"/>
  <c r="C4" i="5" s="1"/>
  <c r="P60" i="1" s="1"/>
  <c r="W5" i="5"/>
  <c r="X5" i="5"/>
  <c r="Y5" i="5"/>
  <c r="Z5" i="5"/>
  <c r="E5" i="5" s="1"/>
  <c r="P78" i="1" s="1"/>
  <c r="AA5" i="5"/>
  <c r="C5" i="5" s="1"/>
  <c r="P19" i="1" s="1"/>
  <c r="W6" i="5"/>
  <c r="X6" i="5"/>
  <c r="Y6" i="5"/>
  <c r="Z6" i="5"/>
  <c r="E6" i="5" s="1"/>
  <c r="P68" i="1" s="1"/>
  <c r="AA6" i="5"/>
  <c r="C6" i="5" s="1"/>
  <c r="P9" i="1" s="1"/>
  <c r="W7" i="5"/>
  <c r="X7" i="5"/>
  <c r="Y7" i="5"/>
  <c r="Z7" i="5"/>
  <c r="E7" i="5" s="1"/>
  <c r="P69" i="1" s="1"/>
  <c r="AA7" i="5"/>
  <c r="C7" i="5" s="1"/>
  <c r="P10" i="1" s="1"/>
  <c r="W8" i="5"/>
  <c r="X8" i="5"/>
  <c r="Y8" i="5"/>
  <c r="Z8" i="5"/>
  <c r="E8" i="5" s="1"/>
  <c r="P70" i="1" s="1"/>
  <c r="AA8" i="5"/>
  <c r="C8" i="5" s="1"/>
  <c r="P11" i="1" s="1"/>
  <c r="W9" i="5"/>
  <c r="X9" i="5"/>
  <c r="Y9" i="5"/>
  <c r="Z9" i="5"/>
  <c r="E9" i="5" s="1"/>
  <c r="P71" i="1" s="1"/>
  <c r="AA9" i="5"/>
  <c r="C9" i="5" s="1"/>
  <c r="P12" i="1" s="1"/>
  <c r="W10" i="5"/>
  <c r="X10" i="5"/>
  <c r="Y10" i="5"/>
  <c r="Z10" i="5"/>
  <c r="E10" i="5" s="1"/>
  <c r="P72" i="1" s="1"/>
  <c r="AA10" i="5"/>
  <c r="C10" i="5" s="1"/>
  <c r="P13" i="1" s="1"/>
  <c r="W11" i="5"/>
  <c r="X11" i="5"/>
  <c r="Y11" i="5"/>
  <c r="Z11" i="5"/>
  <c r="E11" i="5" s="1"/>
  <c r="P73" i="1" s="1"/>
  <c r="AA11" i="5"/>
  <c r="C11" i="5" s="1"/>
  <c r="P14" i="1" s="1"/>
  <c r="W12" i="5"/>
  <c r="X12" i="5"/>
  <c r="Y12" i="5"/>
  <c r="Z12" i="5"/>
  <c r="E12" i="5" s="1"/>
  <c r="P74" i="1" s="1"/>
  <c r="AA12" i="5"/>
  <c r="C12" i="5" s="1"/>
  <c r="P15" i="1" s="1"/>
  <c r="W13" i="5"/>
  <c r="X13" i="5"/>
  <c r="Y13" i="5"/>
  <c r="Z13" i="5"/>
  <c r="E13" i="5" s="1"/>
  <c r="P75" i="1" s="1"/>
  <c r="AA13" i="5"/>
  <c r="C13" i="5" s="1"/>
  <c r="P16" i="1" s="1"/>
  <c r="W14" i="5"/>
  <c r="X14" i="5"/>
  <c r="Y14" i="5"/>
  <c r="Z14" i="5"/>
  <c r="E14" i="5" s="1"/>
  <c r="P76" i="1" s="1"/>
  <c r="AA14" i="5"/>
  <c r="C14" i="5" s="1"/>
  <c r="P17" i="1" s="1"/>
  <c r="W15" i="5"/>
  <c r="X15" i="5"/>
  <c r="Y15" i="5"/>
  <c r="Z15" i="5"/>
  <c r="E15" i="5" s="1"/>
  <c r="P77" i="1" s="1"/>
  <c r="AA15" i="5"/>
  <c r="C15" i="5" s="1"/>
  <c r="P18" i="1" s="1"/>
  <c r="W16" i="5"/>
  <c r="X16" i="5"/>
  <c r="Y16" i="5"/>
  <c r="Z16" i="5"/>
  <c r="E16" i="5" s="1"/>
  <c r="P88" i="1" s="1"/>
  <c r="AA16" i="5"/>
  <c r="C16" i="5" s="1"/>
  <c r="P29" i="1" s="1"/>
  <c r="W17" i="5"/>
  <c r="X17" i="5"/>
  <c r="Y17" i="5"/>
  <c r="Z17" i="5"/>
  <c r="E17" i="5" s="1"/>
  <c r="P80" i="1" s="1"/>
  <c r="AA17" i="5"/>
  <c r="C17" i="5" s="1"/>
  <c r="W18" i="5"/>
  <c r="X18" i="5"/>
  <c r="Y18" i="5"/>
  <c r="Z18" i="5"/>
  <c r="E18" i="5" s="1"/>
  <c r="P81" i="1" s="1"/>
  <c r="AA18" i="5"/>
  <c r="C18" i="5" s="1"/>
  <c r="P21" i="1" s="1"/>
  <c r="W20" i="5"/>
  <c r="X20" i="5"/>
  <c r="Y20" i="5"/>
  <c r="Z20" i="5"/>
  <c r="E20" i="5" s="1"/>
  <c r="P82" i="1" s="1"/>
  <c r="AA20" i="5"/>
  <c r="C20" i="5" s="1"/>
  <c r="P23" i="1" s="1"/>
  <c r="W21" i="5"/>
  <c r="X21" i="5"/>
  <c r="Y21" i="5"/>
  <c r="Z21" i="5"/>
  <c r="E21" i="5" s="1"/>
  <c r="P83" i="1" s="1"/>
  <c r="AA21" i="5"/>
  <c r="C21" i="5" s="1"/>
  <c r="P24" i="1" s="1"/>
  <c r="W22" i="5"/>
  <c r="X22" i="5"/>
  <c r="Y22" i="5"/>
  <c r="Z22" i="5"/>
  <c r="E22" i="5" s="1"/>
  <c r="P84" i="1" s="1"/>
  <c r="AA22" i="5"/>
  <c r="C22" i="5" s="1"/>
  <c r="P25" i="1" s="1"/>
  <c r="W23" i="5"/>
  <c r="X23" i="5"/>
  <c r="Y23" i="5"/>
  <c r="Z23" i="5"/>
  <c r="E23" i="5" s="1"/>
  <c r="P85" i="1" s="1"/>
  <c r="AA23" i="5"/>
  <c r="C23" i="5" s="1"/>
  <c r="P26" i="1" s="1"/>
  <c r="W24" i="5"/>
  <c r="X24" i="5"/>
  <c r="Y24" i="5"/>
  <c r="Z24" i="5"/>
  <c r="E24" i="5" s="1"/>
  <c r="P86" i="1" s="1"/>
  <c r="AA24" i="5"/>
  <c r="C24" i="5" s="1"/>
  <c r="P27" i="1" s="1"/>
  <c r="W25" i="5"/>
  <c r="X25" i="5"/>
  <c r="Y25" i="5"/>
  <c r="Z25" i="5"/>
  <c r="E25" i="5" s="1"/>
  <c r="P87" i="1" s="1"/>
  <c r="AA25" i="5"/>
  <c r="C25" i="5" s="1"/>
  <c r="P28" i="1" s="1"/>
  <c r="W26" i="5"/>
  <c r="X26" i="5"/>
  <c r="Y26" i="5"/>
  <c r="Z26" i="5"/>
  <c r="E26" i="5" s="1"/>
  <c r="P100" i="1" s="1"/>
  <c r="AA26" i="5"/>
  <c r="C26" i="5" s="1"/>
  <c r="P41" i="1" s="1"/>
  <c r="W27" i="5"/>
  <c r="X27" i="5"/>
  <c r="Y27" i="5"/>
  <c r="Z27" i="5"/>
  <c r="E27" i="5" s="1"/>
  <c r="P89" i="1" s="1"/>
  <c r="AA27" i="5"/>
  <c r="C27" i="5" s="1"/>
  <c r="P30" i="1" s="1"/>
  <c r="W28" i="5"/>
  <c r="X28" i="5"/>
  <c r="Y28" i="5"/>
  <c r="Z28" i="5"/>
  <c r="E28" i="5" s="1"/>
  <c r="P90" i="1" s="1"/>
  <c r="AA28" i="5"/>
  <c r="C28" i="5" s="1"/>
  <c r="P31" i="1" s="1"/>
  <c r="W29" i="5"/>
  <c r="X29" i="5"/>
  <c r="Y29" i="5"/>
  <c r="Z29" i="5"/>
  <c r="E29" i="5" s="1"/>
  <c r="P91" i="1" s="1"/>
  <c r="AA29" i="5"/>
  <c r="C29" i="5" s="1"/>
  <c r="P32" i="1" s="1"/>
  <c r="W30" i="5"/>
  <c r="X30" i="5"/>
  <c r="Y30" i="5"/>
  <c r="Z30" i="5"/>
  <c r="E30" i="5" s="1"/>
  <c r="P92" i="1" s="1"/>
  <c r="AA30" i="5"/>
  <c r="C30" i="5" s="1"/>
  <c r="P33" i="1" s="1"/>
  <c r="W31" i="5"/>
  <c r="X31" i="5"/>
  <c r="Y31" i="5"/>
  <c r="Z31" i="5"/>
  <c r="E31" i="5" s="1"/>
  <c r="P93" i="1" s="1"/>
  <c r="AA31" i="5"/>
  <c r="C31" i="5" s="1"/>
  <c r="P34" i="1" s="1"/>
  <c r="W32" i="5"/>
  <c r="X32" i="5"/>
  <c r="Y32" i="5"/>
  <c r="Z32" i="5"/>
  <c r="E32" i="5" s="1"/>
  <c r="P94" i="1" s="1"/>
  <c r="AA32" i="5"/>
  <c r="C32" i="5" s="1"/>
  <c r="P35" i="1" s="1"/>
  <c r="W33" i="5"/>
  <c r="X33" i="5"/>
  <c r="Y33" i="5"/>
  <c r="Z33" i="5"/>
  <c r="E33" i="5" s="1"/>
  <c r="P95" i="1" s="1"/>
  <c r="AA33" i="5"/>
  <c r="C33" i="5" s="1"/>
  <c r="P36" i="1" s="1"/>
  <c r="W34" i="5"/>
  <c r="X34" i="5"/>
  <c r="Y34" i="5"/>
  <c r="Z34" i="5"/>
  <c r="E34" i="5" s="1"/>
  <c r="P96" i="1" s="1"/>
  <c r="AA34" i="5"/>
  <c r="C34" i="5" s="1"/>
  <c r="P37" i="1" s="1"/>
  <c r="W35" i="5"/>
  <c r="X35" i="5"/>
  <c r="Y35" i="5"/>
  <c r="Z35" i="5"/>
  <c r="E35" i="5" s="1"/>
  <c r="P97" i="1" s="1"/>
  <c r="AA35" i="5"/>
  <c r="C35" i="5" s="1"/>
  <c r="P38" i="1" s="1"/>
  <c r="W36" i="5"/>
  <c r="X36" i="5"/>
  <c r="Y36" i="5"/>
  <c r="Z36" i="5"/>
  <c r="E36" i="5" s="1"/>
  <c r="P98" i="1" s="1"/>
  <c r="AA36" i="5"/>
  <c r="C36" i="5" s="1"/>
  <c r="P39" i="1" s="1"/>
  <c r="W37" i="5"/>
  <c r="X37" i="5"/>
  <c r="Y37" i="5"/>
  <c r="Z37" i="5"/>
  <c r="E37" i="5" s="1"/>
  <c r="P99" i="1" s="1"/>
  <c r="AA37" i="5"/>
  <c r="C37" i="5" s="1"/>
  <c r="P40" i="1" s="1"/>
  <c r="W38" i="5"/>
  <c r="X38" i="5"/>
  <c r="Y38" i="5"/>
  <c r="Z38" i="5"/>
  <c r="E38" i="5" s="1"/>
  <c r="P118" i="1" s="1"/>
  <c r="AA38" i="5"/>
  <c r="C38" i="5" s="1"/>
  <c r="P59" i="1" s="1"/>
  <c r="W39" i="5"/>
  <c r="X39" i="5"/>
  <c r="Y39" i="5"/>
  <c r="Z39" i="5"/>
  <c r="E39" i="5" s="1"/>
  <c r="P101" i="1" s="1"/>
  <c r="AA39" i="5"/>
  <c r="C39" i="5" s="1"/>
  <c r="P42" i="1" s="1"/>
  <c r="W40" i="5"/>
  <c r="X40" i="5"/>
  <c r="Y40" i="5"/>
  <c r="Z40" i="5"/>
  <c r="E40" i="5" s="1"/>
  <c r="P102" i="1" s="1"/>
  <c r="AA40" i="5"/>
  <c r="C40" i="5" s="1"/>
  <c r="P43" i="1" s="1"/>
  <c r="W41" i="5"/>
  <c r="X41" i="5"/>
  <c r="Y41" i="5"/>
  <c r="Z41" i="5"/>
  <c r="E41" i="5" s="1"/>
  <c r="P103" i="1" s="1"/>
  <c r="AA41" i="5"/>
  <c r="C41" i="5" s="1"/>
  <c r="P44" i="1" s="1"/>
  <c r="W42" i="5"/>
  <c r="X42" i="5"/>
  <c r="Y42" i="5"/>
  <c r="Z42" i="5"/>
  <c r="E42" i="5" s="1"/>
  <c r="P104" i="1" s="1"/>
  <c r="AA42" i="5"/>
  <c r="C42" i="5" s="1"/>
  <c r="P45" i="1" s="1"/>
  <c r="W43" i="5"/>
  <c r="X43" i="5"/>
  <c r="Y43" i="5"/>
  <c r="Z43" i="5"/>
  <c r="E43" i="5" s="1"/>
  <c r="P105" i="1" s="1"/>
  <c r="AA43" i="5"/>
  <c r="C43" i="5" s="1"/>
  <c r="P46" i="1" s="1"/>
  <c r="W44" i="5"/>
  <c r="X44" i="5"/>
  <c r="Y44" i="5"/>
  <c r="Z44" i="5"/>
  <c r="E44" i="5" s="1"/>
  <c r="P106" i="1" s="1"/>
  <c r="AA44" i="5"/>
  <c r="C44" i="5" s="1"/>
  <c r="P47" i="1" s="1"/>
  <c r="W45" i="5"/>
  <c r="X45" i="5"/>
  <c r="Y45" i="5"/>
  <c r="Z45" i="5"/>
  <c r="E45" i="5" s="1"/>
  <c r="P107" i="1" s="1"/>
  <c r="AA45" i="5"/>
  <c r="C45" i="5" s="1"/>
  <c r="P48" i="1" s="1"/>
  <c r="W46" i="5"/>
  <c r="X46" i="5"/>
  <c r="Y46" i="5"/>
  <c r="Z46" i="5"/>
  <c r="E46" i="5" s="1"/>
  <c r="P108" i="1" s="1"/>
  <c r="AA46" i="5"/>
  <c r="C46" i="5" s="1"/>
  <c r="P49" i="1" s="1"/>
  <c r="W47" i="5"/>
  <c r="X47" i="5"/>
  <c r="Y47" i="5"/>
  <c r="Z47" i="5"/>
  <c r="E47" i="5" s="1"/>
  <c r="P109" i="1" s="1"/>
  <c r="AA47" i="5"/>
  <c r="C47" i="5" s="1"/>
  <c r="P50" i="1" s="1"/>
  <c r="W48" i="5"/>
  <c r="X48" i="5"/>
  <c r="Y48" i="5"/>
  <c r="Z48" i="5"/>
  <c r="E48" i="5" s="1"/>
  <c r="P110" i="1" s="1"/>
  <c r="AA48" i="5"/>
  <c r="C48" i="5" s="1"/>
  <c r="P51" i="1" s="1"/>
  <c r="W49" i="5"/>
  <c r="X49" i="5"/>
  <c r="Y49" i="5"/>
  <c r="Z49" i="5"/>
  <c r="E49" i="5" s="1"/>
  <c r="P111" i="1" s="1"/>
  <c r="AA49" i="5"/>
  <c r="C49" i="5" s="1"/>
  <c r="P52" i="1" s="1"/>
  <c r="W50" i="5"/>
  <c r="X50" i="5"/>
  <c r="Y50" i="5"/>
  <c r="Z50" i="5"/>
  <c r="E50" i="5" s="1"/>
  <c r="P112" i="1" s="1"/>
  <c r="AA50" i="5"/>
  <c r="C50" i="5" s="1"/>
  <c r="P53" i="1" s="1"/>
  <c r="W51" i="5"/>
  <c r="X51" i="5"/>
  <c r="Y51" i="5"/>
  <c r="Z51" i="5"/>
  <c r="E51" i="5" s="1"/>
  <c r="P113" i="1" s="1"/>
  <c r="AA51" i="5"/>
  <c r="C51" i="5" s="1"/>
  <c r="P54" i="1" s="1"/>
  <c r="W52" i="5"/>
  <c r="X52" i="5"/>
  <c r="Y52" i="5"/>
  <c r="Z52" i="5"/>
  <c r="E52" i="5" s="1"/>
  <c r="P114" i="1" s="1"/>
  <c r="AA52" i="5"/>
  <c r="C52" i="5" s="1"/>
  <c r="P55" i="1" s="1"/>
  <c r="W53" i="5"/>
  <c r="X53" i="5"/>
  <c r="Y53" i="5"/>
  <c r="Z53" i="5"/>
  <c r="E53" i="5" s="1"/>
  <c r="P115" i="1" s="1"/>
  <c r="AA53" i="5"/>
  <c r="C53" i="5" s="1"/>
  <c r="P56" i="1" s="1"/>
  <c r="W54" i="5"/>
  <c r="X54" i="5"/>
  <c r="Y54" i="5"/>
  <c r="Z54" i="5"/>
  <c r="E54" i="5" s="1"/>
  <c r="P116" i="1" s="1"/>
  <c r="AA54" i="5"/>
  <c r="C54" i="5" s="1"/>
  <c r="P57" i="1" s="1"/>
  <c r="W55" i="5"/>
  <c r="X55" i="5"/>
  <c r="Y55" i="5"/>
  <c r="Z55" i="5"/>
  <c r="E55" i="5" s="1"/>
  <c r="P117" i="1" s="1"/>
  <c r="AA55" i="5"/>
  <c r="C55" i="5" s="1"/>
  <c r="P58" i="1" s="1"/>
  <c r="W1" i="5"/>
  <c r="S2" i="5"/>
  <c r="S3" i="5"/>
  <c r="T3" i="5"/>
  <c r="U3" i="5"/>
  <c r="R4" i="5"/>
  <c r="S4" i="5"/>
  <c r="T4" i="5"/>
  <c r="F4" i="5" s="1"/>
  <c r="Q119" i="1" s="1"/>
  <c r="U4" i="5"/>
  <c r="R5" i="5"/>
  <c r="S5" i="5"/>
  <c r="T5" i="5"/>
  <c r="F5" i="5" s="1"/>
  <c r="Q78" i="1" s="1"/>
  <c r="U5" i="5"/>
  <c r="R6" i="5"/>
  <c r="S6" i="5"/>
  <c r="T6" i="5"/>
  <c r="F6" i="5" s="1"/>
  <c r="Q68" i="1" s="1"/>
  <c r="U6" i="5"/>
  <c r="R7" i="5"/>
  <c r="S7" i="5"/>
  <c r="T7" i="5"/>
  <c r="F7" i="5" s="1"/>
  <c r="Q69" i="1" s="1"/>
  <c r="U7" i="5"/>
  <c r="R8" i="5"/>
  <c r="S8" i="5"/>
  <c r="T8" i="5"/>
  <c r="F8" i="5" s="1"/>
  <c r="Q70" i="1" s="1"/>
  <c r="U8" i="5"/>
  <c r="R9" i="5"/>
  <c r="S9" i="5"/>
  <c r="T9" i="5"/>
  <c r="F9" i="5" s="1"/>
  <c r="Q71" i="1" s="1"/>
  <c r="U9" i="5"/>
  <c r="R10" i="5"/>
  <c r="S10" i="5"/>
  <c r="T10" i="5"/>
  <c r="F10" i="5" s="1"/>
  <c r="Q72" i="1" s="1"/>
  <c r="U10" i="5"/>
  <c r="R11" i="5"/>
  <c r="S11" i="5"/>
  <c r="T11" i="5"/>
  <c r="F11" i="5" s="1"/>
  <c r="Q73" i="1" s="1"/>
  <c r="U11" i="5"/>
  <c r="R12" i="5"/>
  <c r="S12" i="5"/>
  <c r="T12" i="5"/>
  <c r="F12" i="5" s="1"/>
  <c r="Q74" i="1" s="1"/>
  <c r="U12" i="5"/>
  <c r="R13" i="5"/>
  <c r="S13" i="5"/>
  <c r="T13" i="5"/>
  <c r="F13" i="5" s="1"/>
  <c r="Q75" i="1" s="1"/>
  <c r="U13" i="5"/>
  <c r="R14" i="5"/>
  <c r="S14" i="5"/>
  <c r="T14" i="5"/>
  <c r="F14" i="5" s="1"/>
  <c r="Q76" i="1" s="1"/>
  <c r="U14" i="5"/>
  <c r="R15" i="5"/>
  <c r="S15" i="5"/>
  <c r="T15" i="5"/>
  <c r="F15" i="5" s="1"/>
  <c r="Q77" i="1" s="1"/>
  <c r="U15" i="5"/>
  <c r="R16" i="5"/>
  <c r="S16" i="5"/>
  <c r="T16" i="5"/>
  <c r="F16" i="5" s="1"/>
  <c r="Q88" i="1" s="1"/>
  <c r="U16" i="5"/>
  <c r="R17" i="5"/>
  <c r="S17" i="5"/>
  <c r="T17" i="5"/>
  <c r="F17" i="5" s="1"/>
  <c r="U17" i="5"/>
  <c r="R18" i="5"/>
  <c r="S18" i="5"/>
  <c r="T18" i="5"/>
  <c r="F18" i="5" s="1"/>
  <c r="Q81" i="1" s="1"/>
  <c r="U18" i="5"/>
  <c r="R20" i="5"/>
  <c r="S20" i="5"/>
  <c r="T20" i="5"/>
  <c r="F20" i="5" s="1"/>
  <c r="Q82" i="1" s="1"/>
  <c r="U20" i="5"/>
  <c r="R21" i="5"/>
  <c r="S21" i="5"/>
  <c r="T21" i="5"/>
  <c r="F21" i="5" s="1"/>
  <c r="Q83" i="1" s="1"/>
  <c r="U21" i="5"/>
  <c r="R22" i="5"/>
  <c r="S22" i="5"/>
  <c r="T22" i="5"/>
  <c r="F22" i="5" s="1"/>
  <c r="Q84" i="1" s="1"/>
  <c r="U22" i="5"/>
  <c r="R23" i="5"/>
  <c r="S23" i="5"/>
  <c r="T23" i="5"/>
  <c r="F23" i="5" s="1"/>
  <c r="Q85" i="1" s="1"/>
  <c r="U23" i="5"/>
  <c r="R24" i="5"/>
  <c r="S24" i="5"/>
  <c r="T24" i="5"/>
  <c r="F24" i="5" s="1"/>
  <c r="Q86" i="1" s="1"/>
  <c r="U24" i="5"/>
  <c r="R25" i="5"/>
  <c r="S25" i="5"/>
  <c r="T25" i="5"/>
  <c r="F25" i="5" s="1"/>
  <c r="Q87" i="1" s="1"/>
  <c r="U25" i="5"/>
  <c r="R26" i="5"/>
  <c r="S26" i="5"/>
  <c r="T26" i="5"/>
  <c r="F26" i="5" s="1"/>
  <c r="Q100" i="1" s="1"/>
  <c r="U26" i="5"/>
  <c r="R27" i="5"/>
  <c r="S27" i="5"/>
  <c r="T27" i="5"/>
  <c r="F27" i="5" s="1"/>
  <c r="Q89" i="1" s="1"/>
  <c r="U27" i="5"/>
  <c r="R28" i="5"/>
  <c r="S28" i="5"/>
  <c r="T28" i="5"/>
  <c r="F28" i="5" s="1"/>
  <c r="Q90" i="1" s="1"/>
  <c r="U28" i="5"/>
  <c r="R29" i="5"/>
  <c r="S29" i="5"/>
  <c r="T29" i="5"/>
  <c r="F29" i="5" s="1"/>
  <c r="Q91" i="1" s="1"/>
  <c r="U29" i="5"/>
  <c r="R30" i="5"/>
  <c r="S30" i="5"/>
  <c r="T30" i="5"/>
  <c r="F30" i="5" s="1"/>
  <c r="Q92" i="1" s="1"/>
  <c r="U30" i="5"/>
  <c r="R31" i="5"/>
  <c r="S31" i="5"/>
  <c r="T31" i="5"/>
  <c r="F31" i="5" s="1"/>
  <c r="Q93" i="1" s="1"/>
  <c r="U31" i="5"/>
  <c r="R32" i="5"/>
  <c r="S32" i="5"/>
  <c r="T32" i="5"/>
  <c r="F32" i="5" s="1"/>
  <c r="Q94" i="1" s="1"/>
  <c r="U32" i="5"/>
  <c r="R33" i="5"/>
  <c r="S33" i="5"/>
  <c r="T33" i="5"/>
  <c r="F33" i="5" s="1"/>
  <c r="Q95" i="1" s="1"/>
  <c r="U33" i="5"/>
  <c r="R34" i="5"/>
  <c r="S34" i="5"/>
  <c r="T34" i="5"/>
  <c r="F34" i="5" s="1"/>
  <c r="Q96" i="1" s="1"/>
  <c r="U34" i="5"/>
  <c r="R35" i="5"/>
  <c r="S35" i="5"/>
  <c r="T35" i="5"/>
  <c r="F35" i="5" s="1"/>
  <c r="Q97" i="1" s="1"/>
  <c r="U35" i="5"/>
  <c r="R36" i="5"/>
  <c r="S36" i="5"/>
  <c r="T36" i="5"/>
  <c r="F36" i="5" s="1"/>
  <c r="Q98" i="1" s="1"/>
  <c r="U36" i="5"/>
  <c r="R37" i="5"/>
  <c r="S37" i="5"/>
  <c r="T37" i="5"/>
  <c r="F37" i="5" s="1"/>
  <c r="Q99" i="1" s="1"/>
  <c r="U37" i="5"/>
  <c r="R38" i="5"/>
  <c r="S38" i="5"/>
  <c r="T38" i="5"/>
  <c r="F38" i="5" s="1"/>
  <c r="Q118" i="1" s="1"/>
  <c r="U38" i="5"/>
  <c r="R39" i="5"/>
  <c r="S39" i="5"/>
  <c r="T39" i="5"/>
  <c r="F39" i="5" s="1"/>
  <c r="Q101" i="1" s="1"/>
  <c r="U39" i="5"/>
  <c r="R40" i="5"/>
  <c r="S40" i="5"/>
  <c r="T40" i="5"/>
  <c r="F40" i="5" s="1"/>
  <c r="Q102" i="1" s="1"/>
  <c r="U40" i="5"/>
  <c r="R41" i="5"/>
  <c r="S41" i="5"/>
  <c r="T41" i="5"/>
  <c r="F41" i="5" s="1"/>
  <c r="Q103" i="1" s="1"/>
  <c r="U41" i="5"/>
  <c r="R42" i="5"/>
  <c r="S42" i="5"/>
  <c r="T42" i="5"/>
  <c r="F42" i="5" s="1"/>
  <c r="Q104" i="1" s="1"/>
  <c r="U42" i="5"/>
  <c r="R43" i="5"/>
  <c r="S43" i="5"/>
  <c r="T43" i="5"/>
  <c r="F43" i="5" s="1"/>
  <c r="Q105" i="1" s="1"/>
  <c r="U43" i="5"/>
  <c r="R44" i="5"/>
  <c r="S44" i="5"/>
  <c r="T44" i="5"/>
  <c r="F44" i="5" s="1"/>
  <c r="Q106" i="1" s="1"/>
  <c r="U44" i="5"/>
  <c r="R45" i="5"/>
  <c r="S45" i="5"/>
  <c r="T45" i="5"/>
  <c r="F45" i="5" s="1"/>
  <c r="Q107" i="1" s="1"/>
  <c r="U45" i="5"/>
  <c r="R46" i="5"/>
  <c r="S46" i="5"/>
  <c r="T46" i="5"/>
  <c r="F46" i="5" s="1"/>
  <c r="Q108" i="1" s="1"/>
  <c r="U46" i="5"/>
  <c r="R47" i="5"/>
  <c r="S47" i="5"/>
  <c r="T47" i="5"/>
  <c r="F47" i="5" s="1"/>
  <c r="Q109" i="1" s="1"/>
  <c r="U47" i="5"/>
  <c r="R48" i="5"/>
  <c r="S48" i="5"/>
  <c r="T48" i="5"/>
  <c r="F48" i="5" s="1"/>
  <c r="Q110" i="1" s="1"/>
  <c r="U48" i="5"/>
  <c r="R49" i="5"/>
  <c r="S49" i="5"/>
  <c r="T49" i="5"/>
  <c r="F49" i="5" s="1"/>
  <c r="Q111" i="1" s="1"/>
  <c r="U49" i="5"/>
  <c r="R50" i="5"/>
  <c r="S50" i="5"/>
  <c r="T50" i="5"/>
  <c r="F50" i="5" s="1"/>
  <c r="Q112" i="1" s="1"/>
  <c r="U50" i="5"/>
  <c r="R51" i="5"/>
  <c r="S51" i="5"/>
  <c r="T51" i="5"/>
  <c r="F51" i="5" s="1"/>
  <c r="Q113" i="1" s="1"/>
  <c r="U51" i="5"/>
  <c r="R52" i="5"/>
  <c r="S52" i="5"/>
  <c r="T52" i="5"/>
  <c r="F52" i="5" s="1"/>
  <c r="Q114" i="1" s="1"/>
  <c r="U52" i="5"/>
  <c r="Q53" i="5"/>
  <c r="R53" i="5"/>
  <c r="S53" i="5"/>
  <c r="T53" i="5"/>
  <c r="F53" i="5" s="1"/>
  <c r="Q115" i="1" s="1"/>
  <c r="U53" i="5"/>
  <c r="Q54" i="5"/>
  <c r="R54" i="5"/>
  <c r="S54" i="5"/>
  <c r="T54" i="5"/>
  <c r="F54" i="5" s="1"/>
  <c r="Q116" i="1" s="1"/>
  <c r="U54" i="5"/>
  <c r="Q55" i="5"/>
  <c r="R55" i="5"/>
  <c r="S55" i="5"/>
  <c r="T55" i="5"/>
  <c r="F55" i="5" s="1"/>
  <c r="Q117" i="1" s="1"/>
  <c r="U55" i="5"/>
  <c r="P79" i="1" l="1"/>
  <c r="Q79" i="1"/>
  <c r="Q80" i="1"/>
  <c r="P22" i="1"/>
  <c r="D38" i="5"/>
  <c r="Q59" i="1" s="1"/>
  <c r="D36" i="7"/>
  <c r="D30" i="5"/>
  <c r="Q33" i="1" s="1"/>
  <c r="D28" i="7"/>
  <c r="D22" i="5"/>
  <c r="Q25" i="1" s="1"/>
  <c r="D20" i="7"/>
  <c r="D13" i="5"/>
  <c r="Q16" i="1" s="1"/>
  <c r="D11" i="7"/>
  <c r="D41" i="5"/>
  <c r="Q44" i="1" s="1"/>
  <c r="D39" i="7"/>
  <c r="D16" i="5"/>
  <c r="Q29" i="1" s="1"/>
  <c r="D14" i="7"/>
  <c r="D52" i="5"/>
  <c r="Q55" i="1" s="1"/>
  <c r="D50" i="7"/>
  <c r="D44" i="5"/>
  <c r="Q47" i="1" s="1"/>
  <c r="D42" i="7"/>
  <c r="D36" i="5"/>
  <c r="Q39" i="1" s="1"/>
  <c r="D34" i="7"/>
  <c r="D28" i="5"/>
  <c r="Q31" i="1" s="1"/>
  <c r="D26" i="7"/>
  <c r="D20" i="5"/>
  <c r="Q23" i="1" s="1"/>
  <c r="D18" i="7"/>
  <c r="D11" i="5"/>
  <c r="Q14" i="1" s="1"/>
  <c r="D9" i="7"/>
  <c r="P20" i="1"/>
  <c r="D55" i="5"/>
  <c r="Q58" i="1" s="1"/>
  <c r="D53" i="7"/>
  <c r="D42" i="5"/>
  <c r="Q45" i="1" s="1"/>
  <c r="D40" i="7"/>
  <c r="D26" i="5"/>
  <c r="Q41" i="1" s="1"/>
  <c r="D24" i="7"/>
  <c r="D53" i="5"/>
  <c r="Q56" i="1" s="1"/>
  <c r="D51" i="7"/>
  <c r="D45" i="5"/>
  <c r="Q48" i="1" s="1"/>
  <c r="D43" i="7"/>
  <c r="D37" i="5"/>
  <c r="Q40" i="1" s="1"/>
  <c r="D35" i="7"/>
  <c r="D29" i="5"/>
  <c r="Q32" i="1" s="1"/>
  <c r="D27" i="7"/>
  <c r="D21" i="5"/>
  <c r="Q24" i="1" s="1"/>
  <c r="D19" i="7"/>
  <c r="D12" i="5"/>
  <c r="Q15" i="1" s="1"/>
  <c r="D10" i="7"/>
  <c r="D4" i="5"/>
  <c r="Q60" i="1" s="1"/>
  <c r="D2" i="7"/>
  <c r="D47" i="5"/>
  <c r="Q50" i="1" s="1"/>
  <c r="D45" i="7"/>
  <c r="D39" i="5"/>
  <c r="Q42" i="1" s="1"/>
  <c r="D37" i="7"/>
  <c r="D50" i="5"/>
  <c r="Q53" i="1" s="1"/>
  <c r="D48" i="7"/>
  <c r="D40" i="5"/>
  <c r="Q43" i="1" s="1"/>
  <c r="D38" i="7"/>
  <c r="D32" i="5"/>
  <c r="Q35" i="1" s="1"/>
  <c r="D30" i="7"/>
  <c r="D24" i="5"/>
  <c r="Q27" i="1" s="1"/>
  <c r="D22" i="7"/>
  <c r="D15" i="5"/>
  <c r="Q18" i="1" s="1"/>
  <c r="D13" i="7"/>
  <c r="D7" i="5"/>
  <c r="Q10" i="1" s="1"/>
  <c r="D5" i="7"/>
  <c r="D31" i="5"/>
  <c r="Q34" i="1" s="1"/>
  <c r="D29" i="7"/>
  <c r="D14" i="5"/>
  <c r="Q17" i="1" s="1"/>
  <c r="D12" i="7"/>
  <c r="D6" i="5"/>
  <c r="Q9" i="1" s="1"/>
  <c r="D4" i="7"/>
  <c r="D34" i="5"/>
  <c r="Q37" i="1" s="1"/>
  <c r="D32" i="7"/>
  <c r="D17" i="5"/>
  <c r="D16" i="7"/>
  <c r="D15" i="7"/>
  <c r="G5" i="7" s="1"/>
  <c r="D9" i="5"/>
  <c r="Q12" i="1" s="1"/>
  <c r="D7" i="7"/>
  <c r="D48" i="5"/>
  <c r="Q51" i="1" s="1"/>
  <c r="D46" i="7"/>
  <c r="D51" i="5"/>
  <c r="Q54" i="1" s="1"/>
  <c r="D49" i="7"/>
  <c r="D43" i="5"/>
  <c r="Q46" i="1" s="1"/>
  <c r="D41" i="7"/>
  <c r="D35" i="5"/>
  <c r="Q38" i="1" s="1"/>
  <c r="D33" i="7"/>
  <c r="D27" i="5"/>
  <c r="Q30" i="1" s="1"/>
  <c r="D25" i="7"/>
  <c r="D18" i="5"/>
  <c r="Q21" i="1" s="1"/>
  <c r="D17" i="7"/>
  <c r="D10" i="5"/>
  <c r="Q13" i="1" s="1"/>
  <c r="D8" i="7"/>
  <c r="D46" i="5"/>
  <c r="Q49" i="1" s="1"/>
  <c r="D44" i="7"/>
  <c r="D23" i="5"/>
  <c r="Q26" i="1" s="1"/>
  <c r="D21" i="7"/>
  <c r="D54" i="5"/>
  <c r="Q57" i="1" s="1"/>
  <c r="D52" i="7"/>
  <c r="D5" i="5"/>
  <c r="Q19" i="1" s="1"/>
  <c r="D3" i="7"/>
  <c r="D49" i="5"/>
  <c r="Q52" i="1" s="1"/>
  <c r="D47" i="7"/>
  <c r="D33" i="5"/>
  <c r="Q36" i="1" s="1"/>
  <c r="D31" i="7"/>
  <c r="D25" i="5"/>
  <c r="Q28" i="1" s="1"/>
  <c r="D23" i="7"/>
  <c r="D8" i="5"/>
  <c r="Q11" i="1" s="1"/>
  <c r="D6" i="7"/>
  <c r="G3" i="7" l="1"/>
  <c r="Q20" i="1"/>
  <c r="Q22" i="1"/>
  <c r="F3" i="7"/>
  <c r="G4" i="7"/>
  <c r="F2" i="7"/>
  <c r="G2" i="7"/>
</calcChain>
</file>

<file path=xl/sharedStrings.xml><?xml version="1.0" encoding="utf-8"?>
<sst xmlns="http://schemas.openxmlformats.org/spreadsheetml/2006/main" count="1004" uniqueCount="210">
  <si>
    <t>Kreisfreie Stadt
Landkreis
Statistische Region
Land</t>
  </si>
  <si>
    <t>Anzahl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</si>
  <si>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</si>
  <si>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</si>
  <si>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</si>
  <si>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</si>
  <si>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</si>
  <si>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</si>
  <si>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</si>
  <si>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</si>
  <si>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</si>
  <si>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</si>
  <si>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</si>
  <si>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</si>
  <si>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</si>
  <si>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 xml:space="preserve">Braunschweig,Stadt       </t>
  </si>
  <si>
    <t>Ausländerinnen und Ausländer</t>
  </si>
  <si>
    <t xml:space="preserve">Salzgitter,Stadt         </t>
  </si>
  <si>
    <t xml:space="preserve">Wolfsburg,Stadt          </t>
  </si>
  <si>
    <t xml:space="preserve">Gifhorn                  </t>
  </si>
  <si>
    <t xml:space="preserve">Goslar                   </t>
  </si>
  <si>
    <t xml:space="preserve">Helmstedt                </t>
  </si>
  <si>
    <t xml:space="preserve">Northeim                 </t>
  </si>
  <si>
    <t xml:space="preserve">Peine                    </t>
  </si>
  <si>
    <t xml:space="preserve">Wolfenbüttel             </t>
  </si>
  <si>
    <t xml:space="preserve">Göttingen                </t>
  </si>
  <si>
    <t>Stat. Region Braunschweig</t>
  </si>
  <si>
    <t>Hannover, Umland</t>
  </si>
  <si>
    <t xml:space="preserve">Hannover,Region          </t>
  </si>
  <si>
    <t>Hannover,Landeshauptstadt</t>
  </si>
  <si>
    <t xml:space="preserve">Diepholz                 </t>
  </si>
  <si>
    <t xml:space="preserve">Hameln-Pyrmont           </t>
  </si>
  <si>
    <t xml:space="preserve">Hildesheim               </t>
  </si>
  <si>
    <t xml:space="preserve">Holzminden               </t>
  </si>
  <si>
    <t xml:space="preserve">Nienburg (Weser)         </t>
  </si>
  <si>
    <t xml:space="preserve">Schaumburg               </t>
  </si>
  <si>
    <t>Stat. Region Hannover</t>
  </si>
  <si>
    <t xml:space="preserve">Celle                    </t>
  </si>
  <si>
    <t xml:space="preserve">Cuxhaven                 </t>
  </si>
  <si>
    <t xml:space="preserve">Harburg                  </t>
  </si>
  <si>
    <t xml:space="preserve">Lüchow-Dannenberg        </t>
  </si>
  <si>
    <t xml:space="preserve">Lüneburg                 </t>
  </si>
  <si>
    <t xml:space="preserve">Osterholz                </t>
  </si>
  <si>
    <t xml:space="preserve">Rotenburg (Wümme)        </t>
  </si>
  <si>
    <t xml:space="preserve">Heidekreis               </t>
  </si>
  <si>
    <t xml:space="preserve">Stade                    </t>
  </si>
  <si>
    <t xml:space="preserve">Uelzen                   </t>
  </si>
  <si>
    <t xml:space="preserve">Verden                   </t>
  </si>
  <si>
    <t>Stat. Region Lüneburg</t>
  </si>
  <si>
    <t xml:space="preserve">Delmenhorst,Stadt        </t>
  </si>
  <si>
    <t xml:space="preserve">Emden,Stadt              </t>
  </si>
  <si>
    <t xml:space="preserve">Oldenburg(Oldb),Stadt    </t>
  </si>
  <si>
    <t xml:space="preserve">Osnabrück,Stadt          </t>
  </si>
  <si>
    <t xml:space="preserve">Wilhelmshaven,Stadt      </t>
  </si>
  <si>
    <t xml:space="preserve">Ammerland                </t>
  </si>
  <si>
    <t xml:space="preserve">Aurich                   </t>
  </si>
  <si>
    <t xml:space="preserve">Cloppenburg              </t>
  </si>
  <si>
    <t xml:space="preserve">Emsland                  </t>
  </si>
  <si>
    <t xml:space="preserve">Friesland                </t>
  </si>
  <si>
    <t xml:space="preserve">Grafschaft Bentheim      </t>
  </si>
  <si>
    <t xml:space="preserve">Leer                     </t>
  </si>
  <si>
    <t xml:space="preserve">Oldenburg                </t>
  </si>
  <si>
    <t xml:space="preserve">Osnabrück                </t>
  </si>
  <si>
    <t xml:space="preserve">Vechta                   </t>
  </si>
  <si>
    <t xml:space="preserve">Wesermarsch              </t>
  </si>
  <si>
    <t xml:space="preserve">Wittmund                 </t>
  </si>
  <si>
    <t>Stat. Region Weser-Ems</t>
  </si>
  <si>
    <t>Niedersachsen</t>
  </si>
  <si>
    <t>Lebendgeborene</t>
  </si>
  <si>
    <t>insgesamt</t>
  </si>
  <si>
    <t>Deutsche</t>
  </si>
  <si>
    <t>übrige</t>
  </si>
  <si>
    <t xml:space="preserve">      </t>
  </si>
  <si>
    <t xml:space="preserve">Niedersachsen          </t>
  </si>
  <si>
    <t xml:space="preserve">Braunschweig           </t>
  </si>
  <si>
    <t xml:space="preserve">Braunschweig,Stadt     </t>
  </si>
  <si>
    <t xml:space="preserve">Salzgitter,Stadt       </t>
  </si>
  <si>
    <t xml:space="preserve">Wolfsburg,Stadt        </t>
  </si>
  <si>
    <t xml:space="preserve">Gifhorn                </t>
  </si>
  <si>
    <t xml:space="preserve">Goslar                 </t>
  </si>
  <si>
    <t xml:space="preserve">Helmstedt              </t>
  </si>
  <si>
    <t xml:space="preserve">Northeim               </t>
  </si>
  <si>
    <t xml:space="preserve">Peine                  </t>
  </si>
  <si>
    <t xml:space="preserve">Wolfenbüttel           </t>
  </si>
  <si>
    <t xml:space="preserve">Göttingen              </t>
  </si>
  <si>
    <t xml:space="preserve">Hannover               </t>
  </si>
  <si>
    <t xml:space="preserve">Hannover, Region       </t>
  </si>
  <si>
    <t>Hannover,Landeshauptsta</t>
  </si>
  <si>
    <t xml:space="preserve">Diepholz               </t>
  </si>
  <si>
    <t xml:space="preserve">Hameln-Pyrmont         </t>
  </si>
  <si>
    <t xml:space="preserve">Hildesheim             </t>
  </si>
  <si>
    <t xml:space="preserve">Holzminden             </t>
  </si>
  <si>
    <t xml:space="preserve">Nienburg (Weser)       </t>
  </si>
  <si>
    <t xml:space="preserve">Schaumburg             </t>
  </si>
  <si>
    <t xml:space="preserve">Lüneburg               </t>
  </si>
  <si>
    <t xml:space="preserve">Celle                  </t>
  </si>
  <si>
    <t xml:space="preserve">Cuxhaven               </t>
  </si>
  <si>
    <t xml:space="preserve">Harburg                </t>
  </si>
  <si>
    <t xml:space="preserve">Lüchow-Dannenberg      </t>
  </si>
  <si>
    <t xml:space="preserve">Osterholz              </t>
  </si>
  <si>
    <t xml:space="preserve">Rotenburg (Wümme)      </t>
  </si>
  <si>
    <t xml:space="preserve">Heidekreis             </t>
  </si>
  <si>
    <t xml:space="preserve">Stade                  </t>
  </si>
  <si>
    <t xml:space="preserve">Uelzen                 </t>
  </si>
  <si>
    <t xml:space="preserve">Verden                 </t>
  </si>
  <si>
    <t xml:space="preserve">Weser-Ems              </t>
  </si>
  <si>
    <t xml:space="preserve">Delmenhorst,Stadt      </t>
  </si>
  <si>
    <t xml:space="preserve">Emden,Stadt            </t>
  </si>
  <si>
    <t xml:space="preserve">Oldenburg(Oldb),Stadt  </t>
  </si>
  <si>
    <t xml:space="preserve">Osnabrück,Stadt        </t>
  </si>
  <si>
    <t xml:space="preserve">Wilhelmshaven,Stadt    </t>
  </si>
  <si>
    <t xml:space="preserve">Ammerland              </t>
  </si>
  <si>
    <t xml:space="preserve">Aurich                 </t>
  </si>
  <si>
    <t xml:space="preserve">Cloppenburg            </t>
  </si>
  <si>
    <t xml:space="preserve">Emsland                </t>
  </si>
  <si>
    <t xml:space="preserve">Friesland              </t>
  </si>
  <si>
    <t xml:space="preserve">Grafschaft Bentheim    </t>
  </si>
  <si>
    <t xml:space="preserve">Leer                   </t>
  </si>
  <si>
    <t xml:space="preserve">Oldenburg              </t>
  </si>
  <si>
    <t xml:space="preserve">Osnabrück              </t>
  </si>
  <si>
    <t xml:space="preserve">Vechta                 </t>
  </si>
  <si>
    <t xml:space="preserve">Wesermarsch            </t>
  </si>
  <si>
    <t xml:space="preserve">Wittmund               </t>
  </si>
  <si>
    <t>_x001A_</t>
  </si>
  <si>
    <t xml:space="preserve">Lebendgeborene 2018 </t>
  </si>
  <si>
    <t>Indikator A17: Lebendgeborene Deutsche und Ausländerinnen und Ausländer in Niedersachsen</t>
  </si>
  <si>
    <t>Tabelle A17-3-1: Lebendgeborene Ausländerinnen und Ausländer in Niedersachsen und den Statistischen Regionen</t>
  </si>
  <si>
    <t>Lebendgeboerene Deutsche im Jahr …</t>
  </si>
  <si>
    <t>33</t>
  </si>
  <si>
    <t>Lebendgeboerene Ausländerinnen und Ausländer im Jahr …</t>
  </si>
  <si>
    <t>Quelle: Statistik der natürlichen Bevölkerungsbewegung</t>
  </si>
  <si>
    <t>14</t>
  </si>
  <si>
    <t>15</t>
  </si>
  <si>
    <t>Ausländer</t>
  </si>
  <si>
    <t>Lebendgeborene  2017</t>
  </si>
  <si>
    <t>AGS</t>
  </si>
  <si>
    <t>AGS_EasyMap</t>
  </si>
  <si>
    <t>Gebietseinheit</t>
  </si>
  <si>
    <t>Wert</t>
  </si>
  <si>
    <t> gezippte Excel-Datei herunterladen </t>
  </si>
  <si>
    <t>© Landesamt für Statistik Niedersachsen, 2020.</t>
  </si>
  <si>
    <t>   Vervielfältigung und Verbreitung, auch auszugsweise, mit Quellenangabe gestattet.</t>
  </si>
  <si>
    <t>LSN-Online: Tabelle K1101011</t>
  </si>
  <si>
    <t>Landesamt für Statistik Niedersachsen</t>
  </si>
  <si>
    <t>Lebendgeborene - am Wohnort der Mutter - in Niedersachsen</t>
  </si>
  <si>
    <t>(Gebietstand: 1.07.2017)</t>
  </si>
  <si>
    <t>2019*</t>
  </si>
  <si>
    <t>Statistische Region*</t>
  </si>
  <si>
    <t>Kreis*</t>
  </si>
  <si>
    <t>Einheits-/Samtgemeinde*</t>
  </si>
  <si>
    <t>Insgesamt</t>
  </si>
  <si>
    <t>Insg.</t>
  </si>
  <si>
    <t>Männl.</t>
  </si>
  <si>
    <t>Weibl.</t>
  </si>
  <si>
    <t>Anz.</t>
  </si>
  <si>
    <t>%</t>
  </si>
  <si>
    <t>0 Niedersachsen</t>
  </si>
  <si>
    <t>1 Braunschweig</t>
  </si>
  <si>
    <t>101 Braunschweig,Stad</t>
  </si>
  <si>
    <t>102 Salzgitter,Stadt</t>
  </si>
  <si>
    <t>103 Wolfsburg,Stadt</t>
  </si>
  <si>
    <t>151 Gifhorn</t>
  </si>
  <si>
    <t>153 Goslar</t>
  </si>
  <si>
    <t>154 Helmstedt</t>
  </si>
  <si>
    <t>155 Northeim</t>
  </si>
  <si>
    <t>157 Peine</t>
  </si>
  <si>
    <t>158 Wolfenbüttel</t>
  </si>
  <si>
    <t>159 Göttingen</t>
  </si>
  <si>
    <t>2 Hannover</t>
  </si>
  <si>
    <t>241 Hannover,Region</t>
  </si>
  <si>
    <t>241001 Hannover,Landesha</t>
  </si>
  <si>
    <t>251 Diepholz</t>
  </si>
  <si>
    <t>252 Hameln-Pyrmont</t>
  </si>
  <si>
    <t>254 Hildesheim</t>
  </si>
  <si>
    <t>255 Holzminden</t>
  </si>
  <si>
    <t>256 Nienburg (Weser)</t>
  </si>
  <si>
    <t>257 Schaumburg</t>
  </si>
  <si>
    <t>3 Lüneburg</t>
  </si>
  <si>
    <t>351 Celle</t>
  </si>
  <si>
    <t>352 Cuxhaven</t>
  </si>
  <si>
    <t>353 Harburg</t>
  </si>
  <si>
    <t>354 Lüchow-Dannenberg</t>
  </si>
  <si>
    <t>355 Lüneburg</t>
  </si>
  <si>
    <t>356 Osterholz</t>
  </si>
  <si>
    <t>357 Rotenburg (Wümme)</t>
  </si>
  <si>
    <t>358 Heidekreis</t>
  </si>
  <si>
    <t>359 Stade</t>
  </si>
  <si>
    <t>360 Uelzen</t>
  </si>
  <si>
    <t>361 Verden</t>
  </si>
  <si>
    <t>4 Weser-Ems</t>
  </si>
  <si>
    <t>401 Delmenhorst,Stadt</t>
  </si>
  <si>
    <t>402 Emden,Stadt</t>
  </si>
  <si>
    <t>403 Oldenburg(Oldb),S</t>
  </si>
  <si>
    <t>404 Osnabrück,Stadt</t>
  </si>
  <si>
    <t>405 Wilhelmshaven,Sta</t>
  </si>
  <si>
    <t>451 Ammerland</t>
  </si>
  <si>
    <t>452 Aurich</t>
  </si>
  <si>
    <t>453 Cloppenburg</t>
  </si>
  <si>
    <t>454 Emsland</t>
  </si>
  <si>
    <t>455 Friesland</t>
  </si>
  <si>
    <t>456 Grafschaft Benthe</t>
  </si>
  <si>
    <t>457 Leer</t>
  </si>
  <si>
    <t>458 Oldenburg</t>
  </si>
  <si>
    <t>459 Osnabrück</t>
  </si>
  <si>
    <t>460 Vechta</t>
  </si>
  <si>
    <t>461 Wesermarsch</t>
  </si>
  <si>
    <t>462 Wittmund</t>
  </si>
  <si>
    <t>16</t>
  </si>
  <si>
    <t>Lebendgeborene 2019</t>
  </si>
  <si>
    <t>Gebiet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</si>
</sst>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##\ ##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NDSFrutiger 45 Light"/>
    </font>
    <font>
      <sz val="6"/>
      <name val="NDSFrutiger 45 Light"/>
    </font>
    <font>
      <sz val="11"/>
      <name val="NDSFrutiger 55 Roman"/>
    </font>
    <font>
      <sz val="9"/>
      <name val="NDSFrutiger 55 Roman"/>
    </font>
    <font>
      <sz val="6"/>
      <name val="NDSFrutiger 55 Roman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rgb="FF000080"/>
      <name val="Arial"/>
      <family val="2"/>
    </font>
    <font>
      <b/>
      <sz val="11"/>
      <color rgb="FF00008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 applyFont="0"/>
    <xf numFmtId="0" fontId="11" fillId="0" borderId="0" applyNumberFormat="0" applyFill="0" applyBorder="0" applyAlignment="0" applyProtection="0"/>
  </cellStyleXfs>
  <cellXfs count="72">
    <xf numFmtId="0" fontId="0" fillId="0" borderId="0" xfId="0"/>
    <xf numFmtId="1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/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/>
    <xf numFmtId="0" fontId="0" fillId="0" borderId="0" xfId="0" applyAlignment="1">
      <alignment horizontal="left" vertical="top"/>
    </xf>
    <xf numFmtId="164" fontId="6" fillId="0" borderId="0" xfId="0" applyNumberFormat="1" applyFont="1" applyAlignment="1">
      <alignment vertical="top"/>
    </xf>
    <xf numFmtId="0" fontId="6" fillId="0" borderId="0" xfId="0" applyFont="1" applyAlignment="1">
      <alignment horizontal="left" vertical="top"/>
    </xf>
    <xf numFmtId="0" fontId="3" fillId="0" borderId="4" xfId="0" applyFont="1" applyFill="1" applyBorder="1" applyAlignment="1">
      <alignment vertical="center"/>
    </xf>
    <xf numFmtId="165" fontId="0" fillId="0" borderId="0" xfId="0" applyNumberFormat="1"/>
    <xf numFmtId="0" fontId="7" fillId="0" borderId="0" xfId="0" applyFont="1"/>
    <xf numFmtId="0" fontId="2" fillId="0" borderId="3" xfId="0" applyFont="1" applyBorder="1" applyAlignment="1">
      <alignment horizontal="center" vertical="center"/>
    </xf>
    <xf numFmtId="0" fontId="11" fillId="0" borderId="0" xfId="2"/>
    <xf numFmtId="0" fontId="9" fillId="0" borderId="0" xfId="0" applyFont="1"/>
    <xf numFmtId="0" fontId="10" fillId="0" borderId="0" xfId="0" applyFont="1"/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25" xfId="0" applyBorder="1"/>
    <xf numFmtId="0" fontId="0" fillId="0" borderId="26" xfId="0" applyBorder="1"/>
    <xf numFmtId="0" fontId="2" fillId="0" borderId="1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0" xfId="0" applyNumberFormat="1"/>
    <xf numFmtId="0" fontId="2" fillId="0" borderId="10" xfId="0" applyFont="1" applyBorder="1" applyAlignment="1">
      <alignment vertical="center"/>
    </xf>
    <xf numFmtId="0" fontId="0" fillId="0" borderId="14" xfId="0" applyBorder="1"/>
    <xf numFmtId="164" fontId="3" fillId="3" borderId="0" xfId="0" applyNumberFormat="1" applyFont="1" applyFill="1" applyAlignment="1"/>
    <xf numFmtId="164" fontId="3" fillId="0" borderId="0" xfId="0" applyNumberFormat="1" applyFont="1" applyFill="1" applyAlignment="1">
      <alignment vertical="top"/>
    </xf>
    <xf numFmtId="164" fontId="3" fillId="3" borderId="0" xfId="0" applyNumberFormat="1" applyFont="1" applyFill="1" applyAlignment="1">
      <alignment vertical="top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</cellXfs>
  <cellStyles count="3">
    <cellStyle name="Link" xfId="2" builtinId="8"/>
    <cellStyle name="Standard" xfId="0" builtinId="0"/>
    <cellStyle name="Standard 2" xfId="1" xr:uid="{00000000-0005-0000-0000-000001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" formatCode="0"/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ellenformat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enbereich_A17_12" displayName="Datenbereich_A17_12" ref="B8:Q60" totalsRowShown="0" headerRowDxfId="33" dataDxfId="32">
  <autoFilter ref="B8:Q60" xr:uid="{00000000-0009-0000-0100-000001000000}"/>
  <tableColumns count="16">
    <tableColumn id="2" xr3:uid="{00000000-0010-0000-0000-000002000000}" name="1" dataDxfId="31"/>
    <tableColumn id="3" xr3:uid="{00000000-0010-0000-0000-000003000000}" name="33" dataDxfId="30"/>
    <tableColumn id="4" xr3:uid="{00000000-0010-0000-0000-000004000000}" name="2" dataDxfId="29"/>
    <tableColumn id="5" xr3:uid="{00000000-0010-0000-0000-000005000000}" name="3" dataDxfId="28"/>
    <tableColumn id="6" xr3:uid="{00000000-0010-0000-0000-000006000000}" name="4" dataDxfId="27"/>
    <tableColumn id="7" xr3:uid="{00000000-0010-0000-0000-000007000000}" name="5" dataDxfId="26"/>
    <tableColumn id="8" xr3:uid="{00000000-0010-0000-0000-000008000000}" name="6" dataDxfId="25"/>
    <tableColumn id="9" xr3:uid="{00000000-0010-0000-0000-000009000000}" name="7" dataDxfId="24"/>
    <tableColumn id="10" xr3:uid="{00000000-0010-0000-0000-00000A000000}" name="8" dataDxfId="23"/>
    <tableColumn id="11" xr3:uid="{00000000-0010-0000-0000-00000B000000}" name="9" dataDxfId="22"/>
    <tableColumn id="12" xr3:uid="{00000000-0010-0000-0000-00000C000000}" name="10" dataDxfId="21"/>
    <tableColumn id="13" xr3:uid="{00000000-0010-0000-0000-00000D000000}" name="11" dataDxfId="20"/>
    <tableColumn id="14" xr3:uid="{00000000-0010-0000-0000-00000E000000}" name="12" dataDxfId="19"/>
    <tableColumn id="15" xr3:uid="{00000000-0010-0000-0000-00000F000000}" name="13" dataDxfId="18"/>
    <tableColumn id="17" xr3:uid="{00000000-0010-0000-0000-000011000000}" name="14" dataDxfId="17"/>
    <tableColumn id="18" xr3:uid="{00000000-0010-0000-0000-000012000000}" name="15" dataDxfId="16"/>
  </tableColumns>
  <tableStyleInfo name="Tabellenformat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atenbereich_A17_1" displayName="Datenbereich_A17_1" ref="A8:N60" totalsRowShown="0" headerRowDxfId="15" dataDxfId="14">
  <autoFilter ref="A8:N60" xr:uid="{00000000-0009-0000-0100-000002000000}"/>
  <tableColumns count="14">
    <tableColumn id="2" xr3:uid="{00000000-0010-0000-0100-000002000000}" name="1" dataDxfId="13"/>
    <tableColumn id="3" xr3:uid="{00000000-0010-0000-0100-000003000000}" name="33" dataDxfId="12"/>
    <tableColumn id="4" xr3:uid="{00000000-0010-0000-0100-000004000000}" name="2" dataDxfId="11"/>
    <tableColumn id="5" xr3:uid="{00000000-0010-0000-0100-000005000000}" name="3" dataDxfId="10"/>
    <tableColumn id="6" xr3:uid="{00000000-0010-0000-0100-000006000000}" name="4" dataDxfId="9"/>
    <tableColumn id="7" xr3:uid="{00000000-0010-0000-0100-000007000000}" name="5" dataDxfId="8"/>
    <tableColumn id="8" xr3:uid="{00000000-0010-0000-0100-000008000000}" name="6" dataDxfId="7"/>
    <tableColumn id="9" xr3:uid="{00000000-0010-0000-0100-000009000000}" name="7" dataDxfId="6"/>
    <tableColumn id="10" xr3:uid="{00000000-0010-0000-0100-00000A000000}" name="8" dataDxfId="5"/>
    <tableColumn id="11" xr3:uid="{00000000-0010-0000-0100-00000B000000}" name="9" dataDxfId="4"/>
    <tableColumn id="12" xr3:uid="{00000000-0010-0000-0100-00000C000000}" name="10" dataDxfId="3"/>
    <tableColumn id="13" xr3:uid="{00000000-0010-0000-0100-00000D000000}" name="11" dataDxfId="2"/>
    <tableColumn id="14" xr3:uid="{00000000-0010-0000-0100-00000E000000}" name="12" dataDxfId="1"/>
    <tableColumn id="15" xr3:uid="{00000000-0010-0000-0100-00000F000000}" name="13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1.nls.niedersachsen.de/Statistik/pool/K1101011/K1101011_0000173B37BE3506365E564B99B5DFCF7ED1789960F8FBB1AC9A.zip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5">
    <tabColor theme="5"/>
  </sheetPr>
  <dimension ref="A1:S121"/>
  <sheetViews>
    <sheetView topLeftCell="A73" zoomScale="145" zoomScaleNormal="145" workbookViewId="0">
      <selection activeCell="M54" sqref="M54"/>
    </sheetView>
    <sheetView tabSelected="1" topLeftCell="A87" workbookViewId="1">
      <selection activeCell="A118" sqref="A118"/>
    </sheetView>
    <sheetView workbookViewId="2">
      <selection activeCell="A9" sqref="A9:A19"/>
    </sheetView>
  </sheetViews>
  <sheetFormatPr baseColWidth="10" defaultRowHeight="15" x14ac:dyDescent="0.25"/>
  <cols>
    <col min="2" max="2" width="26" customWidth="1"/>
    <col min="3" max="3" width="17.7109375" bestFit="1" customWidth="1"/>
  </cols>
  <sheetData>
    <row r="1" spans="1:19" x14ac:dyDescent="0.25">
      <c r="B1" s="8" t="s">
        <v>125</v>
      </c>
      <c r="C1" s="8"/>
      <c r="D1" s="8"/>
      <c r="E1" s="8"/>
      <c r="F1" s="8"/>
      <c r="G1" s="8"/>
      <c r="H1" s="8"/>
      <c r="I1" s="8"/>
      <c r="J1" s="9"/>
      <c r="N1" s="10"/>
    </row>
    <row r="2" spans="1:19" x14ac:dyDescent="0.25">
      <c r="B2" s="11" t="s">
        <v>126</v>
      </c>
      <c r="C2" s="11"/>
      <c r="D2" s="11"/>
      <c r="E2" s="11"/>
      <c r="F2" s="11"/>
      <c r="G2" s="11"/>
      <c r="H2" s="11"/>
      <c r="I2" s="11"/>
      <c r="J2" s="11"/>
      <c r="K2" s="6"/>
      <c r="L2" s="6"/>
      <c r="M2" s="6"/>
      <c r="N2" s="12"/>
      <c r="O2" s="6"/>
      <c r="P2" s="6"/>
      <c r="Q2" s="6"/>
    </row>
    <row r="4" spans="1:19" x14ac:dyDescent="0.25">
      <c r="B4" s="50" t="s">
        <v>0</v>
      </c>
      <c r="C4" s="53"/>
      <c r="D4" s="58" t="s">
        <v>129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</row>
    <row r="5" spans="1:19" x14ac:dyDescent="0.25">
      <c r="B5" s="51"/>
      <c r="C5" s="54"/>
      <c r="D5" s="60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</row>
    <row r="6" spans="1:19" x14ac:dyDescent="0.25">
      <c r="B6" s="51"/>
      <c r="C6" s="54"/>
      <c r="D6" s="41">
        <v>2005</v>
      </c>
      <c r="E6" s="42">
        <v>2006</v>
      </c>
      <c r="F6" s="42">
        <v>2007</v>
      </c>
      <c r="G6" s="42">
        <v>2008</v>
      </c>
      <c r="H6" s="42">
        <v>2009</v>
      </c>
      <c r="I6" s="42">
        <v>2010</v>
      </c>
      <c r="J6" s="42">
        <v>2011</v>
      </c>
      <c r="K6" s="42">
        <v>2012</v>
      </c>
      <c r="L6" s="42">
        <v>2013</v>
      </c>
      <c r="M6" s="42">
        <v>2014</v>
      </c>
      <c r="N6" s="42">
        <v>2015</v>
      </c>
      <c r="O6" s="43">
        <v>2016</v>
      </c>
      <c r="P6" s="43">
        <v>2017</v>
      </c>
      <c r="Q6" s="43">
        <v>2018</v>
      </c>
      <c r="R6" s="43">
        <v>2019</v>
      </c>
    </row>
    <row r="7" spans="1:19" x14ac:dyDescent="0.25">
      <c r="B7" s="52"/>
      <c r="C7" s="55"/>
      <c r="D7" s="56" t="s">
        <v>1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</row>
    <row r="8" spans="1:19" x14ac:dyDescent="0.25">
      <c r="B8" s="19" t="s">
        <v>2</v>
      </c>
      <c r="C8" s="19" t="s">
        <v>128</v>
      </c>
      <c r="D8" s="19" t="s">
        <v>3</v>
      </c>
      <c r="E8" s="19" t="s">
        <v>4</v>
      </c>
      <c r="F8" s="19" t="s">
        <v>5</v>
      </c>
      <c r="G8" s="19" t="s">
        <v>6</v>
      </c>
      <c r="H8" s="19" t="s">
        <v>7</v>
      </c>
      <c r="I8" s="19" t="s">
        <v>8</v>
      </c>
      <c r="J8" s="19" t="s">
        <v>9</v>
      </c>
      <c r="K8" s="19" t="s">
        <v>10</v>
      </c>
      <c r="L8" s="19" t="s">
        <v>11</v>
      </c>
      <c r="M8" s="19" t="s">
        <v>12</v>
      </c>
      <c r="N8" s="19" t="s">
        <v>13</v>
      </c>
      <c r="O8" s="19" t="s">
        <v>14</v>
      </c>
      <c r="P8" s="1" t="s">
        <v>131</v>
      </c>
      <c r="Q8" s="1" t="s">
        <v>132</v>
      </c>
      <c r="R8" s="1" t="s">
        <v>207</v>
      </c>
      <c r="S8" s="1"/>
    </row>
    <row r="9" spans="1:19" x14ac:dyDescent="0.25">
      <c r="A9">
        <v>101</v>
      </c>
      <c r="B9" s="2" t="s">
        <v>15</v>
      </c>
      <c r="C9" s="2" t="s">
        <v>16</v>
      </c>
      <c r="D9" s="2">
        <v>84</v>
      </c>
      <c r="E9" s="2">
        <v>72</v>
      </c>
      <c r="F9" s="2">
        <v>82</v>
      </c>
      <c r="G9" s="2">
        <v>67</v>
      </c>
      <c r="H9" s="2">
        <v>63</v>
      </c>
      <c r="I9" s="2">
        <v>87</v>
      </c>
      <c r="J9" s="2">
        <v>84</v>
      </c>
      <c r="K9" s="2">
        <v>110</v>
      </c>
      <c r="L9" s="2">
        <v>117</v>
      </c>
      <c r="M9" s="2">
        <v>138</v>
      </c>
      <c r="N9" s="2">
        <v>167</v>
      </c>
      <c r="O9" s="2">
        <v>222</v>
      </c>
      <c r="P9" s="2">
        <v>185</v>
      </c>
      <c r="Q9" s="48">
        <v>232</v>
      </c>
      <c r="R9" s="49">
        <f>VLOOKUP(A9,Rohdaten_Berechnung!$A$4:$H$55,7,FALSE)</f>
        <v>239</v>
      </c>
      <c r="S9" s="2"/>
    </row>
    <row r="10" spans="1:19" x14ac:dyDescent="0.25">
      <c r="A10">
        <v>102</v>
      </c>
      <c r="B10" s="2" t="s">
        <v>17</v>
      </c>
      <c r="C10" s="2" t="s">
        <v>16</v>
      </c>
      <c r="D10" s="2">
        <v>41</v>
      </c>
      <c r="E10" s="2">
        <v>37</v>
      </c>
      <c r="F10" s="2">
        <v>32</v>
      </c>
      <c r="G10" s="2">
        <v>32</v>
      </c>
      <c r="H10" s="2">
        <v>20</v>
      </c>
      <c r="I10" s="2">
        <v>27</v>
      </c>
      <c r="J10" s="2">
        <v>28</v>
      </c>
      <c r="K10" s="2">
        <v>22</v>
      </c>
      <c r="L10" s="2">
        <v>43</v>
      </c>
      <c r="M10" s="2">
        <v>71</v>
      </c>
      <c r="N10" s="2">
        <v>90</v>
      </c>
      <c r="O10" s="2">
        <v>210</v>
      </c>
      <c r="P10" s="2">
        <v>266</v>
      </c>
      <c r="Q10" s="48">
        <v>336</v>
      </c>
      <c r="R10" s="49">
        <f>VLOOKUP(A10,Rohdaten_Berechnung!$A$4:$H$55,7,FALSE)</f>
        <v>292</v>
      </c>
      <c r="S10" s="2"/>
    </row>
    <row r="11" spans="1:19" x14ac:dyDescent="0.25">
      <c r="A11">
        <v>103</v>
      </c>
      <c r="B11" s="2" t="s">
        <v>18</v>
      </c>
      <c r="C11" s="2" t="s">
        <v>16</v>
      </c>
      <c r="D11" s="2">
        <v>42</v>
      </c>
      <c r="E11" s="2">
        <v>49</v>
      </c>
      <c r="F11" s="2">
        <v>43</v>
      </c>
      <c r="G11" s="2">
        <v>50</v>
      </c>
      <c r="H11" s="2">
        <v>28</v>
      </c>
      <c r="I11" s="2">
        <v>45</v>
      </c>
      <c r="J11" s="2">
        <v>53</v>
      </c>
      <c r="K11" s="2">
        <v>60</v>
      </c>
      <c r="L11" s="2">
        <v>73</v>
      </c>
      <c r="M11" s="2">
        <v>99</v>
      </c>
      <c r="N11" s="2">
        <v>143</v>
      </c>
      <c r="O11" s="2">
        <v>208</v>
      </c>
      <c r="P11" s="2">
        <v>158</v>
      </c>
      <c r="Q11" s="48">
        <v>184</v>
      </c>
      <c r="R11" s="49">
        <f>VLOOKUP(A11,Rohdaten_Berechnung!$A$4:$H$55,7,FALSE)</f>
        <v>187</v>
      </c>
      <c r="S11" s="2"/>
    </row>
    <row r="12" spans="1:19" x14ac:dyDescent="0.25">
      <c r="A12">
        <v>151</v>
      </c>
      <c r="B12" s="2" t="s">
        <v>19</v>
      </c>
      <c r="C12" s="2" t="s">
        <v>16</v>
      </c>
      <c r="D12" s="2">
        <v>12</v>
      </c>
      <c r="E12" s="2">
        <v>8</v>
      </c>
      <c r="F12" s="2">
        <v>11</v>
      </c>
      <c r="G12" s="2">
        <v>34</v>
      </c>
      <c r="H12" s="2">
        <v>12</v>
      </c>
      <c r="I12" s="2">
        <v>8</v>
      </c>
      <c r="J12" s="2">
        <v>4</v>
      </c>
      <c r="K12" s="2">
        <v>35</v>
      </c>
      <c r="L12" s="2">
        <v>31</v>
      </c>
      <c r="M12" s="2">
        <v>62</v>
      </c>
      <c r="N12" s="2">
        <v>86</v>
      </c>
      <c r="O12" s="2">
        <v>106</v>
      </c>
      <c r="P12" s="2">
        <v>115</v>
      </c>
      <c r="Q12" s="48">
        <v>129</v>
      </c>
      <c r="R12" s="49">
        <f>VLOOKUP(A12,Rohdaten_Berechnung!$A$4:$H$55,7,FALSE)</f>
        <v>128</v>
      </c>
      <c r="S12" s="2"/>
    </row>
    <row r="13" spans="1:19" x14ac:dyDescent="0.25">
      <c r="A13">
        <v>153</v>
      </c>
      <c r="B13" s="2" t="s">
        <v>20</v>
      </c>
      <c r="C13" s="2" t="s">
        <v>16</v>
      </c>
      <c r="D13" s="2">
        <v>44</v>
      </c>
      <c r="E13" s="2">
        <v>44</v>
      </c>
      <c r="F13" s="2">
        <v>28</v>
      </c>
      <c r="G13" s="2">
        <v>39</v>
      </c>
      <c r="H13" s="2">
        <v>43</v>
      </c>
      <c r="I13" s="2">
        <v>32</v>
      </c>
      <c r="J13" s="2">
        <v>39</v>
      </c>
      <c r="K13" s="2">
        <v>41</v>
      </c>
      <c r="L13" s="2">
        <v>59</v>
      </c>
      <c r="M13" s="2">
        <v>54</v>
      </c>
      <c r="N13" s="2">
        <v>105</v>
      </c>
      <c r="O13" s="2">
        <v>164</v>
      </c>
      <c r="P13" s="2">
        <v>149</v>
      </c>
      <c r="Q13" s="48">
        <v>159</v>
      </c>
      <c r="R13" s="49">
        <f>VLOOKUP(A13,Rohdaten_Berechnung!$A$4:$H$55,7,FALSE)</f>
        <v>133</v>
      </c>
      <c r="S13" s="2"/>
    </row>
    <row r="14" spans="1:19" x14ac:dyDescent="0.25">
      <c r="A14">
        <v>154</v>
      </c>
      <c r="B14" s="2" t="s">
        <v>21</v>
      </c>
      <c r="C14" s="2" t="s">
        <v>16</v>
      </c>
      <c r="D14" s="2">
        <v>20</v>
      </c>
      <c r="E14" s="2">
        <v>12</v>
      </c>
      <c r="F14" s="2">
        <v>15</v>
      </c>
      <c r="G14" s="2">
        <v>16</v>
      </c>
      <c r="H14" s="2">
        <v>14</v>
      </c>
      <c r="I14" s="2">
        <v>8</v>
      </c>
      <c r="J14" s="2">
        <v>10</v>
      </c>
      <c r="K14" s="2">
        <v>11</v>
      </c>
      <c r="L14" s="2">
        <v>19</v>
      </c>
      <c r="M14" s="2">
        <v>15</v>
      </c>
      <c r="N14" s="2">
        <v>33</v>
      </c>
      <c r="O14" s="2">
        <v>75</v>
      </c>
      <c r="P14" s="2">
        <v>86</v>
      </c>
      <c r="Q14" s="48">
        <v>53</v>
      </c>
      <c r="R14" s="49">
        <f>VLOOKUP(A14,Rohdaten_Berechnung!$A$4:$H$55,7,FALSE)</f>
        <v>75</v>
      </c>
      <c r="S14" s="2"/>
    </row>
    <row r="15" spans="1:19" x14ac:dyDescent="0.25">
      <c r="A15">
        <v>155</v>
      </c>
      <c r="B15" s="2" t="s">
        <v>22</v>
      </c>
      <c r="C15" s="2" t="s">
        <v>16</v>
      </c>
      <c r="D15" s="2">
        <v>41</v>
      </c>
      <c r="E15" s="2">
        <v>40</v>
      </c>
      <c r="F15" s="2">
        <v>49</v>
      </c>
      <c r="G15" s="2">
        <v>55</v>
      </c>
      <c r="H15" s="2">
        <v>35</v>
      </c>
      <c r="I15" s="2">
        <v>35</v>
      </c>
      <c r="J15" s="2">
        <v>36</v>
      </c>
      <c r="K15" s="2">
        <v>32</v>
      </c>
      <c r="L15" s="2">
        <v>40</v>
      </c>
      <c r="M15" s="2">
        <v>55</v>
      </c>
      <c r="N15" s="2">
        <v>79</v>
      </c>
      <c r="O15" s="2">
        <v>141</v>
      </c>
      <c r="P15" s="2">
        <v>129</v>
      </c>
      <c r="Q15" s="48">
        <v>109</v>
      </c>
      <c r="R15" s="49">
        <f>VLOOKUP(A15,Rohdaten_Berechnung!$A$4:$H$55,7,FALSE)</f>
        <v>111</v>
      </c>
      <c r="S15" s="2"/>
    </row>
    <row r="16" spans="1:19" x14ac:dyDescent="0.25">
      <c r="A16">
        <v>157</v>
      </c>
      <c r="B16" s="2" t="s">
        <v>23</v>
      </c>
      <c r="C16" s="2" t="s">
        <v>16</v>
      </c>
      <c r="D16" s="2">
        <v>38</v>
      </c>
      <c r="E16" s="2">
        <v>29</v>
      </c>
      <c r="F16" s="2">
        <v>27</v>
      </c>
      <c r="G16" s="2">
        <v>28</v>
      </c>
      <c r="H16" s="2">
        <v>23</v>
      </c>
      <c r="I16" s="2">
        <v>26</v>
      </c>
      <c r="J16" s="2">
        <v>30</v>
      </c>
      <c r="K16" s="2">
        <v>38</v>
      </c>
      <c r="L16" s="2">
        <v>28</v>
      </c>
      <c r="M16" s="2">
        <v>43</v>
      </c>
      <c r="N16" s="2">
        <v>70</v>
      </c>
      <c r="O16" s="2">
        <v>121</v>
      </c>
      <c r="P16" s="2">
        <v>112</v>
      </c>
      <c r="Q16" s="48">
        <v>109</v>
      </c>
      <c r="R16" s="49">
        <f>VLOOKUP(A16,Rohdaten_Berechnung!$A$4:$H$55,7,FALSE)</f>
        <v>128</v>
      </c>
      <c r="S16" s="2"/>
    </row>
    <row r="17" spans="1:19" x14ac:dyDescent="0.25">
      <c r="A17">
        <v>158</v>
      </c>
      <c r="B17" s="2" t="s">
        <v>24</v>
      </c>
      <c r="C17" s="2" t="s">
        <v>16</v>
      </c>
      <c r="D17" s="2">
        <v>18</v>
      </c>
      <c r="E17" s="2">
        <v>19</v>
      </c>
      <c r="F17" s="2">
        <v>26</v>
      </c>
      <c r="G17" s="2">
        <v>9</v>
      </c>
      <c r="H17" s="2">
        <v>25</v>
      </c>
      <c r="I17" s="2">
        <v>23</v>
      </c>
      <c r="J17" s="2">
        <v>13</v>
      </c>
      <c r="K17" s="2">
        <v>19</v>
      </c>
      <c r="L17" s="2">
        <v>21</v>
      </c>
      <c r="M17" s="2">
        <v>37</v>
      </c>
      <c r="N17" s="2">
        <v>38</v>
      </c>
      <c r="O17" s="2">
        <v>125</v>
      </c>
      <c r="P17" s="2">
        <v>78</v>
      </c>
      <c r="Q17" s="48">
        <v>91</v>
      </c>
      <c r="R17" s="49">
        <f>VLOOKUP(A17,Rohdaten_Berechnung!$A$4:$H$55,7,FALSE)</f>
        <v>79</v>
      </c>
      <c r="S17" s="2"/>
    </row>
    <row r="18" spans="1:19" x14ac:dyDescent="0.25">
      <c r="A18">
        <v>159</v>
      </c>
      <c r="B18" s="2" t="s">
        <v>25</v>
      </c>
      <c r="C18" s="2" t="s">
        <v>16</v>
      </c>
      <c r="D18" s="2">
        <v>128</v>
      </c>
      <c r="E18" s="2">
        <v>114</v>
      </c>
      <c r="F18" s="2">
        <v>113</v>
      </c>
      <c r="G18" s="2">
        <v>117</v>
      </c>
      <c r="H18" s="2">
        <v>115</v>
      </c>
      <c r="I18" s="2">
        <v>127</v>
      </c>
      <c r="J18" s="2">
        <v>126</v>
      </c>
      <c r="K18" s="2">
        <v>150</v>
      </c>
      <c r="L18" s="2">
        <v>158</v>
      </c>
      <c r="M18" s="2">
        <v>185</v>
      </c>
      <c r="N18" s="2">
        <v>202</v>
      </c>
      <c r="O18" s="2">
        <v>337</v>
      </c>
      <c r="P18" s="2">
        <v>310</v>
      </c>
      <c r="Q18" s="48">
        <v>346</v>
      </c>
      <c r="R18" s="49">
        <f>VLOOKUP(A18,Rohdaten_Berechnung!$A$4:$H$55,7,FALSE)</f>
        <v>287</v>
      </c>
      <c r="S18" s="2"/>
    </row>
    <row r="19" spans="1:19" x14ac:dyDescent="0.25">
      <c r="A19">
        <v>1</v>
      </c>
      <c r="B19" s="22" t="s">
        <v>26</v>
      </c>
      <c r="C19" s="2" t="s">
        <v>16</v>
      </c>
      <c r="D19" s="22">
        <v>468</v>
      </c>
      <c r="E19" s="22">
        <v>424</v>
      </c>
      <c r="F19" s="22">
        <v>426</v>
      </c>
      <c r="G19" s="22">
        <v>447</v>
      </c>
      <c r="H19" s="22">
        <v>378</v>
      </c>
      <c r="I19" s="22">
        <v>418</v>
      </c>
      <c r="J19" s="22">
        <v>423</v>
      </c>
      <c r="K19" s="22">
        <v>518</v>
      </c>
      <c r="L19" s="22">
        <v>589</v>
      </c>
      <c r="M19" s="22">
        <v>759</v>
      </c>
      <c r="N19" s="22">
        <v>1013</v>
      </c>
      <c r="O19" s="22">
        <v>1709</v>
      </c>
      <c r="P19" s="2">
        <v>1588</v>
      </c>
      <c r="Q19" s="48">
        <v>1748</v>
      </c>
      <c r="R19" s="49">
        <f>VLOOKUP(A19,Rohdaten_Berechnung!$A$4:$H$55,7,FALSE)</f>
        <v>1659</v>
      </c>
      <c r="S19" s="2"/>
    </row>
    <row r="20" spans="1:19" x14ac:dyDescent="0.25">
      <c r="A20">
        <v>241</v>
      </c>
      <c r="B20" s="2" t="s">
        <v>28</v>
      </c>
      <c r="C20" s="2" t="s">
        <v>16</v>
      </c>
      <c r="D20" s="2">
        <v>404</v>
      </c>
      <c r="E20" s="2">
        <v>467</v>
      </c>
      <c r="F20" s="2">
        <v>421</v>
      </c>
      <c r="G20" s="2">
        <v>395</v>
      </c>
      <c r="H20" s="2">
        <v>394</v>
      </c>
      <c r="I20" s="2">
        <v>397</v>
      </c>
      <c r="J20" s="2">
        <v>415</v>
      </c>
      <c r="K20" s="2">
        <v>466</v>
      </c>
      <c r="L20" s="2">
        <v>531</v>
      </c>
      <c r="M20" s="2">
        <v>770</v>
      </c>
      <c r="N20" s="2">
        <v>933</v>
      </c>
      <c r="O20" s="2">
        <v>1603</v>
      </c>
      <c r="P20" s="2">
        <v>1490</v>
      </c>
      <c r="Q20" s="48">
        <v>1596</v>
      </c>
      <c r="R20" s="49">
        <f>VLOOKUP(A20,Rohdaten_Berechnung!$A$4:$H$55,7,FALSE)</f>
        <v>1360</v>
      </c>
      <c r="S20" s="2"/>
    </row>
    <row r="21" spans="1:19" x14ac:dyDescent="0.25">
      <c r="A21">
        <v>241001</v>
      </c>
      <c r="B21" s="2" t="s">
        <v>29</v>
      </c>
      <c r="C21" s="2" t="s">
        <v>16</v>
      </c>
      <c r="D21" s="2">
        <v>270</v>
      </c>
      <c r="E21" s="2">
        <v>293</v>
      </c>
      <c r="F21" s="2">
        <v>262</v>
      </c>
      <c r="G21" s="2">
        <v>237</v>
      </c>
      <c r="H21" s="2">
        <v>246</v>
      </c>
      <c r="I21" s="2">
        <v>258</v>
      </c>
      <c r="J21" s="2">
        <v>284</v>
      </c>
      <c r="K21" s="2">
        <v>335</v>
      </c>
      <c r="L21" s="2">
        <v>351</v>
      </c>
      <c r="M21" s="2">
        <v>493</v>
      </c>
      <c r="N21" s="2">
        <v>569</v>
      </c>
      <c r="O21" s="2">
        <v>831</v>
      </c>
      <c r="P21" s="2">
        <v>779</v>
      </c>
      <c r="Q21" s="48">
        <v>870</v>
      </c>
      <c r="R21" s="49">
        <f>VLOOKUP(A21,Rohdaten_Berechnung!$A$4:$H$55,7,FALSE)</f>
        <v>798</v>
      </c>
      <c r="S21" s="2"/>
    </row>
    <row r="22" spans="1:19" x14ac:dyDescent="0.25">
      <c r="A22">
        <v>241999</v>
      </c>
      <c r="B22" s="2" t="s">
        <v>27</v>
      </c>
      <c r="C22" s="2" t="s">
        <v>16</v>
      </c>
      <c r="D22" s="2">
        <v>134</v>
      </c>
      <c r="E22" s="2">
        <v>174</v>
      </c>
      <c r="F22" s="2">
        <v>159</v>
      </c>
      <c r="G22" s="2">
        <v>158</v>
      </c>
      <c r="H22" s="2">
        <v>148</v>
      </c>
      <c r="I22" s="2">
        <v>139</v>
      </c>
      <c r="J22" s="2">
        <v>131</v>
      </c>
      <c r="K22" s="2">
        <v>131</v>
      </c>
      <c r="L22" s="2">
        <v>180</v>
      </c>
      <c r="M22" s="2">
        <v>277</v>
      </c>
      <c r="N22" s="2">
        <v>364</v>
      </c>
      <c r="O22" s="2">
        <v>772</v>
      </c>
      <c r="P22" s="2">
        <v>711</v>
      </c>
      <c r="Q22" s="48">
        <v>726</v>
      </c>
      <c r="R22" s="49">
        <f>VLOOKUP(A22,Rohdaten_Berechnung!$A$4:$H$55,7,FALSE)</f>
        <v>562</v>
      </c>
      <c r="S22" s="2"/>
    </row>
    <row r="23" spans="1:19" x14ac:dyDescent="0.25">
      <c r="A23">
        <v>251</v>
      </c>
      <c r="B23" s="2" t="s">
        <v>30</v>
      </c>
      <c r="C23" s="2" t="s">
        <v>16</v>
      </c>
      <c r="D23" s="2">
        <v>50</v>
      </c>
      <c r="E23" s="2">
        <v>48</v>
      </c>
      <c r="F23" s="2">
        <v>43</v>
      </c>
      <c r="G23" s="2">
        <v>61</v>
      </c>
      <c r="H23" s="2">
        <v>61</v>
      </c>
      <c r="I23" s="2">
        <v>54</v>
      </c>
      <c r="J23" s="2">
        <v>45</v>
      </c>
      <c r="K23" s="2">
        <v>58</v>
      </c>
      <c r="L23" s="2">
        <v>75</v>
      </c>
      <c r="M23" s="2">
        <v>102</v>
      </c>
      <c r="N23" s="2">
        <v>127</v>
      </c>
      <c r="O23" s="2">
        <v>232</v>
      </c>
      <c r="P23" s="2">
        <v>240</v>
      </c>
      <c r="Q23" s="48">
        <v>233</v>
      </c>
      <c r="R23" s="49">
        <f>VLOOKUP(A23,Rohdaten_Berechnung!$A$4:$H$55,7,FALSE)</f>
        <v>218</v>
      </c>
      <c r="S23" s="2"/>
    </row>
    <row r="24" spans="1:19" x14ac:dyDescent="0.25">
      <c r="A24">
        <v>252</v>
      </c>
      <c r="B24" s="2" t="s">
        <v>31</v>
      </c>
      <c r="C24" s="2" t="s">
        <v>16</v>
      </c>
      <c r="D24" s="2">
        <v>35</v>
      </c>
      <c r="E24" s="2">
        <v>64</v>
      </c>
      <c r="F24" s="2">
        <v>66</v>
      </c>
      <c r="G24" s="2">
        <v>75</v>
      </c>
      <c r="H24" s="2">
        <v>39</v>
      </c>
      <c r="I24" s="2">
        <v>39</v>
      </c>
      <c r="J24" s="2">
        <v>43</v>
      </c>
      <c r="K24" s="2">
        <v>64</v>
      </c>
      <c r="L24" s="2">
        <v>73</v>
      </c>
      <c r="M24" s="2">
        <v>101</v>
      </c>
      <c r="N24" s="2">
        <v>109</v>
      </c>
      <c r="O24" s="2">
        <v>197</v>
      </c>
      <c r="P24" s="2">
        <v>174</v>
      </c>
      <c r="Q24" s="48">
        <v>200</v>
      </c>
      <c r="R24" s="49">
        <f>VLOOKUP(A24,Rohdaten_Berechnung!$A$4:$H$55,7,FALSE)</f>
        <v>198</v>
      </c>
      <c r="S24" s="2"/>
    </row>
    <row r="25" spans="1:19" x14ac:dyDescent="0.25">
      <c r="A25">
        <v>254</v>
      </c>
      <c r="B25" s="2" t="s">
        <v>32</v>
      </c>
      <c r="C25" s="2" t="s">
        <v>16</v>
      </c>
      <c r="D25" s="2">
        <v>118</v>
      </c>
      <c r="E25" s="2">
        <v>107</v>
      </c>
      <c r="F25" s="2">
        <v>111</v>
      </c>
      <c r="G25" s="2">
        <v>109</v>
      </c>
      <c r="H25" s="2">
        <v>82</v>
      </c>
      <c r="I25" s="2">
        <v>91</v>
      </c>
      <c r="J25" s="2">
        <v>90</v>
      </c>
      <c r="K25" s="2">
        <v>93</v>
      </c>
      <c r="L25" s="2">
        <v>120</v>
      </c>
      <c r="M25" s="2">
        <v>124</v>
      </c>
      <c r="N25" s="2">
        <v>163</v>
      </c>
      <c r="O25" s="2">
        <v>284</v>
      </c>
      <c r="P25" s="2">
        <v>226</v>
      </c>
      <c r="Q25" s="48">
        <v>270</v>
      </c>
      <c r="R25" s="49">
        <f>VLOOKUP(A25,Rohdaten_Berechnung!$A$4:$H$55,7,FALSE)</f>
        <v>262</v>
      </c>
      <c r="S25" s="2"/>
    </row>
    <row r="26" spans="1:19" x14ac:dyDescent="0.25">
      <c r="A26">
        <v>255</v>
      </c>
      <c r="B26" s="2" t="s">
        <v>33</v>
      </c>
      <c r="C26" s="2" t="s">
        <v>16</v>
      </c>
      <c r="D26" s="2">
        <v>13</v>
      </c>
      <c r="E26" s="2">
        <v>16</v>
      </c>
      <c r="F26" s="2">
        <v>18</v>
      </c>
      <c r="G26" s="2">
        <v>10</v>
      </c>
      <c r="H26" s="2">
        <v>14</v>
      </c>
      <c r="I26" s="2">
        <v>14</v>
      </c>
      <c r="J26" s="2">
        <v>14</v>
      </c>
      <c r="K26" s="2">
        <v>11</v>
      </c>
      <c r="L26" s="2">
        <v>9</v>
      </c>
      <c r="M26" s="2">
        <v>20</v>
      </c>
      <c r="N26" s="2">
        <v>38</v>
      </c>
      <c r="O26" s="2">
        <v>71</v>
      </c>
      <c r="P26" s="2">
        <v>61</v>
      </c>
      <c r="Q26" s="48">
        <v>52</v>
      </c>
      <c r="R26" s="49">
        <f>VLOOKUP(A26,Rohdaten_Berechnung!$A$4:$H$55,7,FALSE)</f>
        <v>50</v>
      </c>
      <c r="S26" s="2"/>
    </row>
    <row r="27" spans="1:19" x14ac:dyDescent="0.25">
      <c r="A27">
        <v>256</v>
      </c>
      <c r="B27" s="2" t="s">
        <v>34</v>
      </c>
      <c r="C27" s="2" t="s">
        <v>16</v>
      </c>
      <c r="D27" s="2">
        <v>48</v>
      </c>
      <c r="E27" s="2">
        <v>36</v>
      </c>
      <c r="F27" s="2">
        <v>29</v>
      </c>
      <c r="G27" s="2">
        <v>34</v>
      </c>
      <c r="H27" s="2">
        <v>19</v>
      </c>
      <c r="I27" s="2">
        <v>15</v>
      </c>
      <c r="J27" s="2">
        <v>12</v>
      </c>
      <c r="K27" s="2">
        <v>24</v>
      </c>
      <c r="L27" s="2">
        <v>35</v>
      </c>
      <c r="M27" s="2">
        <v>27</v>
      </c>
      <c r="N27" s="2">
        <v>58</v>
      </c>
      <c r="O27" s="2">
        <v>154</v>
      </c>
      <c r="P27" s="2">
        <v>116</v>
      </c>
      <c r="Q27" s="48">
        <v>109</v>
      </c>
      <c r="R27" s="49">
        <f>VLOOKUP(A27,Rohdaten_Berechnung!$A$4:$H$55,7,FALSE)</f>
        <v>142</v>
      </c>
      <c r="S27" s="2"/>
    </row>
    <row r="28" spans="1:19" x14ac:dyDescent="0.25">
      <c r="A28">
        <v>257</v>
      </c>
      <c r="B28" s="2" t="s">
        <v>35</v>
      </c>
      <c r="C28" s="2" t="s">
        <v>16</v>
      </c>
      <c r="D28" s="2">
        <v>33</v>
      </c>
      <c r="E28" s="2">
        <v>33</v>
      </c>
      <c r="F28" s="2">
        <v>47</v>
      </c>
      <c r="G28" s="2">
        <v>50</v>
      </c>
      <c r="H28" s="2">
        <v>6</v>
      </c>
      <c r="I28" s="2">
        <v>12</v>
      </c>
      <c r="J28" s="2">
        <v>6</v>
      </c>
      <c r="K28" s="2">
        <v>27</v>
      </c>
      <c r="L28" s="2">
        <v>49</v>
      </c>
      <c r="M28" s="2">
        <v>85</v>
      </c>
      <c r="N28" s="2">
        <v>83</v>
      </c>
      <c r="O28" s="2">
        <v>166</v>
      </c>
      <c r="P28" s="2">
        <v>155</v>
      </c>
      <c r="Q28" s="48">
        <v>195</v>
      </c>
      <c r="R28" s="49">
        <f>VLOOKUP(A28,Rohdaten_Berechnung!$A$4:$H$55,7,FALSE)</f>
        <v>139</v>
      </c>
      <c r="S28" s="2"/>
    </row>
    <row r="29" spans="1:19" x14ac:dyDescent="0.25">
      <c r="A29">
        <v>2</v>
      </c>
      <c r="B29" s="22" t="s">
        <v>36</v>
      </c>
      <c r="C29" s="2" t="s">
        <v>16</v>
      </c>
      <c r="D29" s="22">
        <v>701</v>
      </c>
      <c r="E29" s="22">
        <v>771</v>
      </c>
      <c r="F29" s="22">
        <v>735</v>
      </c>
      <c r="G29" s="22">
        <v>734</v>
      </c>
      <c r="H29" s="22">
        <v>615</v>
      </c>
      <c r="I29" s="22">
        <v>622</v>
      </c>
      <c r="J29" s="22">
        <v>625</v>
      </c>
      <c r="K29" s="22">
        <v>743</v>
      </c>
      <c r="L29" s="22">
        <v>892</v>
      </c>
      <c r="M29" s="22">
        <v>1229</v>
      </c>
      <c r="N29" s="22">
        <v>1511</v>
      </c>
      <c r="O29" s="22">
        <v>2707</v>
      </c>
      <c r="P29" s="2">
        <v>2462</v>
      </c>
      <c r="Q29" s="48">
        <v>2655</v>
      </c>
      <c r="R29" s="49">
        <f>VLOOKUP(A29,Rohdaten_Berechnung!$A$4:$H$55,7,FALSE)</f>
        <v>2369</v>
      </c>
      <c r="S29" s="2"/>
    </row>
    <row r="30" spans="1:19" x14ac:dyDescent="0.25">
      <c r="A30">
        <v>351</v>
      </c>
      <c r="B30" s="2" t="s">
        <v>37</v>
      </c>
      <c r="C30" s="2" t="s">
        <v>16</v>
      </c>
      <c r="D30" s="2">
        <v>40</v>
      </c>
      <c r="E30" s="2">
        <v>29</v>
      </c>
      <c r="F30" s="2">
        <v>35</v>
      </c>
      <c r="G30" s="2">
        <v>33</v>
      </c>
      <c r="H30" s="2">
        <v>32</v>
      </c>
      <c r="I30" s="2">
        <v>33</v>
      </c>
      <c r="J30" s="2">
        <v>40</v>
      </c>
      <c r="K30" s="2">
        <v>30</v>
      </c>
      <c r="L30" s="2">
        <v>67</v>
      </c>
      <c r="M30" s="2">
        <v>97</v>
      </c>
      <c r="N30" s="2">
        <v>87</v>
      </c>
      <c r="O30" s="2">
        <v>182</v>
      </c>
      <c r="P30" s="2">
        <v>168</v>
      </c>
      <c r="Q30" s="48">
        <v>176</v>
      </c>
      <c r="R30" s="49">
        <f>VLOOKUP(A30,Rohdaten_Berechnung!$A$4:$H$55,7,FALSE)</f>
        <v>160</v>
      </c>
      <c r="S30" s="2"/>
    </row>
    <row r="31" spans="1:19" x14ac:dyDescent="0.25">
      <c r="A31">
        <v>352</v>
      </c>
      <c r="B31" s="2" t="s">
        <v>38</v>
      </c>
      <c r="C31" s="2" t="s">
        <v>16</v>
      </c>
      <c r="D31" s="2">
        <v>45</v>
      </c>
      <c r="E31" s="2">
        <v>44</v>
      </c>
      <c r="F31" s="2">
        <v>49</v>
      </c>
      <c r="G31" s="2">
        <v>44</v>
      </c>
      <c r="H31" s="2">
        <v>47</v>
      </c>
      <c r="I31" s="2">
        <v>47</v>
      </c>
      <c r="J31" s="2">
        <v>45</v>
      </c>
      <c r="K31" s="2">
        <v>41</v>
      </c>
      <c r="L31" s="2">
        <v>48</v>
      </c>
      <c r="M31" s="2">
        <v>83</v>
      </c>
      <c r="N31" s="2">
        <v>84</v>
      </c>
      <c r="O31" s="2">
        <v>168</v>
      </c>
      <c r="P31" s="2">
        <v>165</v>
      </c>
      <c r="Q31" s="48">
        <v>143</v>
      </c>
      <c r="R31" s="49">
        <f>VLOOKUP(A31,Rohdaten_Berechnung!$A$4:$H$55,7,FALSE)</f>
        <v>131</v>
      </c>
      <c r="S31" s="2"/>
    </row>
    <row r="32" spans="1:19" x14ac:dyDescent="0.25">
      <c r="A32">
        <v>353</v>
      </c>
      <c r="B32" s="2" t="s">
        <v>39</v>
      </c>
      <c r="C32" s="2" t="s">
        <v>16</v>
      </c>
      <c r="D32" s="2">
        <v>55</v>
      </c>
      <c r="E32" s="2">
        <v>47</v>
      </c>
      <c r="F32" s="2">
        <v>60</v>
      </c>
      <c r="G32" s="2">
        <v>62</v>
      </c>
      <c r="H32" s="2">
        <v>58</v>
      </c>
      <c r="I32" s="2">
        <v>60</v>
      </c>
      <c r="J32" s="2">
        <v>44</v>
      </c>
      <c r="K32" s="2">
        <v>42</v>
      </c>
      <c r="L32" s="2">
        <v>67</v>
      </c>
      <c r="M32" s="2">
        <v>84</v>
      </c>
      <c r="N32" s="2">
        <v>90</v>
      </c>
      <c r="O32" s="2">
        <v>128</v>
      </c>
      <c r="P32" s="2">
        <v>157</v>
      </c>
      <c r="Q32" s="48">
        <v>149</v>
      </c>
      <c r="R32" s="49">
        <f>VLOOKUP(A32,Rohdaten_Berechnung!$A$4:$H$55,7,FALSE)</f>
        <v>185</v>
      </c>
      <c r="S32" s="2"/>
    </row>
    <row r="33" spans="1:19" x14ac:dyDescent="0.25">
      <c r="A33">
        <v>354</v>
      </c>
      <c r="B33" s="2" t="s">
        <v>40</v>
      </c>
      <c r="C33" s="2" t="s">
        <v>16</v>
      </c>
      <c r="D33" s="2">
        <v>5</v>
      </c>
      <c r="E33" s="2">
        <v>10</v>
      </c>
      <c r="F33" s="2">
        <v>10</v>
      </c>
      <c r="G33" s="2">
        <v>3</v>
      </c>
      <c r="H33" s="2">
        <v>10</v>
      </c>
      <c r="I33" s="2">
        <v>4</v>
      </c>
      <c r="J33" s="2">
        <v>5</v>
      </c>
      <c r="K33" s="2">
        <v>9</v>
      </c>
      <c r="L33" s="2">
        <v>15</v>
      </c>
      <c r="M33" s="2">
        <v>22</v>
      </c>
      <c r="N33" s="2">
        <v>35</v>
      </c>
      <c r="O33" s="2">
        <v>52</v>
      </c>
      <c r="P33" s="2">
        <v>30</v>
      </c>
      <c r="Q33" s="48">
        <v>41</v>
      </c>
      <c r="R33" s="49">
        <f>VLOOKUP(A33,Rohdaten_Berechnung!$A$4:$H$55,7,FALSE)</f>
        <v>30</v>
      </c>
      <c r="S33" s="2"/>
    </row>
    <row r="34" spans="1:19" x14ac:dyDescent="0.25">
      <c r="A34">
        <v>355</v>
      </c>
      <c r="B34" s="2" t="s">
        <v>41</v>
      </c>
      <c r="C34" s="2" t="s">
        <v>16</v>
      </c>
      <c r="D34" s="2">
        <v>42</v>
      </c>
      <c r="E34" s="2">
        <v>29</v>
      </c>
      <c r="F34" s="2">
        <v>33</v>
      </c>
      <c r="G34" s="2">
        <v>21</v>
      </c>
      <c r="H34" s="2">
        <v>29</v>
      </c>
      <c r="I34" s="2">
        <v>21</v>
      </c>
      <c r="J34" s="2">
        <v>32</v>
      </c>
      <c r="K34" s="2">
        <v>30</v>
      </c>
      <c r="L34" s="2">
        <v>39</v>
      </c>
      <c r="M34" s="2">
        <v>52</v>
      </c>
      <c r="N34" s="2">
        <v>62</v>
      </c>
      <c r="O34" s="2">
        <v>168</v>
      </c>
      <c r="P34" s="2">
        <v>126</v>
      </c>
      <c r="Q34" s="48">
        <v>111</v>
      </c>
      <c r="R34" s="49">
        <f>VLOOKUP(A34,Rohdaten_Berechnung!$A$4:$H$55,7,FALSE)</f>
        <v>146</v>
      </c>
      <c r="S34" s="2"/>
    </row>
    <row r="35" spans="1:19" x14ac:dyDescent="0.25">
      <c r="A35">
        <v>356</v>
      </c>
      <c r="B35" s="2" t="s">
        <v>42</v>
      </c>
      <c r="C35" s="2" t="s">
        <v>16</v>
      </c>
      <c r="D35" s="2">
        <v>42</v>
      </c>
      <c r="E35" s="2">
        <v>28</v>
      </c>
      <c r="F35" s="2">
        <v>29</v>
      </c>
      <c r="G35" s="2">
        <v>22</v>
      </c>
      <c r="H35" s="2">
        <v>22</v>
      </c>
      <c r="I35" s="2">
        <v>24</v>
      </c>
      <c r="J35" s="2">
        <v>14</v>
      </c>
      <c r="K35" s="2">
        <v>14</v>
      </c>
      <c r="L35" s="2">
        <v>30</v>
      </c>
      <c r="M35" s="2">
        <v>42</v>
      </c>
      <c r="N35" s="2">
        <v>60</v>
      </c>
      <c r="O35" s="2">
        <v>106</v>
      </c>
      <c r="P35" s="2">
        <v>72</v>
      </c>
      <c r="Q35" s="48">
        <v>62</v>
      </c>
      <c r="R35" s="49">
        <f>VLOOKUP(A35,Rohdaten_Berechnung!$A$4:$H$55,7,FALSE)</f>
        <v>82</v>
      </c>
      <c r="S35" s="2"/>
    </row>
    <row r="36" spans="1:19" x14ac:dyDescent="0.25">
      <c r="A36">
        <v>357</v>
      </c>
      <c r="B36" s="2" t="s">
        <v>43</v>
      </c>
      <c r="C36" s="2" t="s">
        <v>16</v>
      </c>
      <c r="D36" s="2">
        <v>37</v>
      </c>
      <c r="E36" s="2">
        <v>41</v>
      </c>
      <c r="F36" s="2">
        <v>38</v>
      </c>
      <c r="G36" s="2">
        <v>23</v>
      </c>
      <c r="H36" s="2">
        <v>11</v>
      </c>
      <c r="I36" s="2">
        <v>10</v>
      </c>
      <c r="J36" s="2">
        <v>10</v>
      </c>
      <c r="K36" s="2">
        <v>27</v>
      </c>
      <c r="L36" s="2">
        <v>41</v>
      </c>
      <c r="M36" s="2">
        <v>58</v>
      </c>
      <c r="N36" s="2">
        <v>62</v>
      </c>
      <c r="O36" s="2">
        <v>125</v>
      </c>
      <c r="P36" s="2">
        <v>122</v>
      </c>
      <c r="Q36" s="48">
        <v>100</v>
      </c>
      <c r="R36" s="49">
        <f>VLOOKUP(A36,Rohdaten_Berechnung!$A$4:$H$55,7,FALSE)</f>
        <v>105</v>
      </c>
      <c r="S36" s="2"/>
    </row>
    <row r="37" spans="1:19" x14ac:dyDescent="0.25">
      <c r="A37">
        <v>358</v>
      </c>
      <c r="B37" s="2" t="s">
        <v>44</v>
      </c>
      <c r="C37" s="2" t="s">
        <v>16</v>
      </c>
      <c r="D37" s="2">
        <v>42</v>
      </c>
      <c r="E37" s="2">
        <v>40</v>
      </c>
      <c r="F37" s="2">
        <v>23</v>
      </c>
      <c r="G37" s="2">
        <v>22</v>
      </c>
      <c r="H37" s="2">
        <v>22</v>
      </c>
      <c r="I37" s="2">
        <v>18</v>
      </c>
      <c r="J37" s="2">
        <v>18</v>
      </c>
      <c r="K37" s="2">
        <v>22</v>
      </c>
      <c r="L37" s="2">
        <v>49</v>
      </c>
      <c r="M37" s="2">
        <v>67</v>
      </c>
      <c r="N37" s="2">
        <v>95</v>
      </c>
      <c r="O37" s="2">
        <v>160</v>
      </c>
      <c r="P37" s="2">
        <v>124</v>
      </c>
      <c r="Q37" s="48">
        <v>160</v>
      </c>
      <c r="R37" s="49">
        <f>VLOOKUP(A37,Rohdaten_Berechnung!$A$4:$H$55,7,FALSE)</f>
        <v>185</v>
      </c>
      <c r="S37" s="2"/>
    </row>
    <row r="38" spans="1:19" x14ac:dyDescent="0.25">
      <c r="A38">
        <v>359</v>
      </c>
      <c r="B38" s="2" t="s">
        <v>45</v>
      </c>
      <c r="C38" s="2" t="s">
        <v>16</v>
      </c>
      <c r="D38" s="2">
        <v>43</v>
      </c>
      <c r="E38" s="2">
        <v>50</v>
      </c>
      <c r="F38" s="2">
        <v>31</v>
      </c>
      <c r="G38" s="2">
        <v>38</v>
      </c>
      <c r="H38" s="2">
        <v>48</v>
      </c>
      <c r="I38" s="2">
        <v>29</v>
      </c>
      <c r="J38" s="2">
        <v>26</v>
      </c>
      <c r="K38" s="2">
        <v>44</v>
      </c>
      <c r="L38" s="2">
        <v>53</v>
      </c>
      <c r="M38" s="2">
        <v>90</v>
      </c>
      <c r="N38" s="2">
        <v>127</v>
      </c>
      <c r="O38" s="2">
        <v>243</v>
      </c>
      <c r="P38" s="2">
        <v>222</v>
      </c>
      <c r="Q38" s="48">
        <v>251</v>
      </c>
      <c r="R38" s="49">
        <f>VLOOKUP(A38,Rohdaten_Berechnung!$A$4:$H$55,7,FALSE)</f>
        <v>218</v>
      </c>
      <c r="S38" s="2"/>
    </row>
    <row r="39" spans="1:19" x14ac:dyDescent="0.25">
      <c r="A39">
        <v>360</v>
      </c>
      <c r="B39" s="2" t="s">
        <v>46</v>
      </c>
      <c r="C39" s="2" t="s">
        <v>16</v>
      </c>
      <c r="D39" s="2">
        <v>28</v>
      </c>
      <c r="E39" s="2">
        <v>25</v>
      </c>
      <c r="F39" s="2">
        <v>20</v>
      </c>
      <c r="G39" s="2">
        <v>21</v>
      </c>
      <c r="H39" s="2">
        <v>21</v>
      </c>
      <c r="I39" s="2">
        <v>21</v>
      </c>
      <c r="J39" s="2">
        <v>17</v>
      </c>
      <c r="K39" s="2">
        <v>17</v>
      </c>
      <c r="L39" s="2">
        <v>19</v>
      </c>
      <c r="M39" s="2">
        <v>44</v>
      </c>
      <c r="N39" s="2">
        <v>53</v>
      </c>
      <c r="O39" s="2">
        <v>71</v>
      </c>
      <c r="P39" s="2">
        <v>52</v>
      </c>
      <c r="Q39" s="48">
        <v>67</v>
      </c>
      <c r="R39" s="49">
        <f>VLOOKUP(A39,Rohdaten_Berechnung!$A$4:$H$55,7,FALSE)</f>
        <v>57</v>
      </c>
      <c r="S39" s="2"/>
    </row>
    <row r="40" spans="1:19" x14ac:dyDescent="0.25">
      <c r="A40">
        <v>361</v>
      </c>
      <c r="B40" s="2" t="s">
        <v>47</v>
      </c>
      <c r="C40" s="2" t="s">
        <v>16</v>
      </c>
      <c r="D40" s="2">
        <v>44</v>
      </c>
      <c r="E40" s="2">
        <v>28</v>
      </c>
      <c r="F40" s="2">
        <v>46</v>
      </c>
      <c r="G40" s="2">
        <v>33</v>
      </c>
      <c r="H40" s="2">
        <v>19</v>
      </c>
      <c r="I40" s="2">
        <v>22</v>
      </c>
      <c r="J40" s="2">
        <v>20</v>
      </c>
      <c r="K40" s="2">
        <v>34</v>
      </c>
      <c r="L40" s="2">
        <v>35</v>
      </c>
      <c r="M40" s="2">
        <v>38</v>
      </c>
      <c r="N40" s="2">
        <v>58</v>
      </c>
      <c r="O40" s="2">
        <v>132</v>
      </c>
      <c r="P40" s="2">
        <v>110</v>
      </c>
      <c r="Q40" s="48">
        <v>127</v>
      </c>
      <c r="R40" s="49">
        <f>VLOOKUP(A40,Rohdaten_Berechnung!$A$4:$H$55,7,FALSE)</f>
        <v>113</v>
      </c>
      <c r="S40" s="2"/>
    </row>
    <row r="41" spans="1:19" x14ac:dyDescent="0.25">
      <c r="A41">
        <v>3</v>
      </c>
      <c r="B41" s="22" t="s">
        <v>48</v>
      </c>
      <c r="C41" s="2" t="s">
        <v>16</v>
      </c>
      <c r="D41" s="22">
        <v>423</v>
      </c>
      <c r="E41" s="22">
        <v>371</v>
      </c>
      <c r="F41" s="22">
        <v>374</v>
      </c>
      <c r="G41" s="22">
        <v>322</v>
      </c>
      <c r="H41" s="22">
        <v>319</v>
      </c>
      <c r="I41" s="22">
        <v>289</v>
      </c>
      <c r="J41" s="22">
        <v>271</v>
      </c>
      <c r="K41" s="22">
        <v>310</v>
      </c>
      <c r="L41" s="22">
        <v>463</v>
      </c>
      <c r="M41" s="22">
        <v>677</v>
      </c>
      <c r="N41" s="22">
        <v>813</v>
      </c>
      <c r="O41" s="22">
        <v>1535</v>
      </c>
      <c r="P41" s="2">
        <v>1348</v>
      </c>
      <c r="Q41" s="48">
        <v>1387</v>
      </c>
      <c r="R41" s="49">
        <f>VLOOKUP(A41,Rohdaten_Berechnung!$A$4:$H$55,7,FALSE)</f>
        <v>1412</v>
      </c>
      <c r="S41" s="2"/>
    </row>
    <row r="42" spans="1:19" x14ac:dyDescent="0.25">
      <c r="A42">
        <v>401</v>
      </c>
      <c r="B42" s="2" t="s">
        <v>49</v>
      </c>
      <c r="C42" s="2" t="s">
        <v>16</v>
      </c>
      <c r="D42" s="2">
        <v>18</v>
      </c>
      <c r="E42" s="2">
        <v>16</v>
      </c>
      <c r="F42" s="2">
        <v>28</v>
      </c>
      <c r="G42" s="2">
        <v>25</v>
      </c>
      <c r="H42" s="2">
        <v>24</v>
      </c>
      <c r="I42" s="2">
        <v>29</v>
      </c>
      <c r="J42" s="2">
        <v>20</v>
      </c>
      <c r="K42" s="2">
        <v>46</v>
      </c>
      <c r="L42" s="2">
        <v>23</v>
      </c>
      <c r="M42" s="2">
        <v>50</v>
      </c>
      <c r="N42" s="2">
        <v>83</v>
      </c>
      <c r="O42" s="2">
        <v>180</v>
      </c>
      <c r="P42" s="2">
        <v>202</v>
      </c>
      <c r="Q42" s="48">
        <v>184</v>
      </c>
      <c r="R42" s="49">
        <f>VLOOKUP(A42,Rohdaten_Berechnung!$A$4:$H$55,7,FALSE)</f>
        <v>186</v>
      </c>
      <c r="S42" s="2"/>
    </row>
    <row r="43" spans="1:19" x14ac:dyDescent="0.25">
      <c r="A43">
        <v>402</v>
      </c>
      <c r="B43" s="2" t="s">
        <v>50</v>
      </c>
      <c r="C43" s="2" t="s">
        <v>16</v>
      </c>
      <c r="D43" s="2">
        <v>14</v>
      </c>
      <c r="E43" s="2">
        <v>15</v>
      </c>
      <c r="F43" s="2">
        <v>16</v>
      </c>
      <c r="G43" s="2">
        <v>17</v>
      </c>
      <c r="H43" s="2">
        <v>17</v>
      </c>
      <c r="I43" s="2">
        <v>12</v>
      </c>
      <c r="J43" s="2">
        <v>13</v>
      </c>
      <c r="K43" s="2">
        <v>16</v>
      </c>
      <c r="L43" s="2">
        <v>26</v>
      </c>
      <c r="M43" s="2">
        <v>29</v>
      </c>
      <c r="N43" s="2">
        <v>40</v>
      </c>
      <c r="O43" s="2">
        <v>80</v>
      </c>
      <c r="P43" s="2">
        <v>68</v>
      </c>
      <c r="Q43" s="48">
        <v>79</v>
      </c>
      <c r="R43" s="49">
        <f>VLOOKUP(A43,Rohdaten_Berechnung!$A$4:$H$55,7,FALSE)</f>
        <v>77</v>
      </c>
      <c r="S43" s="2"/>
    </row>
    <row r="44" spans="1:19" x14ac:dyDescent="0.25">
      <c r="A44">
        <v>403</v>
      </c>
      <c r="B44" s="2" t="s">
        <v>51</v>
      </c>
      <c r="C44" s="2" t="s">
        <v>16</v>
      </c>
      <c r="D44" s="2">
        <v>101</v>
      </c>
      <c r="E44" s="2">
        <v>97</v>
      </c>
      <c r="F44" s="2">
        <v>95</v>
      </c>
      <c r="G44" s="2">
        <v>80</v>
      </c>
      <c r="H44" s="2">
        <v>101</v>
      </c>
      <c r="I44" s="2">
        <v>113</v>
      </c>
      <c r="J44" s="2">
        <v>84</v>
      </c>
      <c r="K44" s="2">
        <v>107</v>
      </c>
      <c r="L44" s="2">
        <v>105</v>
      </c>
      <c r="M44" s="2">
        <v>136</v>
      </c>
      <c r="N44" s="2">
        <v>140</v>
      </c>
      <c r="O44" s="2">
        <v>211</v>
      </c>
      <c r="P44" s="2">
        <v>221</v>
      </c>
      <c r="Q44" s="48">
        <v>223</v>
      </c>
      <c r="R44" s="49">
        <f>VLOOKUP(A44,Rohdaten_Berechnung!$A$4:$H$55,7,FALSE)</f>
        <v>214</v>
      </c>
      <c r="S44" s="2"/>
    </row>
    <row r="45" spans="1:19" x14ac:dyDescent="0.25">
      <c r="A45">
        <v>404</v>
      </c>
      <c r="B45" s="2" t="s">
        <v>52</v>
      </c>
      <c r="C45" s="2" t="s">
        <v>16</v>
      </c>
      <c r="D45" s="2">
        <v>60</v>
      </c>
      <c r="E45" s="2">
        <v>80</v>
      </c>
      <c r="F45" s="2">
        <v>75</v>
      </c>
      <c r="G45" s="2">
        <v>89</v>
      </c>
      <c r="H45" s="2">
        <v>49</v>
      </c>
      <c r="I45" s="2">
        <v>93</v>
      </c>
      <c r="J45" s="2">
        <v>82</v>
      </c>
      <c r="K45" s="2">
        <v>74</v>
      </c>
      <c r="L45" s="2">
        <v>102</v>
      </c>
      <c r="M45" s="2">
        <v>137</v>
      </c>
      <c r="N45" s="2">
        <v>151</v>
      </c>
      <c r="O45" s="2">
        <v>220</v>
      </c>
      <c r="P45" s="2">
        <v>241</v>
      </c>
      <c r="Q45" s="48">
        <v>234</v>
      </c>
      <c r="R45" s="49">
        <f>VLOOKUP(A45,Rohdaten_Berechnung!$A$4:$H$55,7,FALSE)</f>
        <v>253</v>
      </c>
      <c r="S45" s="2"/>
    </row>
    <row r="46" spans="1:19" x14ac:dyDescent="0.25">
      <c r="A46">
        <v>405</v>
      </c>
      <c r="B46" s="2" t="s">
        <v>53</v>
      </c>
      <c r="C46" s="2" t="s">
        <v>16</v>
      </c>
      <c r="D46" s="2">
        <v>26</v>
      </c>
      <c r="E46" s="2">
        <v>22</v>
      </c>
      <c r="F46" s="2">
        <v>16</v>
      </c>
      <c r="G46" s="2">
        <v>9</v>
      </c>
      <c r="H46" s="2">
        <v>14</v>
      </c>
      <c r="I46" s="2">
        <v>21</v>
      </c>
      <c r="J46" s="2">
        <v>24</v>
      </c>
      <c r="K46" s="2">
        <v>19</v>
      </c>
      <c r="L46" s="2">
        <v>18</v>
      </c>
      <c r="M46" s="2">
        <v>35</v>
      </c>
      <c r="N46" s="2">
        <v>84</v>
      </c>
      <c r="O46" s="2">
        <v>106</v>
      </c>
      <c r="P46" s="2">
        <v>137</v>
      </c>
      <c r="Q46" s="48">
        <v>133</v>
      </c>
      <c r="R46" s="49">
        <f>VLOOKUP(A46,Rohdaten_Berechnung!$A$4:$H$55,7,FALSE)</f>
        <v>136</v>
      </c>
      <c r="S46" s="2"/>
    </row>
    <row r="47" spans="1:19" x14ac:dyDescent="0.25">
      <c r="A47">
        <v>451</v>
      </c>
      <c r="B47" s="2" t="s">
        <v>54</v>
      </c>
      <c r="C47" s="2" t="s">
        <v>16</v>
      </c>
      <c r="D47" s="2">
        <v>14</v>
      </c>
      <c r="E47" s="2">
        <v>16</v>
      </c>
      <c r="F47" s="2">
        <v>20</v>
      </c>
      <c r="G47" s="2">
        <v>22</v>
      </c>
      <c r="H47" s="2">
        <v>19</v>
      </c>
      <c r="I47" s="2">
        <v>12</v>
      </c>
      <c r="J47" s="2">
        <v>27</v>
      </c>
      <c r="K47" s="2">
        <v>29</v>
      </c>
      <c r="L47" s="2">
        <v>25</v>
      </c>
      <c r="M47" s="2">
        <v>37</v>
      </c>
      <c r="N47" s="2">
        <v>63</v>
      </c>
      <c r="O47" s="2">
        <v>119</v>
      </c>
      <c r="P47" s="2">
        <v>94</v>
      </c>
      <c r="Q47" s="48">
        <v>104</v>
      </c>
      <c r="R47" s="49">
        <f>VLOOKUP(A47,Rohdaten_Berechnung!$A$4:$H$55,7,FALSE)</f>
        <v>95</v>
      </c>
      <c r="S47" s="2"/>
    </row>
    <row r="48" spans="1:19" x14ac:dyDescent="0.25">
      <c r="A48">
        <v>452</v>
      </c>
      <c r="B48" s="2" t="s">
        <v>55</v>
      </c>
      <c r="C48" s="2" t="s">
        <v>16</v>
      </c>
      <c r="D48" s="2">
        <v>43</v>
      </c>
      <c r="E48" s="2">
        <v>37</v>
      </c>
      <c r="F48" s="2">
        <v>60</v>
      </c>
      <c r="G48" s="2">
        <v>33</v>
      </c>
      <c r="H48" s="2">
        <v>30</v>
      </c>
      <c r="I48" s="2">
        <v>9</v>
      </c>
      <c r="J48" s="2">
        <v>14</v>
      </c>
      <c r="K48" s="2">
        <v>30</v>
      </c>
      <c r="L48" s="2">
        <v>43</v>
      </c>
      <c r="M48" s="2">
        <v>62</v>
      </c>
      <c r="N48" s="2">
        <v>97</v>
      </c>
      <c r="O48" s="2">
        <v>162</v>
      </c>
      <c r="P48" s="2">
        <v>153</v>
      </c>
      <c r="Q48" s="48">
        <v>138</v>
      </c>
      <c r="R48" s="49">
        <f>VLOOKUP(A48,Rohdaten_Berechnung!$A$4:$H$55,7,FALSE)</f>
        <v>132</v>
      </c>
      <c r="S48" s="2"/>
    </row>
    <row r="49" spans="1:19" x14ac:dyDescent="0.25">
      <c r="A49">
        <v>453</v>
      </c>
      <c r="B49" s="2" t="s">
        <v>56</v>
      </c>
      <c r="C49" s="2" t="s">
        <v>16</v>
      </c>
      <c r="D49" s="2">
        <v>32</v>
      </c>
      <c r="E49" s="2">
        <v>20</v>
      </c>
      <c r="F49" s="2">
        <v>44</v>
      </c>
      <c r="G49" s="2">
        <v>39</v>
      </c>
      <c r="H49" s="2">
        <v>24</v>
      </c>
      <c r="I49" s="2">
        <v>23</v>
      </c>
      <c r="J49" s="2">
        <v>17</v>
      </c>
      <c r="K49" s="2">
        <v>62</v>
      </c>
      <c r="L49" s="2">
        <v>116</v>
      </c>
      <c r="M49" s="2">
        <v>159</v>
      </c>
      <c r="N49" s="2">
        <v>180</v>
      </c>
      <c r="O49" s="2">
        <v>260</v>
      </c>
      <c r="P49" s="2">
        <v>242</v>
      </c>
      <c r="Q49" s="48">
        <v>299</v>
      </c>
      <c r="R49" s="49">
        <f>VLOOKUP(A49,Rohdaten_Berechnung!$A$4:$H$55,7,FALSE)</f>
        <v>299</v>
      </c>
      <c r="S49" s="2"/>
    </row>
    <row r="50" spans="1:19" x14ac:dyDescent="0.25">
      <c r="A50">
        <v>454</v>
      </c>
      <c r="B50" s="2" t="s">
        <v>57</v>
      </c>
      <c r="C50" s="2" t="s">
        <v>16</v>
      </c>
      <c r="D50" s="2">
        <v>87</v>
      </c>
      <c r="E50" s="2">
        <v>81</v>
      </c>
      <c r="F50" s="2">
        <v>89</v>
      </c>
      <c r="G50" s="2">
        <v>108</v>
      </c>
      <c r="H50" s="2">
        <v>85</v>
      </c>
      <c r="I50" s="2">
        <v>65</v>
      </c>
      <c r="J50" s="2">
        <v>84</v>
      </c>
      <c r="K50" s="2">
        <v>115</v>
      </c>
      <c r="L50" s="2">
        <v>147</v>
      </c>
      <c r="M50" s="2">
        <v>236</v>
      </c>
      <c r="N50" s="2">
        <v>291</v>
      </c>
      <c r="O50" s="2">
        <v>419</v>
      </c>
      <c r="P50" s="2">
        <v>420</v>
      </c>
      <c r="Q50" s="48">
        <v>421</v>
      </c>
      <c r="R50" s="49">
        <f>VLOOKUP(A50,Rohdaten_Berechnung!$A$4:$H$55,7,FALSE)</f>
        <v>434</v>
      </c>
      <c r="S50" s="2"/>
    </row>
    <row r="51" spans="1:19" x14ac:dyDescent="0.25">
      <c r="A51">
        <v>455</v>
      </c>
      <c r="B51" s="2" t="s">
        <v>58</v>
      </c>
      <c r="C51" s="2" t="s">
        <v>16</v>
      </c>
      <c r="D51" s="2">
        <v>17</v>
      </c>
      <c r="E51" s="2">
        <v>19</v>
      </c>
      <c r="F51" s="2">
        <v>18</v>
      </c>
      <c r="G51" s="2">
        <v>15</v>
      </c>
      <c r="H51" s="2">
        <v>18</v>
      </c>
      <c r="I51" s="2">
        <v>12</v>
      </c>
      <c r="J51" s="2">
        <v>15</v>
      </c>
      <c r="K51" s="2">
        <v>16</v>
      </c>
      <c r="L51" s="2">
        <v>22</v>
      </c>
      <c r="M51" s="2">
        <v>29</v>
      </c>
      <c r="N51" s="2">
        <v>62</v>
      </c>
      <c r="O51" s="2">
        <v>126</v>
      </c>
      <c r="P51" s="2">
        <v>85</v>
      </c>
      <c r="Q51" s="48">
        <v>63</v>
      </c>
      <c r="R51" s="49">
        <f>VLOOKUP(A51,Rohdaten_Berechnung!$A$4:$H$55,7,FALSE)</f>
        <v>50</v>
      </c>
      <c r="S51" s="2"/>
    </row>
    <row r="52" spans="1:19" x14ac:dyDescent="0.25">
      <c r="A52">
        <v>456</v>
      </c>
      <c r="B52" s="2" t="s">
        <v>59</v>
      </c>
      <c r="C52" s="2" t="s">
        <v>16</v>
      </c>
      <c r="D52" s="2">
        <v>57</v>
      </c>
      <c r="E52" s="2">
        <v>86</v>
      </c>
      <c r="F52" s="2">
        <v>109</v>
      </c>
      <c r="G52" s="2">
        <v>100</v>
      </c>
      <c r="H52" s="2">
        <v>92</v>
      </c>
      <c r="I52" s="2">
        <v>87</v>
      </c>
      <c r="J52" s="2">
        <v>56</v>
      </c>
      <c r="K52" s="2">
        <v>74</v>
      </c>
      <c r="L52" s="2">
        <v>79</v>
      </c>
      <c r="M52" s="2">
        <v>108</v>
      </c>
      <c r="N52" s="2">
        <v>132</v>
      </c>
      <c r="O52" s="2">
        <v>185</v>
      </c>
      <c r="P52" s="2">
        <v>156</v>
      </c>
      <c r="Q52" s="48">
        <v>160</v>
      </c>
      <c r="R52" s="49">
        <f>VLOOKUP(A52,Rohdaten_Berechnung!$A$4:$H$55,7,FALSE)</f>
        <v>148</v>
      </c>
      <c r="S52" s="2"/>
    </row>
    <row r="53" spans="1:19" x14ac:dyDescent="0.25">
      <c r="A53">
        <v>457</v>
      </c>
      <c r="B53" s="2" t="s">
        <v>60</v>
      </c>
      <c r="C53" s="2" t="s">
        <v>16</v>
      </c>
      <c r="D53" s="2">
        <v>35</v>
      </c>
      <c r="E53" s="2">
        <v>23</v>
      </c>
      <c r="F53" s="2">
        <v>40</v>
      </c>
      <c r="G53" s="2">
        <v>36</v>
      </c>
      <c r="H53" s="2">
        <v>36</v>
      </c>
      <c r="I53" s="2">
        <v>46</v>
      </c>
      <c r="J53" s="2">
        <v>41</v>
      </c>
      <c r="K53" s="2">
        <v>36</v>
      </c>
      <c r="L53" s="2">
        <v>46</v>
      </c>
      <c r="M53" s="2">
        <v>78</v>
      </c>
      <c r="N53" s="2">
        <v>93</v>
      </c>
      <c r="O53" s="2">
        <v>170</v>
      </c>
      <c r="P53" s="2">
        <v>160</v>
      </c>
      <c r="Q53" s="48">
        <v>183</v>
      </c>
      <c r="R53" s="49">
        <f>VLOOKUP(A53,Rohdaten_Berechnung!$A$4:$H$55,7,FALSE)</f>
        <v>196</v>
      </c>
      <c r="S53" s="2"/>
    </row>
    <row r="54" spans="1:19" x14ac:dyDescent="0.25">
      <c r="A54">
        <v>458</v>
      </c>
      <c r="B54" s="2" t="s">
        <v>61</v>
      </c>
      <c r="C54" s="2" t="s">
        <v>16</v>
      </c>
      <c r="D54" s="2">
        <v>28</v>
      </c>
      <c r="E54" s="2">
        <v>15</v>
      </c>
      <c r="F54" s="2">
        <v>30</v>
      </c>
      <c r="G54" s="2">
        <v>28</v>
      </c>
      <c r="H54" s="2">
        <v>24</v>
      </c>
      <c r="I54" s="2">
        <v>25</v>
      </c>
      <c r="J54" s="2">
        <v>21</v>
      </c>
      <c r="K54" s="2">
        <v>43</v>
      </c>
      <c r="L54" s="2">
        <v>64</v>
      </c>
      <c r="M54" s="2">
        <v>80</v>
      </c>
      <c r="N54" s="2">
        <v>83</v>
      </c>
      <c r="O54" s="2">
        <v>155</v>
      </c>
      <c r="P54" s="2">
        <v>132</v>
      </c>
      <c r="Q54" s="48">
        <v>136</v>
      </c>
      <c r="R54" s="49">
        <f>VLOOKUP(A54,Rohdaten_Berechnung!$A$4:$H$55,7,FALSE)</f>
        <v>138</v>
      </c>
      <c r="S54" s="2"/>
    </row>
    <row r="55" spans="1:19" x14ac:dyDescent="0.25">
      <c r="A55">
        <v>459</v>
      </c>
      <c r="B55" s="2" t="s">
        <v>62</v>
      </c>
      <c r="C55" s="2" t="s">
        <v>16</v>
      </c>
      <c r="D55" s="2">
        <v>61</v>
      </c>
      <c r="E55" s="2">
        <v>59</v>
      </c>
      <c r="F55" s="2">
        <v>87</v>
      </c>
      <c r="G55" s="2">
        <v>83</v>
      </c>
      <c r="H55" s="2">
        <v>69</v>
      </c>
      <c r="I55" s="2">
        <v>75</v>
      </c>
      <c r="J55" s="2">
        <v>65</v>
      </c>
      <c r="K55" s="2">
        <v>81</v>
      </c>
      <c r="L55" s="2">
        <v>107</v>
      </c>
      <c r="M55" s="2">
        <v>185</v>
      </c>
      <c r="N55" s="2">
        <v>199</v>
      </c>
      <c r="O55" s="2">
        <v>335</v>
      </c>
      <c r="P55" s="2">
        <v>341</v>
      </c>
      <c r="Q55" s="48">
        <v>350</v>
      </c>
      <c r="R55" s="49">
        <f>VLOOKUP(A55,Rohdaten_Berechnung!$A$4:$H$55,7,FALSE)</f>
        <v>385</v>
      </c>
      <c r="S55" s="2"/>
    </row>
    <row r="56" spans="1:19" x14ac:dyDescent="0.25">
      <c r="A56">
        <v>460</v>
      </c>
      <c r="B56" s="2" t="s">
        <v>63</v>
      </c>
      <c r="C56" s="2" t="s">
        <v>16</v>
      </c>
      <c r="D56" s="2">
        <v>86</v>
      </c>
      <c r="E56" s="2">
        <v>92</v>
      </c>
      <c r="F56" s="2">
        <v>86</v>
      </c>
      <c r="G56" s="2">
        <v>88</v>
      </c>
      <c r="H56" s="2">
        <v>63</v>
      </c>
      <c r="I56" s="2">
        <v>62</v>
      </c>
      <c r="J56" s="2">
        <v>53</v>
      </c>
      <c r="K56" s="2">
        <v>90</v>
      </c>
      <c r="L56" s="2">
        <v>113</v>
      </c>
      <c r="M56" s="2">
        <v>171</v>
      </c>
      <c r="N56" s="2">
        <v>212</v>
      </c>
      <c r="O56" s="2">
        <v>279</v>
      </c>
      <c r="P56" s="2">
        <v>239</v>
      </c>
      <c r="Q56" s="48">
        <v>235</v>
      </c>
      <c r="R56" s="49">
        <f>VLOOKUP(A56,Rohdaten_Berechnung!$A$4:$H$55,7,FALSE)</f>
        <v>263</v>
      </c>
      <c r="S56" s="2"/>
    </row>
    <row r="57" spans="1:19" x14ac:dyDescent="0.25">
      <c r="A57">
        <v>461</v>
      </c>
      <c r="B57" s="2" t="s">
        <v>64</v>
      </c>
      <c r="C57" s="2" t="s">
        <v>16</v>
      </c>
      <c r="D57" s="2">
        <v>17</v>
      </c>
      <c r="E57" s="2">
        <v>16</v>
      </c>
      <c r="F57" s="2">
        <v>28</v>
      </c>
      <c r="G57" s="2">
        <v>26</v>
      </c>
      <c r="H57" s="2">
        <v>19</v>
      </c>
      <c r="I57" s="2">
        <v>17</v>
      </c>
      <c r="J57" s="2">
        <v>19</v>
      </c>
      <c r="K57" s="2">
        <v>18</v>
      </c>
      <c r="L57" s="2">
        <v>27</v>
      </c>
      <c r="M57" s="2">
        <v>33</v>
      </c>
      <c r="N57" s="2">
        <v>50</v>
      </c>
      <c r="O57" s="2">
        <v>94</v>
      </c>
      <c r="P57" s="2">
        <v>79</v>
      </c>
      <c r="Q57" s="48">
        <v>84</v>
      </c>
      <c r="R57" s="49">
        <f>VLOOKUP(A57,Rohdaten_Berechnung!$A$4:$H$55,7,FALSE)</f>
        <v>72</v>
      </c>
      <c r="S57" s="2"/>
    </row>
    <row r="58" spans="1:19" x14ac:dyDescent="0.25">
      <c r="A58">
        <v>462</v>
      </c>
      <c r="B58" s="2" t="s">
        <v>65</v>
      </c>
      <c r="C58" s="2" t="s">
        <v>16</v>
      </c>
      <c r="D58" s="2">
        <v>16</v>
      </c>
      <c r="E58" s="2">
        <v>14</v>
      </c>
      <c r="F58" s="2">
        <v>9</v>
      </c>
      <c r="G58" s="2">
        <v>17</v>
      </c>
      <c r="H58" s="2">
        <v>9</v>
      </c>
      <c r="I58" s="2">
        <v>9</v>
      </c>
      <c r="J58" s="2">
        <v>12</v>
      </c>
      <c r="K58" s="2">
        <v>12</v>
      </c>
      <c r="L58" s="2">
        <v>9</v>
      </c>
      <c r="M58" s="2">
        <v>18</v>
      </c>
      <c r="N58" s="2">
        <v>25</v>
      </c>
      <c r="O58" s="2">
        <v>41</v>
      </c>
      <c r="P58" s="2">
        <v>36</v>
      </c>
      <c r="Q58" s="48">
        <v>23</v>
      </c>
      <c r="R58" s="49">
        <f>VLOOKUP(A58,Rohdaten_Berechnung!$A$4:$H$55,7,FALSE)</f>
        <v>29</v>
      </c>
      <c r="S58" s="2"/>
    </row>
    <row r="59" spans="1:19" x14ac:dyDescent="0.25">
      <c r="A59">
        <v>4</v>
      </c>
      <c r="B59" s="22" t="s">
        <v>66</v>
      </c>
      <c r="C59" s="2" t="s">
        <v>16</v>
      </c>
      <c r="D59" s="22">
        <v>712</v>
      </c>
      <c r="E59" s="22">
        <v>708</v>
      </c>
      <c r="F59" s="22">
        <v>850</v>
      </c>
      <c r="G59" s="22">
        <v>815</v>
      </c>
      <c r="H59" s="22">
        <v>693</v>
      </c>
      <c r="I59" s="22">
        <v>710</v>
      </c>
      <c r="J59" s="22">
        <v>647</v>
      </c>
      <c r="K59" s="22">
        <v>868</v>
      </c>
      <c r="L59" s="22">
        <v>1072</v>
      </c>
      <c r="M59" s="22">
        <v>1583</v>
      </c>
      <c r="N59" s="22">
        <v>1985</v>
      </c>
      <c r="O59" s="22">
        <v>3142</v>
      </c>
      <c r="P59" s="2">
        <v>3006</v>
      </c>
      <c r="Q59" s="48">
        <v>3049</v>
      </c>
      <c r="R59" s="49">
        <f>VLOOKUP(A59,Rohdaten_Berechnung!$A$4:$H$55,7,FALSE)</f>
        <v>3107</v>
      </c>
      <c r="S59" s="2"/>
    </row>
    <row r="60" spans="1:19" x14ac:dyDescent="0.25">
      <c r="A60">
        <v>0</v>
      </c>
      <c r="B60" s="22" t="s">
        <v>67</v>
      </c>
      <c r="C60" s="22" t="s">
        <v>16</v>
      </c>
      <c r="D60" s="22">
        <v>2304</v>
      </c>
      <c r="E60" s="22">
        <v>2274</v>
      </c>
      <c r="F60" s="22">
        <v>2385</v>
      </c>
      <c r="G60" s="22">
        <v>2318</v>
      </c>
      <c r="H60" s="22">
        <v>2005</v>
      </c>
      <c r="I60" s="22">
        <v>2039</v>
      </c>
      <c r="J60" s="22">
        <v>1966</v>
      </c>
      <c r="K60" s="22">
        <v>2439</v>
      </c>
      <c r="L60" s="22">
        <v>3016</v>
      </c>
      <c r="M60" s="22">
        <v>4248</v>
      </c>
      <c r="N60" s="22">
        <v>5322</v>
      </c>
      <c r="O60" s="22">
        <v>9093</v>
      </c>
      <c r="P60" s="2">
        <v>8404</v>
      </c>
      <c r="Q60" s="48">
        <v>8839</v>
      </c>
      <c r="R60" s="49">
        <f>VLOOKUP(A60,Rohdaten_Berechnung!$A$4:$H$55,7,FALSE)</f>
        <v>8547</v>
      </c>
      <c r="S60" s="2"/>
    </row>
    <row r="61" spans="1:19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9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9" x14ac:dyDescent="0.25">
      <c r="B63" s="50" t="s">
        <v>0</v>
      </c>
      <c r="C63" s="53"/>
      <c r="D63" s="58" t="s">
        <v>127</v>
      </c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</row>
    <row r="64" spans="1:19" x14ac:dyDescent="0.25">
      <c r="B64" s="51"/>
      <c r="C64" s="54"/>
      <c r="D64" s="6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</row>
    <row r="65" spans="1:18" x14ac:dyDescent="0.25">
      <c r="B65" s="51"/>
      <c r="C65" s="54"/>
      <c r="D65" s="39">
        <v>2005</v>
      </c>
      <c r="E65" s="40">
        <v>2006</v>
      </c>
      <c r="F65" s="40">
        <v>2007</v>
      </c>
      <c r="G65" s="40">
        <v>2008</v>
      </c>
      <c r="H65" s="40">
        <v>2009</v>
      </c>
      <c r="I65" s="40">
        <v>2010</v>
      </c>
      <c r="J65" s="40">
        <v>2011</v>
      </c>
      <c r="K65" s="40">
        <v>2012</v>
      </c>
      <c r="L65" s="40">
        <v>2013</v>
      </c>
      <c r="M65" s="40">
        <v>2014</v>
      </c>
      <c r="N65" s="40">
        <v>2015</v>
      </c>
      <c r="O65" s="27">
        <v>2016</v>
      </c>
      <c r="P65" s="27">
        <v>2017</v>
      </c>
      <c r="Q65" s="27">
        <v>2018</v>
      </c>
      <c r="R65" s="27">
        <v>2019</v>
      </c>
    </row>
    <row r="66" spans="1:18" x14ac:dyDescent="0.25">
      <c r="B66" s="52"/>
      <c r="C66" s="55"/>
      <c r="D66" s="45" t="s">
        <v>1</v>
      </c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38"/>
      <c r="P66" s="46"/>
      <c r="Q66" s="46"/>
      <c r="R66" s="46"/>
    </row>
    <row r="67" spans="1:18" x14ac:dyDescent="0.25">
      <c r="B67" s="19" t="s">
        <v>2</v>
      </c>
      <c r="C67" s="1" t="s">
        <v>128</v>
      </c>
      <c r="D67" s="19" t="s">
        <v>3</v>
      </c>
      <c r="E67" s="19" t="s">
        <v>4</v>
      </c>
      <c r="F67" s="19" t="s">
        <v>5</v>
      </c>
      <c r="G67" s="19" t="s">
        <v>6</v>
      </c>
      <c r="H67" s="19" t="s">
        <v>7</v>
      </c>
      <c r="I67" s="19" t="s">
        <v>8</v>
      </c>
      <c r="J67" s="19" t="s">
        <v>9</v>
      </c>
      <c r="K67" s="19" t="s">
        <v>10</v>
      </c>
      <c r="L67" s="19" t="s">
        <v>11</v>
      </c>
      <c r="M67" s="19" t="s">
        <v>12</v>
      </c>
      <c r="N67" s="19" t="s">
        <v>13</v>
      </c>
      <c r="O67" s="19" t="s">
        <v>14</v>
      </c>
      <c r="P67" s="19" t="s">
        <v>131</v>
      </c>
      <c r="Q67" s="19" t="s">
        <v>132</v>
      </c>
      <c r="R67" s="19" t="s">
        <v>207</v>
      </c>
    </row>
    <row r="68" spans="1:18" x14ac:dyDescent="0.25">
      <c r="A68">
        <v>101</v>
      </c>
      <c r="B68" s="20" t="s">
        <v>15</v>
      </c>
      <c r="C68" s="20" t="s">
        <v>70</v>
      </c>
      <c r="D68" s="20">
        <v>1968</v>
      </c>
      <c r="E68" s="20">
        <v>1999</v>
      </c>
      <c r="F68" s="20">
        <v>2110</v>
      </c>
      <c r="G68" s="20">
        <v>2060</v>
      </c>
      <c r="H68" s="20">
        <v>2050</v>
      </c>
      <c r="I68" s="20">
        <v>2152</v>
      </c>
      <c r="J68" s="20">
        <v>2134</v>
      </c>
      <c r="K68" s="20">
        <v>2171</v>
      </c>
      <c r="L68" s="20">
        <v>2117</v>
      </c>
      <c r="M68" s="20">
        <v>2160</v>
      </c>
      <c r="N68" s="20">
        <v>2241</v>
      </c>
      <c r="O68" s="20">
        <v>2345</v>
      </c>
      <c r="P68" s="2">
        <v>2178</v>
      </c>
      <c r="Q68" s="48">
        <v>2236</v>
      </c>
      <c r="R68" s="47">
        <f>VLOOKUP(A68,Rohdaten_Berechnung!$A$4:$H$55,8,FALSE)</f>
        <v>2192</v>
      </c>
    </row>
    <row r="69" spans="1:18" x14ac:dyDescent="0.25">
      <c r="A69">
        <v>102</v>
      </c>
      <c r="B69" s="2" t="s">
        <v>17</v>
      </c>
      <c r="C69" s="2" t="s">
        <v>70</v>
      </c>
      <c r="D69" s="2">
        <v>825</v>
      </c>
      <c r="E69" s="2">
        <v>812</v>
      </c>
      <c r="F69" s="2">
        <v>784</v>
      </c>
      <c r="G69" s="2">
        <v>807</v>
      </c>
      <c r="H69" s="2">
        <v>749</v>
      </c>
      <c r="I69" s="2">
        <v>755</v>
      </c>
      <c r="J69" s="2">
        <v>766</v>
      </c>
      <c r="K69" s="2">
        <v>763</v>
      </c>
      <c r="L69" s="2">
        <v>750</v>
      </c>
      <c r="M69" s="2">
        <v>769</v>
      </c>
      <c r="N69" s="2">
        <v>774</v>
      </c>
      <c r="O69" s="2">
        <v>891</v>
      </c>
      <c r="P69" s="2">
        <v>836</v>
      </c>
      <c r="Q69" s="48">
        <v>854</v>
      </c>
      <c r="R69" s="47">
        <f>VLOOKUP(A69,Rohdaten_Berechnung!$A$4:$H$55,8,FALSE)</f>
        <v>835</v>
      </c>
    </row>
    <row r="70" spans="1:18" x14ac:dyDescent="0.25">
      <c r="A70">
        <v>103</v>
      </c>
      <c r="B70" s="2" t="s">
        <v>18</v>
      </c>
      <c r="C70" s="2" t="s">
        <v>70</v>
      </c>
      <c r="D70" s="2">
        <v>853</v>
      </c>
      <c r="E70" s="2">
        <v>893</v>
      </c>
      <c r="F70" s="2">
        <v>903</v>
      </c>
      <c r="G70" s="2">
        <v>894</v>
      </c>
      <c r="H70" s="2">
        <v>971</v>
      </c>
      <c r="I70" s="2">
        <v>948</v>
      </c>
      <c r="J70" s="2">
        <v>951</v>
      </c>
      <c r="K70" s="2">
        <v>1019</v>
      </c>
      <c r="L70" s="2">
        <v>1029</v>
      </c>
      <c r="M70" s="2">
        <v>1097</v>
      </c>
      <c r="N70" s="2">
        <v>1117</v>
      </c>
      <c r="O70" s="2">
        <v>1224</v>
      </c>
      <c r="P70" s="2">
        <v>1121</v>
      </c>
      <c r="Q70" s="48">
        <v>1146</v>
      </c>
      <c r="R70" s="47">
        <f>VLOOKUP(A70,Rohdaten_Berechnung!$A$4:$H$55,8,FALSE)</f>
        <v>1110</v>
      </c>
    </row>
    <row r="71" spans="1:18" x14ac:dyDescent="0.25">
      <c r="A71">
        <v>151</v>
      </c>
      <c r="B71" s="2" t="s">
        <v>19</v>
      </c>
      <c r="C71" s="2" t="s">
        <v>70</v>
      </c>
      <c r="D71" s="2">
        <v>1537</v>
      </c>
      <c r="E71" s="2">
        <v>1463</v>
      </c>
      <c r="F71" s="2">
        <v>1509</v>
      </c>
      <c r="G71" s="2">
        <v>1479</v>
      </c>
      <c r="H71" s="2">
        <v>1383</v>
      </c>
      <c r="I71" s="2">
        <v>1385</v>
      </c>
      <c r="J71" s="2">
        <v>1268</v>
      </c>
      <c r="K71" s="2">
        <v>1424</v>
      </c>
      <c r="L71" s="2">
        <v>1386</v>
      </c>
      <c r="M71" s="2">
        <v>1483</v>
      </c>
      <c r="N71" s="2">
        <v>1474</v>
      </c>
      <c r="O71" s="2">
        <v>1718</v>
      </c>
      <c r="P71" s="2">
        <v>1534</v>
      </c>
      <c r="Q71" s="48">
        <v>1638</v>
      </c>
      <c r="R71" s="47">
        <f>VLOOKUP(A71,Rohdaten_Berechnung!$A$4:$H$55,8,FALSE)</f>
        <v>1655</v>
      </c>
    </row>
    <row r="72" spans="1:18" x14ac:dyDescent="0.25">
      <c r="A72">
        <v>153</v>
      </c>
      <c r="B72" s="2" t="s">
        <v>20</v>
      </c>
      <c r="C72" s="2" t="s">
        <v>70</v>
      </c>
      <c r="D72" s="2">
        <v>940</v>
      </c>
      <c r="E72" s="2">
        <v>914</v>
      </c>
      <c r="F72" s="2">
        <v>903</v>
      </c>
      <c r="G72" s="2">
        <v>943</v>
      </c>
      <c r="H72" s="2">
        <v>824</v>
      </c>
      <c r="I72" s="2">
        <v>847</v>
      </c>
      <c r="J72" s="2">
        <v>763</v>
      </c>
      <c r="K72" s="2">
        <v>743</v>
      </c>
      <c r="L72" s="2">
        <v>768</v>
      </c>
      <c r="M72" s="2">
        <v>832</v>
      </c>
      <c r="N72" s="2">
        <v>832</v>
      </c>
      <c r="O72" s="2">
        <v>823</v>
      </c>
      <c r="P72" s="2">
        <v>808</v>
      </c>
      <c r="Q72" s="48">
        <v>801</v>
      </c>
      <c r="R72" s="47">
        <f>VLOOKUP(A72,Rohdaten_Berechnung!$A$4:$H$55,8,FALSE)</f>
        <v>796</v>
      </c>
    </row>
    <row r="73" spans="1:18" x14ac:dyDescent="0.25">
      <c r="A73">
        <v>154</v>
      </c>
      <c r="B73" s="2" t="s">
        <v>21</v>
      </c>
      <c r="C73" s="2" t="s">
        <v>70</v>
      </c>
      <c r="D73" s="2">
        <v>673</v>
      </c>
      <c r="E73" s="2">
        <v>685</v>
      </c>
      <c r="F73" s="2">
        <v>712</v>
      </c>
      <c r="G73" s="2">
        <v>646</v>
      </c>
      <c r="H73" s="2">
        <v>586</v>
      </c>
      <c r="I73" s="2">
        <v>652</v>
      </c>
      <c r="J73" s="2">
        <v>546</v>
      </c>
      <c r="K73" s="2">
        <v>560</v>
      </c>
      <c r="L73" s="2">
        <v>652</v>
      </c>
      <c r="M73" s="2">
        <v>656</v>
      </c>
      <c r="N73" s="2">
        <v>684</v>
      </c>
      <c r="O73" s="2">
        <v>700</v>
      </c>
      <c r="P73" s="2">
        <v>745</v>
      </c>
      <c r="Q73" s="48">
        <v>731</v>
      </c>
      <c r="R73" s="47">
        <f>VLOOKUP(A73,Rohdaten_Berechnung!$A$4:$H$55,8,FALSE)</f>
        <v>734</v>
      </c>
    </row>
    <row r="74" spans="1:18" x14ac:dyDescent="0.25">
      <c r="A74">
        <v>155</v>
      </c>
      <c r="B74" s="2" t="s">
        <v>22</v>
      </c>
      <c r="C74" s="2" t="s">
        <v>70</v>
      </c>
      <c r="D74" s="2">
        <v>1037</v>
      </c>
      <c r="E74" s="2">
        <v>984</v>
      </c>
      <c r="F74" s="2">
        <v>986</v>
      </c>
      <c r="G74" s="2">
        <v>991</v>
      </c>
      <c r="H74" s="2">
        <v>889</v>
      </c>
      <c r="I74" s="2">
        <v>931</v>
      </c>
      <c r="J74" s="2">
        <v>872</v>
      </c>
      <c r="K74" s="2">
        <v>872</v>
      </c>
      <c r="L74" s="2">
        <v>915</v>
      </c>
      <c r="M74" s="2">
        <v>941</v>
      </c>
      <c r="N74" s="2">
        <v>904</v>
      </c>
      <c r="O74" s="2">
        <v>927</v>
      </c>
      <c r="P74" s="2">
        <v>895</v>
      </c>
      <c r="Q74" s="48">
        <v>896</v>
      </c>
      <c r="R74" s="47">
        <f>VLOOKUP(A74,Rohdaten_Berechnung!$A$4:$H$55,8,FALSE)</f>
        <v>920</v>
      </c>
    </row>
    <row r="75" spans="1:18" x14ac:dyDescent="0.25">
      <c r="A75">
        <v>157</v>
      </c>
      <c r="B75" s="2" t="s">
        <v>23</v>
      </c>
      <c r="C75" s="2" t="s">
        <v>70</v>
      </c>
      <c r="D75" s="2">
        <v>1089</v>
      </c>
      <c r="E75" s="2">
        <v>1061</v>
      </c>
      <c r="F75" s="2">
        <v>1013</v>
      </c>
      <c r="G75" s="2">
        <v>1049</v>
      </c>
      <c r="H75" s="2">
        <v>983</v>
      </c>
      <c r="I75" s="2">
        <v>980</v>
      </c>
      <c r="J75" s="2">
        <v>945</v>
      </c>
      <c r="K75" s="2">
        <v>979</v>
      </c>
      <c r="L75" s="2">
        <v>937</v>
      </c>
      <c r="M75" s="2">
        <v>1026</v>
      </c>
      <c r="N75" s="2">
        <v>974</v>
      </c>
      <c r="O75" s="2">
        <v>1138</v>
      </c>
      <c r="P75" s="2">
        <v>1116</v>
      </c>
      <c r="Q75" s="48">
        <v>1122</v>
      </c>
      <c r="R75" s="47">
        <f>VLOOKUP(A75,Rohdaten_Berechnung!$A$4:$H$55,8,FALSE)</f>
        <v>1119</v>
      </c>
    </row>
    <row r="76" spans="1:18" x14ac:dyDescent="0.25">
      <c r="A76">
        <v>158</v>
      </c>
      <c r="B76" s="2" t="s">
        <v>24</v>
      </c>
      <c r="C76" s="2" t="s">
        <v>70</v>
      </c>
      <c r="D76" s="2">
        <v>916</v>
      </c>
      <c r="E76" s="2">
        <v>894</v>
      </c>
      <c r="F76" s="2">
        <v>885</v>
      </c>
      <c r="G76" s="2">
        <v>831</v>
      </c>
      <c r="H76" s="2">
        <v>758</v>
      </c>
      <c r="I76" s="2">
        <v>825</v>
      </c>
      <c r="J76" s="2">
        <v>850</v>
      </c>
      <c r="K76" s="2">
        <v>796</v>
      </c>
      <c r="L76" s="2">
        <v>782</v>
      </c>
      <c r="M76" s="2">
        <v>839</v>
      </c>
      <c r="N76" s="2">
        <v>819</v>
      </c>
      <c r="O76" s="2">
        <v>875</v>
      </c>
      <c r="P76" s="2">
        <v>890</v>
      </c>
      <c r="Q76" s="48">
        <v>907</v>
      </c>
      <c r="R76" s="47">
        <f>VLOOKUP(A76,Rohdaten_Berechnung!$A$4:$H$55,8,FALSE)</f>
        <v>914</v>
      </c>
    </row>
    <row r="77" spans="1:18" x14ac:dyDescent="0.25">
      <c r="A77">
        <v>159</v>
      </c>
      <c r="B77" s="2" t="s">
        <v>25</v>
      </c>
      <c r="C77" s="2" t="s">
        <v>70</v>
      </c>
      <c r="D77" s="2">
        <v>2531</v>
      </c>
      <c r="E77" s="2">
        <v>2487</v>
      </c>
      <c r="F77" s="2">
        <v>2555</v>
      </c>
      <c r="G77" s="2">
        <v>2380</v>
      </c>
      <c r="H77" s="2">
        <v>2357</v>
      </c>
      <c r="I77" s="2">
        <v>2303</v>
      </c>
      <c r="J77" s="2">
        <v>2289</v>
      </c>
      <c r="K77" s="2">
        <v>2236</v>
      </c>
      <c r="L77" s="2">
        <v>2241</v>
      </c>
      <c r="M77" s="2">
        <v>2440</v>
      </c>
      <c r="N77" s="2">
        <v>2415</v>
      </c>
      <c r="O77" s="2">
        <v>2650</v>
      </c>
      <c r="P77" s="2">
        <v>2464</v>
      </c>
      <c r="Q77" s="48">
        <v>2525</v>
      </c>
      <c r="R77" s="47">
        <f>VLOOKUP(A77,Rohdaten_Berechnung!$A$4:$H$55,8,FALSE)</f>
        <v>2348</v>
      </c>
    </row>
    <row r="78" spans="1:18" x14ac:dyDescent="0.25">
      <c r="A78">
        <v>1</v>
      </c>
      <c r="B78" s="22" t="s">
        <v>26</v>
      </c>
      <c r="C78" s="22" t="s">
        <v>70</v>
      </c>
      <c r="D78" s="22">
        <v>12369</v>
      </c>
      <c r="E78" s="22">
        <v>12192</v>
      </c>
      <c r="F78" s="22">
        <v>12360</v>
      </c>
      <c r="G78" s="22">
        <v>12080</v>
      </c>
      <c r="H78" s="22">
        <v>11550</v>
      </c>
      <c r="I78" s="22">
        <v>11778</v>
      </c>
      <c r="J78" s="22">
        <v>11384</v>
      </c>
      <c r="K78" s="22">
        <v>11563</v>
      </c>
      <c r="L78" s="22">
        <v>11577</v>
      </c>
      <c r="M78" s="22">
        <v>12243</v>
      </c>
      <c r="N78" s="22">
        <v>12234</v>
      </c>
      <c r="O78" s="22">
        <v>13291</v>
      </c>
      <c r="P78" s="2">
        <v>12587</v>
      </c>
      <c r="Q78" s="48">
        <v>12856</v>
      </c>
      <c r="R78" s="47">
        <f>VLOOKUP(A78,Rohdaten_Berechnung!$A$4:$H$55,8,FALSE)</f>
        <v>12623</v>
      </c>
    </row>
    <row r="79" spans="1:18" x14ac:dyDescent="0.25">
      <c r="A79">
        <v>241</v>
      </c>
      <c r="B79" s="2" t="s">
        <v>28</v>
      </c>
      <c r="C79" s="2" t="s">
        <v>70</v>
      </c>
      <c r="D79" s="2">
        <v>9082</v>
      </c>
      <c r="E79" s="2">
        <v>9079</v>
      </c>
      <c r="F79" s="2">
        <v>9328</v>
      </c>
      <c r="G79" s="2">
        <v>9406</v>
      </c>
      <c r="H79" s="2">
        <v>9130</v>
      </c>
      <c r="I79" s="2">
        <v>9392</v>
      </c>
      <c r="J79" s="2">
        <v>9302</v>
      </c>
      <c r="K79" s="2">
        <v>9072</v>
      </c>
      <c r="L79" s="2">
        <v>9427</v>
      </c>
      <c r="M79" s="2">
        <v>9833</v>
      </c>
      <c r="N79" s="2">
        <v>9645</v>
      </c>
      <c r="O79" s="2">
        <v>10342</v>
      </c>
      <c r="P79" s="2">
        <v>9855</v>
      </c>
      <c r="Q79" s="48">
        <v>9767</v>
      </c>
      <c r="R79" s="47">
        <f>VLOOKUP(A79,Rohdaten_Berechnung!$A$4:$H$55,8,FALSE)</f>
        <v>9538</v>
      </c>
    </row>
    <row r="80" spans="1:18" x14ac:dyDescent="0.25">
      <c r="A80">
        <v>241001</v>
      </c>
      <c r="B80" s="2" t="s">
        <v>29</v>
      </c>
      <c r="C80" s="2" t="s">
        <v>70</v>
      </c>
      <c r="D80" s="2">
        <v>4519</v>
      </c>
      <c r="E80" s="2">
        <v>4537</v>
      </c>
      <c r="F80" s="2">
        <v>4755</v>
      </c>
      <c r="G80" s="2">
        <v>4732</v>
      </c>
      <c r="H80" s="2">
        <v>4682</v>
      </c>
      <c r="I80" s="2">
        <v>4848</v>
      </c>
      <c r="J80" s="2">
        <v>4793</v>
      </c>
      <c r="K80" s="2">
        <v>4609</v>
      </c>
      <c r="L80" s="2">
        <v>4855</v>
      </c>
      <c r="M80" s="2">
        <v>5142</v>
      </c>
      <c r="N80" s="2">
        <v>4976</v>
      </c>
      <c r="O80" s="2">
        <v>5228</v>
      </c>
      <c r="P80" s="2">
        <v>4860</v>
      </c>
      <c r="Q80" s="48">
        <v>4767</v>
      </c>
      <c r="R80" s="47">
        <f>VLOOKUP(A80,Rohdaten_Berechnung!$A$4:$H$55,8,FALSE)</f>
        <v>4625</v>
      </c>
    </row>
    <row r="81" spans="1:18" x14ac:dyDescent="0.25">
      <c r="A81">
        <v>241999</v>
      </c>
      <c r="B81" s="2" t="s">
        <v>27</v>
      </c>
      <c r="C81" s="2" t="s">
        <v>70</v>
      </c>
      <c r="D81" s="2">
        <v>4563</v>
      </c>
      <c r="E81" s="2">
        <v>4542</v>
      </c>
      <c r="F81" s="2">
        <v>4573</v>
      </c>
      <c r="G81" s="2">
        <v>4674</v>
      </c>
      <c r="H81" s="2">
        <v>4448</v>
      </c>
      <c r="I81" s="2">
        <v>4544</v>
      </c>
      <c r="J81" s="2">
        <v>4509</v>
      </c>
      <c r="K81" s="2">
        <v>4463</v>
      </c>
      <c r="L81" s="2">
        <v>4572</v>
      </c>
      <c r="M81" s="2">
        <v>4691</v>
      </c>
      <c r="N81" s="2">
        <v>4669</v>
      </c>
      <c r="O81" s="2">
        <v>5114</v>
      </c>
      <c r="P81" s="2">
        <v>4995</v>
      </c>
      <c r="Q81" s="48">
        <v>5000</v>
      </c>
      <c r="R81" s="47">
        <f>VLOOKUP(A81,Rohdaten_Berechnung!$A$4:$H$55,8,FALSE)</f>
        <v>4913</v>
      </c>
    </row>
    <row r="82" spans="1:18" x14ac:dyDescent="0.25">
      <c r="A82">
        <v>251</v>
      </c>
      <c r="B82" s="2" t="s">
        <v>30</v>
      </c>
      <c r="C82" s="2" t="s">
        <v>70</v>
      </c>
      <c r="D82" s="2">
        <v>1728</v>
      </c>
      <c r="E82" s="2">
        <v>1630</v>
      </c>
      <c r="F82" s="2">
        <v>1611</v>
      </c>
      <c r="G82" s="2">
        <v>1637</v>
      </c>
      <c r="H82" s="2">
        <v>1502</v>
      </c>
      <c r="I82" s="2">
        <v>1554</v>
      </c>
      <c r="J82" s="2">
        <v>1510</v>
      </c>
      <c r="K82" s="2">
        <v>1471</v>
      </c>
      <c r="L82" s="2">
        <v>1436</v>
      </c>
      <c r="M82" s="2">
        <v>1579</v>
      </c>
      <c r="N82" s="2">
        <v>1515</v>
      </c>
      <c r="O82" s="2">
        <v>1734</v>
      </c>
      <c r="P82" s="2">
        <v>1600</v>
      </c>
      <c r="Q82" s="48">
        <v>1620</v>
      </c>
      <c r="R82" s="47">
        <f>VLOOKUP(A82,Rohdaten_Berechnung!$A$4:$H$55,8,FALSE)</f>
        <v>1731</v>
      </c>
    </row>
    <row r="83" spans="1:18" x14ac:dyDescent="0.25">
      <c r="A83">
        <v>252</v>
      </c>
      <c r="B83" s="2" t="s">
        <v>31</v>
      </c>
      <c r="C83" s="2" t="s">
        <v>70</v>
      </c>
      <c r="D83" s="2">
        <v>1189</v>
      </c>
      <c r="E83" s="2">
        <v>1111</v>
      </c>
      <c r="F83" s="2">
        <v>1116</v>
      </c>
      <c r="G83" s="2">
        <v>1120</v>
      </c>
      <c r="H83" s="2">
        <v>1033</v>
      </c>
      <c r="I83" s="2">
        <v>1010</v>
      </c>
      <c r="J83" s="2">
        <v>1014</v>
      </c>
      <c r="K83" s="2">
        <v>919</v>
      </c>
      <c r="L83" s="2">
        <v>996</v>
      </c>
      <c r="M83" s="2">
        <v>1006</v>
      </c>
      <c r="N83" s="2">
        <v>1007</v>
      </c>
      <c r="O83" s="2">
        <v>1109</v>
      </c>
      <c r="P83" s="2">
        <v>1046</v>
      </c>
      <c r="Q83" s="48">
        <v>1044</v>
      </c>
      <c r="R83" s="47">
        <f>VLOOKUP(A83,Rohdaten_Berechnung!$A$4:$H$55,8,FALSE)</f>
        <v>1089</v>
      </c>
    </row>
    <row r="84" spans="1:18" x14ac:dyDescent="0.25">
      <c r="A84">
        <v>254</v>
      </c>
      <c r="B84" s="2" t="s">
        <v>32</v>
      </c>
      <c r="C84" s="2" t="s">
        <v>70</v>
      </c>
      <c r="D84" s="2">
        <v>2221</v>
      </c>
      <c r="E84" s="2">
        <v>2059</v>
      </c>
      <c r="F84" s="2">
        <v>2071</v>
      </c>
      <c r="G84" s="2">
        <v>2074</v>
      </c>
      <c r="H84" s="2">
        <v>1900</v>
      </c>
      <c r="I84" s="2">
        <v>1946</v>
      </c>
      <c r="J84" s="2">
        <v>1851</v>
      </c>
      <c r="K84" s="2">
        <v>1870</v>
      </c>
      <c r="L84" s="2">
        <v>1931</v>
      </c>
      <c r="M84" s="2">
        <v>1970</v>
      </c>
      <c r="N84" s="2">
        <v>2025</v>
      </c>
      <c r="O84" s="2">
        <v>2004</v>
      </c>
      <c r="P84" s="2">
        <v>1960</v>
      </c>
      <c r="Q84" s="48">
        <v>2112</v>
      </c>
      <c r="R84" s="47">
        <f>VLOOKUP(A84,Rohdaten_Berechnung!$A$4:$H$55,8,FALSE)</f>
        <v>2077</v>
      </c>
    </row>
    <row r="85" spans="1:18" x14ac:dyDescent="0.25">
      <c r="A85">
        <v>255</v>
      </c>
      <c r="B85" s="2" t="s">
        <v>33</v>
      </c>
      <c r="C85" s="2" t="s">
        <v>70</v>
      </c>
      <c r="D85" s="2">
        <v>548</v>
      </c>
      <c r="E85" s="2">
        <v>521</v>
      </c>
      <c r="F85" s="2">
        <v>491</v>
      </c>
      <c r="G85" s="2">
        <v>498</v>
      </c>
      <c r="H85" s="2">
        <v>523</v>
      </c>
      <c r="I85" s="2">
        <v>506</v>
      </c>
      <c r="J85" s="2">
        <v>436</v>
      </c>
      <c r="K85" s="2">
        <v>466</v>
      </c>
      <c r="L85" s="2">
        <v>474</v>
      </c>
      <c r="M85" s="2">
        <v>444</v>
      </c>
      <c r="N85" s="2">
        <v>458</v>
      </c>
      <c r="O85" s="2">
        <v>513</v>
      </c>
      <c r="P85" s="2">
        <v>478</v>
      </c>
      <c r="Q85" s="48">
        <v>548</v>
      </c>
      <c r="R85" s="47">
        <f>VLOOKUP(A85,Rohdaten_Berechnung!$A$4:$H$55,8,FALSE)</f>
        <v>448</v>
      </c>
    </row>
    <row r="86" spans="1:18" x14ac:dyDescent="0.25">
      <c r="A86">
        <v>256</v>
      </c>
      <c r="B86" s="2" t="s">
        <v>34</v>
      </c>
      <c r="C86" s="2" t="s">
        <v>70</v>
      </c>
      <c r="D86" s="2">
        <v>1035</v>
      </c>
      <c r="E86" s="2">
        <v>982</v>
      </c>
      <c r="F86" s="2">
        <v>979</v>
      </c>
      <c r="G86" s="2">
        <v>959</v>
      </c>
      <c r="H86" s="2">
        <v>900</v>
      </c>
      <c r="I86" s="2">
        <v>949</v>
      </c>
      <c r="J86" s="2">
        <v>919</v>
      </c>
      <c r="K86" s="2">
        <v>835</v>
      </c>
      <c r="L86" s="2">
        <v>908</v>
      </c>
      <c r="M86" s="2">
        <v>859</v>
      </c>
      <c r="N86" s="2">
        <v>912</v>
      </c>
      <c r="O86" s="2">
        <v>949</v>
      </c>
      <c r="P86" s="2">
        <v>923</v>
      </c>
      <c r="Q86" s="48">
        <v>914</v>
      </c>
      <c r="R86" s="47">
        <f>VLOOKUP(A86,Rohdaten_Berechnung!$A$4:$H$55,8,FALSE)</f>
        <v>923</v>
      </c>
    </row>
    <row r="87" spans="1:18" x14ac:dyDescent="0.25">
      <c r="A87">
        <v>257</v>
      </c>
      <c r="B87" s="2" t="s">
        <v>35</v>
      </c>
      <c r="C87" s="2" t="s">
        <v>70</v>
      </c>
      <c r="D87" s="2">
        <v>1187</v>
      </c>
      <c r="E87" s="2">
        <v>1276</v>
      </c>
      <c r="F87" s="2">
        <v>1152</v>
      </c>
      <c r="G87" s="2">
        <v>1121</v>
      </c>
      <c r="H87" s="2">
        <v>1100</v>
      </c>
      <c r="I87" s="2">
        <v>1109</v>
      </c>
      <c r="J87" s="2">
        <v>1053</v>
      </c>
      <c r="K87" s="2">
        <v>1027</v>
      </c>
      <c r="L87" s="2">
        <v>1048</v>
      </c>
      <c r="M87" s="2">
        <v>1056</v>
      </c>
      <c r="N87" s="2">
        <v>1060</v>
      </c>
      <c r="O87" s="2">
        <v>1191</v>
      </c>
      <c r="P87" s="2">
        <v>1082</v>
      </c>
      <c r="Q87" s="48">
        <v>1117</v>
      </c>
      <c r="R87" s="47">
        <f>VLOOKUP(A87,Rohdaten_Berechnung!$A$4:$H$55,8,FALSE)</f>
        <v>1114</v>
      </c>
    </row>
    <row r="88" spans="1:18" x14ac:dyDescent="0.25">
      <c r="A88">
        <v>2</v>
      </c>
      <c r="B88" s="22" t="s">
        <v>36</v>
      </c>
      <c r="C88" s="22" t="s">
        <v>70</v>
      </c>
      <c r="D88" s="22">
        <v>16990</v>
      </c>
      <c r="E88" s="22">
        <v>16658</v>
      </c>
      <c r="F88" s="22">
        <v>16748</v>
      </c>
      <c r="G88" s="22">
        <v>16815</v>
      </c>
      <c r="H88" s="22">
        <v>16088</v>
      </c>
      <c r="I88" s="22">
        <v>16466</v>
      </c>
      <c r="J88" s="22">
        <v>16085</v>
      </c>
      <c r="K88" s="22">
        <v>15660</v>
      </c>
      <c r="L88" s="22">
        <v>16220</v>
      </c>
      <c r="M88" s="22">
        <v>16747</v>
      </c>
      <c r="N88" s="22">
        <v>16622</v>
      </c>
      <c r="O88" s="22">
        <v>17842</v>
      </c>
      <c r="P88" s="2">
        <v>16944</v>
      </c>
      <c r="Q88" s="48">
        <v>17122</v>
      </c>
      <c r="R88" s="47">
        <f>VLOOKUP(A88,Rohdaten_Berechnung!$A$4:$H$55,8,FALSE)</f>
        <v>16920</v>
      </c>
    </row>
    <row r="89" spans="1:18" x14ac:dyDescent="0.25">
      <c r="A89">
        <v>351</v>
      </c>
      <c r="B89" s="2" t="s">
        <v>37</v>
      </c>
      <c r="C89" s="2" t="s">
        <v>70</v>
      </c>
      <c r="D89" s="2">
        <v>1602</v>
      </c>
      <c r="E89" s="2">
        <v>1467</v>
      </c>
      <c r="F89" s="2">
        <v>1438</v>
      </c>
      <c r="G89" s="2">
        <v>1422</v>
      </c>
      <c r="H89" s="2">
        <v>1399</v>
      </c>
      <c r="I89" s="2">
        <v>1370</v>
      </c>
      <c r="J89" s="2">
        <v>1355</v>
      </c>
      <c r="K89" s="2">
        <v>1296</v>
      </c>
      <c r="L89" s="2">
        <v>1313</v>
      </c>
      <c r="M89" s="2">
        <v>1444</v>
      </c>
      <c r="N89" s="2">
        <v>1420</v>
      </c>
      <c r="O89" s="2">
        <v>1458</v>
      </c>
      <c r="P89" s="2">
        <v>1431</v>
      </c>
      <c r="Q89" s="48">
        <v>1422</v>
      </c>
      <c r="R89" s="47">
        <f>VLOOKUP(A89,Rohdaten_Berechnung!$A$4:$H$55,8,FALSE)</f>
        <v>1483</v>
      </c>
    </row>
    <row r="90" spans="1:18" x14ac:dyDescent="0.25">
      <c r="A90">
        <v>352</v>
      </c>
      <c r="B90" s="2" t="s">
        <v>38</v>
      </c>
      <c r="C90" s="2" t="s">
        <v>70</v>
      </c>
      <c r="D90" s="2">
        <v>1438</v>
      </c>
      <c r="E90" s="2">
        <v>1435</v>
      </c>
      <c r="F90" s="2">
        <v>1457</v>
      </c>
      <c r="G90" s="2">
        <v>1514</v>
      </c>
      <c r="H90" s="2">
        <v>1424</v>
      </c>
      <c r="I90" s="2">
        <v>1352</v>
      </c>
      <c r="J90" s="2">
        <v>1358</v>
      </c>
      <c r="K90" s="2">
        <v>1331</v>
      </c>
      <c r="L90" s="2">
        <v>1430</v>
      </c>
      <c r="M90" s="2">
        <v>1352</v>
      </c>
      <c r="N90" s="2">
        <v>1384</v>
      </c>
      <c r="O90" s="2">
        <v>1464</v>
      </c>
      <c r="P90" s="2">
        <v>1495</v>
      </c>
      <c r="Q90" s="48">
        <v>1554</v>
      </c>
      <c r="R90" s="47">
        <f>VLOOKUP(A90,Rohdaten_Berechnung!$A$4:$H$55,8,FALSE)</f>
        <v>1390</v>
      </c>
    </row>
    <row r="91" spans="1:18" x14ac:dyDescent="0.25">
      <c r="A91">
        <v>353</v>
      </c>
      <c r="B91" s="2" t="s">
        <v>39</v>
      </c>
      <c r="C91" s="2" t="s">
        <v>70</v>
      </c>
      <c r="D91" s="2">
        <v>1990</v>
      </c>
      <c r="E91" s="2">
        <v>1843</v>
      </c>
      <c r="F91" s="2">
        <v>1955</v>
      </c>
      <c r="G91" s="2">
        <v>1952</v>
      </c>
      <c r="H91" s="2">
        <v>1809</v>
      </c>
      <c r="I91" s="2">
        <v>1802</v>
      </c>
      <c r="J91" s="2">
        <v>1864</v>
      </c>
      <c r="K91" s="2">
        <v>1850</v>
      </c>
      <c r="L91" s="2">
        <v>1944</v>
      </c>
      <c r="M91" s="2">
        <v>1974</v>
      </c>
      <c r="N91" s="2">
        <v>2070</v>
      </c>
      <c r="O91" s="2">
        <v>2151</v>
      </c>
      <c r="P91" s="2">
        <v>2135</v>
      </c>
      <c r="Q91" s="48">
        <v>2144</v>
      </c>
      <c r="R91" s="47">
        <f>VLOOKUP(A91,Rohdaten_Berechnung!$A$4:$H$55,8,FALSE)</f>
        <v>2094</v>
      </c>
    </row>
    <row r="92" spans="1:18" x14ac:dyDescent="0.25">
      <c r="A92">
        <v>354</v>
      </c>
      <c r="B92" s="2" t="s">
        <v>40</v>
      </c>
      <c r="C92" s="2" t="s">
        <v>70</v>
      </c>
      <c r="D92" s="2">
        <v>415</v>
      </c>
      <c r="E92" s="2">
        <v>351</v>
      </c>
      <c r="F92" s="2">
        <v>337</v>
      </c>
      <c r="G92" s="2">
        <v>300</v>
      </c>
      <c r="H92" s="2">
        <v>305</v>
      </c>
      <c r="I92" s="2">
        <v>321</v>
      </c>
      <c r="J92" s="2">
        <v>286</v>
      </c>
      <c r="K92" s="2">
        <v>310</v>
      </c>
      <c r="L92" s="2">
        <v>305</v>
      </c>
      <c r="M92" s="2">
        <v>326</v>
      </c>
      <c r="N92" s="2">
        <v>291</v>
      </c>
      <c r="O92" s="2">
        <v>297</v>
      </c>
      <c r="P92" s="2">
        <v>318</v>
      </c>
      <c r="Q92" s="48">
        <v>314</v>
      </c>
      <c r="R92" s="47">
        <f>VLOOKUP(A92,Rohdaten_Berechnung!$A$4:$H$55,8,FALSE)</f>
        <v>328</v>
      </c>
    </row>
    <row r="93" spans="1:18" x14ac:dyDescent="0.25">
      <c r="A93">
        <v>355</v>
      </c>
      <c r="B93" s="2" t="s">
        <v>41</v>
      </c>
      <c r="C93" s="2" t="s">
        <v>70</v>
      </c>
      <c r="D93" s="2">
        <v>1445</v>
      </c>
      <c r="E93" s="2">
        <v>1496</v>
      </c>
      <c r="F93" s="2">
        <v>1479</v>
      </c>
      <c r="G93" s="2">
        <v>1452</v>
      </c>
      <c r="H93" s="2">
        <v>1467</v>
      </c>
      <c r="I93" s="2">
        <v>1489</v>
      </c>
      <c r="J93" s="2">
        <v>1411</v>
      </c>
      <c r="K93" s="2">
        <v>1398</v>
      </c>
      <c r="L93" s="2">
        <v>1537</v>
      </c>
      <c r="M93" s="2">
        <v>1577</v>
      </c>
      <c r="N93" s="2">
        <v>1481</v>
      </c>
      <c r="O93" s="2">
        <v>1558</v>
      </c>
      <c r="P93" s="2">
        <v>1521</v>
      </c>
      <c r="Q93" s="48">
        <v>1522</v>
      </c>
      <c r="R93" s="47">
        <f>VLOOKUP(A93,Rohdaten_Berechnung!$A$4:$H$55,8,FALSE)</f>
        <v>1510</v>
      </c>
    </row>
    <row r="94" spans="1:18" x14ac:dyDescent="0.25">
      <c r="A94">
        <v>356</v>
      </c>
      <c r="B94" s="2" t="s">
        <v>42</v>
      </c>
      <c r="C94" s="2" t="s">
        <v>70</v>
      </c>
      <c r="D94" s="2">
        <v>798</v>
      </c>
      <c r="E94" s="2">
        <v>832</v>
      </c>
      <c r="F94" s="2">
        <v>824</v>
      </c>
      <c r="G94" s="2">
        <v>772</v>
      </c>
      <c r="H94" s="2">
        <v>779</v>
      </c>
      <c r="I94" s="2">
        <v>777</v>
      </c>
      <c r="J94" s="2">
        <v>793</v>
      </c>
      <c r="K94" s="2">
        <v>721</v>
      </c>
      <c r="L94" s="2">
        <v>753</v>
      </c>
      <c r="M94" s="2">
        <v>805</v>
      </c>
      <c r="N94" s="2">
        <v>808</v>
      </c>
      <c r="O94" s="2">
        <v>863</v>
      </c>
      <c r="P94" s="2">
        <v>884</v>
      </c>
      <c r="Q94" s="48">
        <v>883</v>
      </c>
      <c r="R94" s="47">
        <f>VLOOKUP(A94,Rohdaten_Berechnung!$A$4:$H$55,8,FALSE)</f>
        <v>908</v>
      </c>
    </row>
    <row r="95" spans="1:18" x14ac:dyDescent="0.25">
      <c r="A95">
        <v>357</v>
      </c>
      <c r="B95" s="2" t="s">
        <v>43</v>
      </c>
      <c r="C95" s="2" t="s">
        <v>70</v>
      </c>
      <c r="D95" s="2">
        <v>1424</v>
      </c>
      <c r="E95" s="2">
        <v>1418</v>
      </c>
      <c r="F95" s="2">
        <v>1418</v>
      </c>
      <c r="G95" s="2">
        <v>1332</v>
      </c>
      <c r="H95" s="2">
        <v>1318</v>
      </c>
      <c r="I95" s="2">
        <v>1317</v>
      </c>
      <c r="J95" s="2">
        <v>1191</v>
      </c>
      <c r="K95" s="2">
        <v>1191</v>
      </c>
      <c r="L95" s="2">
        <v>1168</v>
      </c>
      <c r="M95" s="2">
        <v>1260</v>
      </c>
      <c r="N95" s="2">
        <v>1253</v>
      </c>
      <c r="O95" s="2">
        <v>1291</v>
      </c>
      <c r="P95" s="2">
        <v>1307</v>
      </c>
      <c r="Q95" s="48">
        <v>1376</v>
      </c>
      <c r="R95" s="47">
        <f>VLOOKUP(A95,Rohdaten_Berechnung!$A$4:$H$55,8,FALSE)</f>
        <v>1370</v>
      </c>
    </row>
    <row r="96" spans="1:18" x14ac:dyDescent="0.25">
      <c r="A96">
        <v>358</v>
      </c>
      <c r="B96" s="2" t="s">
        <v>44</v>
      </c>
      <c r="C96" s="2" t="s">
        <v>70</v>
      </c>
      <c r="D96" s="2">
        <v>1175</v>
      </c>
      <c r="E96" s="2">
        <v>1178</v>
      </c>
      <c r="F96" s="2">
        <v>1120</v>
      </c>
      <c r="G96" s="2">
        <v>1094</v>
      </c>
      <c r="H96" s="2">
        <v>1086</v>
      </c>
      <c r="I96" s="2">
        <v>1134</v>
      </c>
      <c r="J96" s="2">
        <v>1017</v>
      </c>
      <c r="K96" s="2">
        <v>995</v>
      </c>
      <c r="L96" s="2">
        <v>1016</v>
      </c>
      <c r="M96" s="2">
        <v>991</v>
      </c>
      <c r="N96" s="2">
        <v>1058</v>
      </c>
      <c r="O96" s="2">
        <v>1032</v>
      </c>
      <c r="P96" s="2">
        <v>1056</v>
      </c>
      <c r="Q96" s="48">
        <v>1091</v>
      </c>
      <c r="R96" s="47">
        <f>VLOOKUP(A96,Rohdaten_Berechnung!$A$4:$H$55,8,FALSE)</f>
        <v>1101</v>
      </c>
    </row>
    <row r="97" spans="1:18" x14ac:dyDescent="0.25">
      <c r="A97">
        <v>359</v>
      </c>
      <c r="B97" s="2" t="s">
        <v>45</v>
      </c>
      <c r="C97" s="2" t="s">
        <v>70</v>
      </c>
      <c r="D97" s="2">
        <v>1633</v>
      </c>
      <c r="E97" s="2">
        <v>1672</v>
      </c>
      <c r="F97" s="2">
        <v>1622</v>
      </c>
      <c r="G97" s="2">
        <v>1635</v>
      </c>
      <c r="H97" s="2">
        <v>1592</v>
      </c>
      <c r="I97" s="2">
        <v>1698</v>
      </c>
      <c r="J97" s="2">
        <v>1572</v>
      </c>
      <c r="K97" s="2">
        <v>1514</v>
      </c>
      <c r="L97" s="2">
        <v>1623</v>
      </c>
      <c r="M97" s="2">
        <v>1573</v>
      </c>
      <c r="N97" s="2">
        <v>1635</v>
      </c>
      <c r="O97" s="2">
        <v>1741</v>
      </c>
      <c r="P97" s="2">
        <v>1702</v>
      </c>
      <c r="Q97" s="48">
        <v>1704</v>
      </c>
      <c r="R97" s="47">
        <f>VLOOKUP(A97,Rohdaten_Berechnung!$A$4:$H$55,8,FALSE)</f>
        <v>1716</v>
      </c>
    </row>
    <row r="98" spans="1:18" x14ac:dyDescent="0.25">
      <c r="A98">
        <v>360</v>
      </c>
      <c r="B98" s="2" t="s">
        <v>46</v>
      </c>
      <c r="C98" s="2" t="s">
        <v>70</v>
      </c>
      <c r="D98" s="2">
        <v>713</v>
      </c>
      <c r="E98" s="2">
        <v>727</v>
      </c>
      <c r="F98" s="2">
        <v>685</v>
      </c>
      <c r="G98" s="2">
        <v>649</v>
      </c>
      <c r="H98" s="2">
        <v>632</v>
      </c>
      <c r="I98" s="2">
        <v>647</v>
      </c>
      <c r="J98" s="2">
        <v>602</v>
      </c>
      <c r="K98" s="2">
        <v>611</v>
      </c>
      <c r="L98" s="2">
        <v>610</v>
      </c>
      <c r="M98" s="2">
        <v>629</v>
      </c>
      <c r="N98" s="2">
        <v>591</v>
      </c>
      <c r="O98" s="2">
        <v>623</v>
      </c>
      <c r="P98" s="2">
        <v>652</v>
      </c>
      <c r="Q98" s="48">
        <v>633</v>
      </c>
      <c r="R98" s="47">
        <f>VLOOKUP(A98,Rohdaten_Berechnung!$A$4:$H$55,8,FALSE)</f>
        <v>671</v>
      </c>
    </row>
    <row r="99" spans="1:18" x14ac:dyDescent="0.25">
      <c r="A99">
        <v>361</v>
      </c>
      <c r="B99" s="2" t="s">
        <v>47</v>
      </c>
      <c r="C99" s="2" t="s">
        <v>70</v>
      </c>
      <c r="D99" s="2">
        <v>1113</v>
      </c>
      <c r="E99" s="2">
        <v>1083</v>
      </c>
      <c r="F99" s="2">
        <v>1102</v>
      </c>
      <c r="G99" s="2">
        <v>1076</v>
      </c>
      <c r="H99" s="2">
        <v>1046</v>
      </c>
      <c r="I99" s="2">
        <v>1099</v>
      </c>
      <c r="J99" s="2">
        <v>1002</v>
      </c>
      <c r="K99" s="2">
        <v>1062</v>
      </c>
      <c r="L99" s="2">
        <v>1074</v>
      </c>
      <c r="M99" s="2">
        <v>1166</v>
      </c>
      <c r="N99" s="2">
        <v>1169</v>
      </c>
      <c r="O99" s="2">
        <v>1171</v>
      </c>
      <c r="P99" s="2">
        <v>1266</v>
      </c>
      <c r="Q99" s="48">
        <v>1172</v>
      </c>
      <c r="R99" s="47">
        <f>VLOOKUP(A99,Rohdaten_Berechnung!$A$4:$H$55,8,FALSE)</f>
        <v>1156</v>
      </c>
    </row>
    <row r="100" spans="1:18" x14ac:dyDescent="0.25">
      <c r="A100">
        <v>3</v>
      </c>
      <c r="B100" s="22" t="s">
        <v>48</v>
      </c>
      <c r="C100" s="22" t="s">
        <v>70</v>
      </c>
      <c r="D100" s="22">
        <v>13746</v>
      </c>
      <c r="E100" s="22">
        <v>13502</v>
      </c>
      <c r="F100" s="22">
        <v>13437</v>
      </c>
      <c r="G100" s="22">
        <v>13198</v>
      </c>
      <c r="H100" s="22">
        <v>12857</v>
      </c>
      <c r="I100" s="22">
        <v>13006</v>
      </c>
      <c r="J100" s="22">
        <v>12451</v>
      </c>
      <c r="K100" s="22">
        <v>12279</v>
      </c>
      <c r="L100" s="22">
        <v>12773</v>
      </c>
      <c r="M100" s="22">
        <v>13097</v>
      </c>
      <c r="N100" s="22">
        <v>13160</v>
      </c>
      <c r="O100" s="22">
        <v>13649</v>
      </c>
      <c r="P100" s="2">
        <v>13767</v>
      </c>
      <c r="Q100" s="48">
        <v>13815</v>
      </c>
      <c r="R100" s="47">
        <f>VLOOKUP(A100,Rohdaten_Berechnung!$A$4:$H$55,8,FALSE)</f>
        <v>13727</v>
      </c>
    </row>
    <row r="101" spans="1:18" x14ac:dyDescent="0.25">
      <c r="A101">
        <v>401</v>
      </c>
      <c r="B101" s="2" t="s">
        <v>49</v>
      </c>
      <c r="C101" s="2" t="s">
        <v>70</v>
      </c>
      <c r="D101" s="2">
        <v>604</v>
      </c>
      <c r="E101" s="2">
        <v>623</v>
      </c>
      <c r="F101" s="2">
        <v>574</v>
      </c>
      <c r="G101" s="2">
        <v>583</v>
      </c>
      <c r="H101" s="2">
        <v>520</v>
      </c>
      <c r="I101" s="2">
        <v>565</v>
      </c>
      <c r="J101" s="2">
        <v>584</v>
      </c>
      <c r="K101" s="2">
        <v>559</v>
      </c>
      <c r="L101" s="2">
        <v>550</v>
      </c>
      <c r="M101" s="2">
        <v>643</v>
      </c>
      <c r="N101" s="2">
        <v>632</v>
      </c>
      <c r="O101" s="2">
        <v>673</v>
      </c>
      <c r="P101" s="2">
        <v>656</v>
      </c>
      <c r="Q101" s="48">
        <v>641</v>
      </c>
      <c r="R101" s="47">
        <f>VLOOKUP(A101,Rohdaten_Berechnung!$A$4:$H$55,8,FALSE)</f>
        <v>663</v>
      </c>
    </row>
    <row r="102" spans="1:18" x14ac:dyDescent="0.25">
      <c r="A102">
        <v>402</v>
      </c>
      <c r="B102" s="2" t="s">
        <v>50</v>
      </c>
      <c r="C102" s="2" t="s">
        <v>70</v>
      </c>
      <c r="D102" s="2">
        <v>390</v>
      </c>
      <c r="E102" s="2">
        <v>430</v>
      </c>
      <c r="F102" s="2">
        <v>398</v>
      </c>
      <c r="G102" s="2">
        <v>394</v>
      </c>
      <c r="H102" s="2">
        <v>419</v>
      </c>
      <c r="I102" s="2">
        <v>458</v>
      </c>
      <c r="J102" s="2">
        <v>402</v>
      </c>
      <c r="K102" s="2">
        <v>408</v>
      </c>
      <c r="L102" s="2">
        <v>396</v>
      </c>
      <c r="M102" s="2">
        <v>420</v>
      </c>
      <c r="N102" s="2">
        <v>399</v>
      </c>
      <c r="O102" s="2">
        <v>438</v>
      </c>
      <c r="P102" s="2">
        <v>413</v>
      </c>
      <c r="Q102" s="48">
        <v>389</v>
      </c>
      <c r="R102" s="47">
        <f>VLOOKUP(A102,Rohdaten_Berechnung!$A$4:$H$55,8,FALSE)</f>
        <v>391</v>
      </c>
    </row>
    <row r="103" spans="1:18" x14ac:dyDescent="0.25">
      <c r="A103">
        <v>403</v>
      </c>
      <c r="B103" s="2" t="s">
        <v>51</v>
      </c>
      <c r="C103" s="2" t="s">
        <v>70</v>
      </c>
      <c r="D103" s="2">
        <v>1311</v>
      </c>
      <c r="E103" s="2">
        <v>1318</v>
      </c>
      <c r="F103" s="2">
        <v>1264</v>
      </c>
      <c r="G103" s="2">
        <v>1298</v>
      </c>
      <c r="H103" s="2">
        <v>1322</v>
      </c>
      <c r="I103" s="2">
        <v>1289</v>
      </c>
      <c r="J103" s="2">
        <v>1299</v>
      </c>
      <c r="K103" s="2">
        <v>1282</v>
      </c>
      <c r="L103" s="2">
        <v>1349</v>
      </c>
      <c r="M103" s="2">
        <v>1394</v>
      </c>
      <c r="N103" s="2">
        <v>1372</v>
      </c>
      <c r="O103" s="2">
        <v>1409</v>
      </c>
      <c r="P103" s="2">
        <v>1423</v>
      </c>
      <c r="Q103" s="48">
        <v>1409</v>
      </c>
      <c r="R103" s="47">
        <f>VLOOKUP(A103,Rohdaten_Berechnung!$A$4:$H$55,8,FALSE)</f>
        <v>1373</v>
      </c>
    </row>
    <row r="104" spans="1:18" x14ac:dyDescent="0.25">
      <c r="A104">
        <v>404</v>
      </c>
      <c r="B104" s="2" t="s">
        <v>52</v>
      </c>
      <c r="C104" s="2" t="s">
        <v>70</v>
      </c>
      <c r="D104" s="2">
        <v>1319</v>
      </c>
      <c r="E104" s="2">
        <v>1274</v>
      </c>
      <c r="F104" s="2">
        <v>1389</v>
      </c>
      <c r="G104" s="2">
        <v>1398</v>
      </c>
      <c r="H104" s="2">
        <v>1314</v>
      </c>
      <c r="I104" s="2">
        <v>1296</v>
      </c>
      <c r="J104" s="2">
        <v>1342</v>
      </c>
      <c r="K104" s="2">
        <v>1342</v>
      </c>
      <c r="L104" s="2">
        <v>1356</v>
      </c>
      <c r="M104" s="2">
        <v>1339</v>
      </c>
      <c r="N104" s="2">
        <v>1347</v>
      </c>
      <c r="O104" s="2">
        <v>1452</v>
      </c>
      <c r="P104" s="2">
        <v>1433</v>
      </c>
      <c r="Q104" s="48">
        <v>1426</v>
      </c>
      <c r="R104" s="47">
        <f>VLOOKUP(A104,Rohdaten_Berechnung!$A$4:$H$55,8,FALSE)</f>
        <v>1372</v>
      </c>
    </row>
    <row r="105" spans="1:18" x14ac:dyDescent="0.25">
      <c r="A105">
        <v>405</v>
      </c>
      <c r="B105" s="2" t="s">
        <v>53</v>
      </c>
      <c r="C105" s="2" t="s">
        <v>70</v>
      </c>
      <c r="D105" s="2">
        <v>563</v>
      </c>
      <c r="E105" s="2">
        <v>583</v>
      </c>
      <c r="F105" s="2">
        <v>570</v>
      </c>
      <c r="G105" s="2">
        <v>574</v>
      </c>
      <c r="H105" s="2">
        <v>535</v>
      </c>
      <c r="I105" s="2">
        <v>594</v>
      </c>
      <c r="J105" s="2">
        <v>534</v>
      </c>
      <c r="K105" s="2">
        <v>551</v>
      </c>
      <c r="L105" s="2">
        <v>527</v>
      </c>
      <c r="M105" s="2">
        <v>527</v>
      </c>
      <c r="N105" s="2">
        <v>510</v>
      </c>
      <c r="O105" s="2">
        <v>580</v>
      </c>
      <c r="P105" s="2">
        <v>574</v>
      </c>
      <c r="Q105" s="48">
        <v>527</v>
      </c>
      <c r="R105" s="47">
        <f>VLOOKUP(A105,Rohdaten_Berechnung!$A$4:$H$55,8,FALSE)</f>
        <v>536</v>
      </c>
    </row>
    <row r="106" spans="1:18" x14ac:dyDescent="0.25">
      <c r="A106">
        <v>451</v>
      </c>
      <c r="B106" s="2" t="s">
        <v>54</v>
      </c>
      <c r="C106" s="2" t="s">
        <v>70</v>
      </c>
      <c r="D106" s="2">
        <v>984</v>
      </c>
      <c r="E106" s="2">
        <v>949</v>
      </c>
      <c r="F106" s="2">
        <v>872</v>
      </c>
      <c r="G106" s="2">
        <v>901</v>
      </c>
      <c r="H106" s="2">
        <v>831</v>
      </c>
      <c r="I106" s="2">
        <v>918</v>
      </c>
      <c r="J106" s="2">
        <v>884</v>
      </c>
      <c r="K106" s="2">
        <v>893</v>
      </c>
      <c r="L106" s="2">
        <v>852</v>
      </c>
      <c r="M106" s="2">
        <v>945</v>
      </c>
      <c r="N106" s="2">
        <v>944</v>
      </c>
      <c r="O106" s="2">
        <v>1029</v>
      </c>
      <c r="P106" s="2">
        <v>960</v>
      </c>
      <c r="Q106" s="48">
        <v>992</v>
      </c>
      <c r="R106" s="47">
        <f>VLOOKUP(A106,Rohdaten_Berechnung!$A$4:$H$55,8,FALSE)</f>
        <v>1071</v>
      </c>
    </row>
    <row r="107" spans="1:18" x14ac:dyDescent="0.25">
      <c r="A107">
        <v>452</v>
      </c>
      <c r="B107" s="2" t="s">
        <v>55</v>
      </c>
      <c r="C107" s="2" t="s">
        <v>70</v>
      </c>
      <c r="D107" s="2">
        <v>1616</v>
      </c>
      <c r="E107" s="2">
        <v>1522</v>
      </c>
      <c r="F107" s="2">
        <v>1579</v>
      </c>
      <c r="G107" s="2">
        <v>1520</v>
      </c>
      <c r="H107" s="2">
        <v>1440</v>
      </c>
      <c r="I107" s="2">
        <v>1477</v>
      </c>
      <c r="J107" s="2">
        <v>1422</v>
      </c>
      <c r="K107" s="2">
        <v>1420</v>
      </c>
      <c r="L107" s="2">
        <v>1414</v>
      </c>
      <c r="M107" s="2">
        <v>1413</v>
      </c>
      <c r="N107" s="2">
        <v>1433</v>
      </c>
      <c r="O107" s="2">
        <v>1513</v>
      </c>
      <c r="P107" s="2">
        <v>1552</v>
      </c>
      <c r="Q107" s="48">
        <v>1498</v>
      </c>
      <c r="R107" s="47">
        <f>VLOOKUP(A107,Rohdaten_Berechnung!$A$4:$H$55,8,FALSE)</f>
        <v>1524</v>
      </c>
    </row>
    <row r="108" spans="1:18" x14ac:dyDescent="0.25">
      <c r="A108">
        <v>453</v>
      </c>
      <c r="B108" s="2" t="s">
        <v>56</v>
      </c>
      <c r="C108" s="2" t="s">
        <v>70</v>
      </c>
      <c r="D108" s="2">
        <v>1683</v>
      </c>
      <c r="E108" s="2">
        <v>1663</v>
      </c>
      <c r="F108" s="2">
        <v>1603</v>
      </c>
      <c r="G108" s="2">
        <v>1518</v>
      </c>
      <c r="H108" s="2">
        <v>1549</v>
      </c>
      <c r="I108" s="2">
        <v>1528</v>
      </c>
      <c r="J108" s="2">
        <v>1524</v>
      </c>
      <c r="K108" s="2">
        <v>1481</v>
      </c>
      <c r="L108" s="2">
        <v>1473</v>
      </c>
      <c r="M108" s="2">
        <v>1538</v>
      </c>
      <c r="N108" s="2">
        <v>1563</v>
      </c>
      <c r="O108" s="2">
        <v>1631</v>
      </c>
      <c r="P108" s="2">
        <v>1664</v>
      </c>
      <c r="Q108" s="48">
        <v>1604</v>
      </c>
      <c r="R108" s="47">
        <f>VLOOKUP(A108,Rohdaten_Berechnung!$A$4:$H$55,8,FALSE)</f>
        <v>1683</v>
      </c>
    </row>
    <row r="109" spans="1:18" x14ac:dyDescent="0.25">
      <c r="A109">
        <v>454</v>
      </c>
      <c r="B109" s="2" t="s">
        <v>57</v>
      </c>
      <c r="C109" s="2" t="s">
        <v>70</v>
      </c>
      <c r="D109" s="2">
        <v>2937</v>
      </c>
      <c r="E109" s="2">
        <v>2769</v>
      </c>
      <c r="F109" s="2">
        <v>2756</v>
      </c>
      <c r="G109" s="2">
        <v>2707</v>
      </c>
      <c r="H109" s="2">
        <v>2636</v>
      </c>
      <c r="I109" s="2">
        <v>2562</v>
      </c>
      <c r="J109" s="2">
        <v>2566</v>
      </c>
      <c r="K109" s="2">
        <v>2542</v>
      </c>
      <c r="L109" s="2">
        <v>2464</v>
      </c>
      <c r="M109" s="2">
        <v>2679</v>
      </c>
      <c r="N109" s="2">
        <v>2598</v>
      </c>
      <c r="O109" s="2">
        <v>2882</v>
      </c>
      <c r="P109" s="2">
        <v>2828</v>
      </c>
      <c r="Q109" s="48">
        <v>2791</v>
      </c>
      <c r="R109" s="47">
        <f>VLOOKUP(A109,Rohdaten_Berechnung!$A$4:$H$55,8,FALSE)</f>
        <v>2834</v>
      </c>
    </row>
    <row r="110" spans="1:18" x14ac:dyDescent="0.25">
      <c r="A110">
        <v>455</v>
      </c>
      <c r="B110" s="2" t="s">
        <v>58</v>
      </c>
      <c r="C110" s="2" t="s">
        <v>70</v>
      </c>
      <c r="D110" s="2">
        <v>687</v>
      </c>
      <c r="E110" s="2">
        <v>687</v>
      </c>
      <c r="F110" s="2">
        <v>730</v>
      </c>
      <c r="G110" s="2">
        <v>689</v>
      </c>
      <c r="H110" s="2">
        <v>682</v>
      </c>
      <c r="I110" s="2">
        <v>680</v>
      </c>
      <c r="J110" s="2">
        <v>648</v>
      </c>
      <c r="K110" s="2">
        <v>659</v>
      </c>
      <c r="L110" s="2">
        <v>630</v>
      </c>
      <c r="M110" s="2">
        <v>663</v>
      </c>
      <c r="N110" s="2">
        <v>704</v>
      </c>
      <c r="O110" s="2">
        <v>727</v>
      </c>
      <c r="P110" s="2">
        <v>707</v>
      </c>
      <c r="Q110" s="48">
        <v>693</v>
      </c>
      <c r="R110" s="47">
        <f>VLOOKUP(A110,Rohdaten_Berechnung!$A$4:$H$55,8,FALSE)</f>
        <v>754</v>
      </c>
    </row>
    <row r="111" spans="1:18" x14ac:dyDescent="0.25">
      <c r="A111">
        <v>456</v>
      </c>
      <c r="B111" s="2" t="s">
        <v>59</v>
      </c>
      <c r="C111" s="2" t="s">
        <v>70</v>
      </c>
      <c r="D111" s="2">
        <v>1154</v>
      </c>
      <c r="E111" s="2">
        <v>1136</v>
      </c>
      <c r="F111" s="2">
        <v>1027</v>
      </c>
      <c r="G111" s="2">
        <v>1121</v>
      </c>
      <c r="H111" s="2">
        <v>1075</v>
      </c>
      <c r="I111" s="2">
        <v>1096</v>
      </c>
      <c r="J111" s="2">
        <v>1007</v>
      </c>
      <c r="K111" s="2">
        <v>1009</v>
      </c>
      <c r="L111" s="2">
        <v>1079</v>
      </c>
      <c r="M111" s="2">
        <v>1118</v>
      </c>
      <c r="N111" s="2">
        <v>1086</v>
      </c>
      <c r="O111" s="2">
        <v>1044</v>
      </c>
      <c r="P111" s="2">
        <v>1146</v>
      </c>
      <c r="Q111" s="48">
        <v>1149</v>
      </c>
      <c r="R111" s="47">
        <f>VLOOKUP(A111,Rohdaten_Berechnung!$A$4:$H$55,8,FALSE)</f>
        <v>1166</v>
      </c>
    </row>
    <row r="112" spans="1:18" x14ac:dyDescent="0.25">
      <c r="A112">
        <v>457</v>
      </c>
      <c r="B112" s="2" t="s">
        <v>60</v>
      </c>
      <c r="C112" s="2" t="s">
        <v>70</v>
      </c>
      <c r="D112" s="2">
        <v>1444</v>
      </c>
      <c r="E112" s="2">
        <v>1350</v>
      </c>
      <c r="F112" s="2">
        <v>1364</v>
      </c>
      <c r="G112" s="2">
        <v>1314</v>
      </c>
      <c r="H112" s="2">
        <v>1301</v>
      </c>
      <c r="I112" s="2">
        <v>1316</v>
      </c>
      <c r="J112" s="2">
        <v>1222</v>
      </c>
      <c r="K112" s="2">
        <v>1323</v>
      </c>
      <c r="L112" s="2">
        <v>1312</v>
      </c>
      <c r="M112" s="2">
        <v>1295</v>
      </c>
      <c r="N112" s="2">
        <v>1301</v>
      </c>
      <c r="O112" s="2">
        <v>1453</v>
      </c>
      <c r="P112" s="2">
        <v>1419</v>
      </c>
      <c r="Q112" s="48">
        <v>1464</v>
      </c>
      <c r="R112" s="47">
        <f>VLOOKUP(A112,Rohdaten_Berechnung!$A$4:$H$55,8,FALSE)</f>
        <v>1392</v>
      </c>
    </row>
    <row r="113" spans="1:18" x14ac:dyDescent="0.25">
      <c r="A113">
        <v>458</v>
      </c>
      <c r="B113" s="2" t="s">
        <v>61</v>
      </c>
      <c r="C113" s="2" t="s">
        <v>70</v>
      </c>
      <c r="D113" s="2">
        <v>1060</v>
      </c>
      <c r="E113" s="2">
        <v>987</v>
      </c>
      <c r="F113" s="2">
        <v>931</v>
      </c>
      <c r="G113" s="2">
        <v>967</v>
      </c>
      <c r="H113" s="2">
        <v>983</v>
      </c>
      <c r="I113" s="2">
        <v>920</v>
      </c>
      <c r="J113" s="2">
        <v>885</v>
      </c>
      <c r="K113" s="2">
        <v>909</v>
      </c>
      <c r="L113" s="2">
        <v>885</v>
      </c>
      <c r="M113" s="2">
        <v>886</v>
      </c>
      <c r="N113" s="2">
        <v>890</v>
      </c>
      <c r="O113" s="2">
        <v>1058</v>
      </c>
      <c r="P113" s="2">
        <v>1040</v>
      </c>
      <c r="Q113" s="48">
        <v>1024</v>
      </c>
      <c r="R113" s="47">
        <f>VLOOKUP(A113,Rohdaten_Berechnung!$A$4:$H$55,8,FALSE)</f>
        <v>1034</v>
      </c>
    </row>
    <row r="114" spans="1:18" x14ac:dyDescent="0.25">
      <c r="A114">
        <v>459</v>
      </c>
      <c r="B114" s="2" t="s">
        <v>62</v>
      </c>
      <c r="C114" s="2" t="s">
        <v>70</v>
      </c>
      <c r="D114" s="2">
        <v>3274</v>
      </c>
      <c r="E114" s="2">
        <v>3073</v>
      </c>
      <c r="F114" s="2">
        <v>2931</v>
      </c>
      <c r="G114" s="2">
        <v>3118</v>
      </c>
      <c r="H114" s="2">
        <v>2811</v>
      </c>
      <c r="I114" s="2">
        <v>2892</v>
      </c>
      <c r="J114" s="2">
        <v>2879</v>
      </c>
      <c r="K114" s="2">
        <v>2848</v>
      </c>
      <c r="L114" s="2">
        <v>2793</v>
      </c>
      <c r="M114" s="2">
        <v>2934</v>
      </c>
      <c r="N114" s="2">
        <v>2906</v>
      </c>
      <c r="O114" s="2">
        <v>3038</v>
      </c>
      <c r="P114" s="2">
        <v>3094</v>
      </c>
      <c r="Q114" s="48">
        <v>3050</v>
      </c>
      <c r="R114" s="47">
        <f>VLOOKUP(A114,Rohdaten_Berechnung!$A$4:$H$55,8,FALSE)</f>
        <v>3197</v>
      </c>
    </row>
    <row r="115" spans="1:18" x14ac:dyDescent="0.25">
      <c r="A115">
        <v>460</v>
      </c>
      <c r="B115" s="2" t="s">
        <v>63</v>
      </c>
      <c r="C115" s="2" t="s">
        <v>70</v>
      </c>
      <c r="D115" s="2">
        <v>1344</v>
      </c>
      <c r="E115" s="2">
        <v>1185</v>
      </c>
      <c r="F115" s="2">
        <v>1281</v>
      </c>
      <c r="G115" s="2">
        <v>1266</v>
      </c>
      <c r="H115" s="2">
        <v>1255</v>
      </c>
      <c r="I115" s="2">
        <v>1237</v>
      </c>
      <c r="J115" s="2">
        <v>1208</v>
      </c>
      <c r="K115" s="2">
        <v>1290</v>
      </c>
      <c r="L115" s="2">
        <v>1232</v>
      </c>
      <c r="M115" s="2">
        <v>1251</v>
      </c>
      <c r="N115" s="2">
        <v>1151</v>
      </c>
      <c r="O115" s="2">
        <v>1313</v>
      </c>
      <c r="P115" s="2">
        <v>1308</v>
      </c>
      <c r="Q115" s="48">
        <v>1317</v>
      </c>
      <c r="R115" s="47">
        <f>VLOOKUP(A115,Rohdaten_Berechnung!$A$4:$H$55,8,FALSE)</f>
        <v>1403</v>
      </c>
    </row>
    <row r="116" spans="1:18" x14ac:dyDescent="0.25">
      <c r="A116">
        <v>461</v>
      </c>
      <c r="B116" s="2" t="s">
        <v>64</v>
      </c>
      <c r="C116" s="2" t="s">
        <v>70</v>
      </c>
      <c r="D116" s="2">
        <v>740</v>
      </c>
      <c r="E116" s="2">
        <v>685</v>
      </c>
      <c r="F116" s="2">
        <v>685</v>
      </c>
      <c r="G116" s="2">
        <v>673</v>
      </c>
      <c r="H116" s="2">
        <v>628</v>
      </c>
      <c r="I116" s="2">
        <v>600</v>
      </c>
      <c r="J116" s="2">
        <v>588</v>
      </c>
      <c r="K116" s="2">
        <v>596</v>
      </c>
      <c r="L116" s="2">
        <v>594</v>
      </c>
      <c r="M116" s="2">
        <v>612</v>
      </c>
      <c r="N116" s="2">
        <v>572</v>
      </c>
      <c r="O116" s="2">
        <v>704</v>
      </c>
      <c r="P116" s="2">
        <v>681</v>
      </c>
      <c r="Q116" s="48">
        <v>649</v>
      </c>
      <c r="R116" s="47">
        <f>VLOOKUP(A116,Rohdaten_Berechnung!$A$4:$H$55,8,FALSE)</f>
        <v>669</v>
      </c>
    </row>
    <row r="117" spans="1:18" x14ac:dyDescent="0.25">
      <c r="A117">
        <v>462</v>
      </c>
      <c r="B117" s="2" t="s">
        <v>65</v>
      </c>
      <c r="C117" s="2" t="s">
        <v>70</v>
      </c>
      <c r="D117" s="2">
        <v>474</v>
      </c>
      <c r="E117" s="2">
        <v>467</v>
      </c>
      <c r="F117" s="2">
        <v>442</v>
      </c>
      <c r="G117" s="2">
        <v>435</v>
      </c>
      <c r="H117" s="2">
        <v>427</v>
      </c>
      <c r="I117" s="2">
        <v>413</v>
      </c>
      <c r="J117" s="2">
        <v>400</v>
      </c>
      <c r="K117" s="2">
        <v>425</v>
      </c>
      <c r="L117" s="2">
        <v>387</v>
      </c>
      <c r="M117" s="2">
        <v>414</v>
      </c>
      <c r="N117" s="2">
        <v>437</v>
      </c>
      <c r="O117" s="2">
        <v>396</v>
      </c>
      <c r="P117" s="2">
        <v>420</v>
      </c>
      <c r="Q117" s="48">
        <v>397</v>
      </c>
      <c r="R117" s="47">
        <f>VLOOKUP(A117,Rohdaten_Berechnung!$A$4:$H$55,8,FALSE)</f>
        <v>407</v>
      </c>
    </row>
    <row r="118" spans="1:18" x14ac:dyDescent="0.25">
      <c r="A118">
        <v>4</v>
      </c>
      <c r="B118" s="22" t="s">
        <v>66</v>
      </c>
      <c r="C118" s="22" t="s">
        <v>70</v>
      </c>
      <c r="D118" s="22">
        <v>21584</v>
      </c>
      <c r="E118" s="22">
        <v>20701</v>
      </c>
      <c r="F118" s="22">
        <v>20396</v>
      </c>
      <c r="G118" s="22">
        <v>20476</v>
      </c>
      <c r="H118" s="22">
        <v>19728</v>
      </c>
      <c r="I118" s="22">
        <v>19841</v>
      </c>
      <c r="J118" s="22">
        <v>19394</v>
      </c>
      <c r="K118" s="22">
        <v>19537</v>
      </c>
      <c r="L118" s="22">
        <v>19293</v>
      </c>
      <c r="M118" s="22">
        <v>20071</v>
      </c>
      <c r="N118" s="22">
        <v>19845</v>
      </c>
      <c r="O118" s="22">
        <v>21340</v>
      </c>
      <c r="P118" s="2">
        <v>21318</v>
      </c>
      <c r="Q118" s="48">
        <v>21020</v>
      </c>
      <c r="R118" s="47">
        <f>VLOOKUP(A118,Rohdaten_Berechnung!$A$4:$H$55,8,FALSE)</f>
        <v>21469</v>
      </c>
    </row>
    <row r="119" spans="1:18" x14ac:dyDescent="0.25">
      <c r="A119">
        <v>0</v>
      </c>
      <c r="B119" s="22" t="s">
        <v>67</v>
      </c>
      <c r="C119" s="22" t="s">
        <v>70</v>
      </c>
      <c r="D119" s="22">
        <v>64689</v>
      </c>
      <c r="E119" s="22">
        <v>63053</v>
      </c>
      <c r="F119" s="22">
        <v>62941</v>
      </c>
      <c r="G119" s="22">
        <v>62569</v>
      </c>
      <c r="H119" s="22">
        <v>60223</v>
      </c>
      <c r="I119" s="22">
        <v>61091</v>
      </c>
      <c r="J119" s="22">
        <v>59314</v>
      </c>
      <c r="K119" s="22">
        <v>59039</v>
      </c>
      <c r="L119" s="22">
        <v>59863</v>
      </c>
      <c r="M119" s="22">
        <v>62158</v>
      </c>
      <c r="N119" s="22">
        <v>61861</v>
      </c>
      <c r="O119" s="22">
        <v>66122</v>
      </c>
      <c r="P119" s="2">
        <v>64616</v>
      </c>
      <c r="Q119" s="48">
        <v>64813</v>
      </c>
      <c r="R119" s="47">
        <f>VLOOKUP(A119,Rohdaten_Berechnung!$A$4:$H$55,8,FALSE)</f>
        <v>64739</v>
      </c>
    </row>
    <row r="120" spans="1:18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0"/>
      <c r="O120" s="3"/>
    </row>
    <row r="121" spans="1:18" x14ac:dyDescent="0.25">
      <c r="B121" s="24" t="s">
        <v>130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0"/>
      <c r="O121" s="3"/>
    </row>
  </sheetData>
  <mergeCells count="7">
    <mergeCell ref="B4:B7"/>
    <mergeCell ref="C4:C7"/>
    <mergeCell ref="B63:B66"/>
    <mergeCell ref="C63:C66"/>
    <mergeCell ref="D7:R7"/>
    <mergeCell ref="D4:R5"/>
    <mergeCell ref="D63:R6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B1:S121"/>
  <sheetViews>
    <sheetView topLeftCell="C1" zoomScale="130" zoomScaleNormal="130" workbookViewId="0">
      <selection activeCell="Q68" sqref="Q68"/>
    </sheetView>
    <sheetView topLeftCell="A10" zoomScale="190" zoomScaleNormal="190" workbookViewId="1">
      <selection activeCell="A20" sqref="A20"/>
    </sheetView>
    <sheetView workbookViewId="2"/>
  </sheetViews>
  <sheetFormatPr baseColWidth="10" defaultRowHeight="15" x14ac:dyDescent="0.25"/>
  <cols>
    <col min="2" max="2" width="26" customWidth="1"/>
  </cols>
  <sheetData>
    <row r="1" spans="2:19" x14ac:dyDescent="0.25">
      <c r="B1" s="8" t="s">
        <v>125</v>
      </c>
      <c r="C1" s="8"/>
      <c r="D1" s="8"/>
      <c r="E1" s="8"/>
      <c r="F1" s="8"/>
      <c r="G1" s="8"/>
      <c r="H1" s="8"/>
      <c r="I1" s="8"/>
      <c r="J1" s="9"/>
      <c r="N1" s="10"/>
    </row>
    <row r="2" spans="2:19" x14ac:dyDescent="0.25">
      <c r="B2" s="11" t="s">
        <v>126</v>
      </c>
      <c r="C2" s="11"/>
      <c r="D2" s="11"/>
      <c r="E2" s="11"/>
      <c r="F2" s="11"/>
      <c r="G2" s="11"/>
      <c r="H2" s="11"/>
      <c r="I2" s="11"/>
      <c r="J2" s="11"/>
      <c r="K2" s="6"/>
      <c r="L2" s="6"/>
      <c r="M2" s="6"/>
      <c r="N2" s="12"/>
      <c r="O2" s="6"/>
      <c r="P2" s="6"/>
      <c r="Q2" s="6"/>
    </row>
    <row r="4" spans="2:19" x14ac:dyDescent="0.25">
      <c r="B4" s="50" t="s">
        <v>0</v>
      </c>
      <c r="C4" s="53"/>
      <c r="D4" s="58" t="s">
        <v>129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2:19" x14ac:dyDescent="0.25">
      <c r="B5" s="51"/>
      <c r="C5" s="54"/>
      <c r="D5" s="60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</row>
    <row r="6" spans="2:19" x14ac:dyDescent="0.25">
      <c r="B6" s="51"/>
      <c r="C6" s="54"/>
      <c r="D6" s="16">
        <v>2005</v>
      </c>
      <c r="E6" s="17">
        <v>2006</v>
      </c>
      <c r="F6" s="17">
        <v>2007</v>
      </c>
      <c r="G6" s="17">
        <v>2008</v>
      </c>
      <c r="H6" s="17">
        <v>2009</v>
      </c>
      <c r="I6" s="17">
        <v>2010</v>
      </c>
      <c r="J6" s="17">
        <v>2011</v>
      </c>
      <c r="K6" s="17">
        <v>2012</v>
      </c>
      <c r="L6" s="17">
        <v>2013</v>
      </c>
      <c r="M6" s="17">
        <v>2014</v>
      </c>
      <c r="N6" s="17">
        <v>2015</v>
      </c>
      <c r="O6" s="18">
        <v>2016</v>
      </c>
      <c r="P6" s="18">
        <v>2017</v>
      </c>
      <c r="Q6" s="18">
        <v>2018</v>
      </c>
    </row>
    <row r="7" spans="2:19" x14ac:dyDescent="0.25">
      <c r="B7" s="52"/>
      <c r="C7" s="55"/>
      <c r="D7" s="56" t="s">
        <v>1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</row>
    <row r="8" spans="2:19" x14ac:dyDescent="0.25">
      <c r="B8" s="19" t="s">
        <v>2</v>
      </c>
      <c r="C8" s="19" t="s">
        <v>128</v>
      </c>
      <c r="D8" s="19" t="s">
        <v>3</v>
      </c>
      <c r="E8" s="19" t="s">
        <v>4</v>
      </c>
      <c r="F8" s="19" t="s">
        <v>5</v>
      </c>
      <c r="G8" s="19" t="s">
        <v>6</v>
      </c>
      <c r="H8" s="19" t="s">
        <v>7</v>
      </c>
      <c r="I8" s="19" t="s">
        <v>8</v>
      </c>
      <c r="J8" s="19" t="s">
        <v>9</v>
      </c>
      <c r="K8" s="19" t="s">
        <v>10</v>
      </c>
      <c r="L8" s="19" t="s">
        <v>11</v>
      </c>
      <c r="M8" s="19" t="s">
        <v>12</v>
      </c>
      <c r="N8" s="19" t="s">
        <v>13</v>
      </c>
      <c r="O8" s="19" t="s">
        <v>14</v>
      </c>
      <c r="P8" s="1" t="s">
        <v>131</v>
      </c>
      <c r="Q8" s="1" t="s">
        <v>132</v>
      </c>
      <c r="R8" s="1"/>
      <c r="S8" s="1"/>
    </row>
    <row r="9" spans="2:19" x14ac:dyDescent="0.25">
      <c r="B9" s="2" t="s">
        <v>15</v>
      </c>
      <c r="C9" s="2" t="s">
        <v>16</v>
      </c>
      <c r="D9" s="2">
        <v>84</v>
      </c>
      <c r="E9" s="2">
        <v>72</v>
      </c>
      <c r="F9" s="2">
        <v>82</v>
      </c>
      <c r="G9" s="2">
        <v>67</v>
      </c>
      <c r="H9" s="2">
        <v>63</v>
      </c>
      <c r="I9" s="2">
        <v>87</v>
      </c>
      <c r="J9" s="2">
        <v>84</v>
      </c>
      <c r="K9" s="2">
        <v>110</v>
      </c>
      <c r="L9" s="2">
        <v>117</v>
      </c>
      <c r="M9" s="2">
        <v>138</v>
      </c>
      <c r="N9" s="2">
        <v>167</v>
      </c>
      <c r="O9" s="2">
        <v>222</v>
      </c>
      <c r="P9" s="2">
        <f>Rohdaten_Berechnung!C6</f>
        <v>185</v>
      </c>
      <c r="Q9" s="2">
        <f>Rohdaten_Berechnung!D6</f>
        <v>232</v>
      </c>
      <c r="R9" s="2"/>
      <c r="S9" s="2"/>
    </row>
    <row r="10" spans="2:19" x14ac:dyDescent="0.25">
      <c r="B10" s="2" t="s">
        <v>17</v>
      </c>
      <c r="C10" s="2" t="s">
        <v>16</v>
      </c>
      <c r="D10" s="2">
        <v>41</v>
      </c>
      <c r="E10" s="2">
        <v>37</v>
      </c>
      <c r="F10" s="2">
        <v>32</v>
      </c>
      <c r="G10" s="2">
        <v>32</v>
      </c>
      <c r="H10" s="2">
        <v>20</v>
      </c>
      <c r="I10" s="2">
        <v>27</v>
      </c>
      <c r="J10" s="2">
        <v>28</v>
      </c>
      <c r="K10" s="2">
        <v>22</v>
      </c>
      <c r="L10" s="2">
        <v>43</v>
      </c>
      <c r="M10" s="2">
        <v>71</v>
      </c>
      <c r="N10" s="2">
        <v>90</v>
      </c>
      <c r="O10" s="2">
        <v>210</v>
      </c>
      <c r="P10" s="2">
        <f>Rohdaten_Berechnung!C7</f>
        <v>266</v>
      </c>
      <c r="Q10" s="2">
        <f>Rohdaten_Berechnung!D7</f>
        <v>336</v>
      </c>
      <c r="R10" s="2"/>
      <c r="S10" s="2"/>
    </row>
    <row r="11" spans="2:19" x14ac:dyDescent="0.25">
      <c r="B11" s="2" t="s">
        <v>18</v>
      </c>
      <c r="C11" s="2" t="s">
        <v>16</v>
      </c>
      <c r="D11" s="2">
        <v>42</v>
      </c>
      <c r="E11" s="2">
        <v>49</v>
      </c>
      <c r="F11" s="2">
        <v>43</v>
      </c>
      <c r="G11" s="2">
        <v>50</v>
      </c>
      <c r="H11" s="2">
        <v>28</v>
      </c>
      <c r="I11" s="2">
        <v>45</v>
      </c>
      <c r="J11" s="2">
        <v>53</v>
      </c>
      <c r="K11" s="2">
        <v>60</v>
      </c>
      <c r="L11" s="2">
        <v>73</v>
      </c>
      <c r="M11" s="2">
        <v>99</v>
      </c>
      <c r="N11" s="2">
        <v>143</v>
      </c>
      <c r="O11" s="2">
        <v>208</v>
      </c>
      <c r="P11" s="2">
        <f>Rohdaten_Berechnung!C8</f>
        <v>158</v>
      </c>
      <c r="Q11" s="2">
        <f>Rohdaten_Berechnung!D8</f>
        <v>184</v>
      </c>
      <c r="R11" s="2"/>
      <c r="S11" s="2"/>
    </row>
    <row r="12" spans="2:19" x14ac:dyDescent="0.25">
      <c r="B12" s="2" t="s">
        <v>19</v>
      </c>
      <c r="C12" s="2" t="s">
        <v>16</v>
      </c>
      <c r="D12" s="2">
        <v>12</v>
      </c>
      <c r="E12" s="2">
        <v>8</v>
      </c>
      <c r="F12" s="2">
        <v>11</v>
      </c>
      <c r="G12" s="2">
        <v>34</v>
      </c>
      <c r="H12" s="2">
        <v>12</v>
      </c>
      <c r="I12" s="2">
        <v>8</v>
      </c>
      <c r="J12" s="2">
        <v>4</v>
      </c>
      <c r="K12" s="2">
        <v>35</v>
      </c>
      <c r="L12" s="2">
        <v>31</v>
      </c>
      <c r="M12" s="2">
        <v>62</v>
      </c>
      <c r="N12" s="2">
        <v>86</v>
      </c>
      <c r="O12" s="2">
        <v>106</v>
      </c>
      <c r="P12" s="2">
        <f>Rohdaten_Berechnung!C9</f>
        <v>115</v>
      </c>
      <c r="Q12" s="2">
        <f>Rohdaten_Berechnung!D9</f>
        <v>129</v>
      </c>
      <c r="R12" s="2"/>
      <c r="S12" s="2"/>
    </row>
    <row r="13" spans="2:19" x14ac:dyDescent="0.25">
      <c r="B13" s="2" t="s">
        <v>20</v>
      </c>
      <c r="C13" s="2" t="s">
        <v>16</v>
      </c>
      <c r="D13" s="2">
        <v>44</v>
      </c>
      <c r="E13" s="2">
        <v>44</v>
      </c>
      <c r="F13" s="2">
        <v>28</v>
      </c>
      <c r="G13" s="2">
        <v>39</v>
      </c>
      <c r="H13" s="2">
        <v>43</v>
      </c>
      <c r="I13" s="2">
        <v>32</v>
      </c>
      <c r="J13" s="2">
        <v>39</v>
      </c>
      <c r="K13" s="2">
        <v>41</v>
      </c>
      <c r="L13" s="2">
        <v>59</v>
      </c>
      <c r="M13" s="2">
        <v>54</v>
      </c>
      <c r="N13" s="2">
        <v>105</v>
      </c>
      <c r="O13" s="2">
        <v>164</v>
      </c>
      <c r="P13" s="2">
        <f>Rohdaten_Berechnung!C10</f>
        <v>149</v>
      </c>
      <c r="Q13" s="2">
        <f>Rohdaten_Berechnung!D10</f>
        <v>159</v>
      </c>
      <c r="R13" s="2"/>
      <c r="S13" s="2"/>
    </row>
    <row r="14" spans="2:19" x14ac:dyDescent="0.25">
      <c r="B14" s="2" t="s">
        <v>21</v>
      </c>
      <c r="C14" s="2" t="s">
        <v>16</v>
      </c>
      <c r="D14" s="2">
        <v>20</v>
      </c>
      <c r="E14" s="2">
        <v>12</v>
      </c>
      <c r="F14" s="2">
        <v>15</v>
      </c>
      <c r="G14" s="2">
        <v>16</v>
      </c>
      <c r="H14" s="2">
        <v>14</v>
      </c>
      <c r="I14" s="2">
        <v>8</v>
      </c>
      <c r="J14" s="2">
        <v>10</v>
      </c>
      <c r="K14" s="2">
        <v>11</v>
      </c>
      <c r="L14" s="2">
        <v>19</v>
      </c>
      <c r="M14" s="2">
        <v>15</v>
      </c>
      <c r="N14" s="2">
        <v>33</v>
      </c>
      <c r="O14" s="2">
        <v>75</v>
      </c>
      <c r="P14" s="2">
        <f>Rohdaten_Berechnung!C11</f>
        <v>86</v>
      </c>
      <c r="Q14" s="2">
        <f>Rohdaten_Berechnung!D11</f>
        <v>53</v>
      </c>
      <c r="R14" s="2"/>
      <c r="S14" s="2"/>
    </row>
    <row r="15" spans="2:19" x14ac:dyDescent="0.25">
      <c r="B15" s="2" t="s">
        <v>22</v>
      </c>
      <c r="C15" s="2" t="s">
        <v>16</v>
      </c>
      <c r="D15" s="2">
        <v>41</v>
      </c>
      <c r="E15" s="2">
        <v>40</v>
      </c>
      <c r="F15" s="2">
        <v>49</v>
      </c>
      <c r="G15" s="2">
        <v>55</v>
      </c>
      <c r="H15" s="2">
        <v>35</v>
      </c>
      <c r="I15" s="2">
        <v>35</v>
      </c>
      <c r="J15" s="2">
        <v>36</v>
      </c>
      <c r="K15" s="2">
        <v>32</v>
      </c>
      <c r="L15" s="2">
        <v>40</v>
      </c>
      <c r="M15" s="2">
        <v>55</v>
      </c>
      <c r="N15" s="2">
        <v>79</v>
      </c>
      <c r="O15" s="2">
        <v>141</v>
      </c>
      <c r="P15" s="2">
        <f>Rohdaten_Berechnung!C12</f>
        <v>129</v>
      </c>
      <c r="Q15" s="2">
        <f>Rohdaten_Berechnung!D12</f>
        <v>109</v>
      </c>
      <c r="R15" s="2"/>
      <c r="S15" s="2"/>
    </row>
    <row r="16" spans="2:19" x14ac:dyDescent="0.25">
      <c r="B16" s="2" t="s">
        <v>23</v>
      </c>
      <c r="C16" s="2" t="s">
        <v>16</v>
      </c>
      <c r="D16" s="2">
        <v>38</v>
      </c>
      <c r="E16" s="2">
        <v>29</v>
      </c>
      <c r="F16" s="2">
        <v>27</v>
      </c>
      <c r="G16" s="2">
        <v>28</v>
      </c>
      <c r="H16" s="2">
        <v>23</v>
      </c>
      <c r="I16" s="2">
        <v>26</v>
      </c>
      <c r="J16" s="2">
        <v>30</v>
      </c>
      <c r="K16" s="2">
        <v>38</v>
      </c>
      <c r="L16" s="2">
        <v>28</v>
      </c>
      <c r="M16" s="2">
        <v>43</v>
      </c>
      <c r="N16" s="2">
        <v>70</v>
      </c>
      <c r="O16" s="2">
        <v>121</v>
      </c>
      <c r="P16" s="2">
        <f>Rohdaten_Berechnung!C13</f>
        <v>112</v>
      </c>
      <c r="Q16" s="2">
        <f>Rohdaten_Berechnung!D13</f>
        <v>109</v>
      </c>
      <c r="R16" s="2"/>
      <c r="S16" s="2"/>
    </row>
    <row r="17" spans="2:19" x14ac:dyDescent="0.25">
      <c r="B17" s="2" t="s">
        <v>24</v>
      </c>
      <c r="C17" s="2" t="s">
        <v>16</v>
      </c>
      <c r="D17" s="2">
        <v>18</v>
      </c>
      <c r="E17" s="2">
        <v>19</v>
      </c>
      <c r="F17" s="2">
        <v>26</v>
      </c>
      <c r="G17" s="2">
        <v>9</v>
      </c>
      <c r="H17" s="2">
        <v>25</v>
      </c>
      <c r="I17" s="2">
        <v>23</v>
      </c>
      <c r="J17" s="2">
        <v>13</v>
      </c>
      <c r="K17" s="2">
        <v>19</v>
      </c>
      <c r="L17" s="2">
        <v>21</v>
      </c>
      <c r="M17" s="2">
        <v>37</v>
      </c>
      <c r="N17" s="2">
        <v>38</v>
      </c>
      <c r="O17" s="2">
        <v>125</v>
      </c>
      <c r="P17" s="2">
        <f>Rohdaten_Berechnung!C14</f>
        <v>78</v>
      </c>
      <c r="Q17" s="2">
        <f>Rohdaten_Berechnung!D14</f>
        <v>91</v>
      </c>
      <c r="R17" s="2"/>
      <c r="S17" s="2"/>
    </row>
    <row r="18" spans="2:19" x14ac:dyDescent="0.25">
      <c r="B18" s="2" t="s">
        <v>25</v>
      </c>
      <c r="C18" s="2" t="s">
        <v>16</v>
      </c>
      <c r="D18" s="2">
        <v>128</v>
      </c>
      <c r="E18" s="2">
        <v>114</v>
      </c>
      <c r="F18" s="2">
        <v>113</v>
      </c>
      <c r="G18" s="2">
        <v>117</v>
      </c>
      <c r="H18" s="2">
        <v>115</v>
      </c>
      <c r="I18" s="2">
        <v>127</v>
      </c>
      <c r="J18" s="2">
        <v>126</v>
      </c>
      <c r="K18" s="2">
        <v>150</v>
      </c>
      <c r="L18" s="2">
        <v>158</v>
      </c>
      <c r="M18" s="2">
        <v>185</v>
      </c>
      <c r="N18" s="2">
        <v>202</v>
      </c>
      <c r="O18" s="2">
        <v>337</v>
      </c>
      <c r="P18" s="2">
        <f>Rohdaten_Berechnung!C15</f>
        <v>310</v>
      </c>
      <c r="Q18" s="2">
        <f>Rohdaten_Berechnung!D15</f>
        <v>346</v>
      </c>
      <c r="R18" s="2"/>
      <c r="S18" s="2"/>
    </row>
    <row r="19" spans="2:19" x14ac:dyDescent="0.25">
      <c r="B19" s="22" t="s">
        <v>26</v>
      </c>
      <c r="C19" s="2" t="s">
        <v>16</v>
      </c>
      <c r="D19" s="22">
        <v>468</v>
      </c>
      <c r="E19" s="22">
        <v>424</v>
      </c>
      <c r="F19" s="22">
        <v>426</v>
      </c>
      <c r="G19" s="22">
        <v>447</v>
      </c>
      <c r="H19" s="22">
        <v>378</v>
      </c>
      <c r="I19" s="22">
        <v>418</v>
      </c>
      <c r="J19" s="22">
        <v>423</v>
      </c>
      <c r="K19" s="22">
        <v>518</v>
      </c>
      <c r="L19" s="22">
        <v>589</v>
      </c>
      <c r="M19" s="22">
        <v>759</v>
      </c>
      <c r="N19" s="22">
        <v>1013</v>
      </c>
      <c r="O19" s="22">
        <v>1709</v>
      </c>
      <c r="P19" s="2">
        <f>Rohdaten_Berechnung!C5</f>
        <v>1588</v>
      </c>
      <c r="Q19" s="2">
        <f>Rohdaten_Berechnung!D5</f>
        <v>1748</v>
      </c>
      <c r="R19" s="2"/>
      <c r="S19" s="2"/>
    </row>
    <row r="20" spans="2:19" x14ac:dyDescent="0.25">
      <c r="B20" s="2" t="s">
        <v>28</v>
      </c>
      <c r="C20" s="2" t="s">
        <v>16</v>
      </c>
      <c r="D20" s="2">
        <v>404</v>
      </c>
      <c r="E20" s="2">
        <v>467</v>
      </c>
      <c r="F20" s="2">
        <v>421</v>
      </c>
      <c r="G20" s="2">
        <v>395</v>
      </c>
      <c r="H20" s="2">
        <v>394</v>
      </c>
      <c r="I20" s="2">
        <v>397</v>
      </c>
      <c r="J20" s="2">
        <v>415</v>
      </c>
      <c r="K20" s="2">
        <v>466</v>
      </c>
      <c r="L20" s="2">
        <v>531</v>
      </c>
      <c r="M20" s="2">
        <v>770</v>
      </c>
      <c r="N20" s="2">
        <v>933</v>
      </c>
      <c r="O20" s="2">
        <v>1603</v>
      </c>
      <c r="P20" s="2">
        <f>Rohdaten_Berechnung!C17</f>
        <v>1490</v>
      </c>
      <c r="Q20" s="2">
        <f>Rohdaten_Berechnung!D17</f>
        <v>1596</v>
      </c>
      <c r="R20" s="2"/>
      <c r="S20" s="2"/>
    </row>
    <row r="21" spans="2:19" x14ac:dyDescent="0.25">
      <c r="B21" s="2" t="s">
        <v>29</v>
      </c>
      <c r="C21" s="2" t="s">
        <v>16</v>
      </c>
      <c r="D21" s="2">
        <v>270</v>
      </c>
      <c r="E21" s="2">
        <v>293</v>
      </c>
      <c r="F21" s="2">
        <v>262</v>
      </c>
      <c r="G21" s="2">
        <v>237</v>
      </c>
      <c r="H21" s="2">
        <v>246</v>
      </c>
      <c r="I21" s="2">
        <v>258</v>
      </c>
      <c r="J21" s="2">
        <v>284</v>
      </c>
      <c r="K21" s="2">
        <v>335</v>
      </c>
      <c r="L21" s="2">
        <v>351</v>
      </c>
      <c r="M21" s="2">
        <v>493</v>
      </c>
      <c r="N21" s="2">
        <v>569</v>
      </c>
      <c r="O21" s="2">
        <v>831</v>
      </c>
      <c r="P21" s="2">
        <f>Rohdaten_Berechnung!C18</f>
        <v>779</v>
      </c>
      <c r="Q21" s="2">
        <f>Rohdaten_Berechnung!D18</f>
        <v>870</v>
      </c>
      <c r="R21" s="2"/>
      <c r="S21" s="2"/>
    </row>
    <row r="22" spans="2:19" x14ac:dyDescent="0.25">
      <c r="B22" s="2" t="s">
        <v>27</v>
      </c>
      <c r="C22" s="2" t="s">
        <v>16</v>
      </c>
      <c r="D22" s="2">
        <v>134</v>
      </c>
      <c r="E22" s="2">
        <v>174</v>
      </c>
      <c r="F22" s="2">
        <v>159</v>
      </c>
      <c r="G22" s="2">
        <v>158</v>
      </c>
      <c r="H22" s="2">
        <v>148</v>
      </c>
      <c r="I22" s="2">
        <v>139</v>
      </c>
      <c r="J22" s="2">
        <v>131</v>
      </c>
      <c r="K22" s="2">
        <v>131</v>
      </c>
      <c r="L22" s="2">
        <v>180</v>
      </c>
      <c r="M22" s="2">
        <v>277</v>
      </c>
      <c r="N22" s="2">
        <v>364</v>
      </c>
      <c r="O22" s="2">
        <v>772</v>
      </c>
      <c r="P22" s="2">
        <f>Rohdaten_Berechnung!C17-Rohdaten_Berechnung!C18</f>
        <v>711</v>
      </c>
      <c r="Q22" s="2">
        <f>Rohdaten_Berechnung!D17-Rohdaten_Berechnung!D18</f>
        <v>726</v>
      </c>
      <c r="R22" s="2"/>
      <c r="S22" s="2"/>
    </row>
    <row r="23" spans="2:19" x14ac:dyDescent="0.25">
      <c r="B23" s="2" t="s">
        <v>30</v>
      </c>
      <c r="C23" s="2" t="s">
        <v>16</v>
      </c>
      <c r="D23" s="2">
        <v>50</v>
      </c>
      <c r="E23" s="2">
        <v>48</v>
      </c>
      <c r="F23" s="2">
        <v>43</v>
      </c>
      <c r="G23" s="2">
        <v>61</v>
      </c>
      <c r="H23" s="2">
        <v>61</v>
      </c>
      <c r="I23" s="2">
        <v>54</v>
      </c>
      <c r="J23" s="2">
        <v>45</v>
      </c>
      <c r="K23" s="2">
        <v>58</v>
      </c>
      <c r="L23" s="2">
        <v>75</v>
      </c>
      <c r="M23" s="2">
        <v>102</v>
      </c>
      <c r="N23" s="2">
        <v>127</v>
      </c>
      <c r="O23" s="2">
        <v>232</v>
      </c>
      <c r="P23" s="2">
        <f>Rohdaten_Berechnung!C20</f>
        <v>240</v>
      </c>
      <c r="Q23" s="2">
        <f>Rohdaten_Berechnung!D20</f>
        <v>233</v>
      </c>
      <c r="R23" s="2"/>
      <c r="S23" s="2"/>
    </row>
    <row r="24" spans="2:19" x14ac:dyDescent="0.25">
      <c r="B24" s="2" t="s">
        <v>31</v>
      </c>
      <c r="C24" s="2" t="s">
        <v>16</v>
      </c>
      <c r="D24" s="2">
        <v>35</v>
      </c>
      <c r="E24" s="2">
        <v>64</v>
      </c>
      <c r="F24" s="2">
        <v>66</v>
      </c>
      <c r="G24" s="2">
        <v>75</v>
      </c>
      <c r="H24" s="2">
        <v>39</v>
      </c>
      <c r="I24" s="2">
        <v>39</v>
      </c>
      <c r="J24" s="2">
        <v>43</v>
      </c>
      <c r="K24" s="2">
        <v>64</v>
      </c>
      <c r="L24" s="2">
        <v>73</v>
      </c>
      <c r="M24" s="2">
        <v>101</v>
      </c>
      <c r="N24" s="2">
        <v>109</v>
      </c>
      <c r="O24" s="2">
        <v>197</v>
      </c>
      <c r="P24" s="2">
        <f>Rohdaten_Berechnung!C21</f>
        <v>174</v>
      </c>
      <c r="Q24" s="2">
        <f>Rohdaten_Berechnung!D21</f>
        <v>200</v>
      </c>
      <c r="R24" s="2"/>
      <c r="S24" s="2"/>
    </row>
    <row r="25" spans="2:19" x14ac:dyDescent="0.25">
      <c r="B25" s="2" t="s">
        <v>32</v>
      </c>
      <c r="C25" s="2" t="s">
        <v>16</v>
      </c>
      <c r="D25" s="2">
        <v>118</v>
      </c>
      <c r="E25" s="2">
        <v>107</v>
      </c>
      <c r="F25" s="2">
        <v>111</v>
      </c>
      <c r="G25" s="2">
        <v>109</v>
      </c>
      <c r="H25" s="2">
        <v>82</v>
      </c>
      <c r="I25" s="2">
        <v>91</v>
      </c>
      <c r="J25" s="2">
        <v>90</v>
      </c>
      <c r="K25" s="2">
        <v>93</v>
      </c>
      <c r="L25" s="2">
        <v>120</v>
      </c>
      <c r="M25" s="2">
        <v>124</v>
      </c>
      <c r="N25" s="2">
        <v>163</v>
      </c>
      <c r="O25" s="2">
        <v>284</v>
      </c>
      <c r="P25" s="2">
        <f>Rohdaten_Berechnung!C22</f>
        <v>226</v>
      </c>
      <c r="Q25" s="2">
        <f>Rohdaten_Berechnung!D22</f>
        <v>270</v>
      </c>
      <c r="R25" s="2"/>
      <c r="S25" s="2"/>
    </row>
    <row r="26" spans="2:19" x14ac:dyDescent="0.25">
      <c r="B26" s="2" t="s">
        <v>33</v>
      </c>
      <c r="C26" s="2" t="s">
        <v>16</v>
      </c>
      <c r="D26" s="2">
        <v>13</v>
      </c>
      <c r="E26" s="2">
        <v>16</v>
      </c>
      <c r="F26" s="2">
        <v>18</v>
      </c>
      <c r="G26" s="2">
        <v>10</v>
      </c>
      <c r="H26" s="2">
        <v>14</v>
      </c>
      <c r="I26" s="2">
        <v>14</v>
      </c>
      <c r="J26" s="2">
        <v>14</v>
      </c>
      <c r="K26" s="2">
        <v>11</v>
      </c>
      <c r="L26" s="2">
        <v>9</v>
      </c>
      <c r="M26" s="2">
        <v>20</v>
      </c>
      <c r="N26" s="2">
        <v>38</v>
      </c>
      <c r="O26" s="2">
        <v>71</v>
      </c>
      <c r="P26" s="2">
        <f>Rohdaten_Berechnung!C23</f>
        <v>61</v>
      </c>
      <c r="Q26" s="2">
        <f>Rohdaten_Berechnung!D23</f>
        <v>52</v>
      </c>
      <c r="R26" s="2"/>
      <c r="S26" s="2"/>
    </row>
    <row r="27" spans="2:19" x14ac:dyDescent="0.25">
      <c r="B27" s="2" t="s">
        <v>34</v>
      </c>
      <c r="C27" s="2" t="s">
        <v>16</v>
      </c>
      <c r="D27" s="2">
        <v>48</v>
      </c>
      <c r="E27" s="2">
        <v>36</v>
      </c>
      <c r="F27" s="2">
        <v>29</v>
      </c>
      <c r="G27" s="2">
        <v>34</v>
      </c>
      <c r="H27" s="2">
        <v>19</v>
      </c>
      <c r="I27" s="2">
        <v>15</v>
      </c>
      <c r="J27" s="2">
        <v>12</v>
      </c>
      <c r="K27" s="2">
        <v>24</v>
      </c>
      <c r="L27" s="2">
        <v>35</v>
      </c>
      <c r="M27" s="2">
        <v>27</v>
      </c>
      <c r="N27" s="2">
        <v>58</v>
      </c>
      <c r="O27" s="2">
        <v>154</v>
      </c>
      <c r="P27" s="2">
        <f>Rohdaten_Berechnung!C24</f>
        <v>116</v>
      </c>
      <c r="Q27" s="2">
        <f>Rohdaten_Berechnung!D24</f>
        <v>109</v>
      </c>
      <c r="R27" s="2"/>
      <c r="S27" s="2"/>
    </row>
    <row r="28" spans="2:19" x14ac:dyDescent="0.25">
      <c r="B28" s="2" t="s">
        <v>35</v>
      </c>
      <c r="C28" s="2" t="s">
        <v>16</v>
      </c>
      <c r="D28" s="2">
        <v>33</v>
      </c>
      <c r="E28" s="2">
        <v>33</v>
      </c>
      <c r="F28" s="2">
        <v>47</v>
      </c>
      <c r="G28" s="2">
        <v>50</v>
      </c>
      <c r="H28" s="2">
        <v>6</v>
      </c>
      <c r="I28" s="2">
        <v>12</v>
      </c>
      <c r="J28" s="2">
        <v>6</v>
      </c>
      <c r="K28" s="2">
        <v>27</v>
      </c>
      <c r="L28" s="2">
        <v>49</v>
      </c>
      <c r="M28" s="2">
        <v>85</v>
      </c>
      <c r="N28" s="2">
        <v>83</v>
      </c>
      <c r="O28" s="2">
        <v>166</v>
      </c>
      <c r="P28" s="2">
        <f>Rohdaten_Berechnung!C25</f>
        <v>155</v>
      </c>
      <c r="Q28" s="2">
        <f>Rohdaten_Berechnung!D25</f>
        <v>195</v>
      </c>
      <c r="R28" s="2"/>
      <c r="S28" s="2"/>
    </row>
    <row r="29" spans="2:19" x14ac:dyDescent="0.25">
      <c r="B29" s="22" t="s">
        <v>36</v>
      </c>
      <c r="C29" s="2" t="s">
        <v>16</v>
      </c>
      <c r="D29" s="22">
        <v>701</v>
      </c>
      <c r="E29" s="22">
        <v>771</v>
      </c>
      <c r="F29" s="22">
        <v>735</v>
      </c>
      <c r="G29" s="22">
        <v>734</v>
      </c>
      <c r="H29" s="22">
        <v>615</v>
      </c>
      <c r="I29" s="22">
        <v>622</v>
      </c>
      <c r="J29" s="22">
        <v>625</v>
      </c>
      <c r="K29" s="22">
        <v>743</v>
      </c>
      <c r="L29" s="22">
        <v>892</v>
      </c>
      <c r="M29" s="22">
        <v>1229</v>
      </c>
      <c r="N29" s="22">
        <v>1511</v>
      </c>
      <c r="O29" s="22">
        <v>2707</v>
      </c>
      <c r="P29" s="2">
        <f>Rohdaten_Berechnung!C16</f>
        <v>2462</v>
      </c>
      <c r="Q29" s="2">
        <f>Rohdaten_Berechnung!D16</f>
        <v>2655</v>
      </c>
      <c r="R29" s="2"/>
      <c r="S29" s="2"/>
    </row>
    <row r="30" spans="2:19" x14ac:dyDescent="0.25">
      <c r="B30" s="2" t="s">
        <v>37</v>
      </c>
      <c r="C30" s="2" t="s">
        <v>16</v>
      </c>
      <c r="D30" s="2">
        <v>40</v>
      </c>
      <c r="E30" s="2">
        <v>29</v>
      </c>
      <c r="F30" s="2">
        <v>35</v>
      </c>
      <c r="G30" s="2">
        <v>33</v>
      </c>
      <c r="H30" s="2">
        <v>32</v>
      </c>
      <c r="I30" s="2">
        <v>33</v>
      </c>
      <c r="J30" s="2">
        <v>40</v>
      </c>
      <c r="K30" s="2">
        <v>30</v>
      </c>
      <c r="L30" s="2">
        <v>67</v>
      </c>
      <c r="M30" s="2">
        <v>97</v>
      </c>
      <c r="N30" s="2">
        <v>87</v>
      </c>
      <c r="O30" s="2">
        <v>182</v>
      </c>
      <c r="P30" s="2">
        <f>Rohdaten_Berechnung!C27</f>
        <v>168</v>
      </c>
      <c r="Q30" s="2">
        <f>Rohdaten_Berechnung!D27</f>
        <v>176</v>
      </c>
      <c r="R30" s="2"/>
      <c r="S30" s="2"/>
    </row>
    <row r="31" spans="2:19" x14ac:dyDescent="0.25">
      <c r="B31" s="2" t="s">
        <v>38</v>
      </c>
      <c r="C31" s="2" t="s">
        <v>16</v>
      </c>
      <c r="D31" s="2">
        <v>45</v>
      </c>
      <c r="E31" s="2">
        <v>44</v>
      </c>
      <c r="F31" s="2">
        <v>49</v>
      </c>
      <c r="G31" s="2">
        <v>44</v>
      </c>
      <c r="H31" s="2">
        <v>47</v>
      </c>
      <c r="I31" s="2">
        <v>47</v>
      </c>
      <c r="J31" s="2">
        <v>45</v>
      </c>
      <c r="K31" s="2">
        <v>41</v>
      </c>
      <c r="L31" s="2">
        <v>48</v>
      </c>
      <c r="M31" s="2">
        <v>83</v>
      </c>
      <c r="N31" s="2">
        <v>84</v>
      </c>
      <c r="O31" s="2">
        <v>168</v>
      </c>
      <c r="P31" s="2">
        <f>Rohdaten_Berechnung!C28</f>
        <v>165</v>
      </c>
      <c r="Q31" s="2">
        <f>Rohdaten_Berechnung!D28</f>
        <v>143</v>
      </c>
      <c r="R31" s="2"/>
      <c r="S31" s="2"/>
    </row>
    <row r="32" spans="2:19" x14ac:dyDescent="0.25">
      <c r="B32" s="2" t="s">
        <v>39</v>
      </c>
      <c r="C32" s="2" t="s">
        <v>16</v>
      </c>
      <c r="D32" s="2">
        <v>55</v>
      </c>
      <c r="E32" s="2">
        <v>47</v>
      </c>
      <c r="F32" s="2">
        <v>60</v>
      </c>
      <c r="G32" s="2">
        <v>62</v>
      </c>
      <c r="H32" s="2">
        <v>58</v>
      </c>
      <c r="I32" s="2">
        <v>60</v>
      </c>
      <c r="J32" s="2">
        <v>44</v>
      </c>
      <c r="K32" s="2">
        <v>42</v>
      </c>
      <c r="L32" s="2">
        <v>67</v>
      </c>
      <c r="M32" s="2">
        <v>84</v>
      </c>
      <c r="N32" s="2">
        <v>90</v>
      </c>
      <c r="O32" s="2">
        <v>128</v>
      </c>
      <c r="P32" s="2">
        <f>Rohdaten_Berechnung!C29</f>
        <v>157</v>
      </c>
      <c r="Q32" s="2">
        <f>Rohdaten_Berechnung!D29</f>
        <v>149</v>
      </c>
      <c r="R32" s="2"/>
      <c r="S32" s="2"/>
    </row>
    <row r="33" spans="2:19" x14ac:dyDescent="0.25">
      <c r="B33" s="2" t="s">
        <v>40</v>
      </c>
      <c r="C33" s="2" t="s">
        <v>16</v>
      </c>
      <c r="D33" s="2">
        <v>5</v>
      </c>
      <c r="E33" s="2">
        <v>10</v>
      </c>
      <c r="F33" s="2">
        <v>10</v>
      </c>
      <c r="G33" s="2">
        <v>3</v>
      </c>
      <c r="H33" s="2">
        <v>10</v>
      </c>
      <c r="I33" s="2">
        <v>4</v>
      </c>
      <c r="J33" s="2">
        <v>5</v>
      </c>
      <c r="K33" s="2">
        <v>9</v>
      </c>
      <c r="L33" s="2">
        <v>15</v>
      </c>
      <c r="M33" s="2">
        <v>22</v>
      </c>
      <c r="N33" s="2">
        <v>35</v>
      </c>
      <c r="O33" s="2">
        <v>52</v>
      </c>
      <c r="P33" s="2">
        <f>Rohdaten_Berechnung!C30</f>
        <v>30</v>
      </c>
      <c r="Q33" s="2">
        <f>Rohdaten_Berechnung!D30</f>
        <v>41</v>
      </c>
      <c r="R33" s="2"/>
      <c r="S33" s="2"/>
    </row>
    <row r="34" spans="2:19" x14ac:dyDescent="0.25">
      <c r="B34" s="2" t="s">
        <v>41</v>
      </c>
      <c r="C34" s="2" t="s">
        <v>16</v>
      </c>
      <c r="D34" s="2">
        <v>42</v>
      </c>
      <c r="E34" s="2">
        <v>29</v>
      </c>
      <c r="F34" s="2">
        <v>33</v>
      </c>
      <c r="G34" s="2">
        <v>21</v>
      </c>
      <c r="H34" s="2">
        <v>29</v>
      </c>
      <c r="I34" s="2">
        <v>21</v>
      </c>
      <c r="J34" s="2">
        <v>32</v>
      </c>
      <c r="K34" s="2">
        <v>30</v>
      </c>
      <c r="L34" s="2">
        <v>39</v>
      </c>
      <c r="M34" s="2">
        <v>52</v>
      </c>
      <c r="N34" s="2">
        <v>62</v>
      </c>
      <c r="O34" s="2">
        <v>168</v>
      </c>
      <c r="P34" s="2">
        <f>Rohdaten_Berechnung!C31</f>
        <v>126</v>
      </c>
      <c r="Q34" s="2">
        <f>Rohdaten_Berechnung!D31</f>
        <v>111</v>
      </c>
      <c r="R34" s="2"/>
      <c r="S34" s="2"/>
    </row>
    <row r="35" spans="2:19" x14ac:dyDescent="0.25">
      <c r="B35" s="2" t="s">
        <v>42</v>
      </c>
      <c r="C35" s="2" t="s">
        <v>16</v>
      </c>
      <c r="D35" s="2">
        <v>42</v>
      </c>
      <c r="E35" s="2">
        <v>28</v>
      </c>
      <c r="F35" s="2">
        <v>29</v>
      </c>
      <c r="G35" s="2">
        <v>22</v>
      </c>
      <c r="H35" s="2">
        <v>22</v>
      </c>
      <c r="I35" s="2">
        <v>24</v>
      </c>
      <c r="J35" s="2">
        <v>14</v>
      </c>
      <c r="K35" s="2">
        <v>14</v>
      </c>
      <c r="L35" s="2">
        <v>30</v>
      </c>
      <c r="M35" s="2">
        <v>42</v>
      </c>
      <c r="N35" s="2">
        <v>60</v>
      </c>
      <c r="O35" s="2">
        <v>106</v>
      </c>
      <c r="P35" s="2">
        <f>Rohdaten_Berechnung!C32</f>
        <v>72</v>
      </c>
      <c r="Q35" s="2">
        <f>Rohdaten_Berechnung!D32</f>
        <v>62</v>
      </c>
      <c r="R35" s="2"/>
      <c r="S35" s="2"/>
    </row>
    <row r="36" spans="2:19" x14ac:dyDescent="0.25">
      <c r="B36" s="2" t="s">
        <v>43</v>
      </c>
      <c r="C36" s="2" t="s">
        <v>16</v>
      </c>
      <c r="D36" s="2">
        <v>37</v>
      </c>
      <c r="E36" s="2">
        <v>41</v>
      </c>
      <c r="F36" s="2">
        <v>38</v>
      </c>
      <c r="G36" s="2">
        <v>23</v>
      </c>
      <c r="H36" s="2">
        <v>11</v>
      </c>
      <c r="I36" s="2">
        <v>10</v>
      </c>
      <c r="J36" s="2">
        <v>10</v>
      </c>
      <c r="K36" s="2">
        <v>27</v>
      </c>
      <c r="L36" s="2">
        <v>41</v>
      </c>
      <c r="M36" s="2">
        <v>58</v>
      </c>
      <c r="N36" s="2">
        <v>62</v>
      </c>
      <c r="O36" s="2">
        <v>125</v>
      </c>
      <c r="P36" s="2">
        <f>Rohdaten_Berechnung!C33</f>
        <v>122</v>
      </c>
      <c r="Q36" s="2">
        <f>Rohdaten_Berechnung!D33</f>
        <v>100</v>
      </c>
      <c r="R36" s="2"/>
      <c r="S36" s="2"/>
    </row>
    <row r="37" spans="2:19" x14ac:dyDescent="0.25">
      <c r="B37" s="2" t="s">
        <v>44</v>
      </c>
      <c r="C37" s="2" t="s">
        <v>16</v>
      </c>
      <c r="D37" s="2">
        <v>42</v>
      </c>
      <c r="E37" s="2">
        <v>40</v>
      </c>
      <c r="F37" s="2">
        <v>23</v>
      </c>
      <c r="G37" s="2">
        <v>22</v>
      </c>
      <c r="H37" s="2">
        <v>22</v>
      </c>
      <c r="I37" s="2">
        <v>18</v>
      </c>
      <c r="J37" s="2">
        <v>18</v>
      </c>
      <c r="K37" s="2">
        <v>22</v>
      </c>
      <c r="L37" s="2">
        <v>49</v>
      </c>
      <c r="M37" s="2">
        <v>67</v>
      </c>
      <c r="N37" s="2">
        <v>95</v>
      </c>
      <c r="O37" s="2">
        <v>160</v>
      </c>
      <c r="P37" s="2">
        <f>Rohdaten_Berechnung!C34</f>
        <v>124</v>
      </c>
      <c r="Q37" s="2">
        <f>Rohdaten_Berechnung!D34</f>
        <v>160</v>
      </c>
      <c r="R37" s="2"/>
      <c r="S37" s="2"/>
    </row>
    <row r="38" spans="2:19" x14ac:dyDescent="0.25">
      <c r="B38" s="2" t="s">
        <v>45</v>
      </c>
      <c r="C38" s="2" t="s">
        <v>16</v>
      </c>
      <c r="D38" s="2">
        <v>43</v>
      </c>
      <c r="E38" s="2">
        <v>50</v>
      </c>
      <c r="F38" s="2">
        <v>31</v>
      </c>
      <c r="G38" s="2">
        <v>38</v>
      </c>
      <c r="H38" s="2">
        <v>48</v>
      </c>
      <c r="I38" s="2">
        <v>29</v>
      </c>
      <c r="J38" s="2">
        <v>26</v>
      </c>
      <c r="K38" s="2">
        <v>44</v>
      </c>
      <c r="L38" s="2">
        <v>53</v>
      </c>
      <c r="M38" s="2">
        <v>90</v>
      </c>
      <c r="N38" s="2">
        <v>127</v>
      </c>
      <c r="O38" s="2">
        <v>243</v>
      </c>
      <c r="P38" s="2">
        <f>Rohdaten_Berechnung!C35</f>
        <v>222</v>
      </c>
      <c r="Q38" s="2">
        <f>Rohdaten_Berechnung!D35</f>
        <v>251</v>
      </c>
      <c r="R38" s="2"/>
      <c r="S38" s="2"/>
    </row>
    <row r="39" spans="2:19" x14ac:dyDescent="0.25">
      <c r="B39" s="2" t="s">
        <v>46</v>
      </c>
      <c r="C39" s="2" t="s">
        <v>16</v>
      </c>
      <c r="D39" s="2">
        <v>28</v>
      </c>
      <c r="E39" s="2">
        <v>25</v>
      </c>
      <c r="F39" s="2">
        <v>20</v>
      </c>
      <c r="G39" s="2">
        <v>21</v>
      </c>
      <c r="H39" s="2">
        <v>21</v>
      </c>
      <c r="I39" s="2">
        <v>21</v>
      </c>
      <c r="J39" s="2">
        <v>17</v>
      </c>
      <c r="K39" s="2">
        <v>17</v>
      </c>
      <c r="L39" s="2">
        <v>19</v>
      </c>
      <c r="M39" s="2">
        <v>44</v>
      </c>
      <c r="N39" s="2">
        <v>53</v>
      </c>
      <c r="O39" s="2">
        <v>71</v>
      </c>
      <c r="P39" s="2">
        <f>Rohdaten_Berechnung!C36</f>
        <v>52</v>
      </c>
      <c r="Q39" s="2">
        <f>Rohdaten_Berechnung!D36</f>
        <v>67</v>
      </c>
      <c r="R39" s="2"/>
      <c r="S39" s="2"/>
    </row>
    <row r="40" spans="2:19" x14ac:dyDescent="0.25">
      <c r="B40" s="2" t="s">
        <v>47</v>
      </c>
      <c r="C40" s="2" t="s">
        <v>16</v>
      </c>
      <c r="D40" s="2">
        <v>44</v>
      </c>
      <c r="E40" s="2">
        <v>28</v>
      </c>
      <c r="F40" s="2">
        <v>46</v>
      </c>
      <c r="G40" s="2">
        <v>33</v>
      </c>
      <c r="H40" s="2">
        <v>19</v>
      </c>
      <c r="I40" s="2">
        <v>22</v>
      </c>
      <c r="J40" s="2">
        <v>20</v>
      </c>
      <c r="K40" s="2">
        <v>34</v>
      </c>
      <c r="L40" s="2">
        <v>35</v>
      </c>
      <c r="M40" s="2">
        <v>38</v>
      </c>
      <c r="N40" s="2">
        <v>58</v>
      </c>
      <c r="O40" s="2">
        <v>132</v>
      </c>
      <c r="P40" s="2">
        <f>Rohdaten_Berechnung!C37</f>
        <v>110</v>
      </c>
      <c r="Q40" s="2">
        <f>Rohdaten_Berechnung!D37</f>
        <v>127</v>
      </c>
      <c r="R40" s="2"/>
      <c r="S40" s="2"/>
    </row>
    <row r="41" spans="2:19" x14ac:dyDescent="0.25">
      <c r="B41" s="22" t="s">
        <v>48</v>
      </c>
      <c r="C41" s="2" t="s">
        <v>16</v>
      </c>
      <c r="D41" s="22">
        <v>423</v>
      </c>
      <c r="E41" s="22">
        <v>371</v>
      </c>
      <c r="F41" s="22">
        <v>374</v>
      </c>
      <c r="G41" s="22">
        <v>322</v>
      </c>
      <c r="H41" s="22">
        <v>319</v>
      </c>
      <c r="I41" s="22">
        <v>289</v>
      </c>
      <c r="J41" s="22">
        <v>271</v>
      </c>
      <c r="K41" s="22">
        <v>310</v>
      </c>
      <c r="L41" s="22">
        <v>463</v>
      </c>
      <c r="M41" s="22">
        <v>677</v>
      </c>
      <c r="N41" s="22">
        <v>813</v>
      </c>
      <c r="O41" s="22">
        <v>1535</v>
      </c>
      <c r="P41" s="2">
        <f>Rohdaten_Berechnung!C26</f>
        <v>1348</v>
      </c>
      <c r="Q41" s="2">
        <f>Rohdaten_Berechnung!D26</f>
        <v>1387</v>
      </c>
      <c r="R41" s="2"/>
      <c r="S41" s="2"/>
    </row>
    <row r="42" spans="2:19" x14ac:dyDescent="0.25">
      <c r="B42" s="2" t="s">
        <v>49</v>
      </c>
      <c r="C42" s="2" t="s">
        <v>16</v>
      </c>
      <c r="D42" s="2">
        <v>18</v>
      </c>
      <c r="E42" s="2">
        <v>16</v>
      </c>
      <c r="F42" s="2">
        <v>28</v>
      </c>
      <c r="G42" s="2">
        <v>25</v>
      </c>
      <c r="H42" s="2">
        <v>24</v>
      </c>
      <c r="I42" s="2">
        <v>29</v>
      </c>
      <c r="J42" s="2">
        <v>20</v>
      </c>
      <c r="K42" s="2">
        <v>46</v>
      </c>
      <c r="L42" s="2">
        <v>23</v>
      </c>
      <c r="M42" s="2">
        <v>50</v>
      </c>
      <c r="N42" s="2">
        <v>83</v>
      </c>
      <c r="O42" s="2">
        <v>180</v>
      </c>
      <c r="P42" s="2">
        <f>Rohdaten_Berechnung!C39</f>
        <v>202</v>
      </c>
      <c r="Q42" s="2">
        <f>Rohdaten_Berechnung!D39</f>
        <v>184</v>
      </c>
      <c r="R42" s="2"/>
      <c r="S42" s="2"/>
    </row>
    <row r="43" spans="2:19" x14ac:dyDescent="0.25">
      <c r="B43" s="2" t="s">
        <v>50</v>
      </c>
      <c r="C43" s="2" t="s">
        <v>16</v>
      </c>
      <c r="D43" s="2">
        <v>14</v>
      </c>
      <c r="E43" s="2">
        <v>15</v>
      </c>
      <c r="F43" s="2">
        <v>16</v>
      </c>
      <c r="G43" s="2">
        <v>17</v>
      </c>
      <c r="H43" s="2">
        <v>17</v>
      </c>
      <c r="I43" s="2">
        <v>12</v>
      </c>
      <c r="J43" s="2">
        <v>13</v>
      </c>
      <c r="K43" s="2">
        <v>16</v>
      </c>
      <c r="L43" s="2">
        <v>26</v>
      </c>
      <c r="M43" s="2">
        <v>29</v>
      </c>
      <c r="N43" s="2">
        <v>40</v>
      </c>
      <c r="O43" s="2">
        <v>80</v>
      </c>
      <c r="P43" s="2">
        <f>Rohdaten_Berechnung!C40</f>
        <v>68</v>
      </c>
      <c r="Q43" s="2">
        <f>Rohdaten_Berechnung!D40</f>
        <v>79</v>
      </c>
      <c r="R43" s="2"/>
      <c r="S43" s="2"/>
    </row>
    <row r="44" spans="2:19" x14ac:dyDescent="0.25">
      <c r="B44" s="2" t="s">
        <v>51</v>
      </c>
      <c r="C44" s="2" t="s">
        <v>16</v>
      </c>
      <c r="D44" s="2">
        <v>101</v>
      </c>
      <c r="E44" s="2">
        <v>97</v>
      </c>
      <c r="F44" s="2">
        <v>95</v>
      </c>
      <c r="G44" s="2">
        <v>80</v>
      </c>
      <c r="H44" s="2">
        <v>101</v>
      </c>
      <c r="I44" s="2">
        <v>113</v>
      </c>
      <c r="J44" s="2">
        <v>84</v>
      </c>
      <c r="K44" s="2">
        <v>107</v>
      </c>
      <c r="L44" s="2">
        <v>105</v>
      </c>
      <c r="M44" s="2">
        <v>136</v>
      </c>
      <c r="N44" s="2">
        <v>140</v>
      </c>
      <c r="O44" s="2">
        <v>211</v>
      </c>
      <c r="P44" s="2">
        <f>Rohdaten_Berechnung!C41</f>
        <v>221</v>
      </c>
      <c r="Q44" s="2">
        <f>Rohdaten_Berechnung!D41</f>
        <v>223</v>
      </c>
      <c r="R44" s="2"/>
      <c r="S44" s="2"/>
    </row>
    <row r="45" spans="2:19" x14ac:dyDescent="0.25">
      <c r="B45" s="2" t="s">
        <v>52</v>
      </c>
      <c r="C45" s="2" t="s">
        <v>16</v>
      </c>
      <c r="D45" s="2">
        <v>60</v>
      </c>
      <c r="E45" s="2">
        <v>80</v>
      </c>
      <c r="F45" s="2">
        <v>75</v>
      </c>
      <c r="G45" s="2">
        <v>89</v>
      </c>
      <c r="H45" s="2">
        <v>49</v>
      </c>
      <c r="I45" s="2">
        <v>93</v>
      </c>
      <c r="J45" s="2">
        <v>82</v>
      </c>
      <c r="K45" s="2">
        <v>74</v>
      </c>
      <c r="L45" s="2">
        <v>102</v>
      </c>
      <c r="M45" s="2">
        <v>137</v>
      </c>
      <c r="N45" s="2">
        <v>151</v>
      </c>
      <c r="O45" s="2">
        <v>220</v>
      </c>
      <c r="P45" s="2">
        <f>Rohdaten_Berechnung!C42</f>
        <v>241</v>
      </c>
      <c r="Q45" s="2">
        <f>Rohdaten_Berechnung!D42</f>
        <v>234</v>
      </c>
      <c r="R45" s="2"/>
      <c r="S45" s="2"/>
    </row>
    <row r="46" spans="2:19" x14ac:dyDescent="0.25">
      <c r="B46" s="2" t="s">
        <v>53</v>
      </c>
      <c r="C46" s="2" t="s">
        <v>16</v>
      </c>
      <c r="D46" s="2">
        <v>26</v>
      </c>
      <c r="E46" s="2">
        <v>22</v>
      </c>
      <c r="F46" s="2">
        <v>16</v>
      </c>
      <c r="G46" s="2">
        <v>9</v>
      </c>
      <c r="H46" s="2">
        <v>14</v>
      </c>
      <c r="I46" s="2">
        <v>21</v>
      </c>
      <c r="J46" s="2">
        <v>24</v>
      </c>
      <c r="K46" s="2">
        <v>19</v>
      </c>
      <c r="L46" s="2">
        <v>18</v>
      </c>
      <c r="M46" s="2">
        <v>35</v>
      </c>
      <c r="N46" s="2">
        <v>84</v>
      </c>
      <c r="O46" s="2">
        <v>106</v>
      </c>
      <c r="P46" s="2">
        <f>Rohdaten_Berechnung!C43</f>
        <v>137</v>
      </c>
      <c r="Q46" s="2">
        <f>Rohdaten_Berechnung!D43</f>
        <v>133</v>
      </c>
      <c r="R46" s="2"/>
      <c r="S46" s="2"/>
    </row>
    <row r="47" spans="2:19" x14ac:dyDescent="0.25">
      <c r="B47" s="2" t="s">
        <v>54</v>
      </c>
      <c r="C47" s="2" t="s">
        <v>16</v>
      </c>
      <c r="D47" s="2">
        <v>14</v>
      </c>
      <c r="E47" s="2">
        <v>16</v>
      </c>
      <c r="F47" s="2">
        <v>20</v>
      </c>
      <c r="G47" s="2">
        <v>22</v>
      </c>
      <c r="H47" s="2">
        <v>19</v>
      </c>
      <c r="I47" s="2">
        <v>12</v>
      </c>
      <c r="J47" s="2">
        <v>27</v>
      </c>
      <c r="K47" s="2">
        <v>29</v>
      </c>
      <c r="L47" s="2">
        <v>25</v>
      </c>
      <c r="M47" s="2">
        <v>37</v>
      </c>
      <c r="N47" s="2">
        <v>63</v>
      </c>
      <c r="O47" s="2">
        <v>119</v>
      </c>
      <c r="P47" s="2">
        <f>Rohdaten_Berechnung!C44</f>
        <v>94</v>
      </c>
      <c r="Q47" s="2">
        <f>Rohdaten_Berechnung!D44</f>
        <v>104</v>
      </c>
      <c r="R47" s="2"/>
      <c r="S47" s="2"/>
    </row>
    <row r="48" spans="2:19" x14ac:dyDescent="0.25">
      <c r="B48" s="2" t="s">
        <v>55</v>
      </c>
      <c r="C48" s="2" t="s">
        <v>16</v>
      </c>
      <c r="D48" s="2">
        <v>43</v>
      </c>
      <c r="E48" s="2">
        <v>37</v>
      </c>
      <c r="F48" s="2">
        <v>60</v>
      </c>
      <c r="G48" s="2">
        <v>33</v>
      </c>
      <c r="H48" s="2">
        <v>30</v>
      </c>
      <c r="I48" s="2">
        <v>9</v>
      </c>
      <c r="J48" s="2">
        <v>14</v>
      </c>
      <c r="K48" s="2">
        <v>30</v>
      </c>
      <c r="L48" s="2">
        <v>43</v>
      </c>
      <c r="M48" s="2">
        <v>62</v>
      </c>
      <c r="N48" s="2">
        <v>97</v>
      </c>
      <c r="O48" s="2">
        <v>162</v>
      </c>
      <c r="P48" s="2">
        <f>Rohdaten_Berechnung!C45</f>
        <v>153</v>
      </c>
      <c r="Q48" s="2">
        <f>Rohdaten_Berechnung!D45</f>
        <v>138</v>
      </c>
      <c r="R48" s="2"/>
      <c r="S48" s="2"/>
    </row>
    <row r="49" spans="2:19" x14ac:dyDescent="0.25">
      <c r="B49" s="2" t="s">
        <v>56</v>
      </c>
      <c r="C49" s="2" t="s">
        <v>16</v>
      </c>
      <c r="D49" s="2">
        <v>32</v>
      </c>
      <c r="E49" s="2">
        <v>20</v>
      </c>
      <c r="F49" s="2">
        <v>44</v>
      </c>
      <c r="G49" s="2">
        <v>39</v>
      </c>
      <c r="H49" s="2">
        <v>24</v>
      </c>
      <c r="I49" s="2">
        <v>23</v>
      </c>
      <c r="J49" s="2">
        <v>17</v>
      </c>
      <c r="K49" s="2">
        <v>62</v>
      </c>
      <c r="L49" s="2">
        <v>116</v>
      </c>
      <c r="M49" s="2">
        <v>159</v>
      </c>
      <c r="N49" s="2">
        <v>180</v>
      </c>
      <c r="O49" s="2">
        <v>260</v>
      </c>
      <c r="P49" s="2">
        <f>Rohdaten_Berechnung!C46</f>
        <v>242</v>
      </c>
      <c r="Q49" s="2">
        <f>Rohdaten_Berechnung!D46</f>
        <v>299</v>
      </c>
      <c r="R49" s="2"/>
      <c r="S49" s="2"/>
    </row>
    <row r="50" spans="2:19" x14ac:dyDescent="0.25">
      <c r="B50" s="2" t="s">
        <v>57</v>
      </c>
      <c r="C50" s="2" t="s">
        <v>16</v>
      </c>
      <c r="D50" s="2">
        <v>87</v>
      </c>
      <c r="E50" s="2">
        <v>81</v>
      </c>
      <c r="F50" s="2">
        <v>89</v>
      </c>
      <c r="G50" s="2">
        <v>108</v>
      </c>
      <c r="H50" s="2">
        <v>85</v>
      </c>
      <c r="I50" s="2">
        <v>65</v>
      </c>
      <c r="J50" s="2">
        <v>84</v>
      </c>
      <c r="K50" s="2">
        <v>115</v>
      </c>
      <c r="L50" s="2">
        <v>147</v>
      </c>
      <c r="M50" s="2">
        <v>236</v>
      </c>
      <c r="N50" s="2">
        <v>291</v>
      </c>
      <c r="O50" s="2">
        <v>419</v>
      </c>
      <c r="P50" s="2">
        <f>Rohdaten_Berechnung!C47</f>
        <v>420</v>
      </c>
      <c r="Q50" s="2">
        <f>Rohdaten_Berechnung!D47</f>
        <v>421</v>
      </c>
      <c r="R50" s="2"/>
      <c r="S50" s="2"/>
    </row>
    <row r="51" spans="2:19" x14ac:dyDescent="0.25">
      <c r="B51" s="2" t="s">
        <v>58</v>
      </c>
      <c r="C51" s="2" t="s">
        <v>16</v>
      </c>
      <c r="D51" s="2">
        <v>17</v>
      </c>
      <c r="E51" s="2">
        <v>19</v>
      </c>
      <c r="F51" s="2">
        <v>18</v>
      </c>
      <c r="G51" s="2">
        <v>15</v>
      </c>
      <c r="H51" s="2">
        <v>18</v>
      </c>
      <c r="I51" s="2">
        <v>12</v>
      </c>
      <c r="J51" s="2">
        <v>15</v>
      </c>
      <c r="K51" s="2">
        <v>16</v>
      </c>
      <c r="L51" s="2">
        <v>22</v>
      </c>
      <c r="M51" s="2">
        <v>29</v>
      </c>
      <c r="N51" s="2">
        <v>62</v>
      </c>
      <c r="O51" s="2">
        <v>126</v>
      </c>
      <c r="P51" s="2">
        <f>Rohdaten_Berechnung!C48</f>
        <v>85</v>
      </c>
      <c r="Q51" s="2">
        <f>Rohdaten_Berechnung!D48</f>
        <v>63</v>
      </c>
      <c r="R51" s="2"/>
      <c r="S51" s="2"/>
    </row>
    <row r="52" spans="2:19" x14ac:dyDescent="0.25">
      <c r="B52" s="2" t="s">
        <v>59</v>
      </c>
      <c r="C52" s="2" t="s">
        <v>16</v>
      </c>
      <c r="D52" s="2">
        <v>57</v>
      </c>
      <c r="E52" s="2">
        <v>86</v>
      </c>
      <c r="F52" s="2">
        <v>109</v>
      </c>
      <c r="G52" s="2">
        <v>100</v>
      </c>
      <c r="H52" s="2">
        <v>92</v>
      </c>
      <c r="I52" s="2">
        <v>87</v>
      </c>
      <c r="J52" s="2">
        <v>56</v>
      </c>
      <c r="K52" s="2">
        <v>74</v>
      </c>
      <c r="L52" s="2">
        <v>79</v>
      </c>
      <c r="M52" s="2">
        <v>108</v>
      </c>
      <c r="N52" s="2">
        <v>132</v>
      </c>
      <c r="O52" s="2">
        <v>185</v>
      </c>
      <c r="P52" s="2">
        <f>Rohdaten_Berechnung!C49</f>
        <v>156</v>
      </c>
      <c r="Q52" s="2">
        <f>Rohdaten_Berechnung!D49</f>
        <v>160</v>
      </c>
      <c r="R52" s="2"/>
      <c r="S52" s="2"/>
    </row>
    <row r="53" spans="2:19" x14ac:dyDescent="0.25">
      <c r="B53" s="2" t="s">
        <v>60</v>
      </c>
      <c r="C53" s="2" t="s">
        <v>16</v>
      </c>
      <c r="D53" s="2">
        <v>35</v>
      </c>
      <c r="E53" s="2">
        <v>23</v>
      </c>
      <c r="F53" s="2">
        <v>40</v>
      </c>
      <c r="G53" s="2">
        <v>36</v>
      </c>
      <c r="H53" s="2">
        <v>36</v>
      </c>
      <c r="I53" s="2">
        <v>46</v>
      </c>
      <c r="J53" s="2">
        <v>41</v>
      </c>
      <c r="K53" s="2">
        <v>36</v>
      </c>
      <c r="L53" s="2">
        <v>46</v>
      </c>
      <c r="M53" s="2">
        <v>78</v>
      </c>
      <c r="N53" s="2">
        <v>93</v>
      </c>
      <c r="O53" s="2">
        <v>170</v>
      </c>
      <c r="P53" s="2">
        <f>Rohdaten_Berechnung!C50</f>
        <v>160</v>
      </c>
      <c r="Q53" s="2">
        <f>Rohdaten_Berechnung!D50</f>
        <v>183</v>
      </c>
      <c r="R53" s="2"/>
      <c r="S53" s="2"/>
    </row>
    <row r="54" spans="2:19" x14ac:dyDescent="0.25">
      <c r="B54" s="2" t="s">
        <v>61</v>
      </c>
      <c r="C54" s="2" t="s">
        <v>16</v>
      </c>
      <c r="D54" s="2">
        <v>28</v>
      </c>
      <c r="E54" s="2">
        <v>15</v>
      </c>
      <c r="F54" s="2">
        <v>30</v>
      </c>
      <c r="G54" s="2">
        <v>28</v>
      </c>
      <c r="H54" s="2">
        <v>24</v>
      </c>
      <c r="I54" s="2">
        <v>25</v>
      </c>
      <c r="J54" s="2">
        <v>21</v>
      </c>
      <c r="K54" s="2">
        <v>43</v>
      </c>
      <c r="L54" s="2">
        <v>64</v>
      </c>
      <c r="M54" s="2">
        <v>80</v>
      </c>
      <c r="N54" s="2">
        <v>83</v>
      </c>
      <c r="O54" s="2">
        <v>155</v>
      </c>
      <c r="P54" s="2">
        <f>Rohdaten_Berechnung!C51</f>
        <v>132</v>
      </c>
      <c r="Q54" s="2">
        <f>Rohdaten_Berechnung!D51</f>
        <v>136</v>
      </c>
      <c r="R54" s="2"/>
      <c r="S54" s="2"/>
    </row>
    <row r="55" spans="2:19" x14ac:dyDescent="0.25">
      <c r="B55" s="2" t="s">
        <v>62</v>
      </c>
      <c r="C55" s="2" t="s">
        <v>16</v>
      </c>
      <c r="D55" s="2">
        <v>61</v>
      </c>
      <c r="E55" s="2">
        <v>59</v>
      </c>
      <c r="F55" s="2">
        <v>87</v>
      </c>
      <c r="G55" s="2">
        <v>83</v>
      </c>
      <c r="H55" s="2">
        <v>69</v>
      </c>
      <c r="I55" s="2">
        <v>75</v>
      </c>
      <c r="J55" s="2">
        <v>65</v>
      </c>
      <c r="K55" s="2">
        <v>81</v>
      </c>
      <c r="L55" s="2">
        <v>107</v>
      </c>
      <c r="M55" s="2">
        <v>185</v>
      </c>
      <c r="N55" s="2">
        <v>199</v>
      </c>
      <c r="O55" s="2">
        <v>335</v>
      </c>
      <c r="P55" s="2">
        <f>Rohdaten_Berechnung!C52</f>
        <v>341</v>
      </c>
      <c r="Q55" s="2">
        <f>Rohdaten_Berechnung!D52</f>
        <v>350</v>
      </c>
      <c r="R55" s="2"/>
      <c r="S55" s="2"/>
    </row>
    <row r="56" spans="2:19" x14ac:dyDescent="0.25">
      <c r="B56" s="2" t="s">
        <v>63</v>
      </c>
      <c r="C56" s="2" t="s">
        <v>16</v>
      </c>
      <c r="D56" s="2">
        <v>86</v>
      </c>
      <c r="E56" s="2">
        <v>92</v>
      </c>
      <c r="F56" s="2">
        <v>86</v>
      </c>
      <c r="G56" s="2">
        <v>88</v>
      </c>
      <c r="H56" s="2">
        <v>63</v>
      </c>
      <c r="I56" s="2">
        <v>62</v>
      </c>
      <c r="J56" s="2">
        <v>53</v>
      </c>
      <c r="K56" s="2">
        <v>90</v>
      </c>
      <c r="L56" s="2">
        <v>113</v>
      </c>
      <c r="M56" s="2">
        <v>171</v>
      </c>
      <c r="N56" s="2">
        <v>212</v>
      </c>
      <c r="O56" s="2">
        <v>279</v>
      </c>
      <c r="P56" s="2">
        <f>Rohdaten_Berechnung!C53</f>
        <v>239</v>
      </c>
      <c r="Q56" s="2">
        <f>Rohdaten_Berechnung!D53</f>
        <v>235</v>
      </c>
      <c r="R56" s="2"/>
      <c r="S56" s="2"/>
    </row>
    <row r="57" spans="2:19" x14ac:dyDescent="0.25">
      <c r="B57" s="2" t="s">
        <v>64</v>
      </c>
      <c r="C57" s="2" t="s">
        <v>16</v>
      </c>
      <c r="D57" s="2">
        <v>17</v>
      </c>
      <c r="E57" s="2">
        <v>16</v>
      </c>
      <c r="F57" s="2">
        <v>28</v>
      </c>
      <c r="G57" s="2">
        <v>26</v>
      </c>
      <c r="H57" s="2">
        <v>19</v>
      </c>
      <c r="I57" s="2">
        <v>17</v>
      </c>
      <c r="J57" s="2">
        <v>19</v>
      </c>
      <c r="K57" s="2">
        <v>18</v>
      </c>
      <c r="L57" s="2">
        <v>27</v>
      </c>
      <c r="M57" s="2">
        <v>33</v>
      </c>
      <c r="N57" s="2">
        <v>50</v>
      </c>
      <c r="O57" s="2">
        <v>94</v>
      </c>
      <c r="P57" s="2">
        <f>Rohdaten_Berechnung!C54</f>
        <v>79</v>
      </c>
      <c r="Q57" s="2">
        <f>Rohdaten_Berechnung!D54</f>
        <v>84</v>
      </c>
      <c r="R57" s="2"/>
      <c r="S57" s="2"/>
    </row>
    <row r="58" spans="2:19" x14ac:dyDescent="0.25">
      <c r="B58" s="2" t="s">
        <v>65</v>
      </c>
      <c r="C58" s="2" t="s">
        <v>16</v>
      </c>
      <c r="D58" s="2">
        <v>16</v>
      </c>
      <c r="E58" s="2">
        <v>14</v>
      </c>
      <c r="F58" s="2">
        <v>9</v>
      </c>
      <c r="G58" s="2">
        <v>17</v>
      </c>
      <c r="H58" s="2">
        <v>9</v>
      </c>
      <c r="I58" s="2">
        <v>9</v>
      </c>
      <c r="J58" s="2">
        <v>12</v>
      </c>
      <c r="K58" s="2">
        <v>12</v>
      </c>
      <c r="L58" s="2">
        <v>9</v>
      </c>
      <c r="M58" s="2">
        <v>18</v>
      </c>
      <c r="N58" s="2">
        <v>25</v>
      </c>
      <c r="O58" s="2">
        <v>41</v>
      </c>
      <c r="P58" s="2">
        <f>Rohdaten_Berechnung!C55</f>
        <v>36</v>
      </c>
      <c r="Q58" s="2">
        <f>Rohdaten_Berechnung!D55</f>
        <v>23</v>
      </c>
      <c r="R58" s="2"/>
      <c r="S58" s="2"/>
    </row>
    <row r="59" spans="2:19" x14ac:dyDescent="0.25">
      <c r="B59" s="22" t="s">
        <v>66</v>
      </c>
      <c r="C59" s="2" t="s">
        <v>16</v>
      </c>
      <c r="D59" s="22">
        <v>712</v>
      </c>
      <c r="E59" s="22">
        <v>708</v>
      </c>
      <c r="F59" s="22">
        <v>850</v>
      </c>
      <c r="G59" s="22">
        <v>815</v>
      </c>
      <c r="H59" s="22">
        <v>693</v>
      </c>
      <c r="I59" s="22">
        <v>710</v>
      </c>
      <c r="J59" s="22">
        <v>647</v>
      </c>
      <c r="K59" s="22">
        <v>868</v>
      </c>
      <c r="L59" s="22">
        <v>1072</v>
      </c>
      <c r="M59" s="22">
        <v>1583</v>
      </c>
      <c r="N59" s="22">
        <v>1985</v>
      </c>
      <c r="O59" s="22">
        <v>3142</v>
      </c>
      <c r="P59" s="2">
        <f>Rohdaten_Berechnung!C38</f>
        <v>3006</v>
      </c>
      <c r="Q59" s="2">
        <f>Rohdaten_Berechnung!D38</f>
        <v>3049</v>
      </c>
      <c r="R59" s="2"/>
      <c r="S59" s="2"/>
    </row>
    <row r="60" spans="2:19" x14ac:dyDescent="0.25">
      <c r="B60" s="22" t="s">
        <v>67</v>
      </c>
      <c r="C60" s="22" t="s">
        <v>16</v>
      </c>
      <c r="D60" s="22">
        <v>2304</v>
      </c>
      <c r="E60" s="22">
        <v>2274</v>
      </c>
      <c r="F60" s="22">
        <v>2385</v>
      </c>
      <c r="G60" s="22">
        <v>2318</v>
      </c>
      <c r="H60" s="22">
        <v>2005</v>
      </c>
      <c r="I60" s="22">
        <v>2039</v>
      </c>
      <c r="J60" s="22">
        <v>1966</v>
      </c>
      <c r="K60" s="22">
        <v>2439</v>
      </c>
      <c r="L60" s="22">
        <v>3016</v>
      </c>
      <c r="M60" s="22">
        <v>4248</v>
      </c>
      <c r="N60" s="22">
        <v>5322</v>
      </c>
      <c r="O60" s="22">
        <v>9093</v>
      </c>
      <c r="P60" s="2">
        <f>Rohdaten_Berechnung!C4</f>
        <v>8404</v>
      </c>
      <c r="Q60" s="2">
        <f>Rohdaten_Berechnung!D4</f>
        <v>8839</v>
      </c>
      <c r="R60" s="2"/>
      <c r="S60" s="2"/>
    </row>
    <row r="61" spans="2:19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9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9" x14ac:dyDescent="0.25">
      <c r="B63" s="50" t="s">
        <v>0</v>
      </c>
      <c r="C63" s="53"/>
      <c r="D63" s="58" t="s">
        <v>127</v>
      </c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</row>
    <row r="64" spans="2:19" x14ac:dyDescent="0.25">
      <c r="B64" s="51"/>
      <c r="C64" s="54"/>
      <c r="D64" s="6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</row>
    <row r="65" spans="2:17" x14ac:dyDescent="0.25">
      <c r="B65" s="51"/>
      <c r="C65" s="54"/>
      <c r="D65" s="16">
        <v>2005</v>
      </c>
      <c r="E65" s="17">
        <v>2006</v>
      </c>
      <c r="F65" s="17">
        <v>2007</v>
      </c>
      <c r="G65" s="17">
        <v>2008</v>
      </c>
      <c r="H65" s="17">
        <v>2009</v>
      </c>
      <c r="I65" s="17">
        <v>2010</v>
      </c>
      <c r="J65" s="17">
        <v>2011</v>
      </c>
      <c r="K65" s="17">
        <v>2012</v>
      </c>
      <c r="L65" s="17">
        <v>2013</v>
      </c>
      <c r="M65" s="17">
        <v>2014</v>
      </c>
      <c r="N65" s="17">
        <v>2015</v>
      </c>
      <c r="O65" s="18">
        <v>2016</v>
      </c>
      <c r="P65" s="18">
        <v>2017</v>
      </c>
      <c r="Q65" s="18">
        <v>2018</v>
      </c>
    </row>
    <row r="66" spans="2:17" x14ac:dyDescent="0.25">
      <c r="B66" s="52"/>
      <c r="C66" s="55"/>
      <c r="D66" s="62" t="s">
        <v>1</v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56"/>
    </row>
    <row r="67" spans="2:17" x14ac:dyDescent="0.25">
      <c r="B67" s="19" t="s">
        <v>2</v>
      </c>
      <c r="C67" s="1" t="s">
        <v>128</v>
      </c>
      <c r="D67" s="19" t="s">
        <v>3</v>
      </c>
      <c r="E67" s="19" t="s">
        <v>4</v>
      </c>
      <c r="F67" s="19" t="s">
        <v>5</v>
      </c>
      <c r="G67" s="19" t="s">
        <v>6</v>
      </c>
      <c r="H67" s="19" t="s">
        <v>7</v>
      </c>
      <c r="I67" s="19" t="s">
        <v>8</v>
      </c>
      <c r="J67" s="19" t="s">
        <v>9</v>
      </c>
      <c r="K67" s="19" t="s">
        <v>10</v>
      </c>
      <c r="L67" s="19" t="s">
        <v>11</v>
      </c>
      <c r="M67" s="19" t="s">
        <v>12</v>
      </c>
      <c r="N67" s="19" t="s">
        <v>13</v>
      </c>
      <c r="O67" s="19" t="s">
        <v>14</v>
      </c>
      <c r="P67" s="19" t="s">
        <v>131</v>
      </c>
      <c r="Q67" s="19" t="s">
        <v>132</v>
      </c>
    </row>
    <row r="68" spans="2:17" x14ac:dyDescent="0.25">
      <c r="B68" s="20" t="s">
        <v>15</v>
      </c>
      <c r="C68" s="20" t="s">
        <v>70</v>
      </c>
      <c r="D68" s="20">
        <v>1968</v>
      </c>
      <c r="E68" s="20">
        <v>1999</v>
      </c>
      <c r="F68" s="20">
        <v>2110</v>
      </c>
      <c r="G68" s="20">
        <v>2060</v>
      </c>
      <c r="H68" s="20">
        <v>2050</v>
      </c>
      <c r="I68" s="20">
        <v>2152</v>
      </c>
      <c r="J68" s="20">
        <v>2134</v>
      </c>
      <c r="K68" s="20">
        <v>2171</v>
      </c>
      <c r="L68" s="20">
        <v>2117</v>
      </c>
      <c r="M68" s="20">
        <v>2160</v>
      </c>
      <c r="N68" s="20">
        <v>2241</v>
      </c>
      <c r="O68" s="20">
        <v>2345</v>
      </c>
      <c r="P68" s="2">
        <f>Rohdaten_Berechnung!E6</f>
        <v>2178</v>
      </c>
      <c r="Q68" s="2">
        <f>Rohdaten_Berechnung!F6</f>
        <v>2236</v>
      </c>
    </row>
    <row r="69" spans="2:17" x14ac:dyDescent="0.25">
      <c r="B69" s="2" t="s">
        <v>17</v>
      </c>
      <c r="C69" s="2" t="s">
        <v>70</v>
      </c>
      <c r="D69" s="2">
        <v>825</v>
      </c>
      <c r="E69" s="2">
        <v>812</v>
      </c>
      <c r="F69" s="2">
        <v>784</v>
      </c>
      <c r="G69" s="2">
        <v>807</v>
      </c>
      <c r="H69" s="2">
        <v>749</v>
      </c>
      <c r="I69" s="2">
        <v>755</v>
      </c>
      <c r="J69" s="2">
        <v>766</v>
      </c>
      <c r="K69" s="2">
        <v>763</v>
      </c>
      <c r="L69" s="2">
        <v>750</v>
      </c>
      <c r="M69" s="2">
        <v>769</v>
      </c>
      <c r="N69" s="2">
        <v>774</v>
      </c>
      <c r="O69" s="2">
        <v>891</v>
      </c>
      <c r="P69" s="2">
        <f>Rohdaten_Berechnung!E7</f>
        <v>836</v>
      </c>
      <c r="Q69" s="2">
        <f>Rohdaten_Berechnung!F7</f>
        <v>854</v>
      </c>
    </row>
    <row r="70" spans="2:17" x14ac:dyDescent="0.25">
      <c r="B70" s="2" t="s">
        <v>18</v>
      </c>
      <c r="C70" s="2" t="s">
        <v>70</v>
      </c>
      <c r="D70" s="2">
        <v>853</v>
      </c>
      <c r="E70" s="2">
        <v>893</v>
      </c>
      <c r="F70" s="2">
        <v>903</v>
      </c>
      <c r="G70" s="2">
        <v>894</v>
      </c>
      <c r="H70" s="2">
        <v>971</v>
      </c>
      <c r="I70" s="2">
        <v>948</v>
      </c>
      <c r="J70" s="2">
        <v>951</v>
      </c>
      <c r="K70" s="2">
        <v>1019</v>
      </c>
      <c r="L70" s="2">
        <v>1029</v>
      </c>
      <c r="M70" s="2">
        <v>1097</v>
      </c>
      <c r="N70" s="2">
        <v>1117</v>
      </c>
      <c r="O70" s="2">
        <v>1224</v>
      </c>
      <c r="P70" s="2">
        <f>Rohdaten_Berechnung!E8</f>
        <v>1121</v>
      </c>
      <c r="Q70" s="2">
        <f>Rohdaten_Berechnung!F8</f>
        <v>1146</v>
      </c>
    </row>
    <row r="71" spans="2:17" x14ac:dyDescent="0.25">
      <c r="B71" s="2" t="s">
        <v>19</v>
      </c>
      <c r="C71" s="2" t="s">
        <v>70</v>
      </c>
      <c r="D71" s="2">
        <v>1537</v>
      </c>
      <c r="E71" s="2">
        <v>1463</v>
      </c>
      <c r="F71" s="2">
        <v>1509</v>
      </c>
      <c r="G71" s="2">
        <v>1479</v>
      </c>
      <c r="H71" s="2">
        <v>1383</v>
      </c>
      <c r="I71" s="2">
        <v>1385</v>
      </c>
      <c r="J71" s="2">
        <v>1268</v>
      </c>
      <c r="K71" s="2">
        <v>1424</v>
      </c>
      <c r="L71" s="2">
        <v>1386</v>
      </c>
      <c r="M71" s="2">
        <v>1483</v>
      </c>
      <c r="N71" s="2">
        <v>1474</v>
      </c>
      <c r="O71" s="2">
        <v>1718</v>
      </c>
      <c r="P71" s="2">
        <f>Rohdaten_Berechnung!E9</f>
        <v>1534</v>
      </c>
      <c r="Q71" s="2">
        <f>Rohdaten_Berechnung!F9</f>
        <v>1638</v>
      </c>
    </row>
    <row r="72" spans="2:17" x14ac:dyDescent="0.25">
      <c r="B72" s="2" t="s">
        <v>20</v>
      </c>
      <c r="C72" s="2" t="s">
        <v>70</v>
      </c>
      <c r="D72" s="2">
        <v>940</v>
      </c>
      <c r="E72" s="2">
        <v>914</v>
      </c>
      <c r="F72" s="2">
        <v>903</v>
      </c>
      <c r="G72" s="2">
        <v>943</v>
      </c>
      <c r="H72" s="2">
        <v>824</v>
      </c>
      <c r="I72" s="2">
        <v>847</v>
      </c>
      <c r="J72" s="2">
        <v>763</v>
      </c>
      <c r="K72" s="2">
        <v>743</v>
      </c>
      <c r="L72" s="2">
        <v>768</v>
      </c>
      <c r="M72" s="2">
        <v>832</v>
      </c>
      <c r="N72" s="2">
        <v>832</v>
      </c>
      <c r="O72" s="2">
        <v>823</v>
      </c>
      <c r="P72" s="2">
        <f>Rohdaten_Berechnung!E10</f>
        <v>808</v>
      </c>
      <c r="Q72" s="2">
        <f>Rohdaten_Berechnung!F10</f>
        <v>801</v>
      </c>
    </row>
    <row r="73" spans="2:17" x14ac:dyDescent="0.25">
      <c r="B73" s="2" t="s">
        <v>21</v>
      </c>
      <c r="C73" s="2" t="s">
        <v>70</v>
      </c>
      <c r="D73" s="2">
        <v>673</v>
      </c>
      <c r="E73" s="2">
        <v>685</v>
      </c>
      <c r="F73" s="2">
        <v>712</v>
      </c>
      <c r="G73" s="2">
        <v>646</v>
      </c>
      <c r="H73" s="2">
        <v>586</v>
      </c>
      <c r="I73" s="2">
        <v>652</v>
      </c>
      <c r="J73" s="2">
        <v>546</v>
      </c>
      <c r="K73" s="2">
        <v>560</v>
      </c>
      <c r="L73" s="2">
        <v>652</v>
      </c>
      <c r="M73" s="2">
        <v>656</v>
      </c>
      <c r="N73" s="2">
        <v>684</v>
      </c>
      <c r="O73" s="2">
        <v>700</v>
      </c>
      <c r="P73" s="2">
        <f>Rohdaten_Berechnung!E11</f>
        <v>745</v>
      </c>
      <c r="Q73" s="2">
        <f>Rohdaten_Berechnung!F11</f>
        <v>731</v>
      </c>
    </row>
    <row r="74" spans="2:17" x14ac:dyDescent="0.25">
      <c r="B74" s="2" t="s">
        <v>22</v>
      </c>
      <c r="C74" s="2" t="s">
        <v>70</v>
      </c>
      <c r="D74" s="2">
        <v>1037</v>
      </c>
      <c r="E74" s="2">
        <v>984</v>
      </c>
      <c r="F74" s="2">
        <v>986</v>
      </c>
      <c r="G74" s="2">
        <v>991</v>
      </c>
      <c r="H74" s="2">
        <v>889</v>
      </c>
      <c r="I74" s="2">
        <v>931</v>
      </c>
      <c r="J74" s="2">
        <v>872</v>
      </c>
      <c r="K74" s="2">
        <v>872</v>
      </c>
      <c r="L74" s="2">
        <v>915</v>
      </c>
      <c r="M74" s="2">
        <v>941</v>
      </c>
      <c r="N74" s="2">
        <v>904</v>
      </c>
      <c r="O74" s="2">
        <v>927</v>
      </c>
      <c r="P74" s="2">
        <f>Rohdaten_Berechnung!E12</f>
        <v>895</v>
      </c>
      <c r="Q74" s="2">
        <f>Rohdaten_Berechnung!F12</f>
        <v>896</v>
      </c>
    </row>
    <row r="75" spans="2:17" x14ac:dyDescent="0.25">
      <c r="B75" s="2" t="s">
        <v>23</v>
      </c>
      <c r="C75" s="2" t="s">
        <v>70</v>
      </c>
      <c r="D75" s="2">
        <v>1089</v>
      </c>
      <c r="E75" s="2">
        <v>1061</v>
      </c>
      <c r="F75" s="2">
        <v>1013</v>
      </c>
      <c r="G75" s="2">
        <v>1049</v>
      </c>
      <c r="H75" s="2">
        <v>983</v>
      </c>
      <c r="I75" s="2">
        <v>980</v>
      </c>
      <c r="J75" s="2">
        <v>945</v>
      </c>
      <c r="K75" s="2">
        <v>979</v>
      </c>
      <c r="L75" s="2">
        <v>937</v>
      </c>
      <c r="M75" s="2">
        <v>1026</v>
      </c>
      <c r="N75" s="2">
        <v>974</v>
      </c>
      <c r="O75" s="2">
        <v>1138</v>
      </c>
      <c r="P75" s="2">
        <f>Rohdaten_Berechnung!E13</f>
        <v>1116</v>
      </c>
      <c r="Q75" s="2">
        <f>Rohdaten_Berechnung!F13</f>
        <v>1122</v>
      </c>
    </row>
    <row r="76" spans="2:17" x14ac:dyDescent="0.25">
      <c r="B76" s="2" t="s">
        <v>24</v>
      </c>
      <c r="C76" s="2" t="s">
        <v>70</v>
      </c>
      <c r="D76" s="2">
        <v>916</v>
      </c>
      <c r="E76" s="2">
        <v>894</v>
      </c>
      <c r="F76" s="2">
        <v>885</v>
      </c>
      <c r="G76" s="2">
        <v>831</v>
      </c>
      <c r="H76" s="2">
        <v>758</v>
      </c>
      <c r="I76" s="2">
        <v>825</v>
      </c>
      <c r="J76" s="2">
        <v>850</v>
      </c>
      <c r="K76" s="2">
        <v>796</v>
      </c>
      <c r="L76" s="2">
        <v>782</v>
      </c>
      <c r="M76" s="2">
        <v>839</v>
      </c>
      <c r="N76" s="2">
        <v>819</v>
      </c>
      <c r="O76" s="2">
        <v>875</v>
      </c>
      <c r="P76" s="2">
        <f>Rohdaten_Berechnung!E14</f>
        <v>890</v>
      </c>
      <c r="Q76" s="2">
        <f>Rohdaten_Berechnung!F14</f>
        <v>907</v>
      </c>
    </row>
    <row r="77" spans="2:17" x14ac:dyDescent="0.25">
      <c r="B77" s="2" t="s">
        <v>25</v>
      </c>
      <c r="C77" s="2" t="s">
        <v>70</v>
      </c>
      <c r="D77" s="2">
        <v>2531</v>
      </c>
      <c r="E77" s="2">
        <v>2487</v>
      </c>
      <c r="F77" s="2">
        <v>2555</v>
      </c>
      <c r="G77" s="2">
        <v>2380</v>
      </c>
      <c r="H77" s="2">
        <v>2357</v>
      </c>
      <c r="I77" s="2">
        <v>2303</v>
      </c>
      <c r="J77" s="2">
        <v>2289</v>
      </c>
      <c r="K77" s="2">
        <v>2236</v>
      </c>
      <c r="L77" s="2">
        <v>2241</v>
      </c>
      <c r="M77" s="2">
        <v>2440</v>
      </c>
      <c r="N77" s="2">
        <v>2415</v>
      </c>
      <c r="O77" s="2">
        <v>2650</v>
      </c>
      <c r="P77" s="2">
        <f>Rohdaten_Berechnung!E15</f>
        <v>2464</v>
      </c>
      <c r="Q77" s="2">
        <f>Rohdaten_Berechnung!F15</f>
        <v>2525</v>
      </c>
    </row>
    <row r="78" spans="2:17" x14ac:dyDescent="0.25">
      <c r="B78" s="22" t="s">
        <v>26</v>
      </c>
      <c r="C78" s="22" t="s">
        <v>70</v>
      </c>
      <c r="D78" s="22">
        <v>12369</v>
      </c>
      <c r="E78" s="22">
        <v>12192</v>
      </c>
      <c r="F78" s="22">
        <v>12360</v>
      </c>
      <c r="G78" s="22">
        <v>12080</v>
      </c>
      <c r="H78" s="22">
        <v>11550</v>
      </c>
      <c r="I78" s="22">
        <v>11778</v>
      </c>
      <c r="J78" s="22">
        <v>11384</v>
      </c>
      <c r="K78" s="22">
        <v>11563</v>
      </c>
      <c r="L78" s="22">
        <v>11577</v>
      </c>
      <c r="M78" s="22">
        <v>12243</v>
      </c>
      <c r="N78" s="22">
        <v>12234</v>
      </c>
      <c r="O78" s="22">
        <v>13291</v>
      </c>
      <c r="P78" s="2">
        <f>Rohdaten_Berechnung!E5</f>
        <v>12587</v>
      </c>
      <c r="Q78" s="2">
        <f>Rohdaten_Berechnung!F5</f>
        <v>12856</v>
      </c>
    </row>
    <row r="79" spans="2:17" x14ac:dyDescent="0.25">
      <c r="B79" s="2" t="s">
        <v>27</v>
      </c>
      <c r="C79" s="2" t="s">
        <v>70</v>
      </c>
      <c r="D79" s="2">
        <v>4563</v>
      </c>
      <c r="E79" s="2">
        <v>4542</v>
      </c>
      <c r="F79" s="2">
        <v>4573</v>
      </c>
      <c r="G79" s="2">
        <v>4674</v>
      </c>
      <c r="H79" s="2">
        <v>4448</v>
      </c>
      <c r="I79" s="2">
        <v>4544</v>
      </c>
      <c r="J79" s="2">
        <v>4509</v>
      </c>
      <c r="K79" s="2">
        <v>4463</v>
      </c>
      <c r="L79" s="2">
        <v>4572</v>
      </c>
      <c r="M79" s="2">
        <v>4691</v>
      </c>
      <c r="N79" s="2">
        <v>4669</v>
      </c>
      <c r="O79" s="2">
        <v>5114</v>
      </c>
      <c r="P79" s="2">
        <f>Rohdaten_Berechnung!E17-Rohdaten_Berechnung!E18</f>
        <v>4995</v>
      </c>
      <c r="Q79" s="2">
        <f>Rohdaten_Berechnung!F17-Rohdaten_Berechnung!F18</f>
        <v>5000</v>
      </c>
    </row>
    <row r="80" spans="2:17" x14ac:dyDescent="0.25">
      <c r="B80" s="2" t="s">
        <v>28</v>
      </c>
      <c r="C80" s="2" t="s">
        <v>70</v>
      </c>
      <c r="D80" s="2">
        <v>9082</v>
      </c>
      <c r="E80" s="2">
        <v>9079</v>
      </c>
      <c r="F80" s="2">
        <v>9328</v>
      </c>
      <c r="G80" s="2">
        <v>9406</v>
      </c>
      <c r="H80" s="2">
        <v>9130</v>
      </c>
      <c r="I80" s="2">
        <v>9392</v>
      </c>
      <c r="J80" s="2">
        <v>9302</v>
      </c>
      <c r="K80" s="2">
        <v>9072</v>
      </c>
      <c r="L80" s="2">
        <v>9427</v>
      </c>
      <c r="M80" s="2">
        <v>9833</v>
      </c>
      <c r="N80" s="2">
        <v>9645</v>
      </c>
      <c r="O80" s="2">
        <v>10342</v>
      </c>
      <c r="P80" s="2">
        <f>Rohdaten_Berechnung!E17</f>
        <v>9855</v>
      </c>
      <c r="Q80" s="2">
        <f>Rohdaten_Berechnung!F17</f>
        <v>9767</v>
      </c>
    </row>
    <row r="81" spans="2:17" x14ac:dyDescent="0.25">
      <c r="B81" s="2" t="s">
        <v>29</v>
      </c>
      <c r="C81" s="2" t="s">
        <v>70</v>
      </c>
      <c r="D81" s="2">
        <v>4519</v>
      </c>
      <c r="E81" s="2">
        <v>4537</v>
      </c>
      <c r="F81" s="2">
        <v>4755</v>
      </c>
      <c r="G81" s="2">
        <v>4732</v>
      </c>
      <c r="H81" s="2">
        <v>4682</v>
      </c>
      <c r="I81" s="2">
        <v>4848</v>
      </c>
      <c r="J81" s="2">
        <v>4793</v>
      </c>
      <c r="K81" s="2">
        <v>4609</v>
      </c>
      <c r="L81" s="2">
        <v>4855</v>
      </c>
      <c r="M81" s="2">
        <v>5142</v>
      </c>
      <c r="N81" s="2">
        <v>4976</v>
      </c>
      <c r="O81" s="2">
        <v>5228</v>
      </c>
      <c r="P81" s="2">
        <f>Rohdaten_Berechnung!E18</f>
        <v>4860</v>
      </c>
      <c r="Q81" s="2">
        <f>Rohdaten_Berechnung!F18</f>
        <v>4767</v>
      </c>
    </row>
    <row r="82" spans="2:17" x14ac:dyDescent="0.25">
      <c r="B82" s="2" t="s">
        <v>30</v>
      </c>
      <c r="C82" s="2" t="s">
        <v>70</v>
      </c>
      <c r="D82" s="2">
        <v>1728</v>
      </c>
      <c r="E82" s="2">
        <v>1630</v>
      </c>
      <c r="F82" s="2">
        <v>1611</v>
      </c>
      <c r="G82" s="2">
        <v>1637</v>
      </c>
      <c r="H82" s="2">
        <v>1502</v>
      </c>
      <c r="I82" s="2">
        <v>1554</v>
      </c>
      <c r="J82" s="2">
        <v>1510</v>
      </c>
      <c r="K82" s="2">
        <v>1471</v>
      </c>
      <c r="L82" s="2">
        <v>1436</v>
      </c>
      <c r="M82" s="2">
        <v>1579</v>
      </c>
      <c r="N82" s="2">
        <v>1515</v>
      </c>
      <c r="O82" s="2">
        <v>1734</v>
      </c>
      <c r="P82" s="2">
        <f>Rohdaten_Berechnung!E20</f>
        <v>1600</v>
      </c>
      <c r="Q82" s="2">
        <f>Rohdaten_Berechnung!F20</f>
        <v>1620</v>
      </c>
    </row>
    <row r="83" spans="2:17" x14ac:dyDescent="0.25">
      <c r="B83" s="2" t="s">
        <v>31</v>
      </c>
      <c r="C83" s="2" t="s">
        <v>70</v>
      </c>
      <c r="D83" s="2">
        <v>1189</v>
      </c>
      <c r="E83" s="2">
        <v>1111</v>
      </c>
      <c r="F83" s="2">
        <v>1116</v>
      </c>
      <c r="G83" s="2">
        <v>1120</v>
      </c>
      <c r="H83" s="2">
        <v>1033</v>
      </c>
      <c r="I83" s="2">
        <v>1010</v>
      </c>
      <c r="J83" s="2">
        <v>1014</v>
      </c>
      <c r="K83" s="2">
        <v>919</v>
      </c>
      <c r="L83" s="2">
        <v>996</v>
      </c>
      <c r="M83" s="2">
        <v>1006</v>
      </c>
      <c r="N83" s="2">
        <v>1007</v>
      </c>
      <c r="O83" s="2">
        <v>1109</v>
      </c>
      <c r="P83" s="2">
        <f>Rohdaten_Berechnung!E21</f>
        <v>1046</v>
      </c>
      <c r="Q83" s="2">
        <f>Rohdaten_Berechnung!F21</f>
        <v>1044</v>
      </c>
    </row>
    <row r="84" spans="2:17" x14ac:dyDescent="0.25">
      <c r="B84" s="2" t="s">
        <v>32</v>
      </c>
      <c r="C84" s="2" t="s">
        <v>70</v>
      </c>
      <c r="D84" s="2">
        <v>2221</v>
      </c>
      <c r="E84" s="2">
        <v>2059</v>
      </c>
      <c r="F84" s="2">
        <v>2071</v>
      </c>
      <c r="G84" s="2">
        <v>2074</v>
      </c>
      <c r="H84" s="2">
        <v>1900</v>
      </c>
      <c r="I84" s="2">
        <v>1946</v>
      </c>
      <c r="J84" s="2">
        <v>1851</v>
      </c>
      <c r="K84" s="2">
        <v>1870</v>
      </c>
      <c r="L84" s="2">
        <v>1931</v>
      </c>
      <c r="M84" s="2">
        <v>1970</v>
      </c>
      <c r="N84" s="2">
        <v>2025</v>
      </c>
      <c r="O84" s="2">
        <v>2004</v>
      </c>
      <c r="P84" s="2">
        <f>Rohdaten_Berechnung!E22</f>
        <v>1960</v>
      </c>
      <c r="Q84" s="2">
        <f>Rohdaten_Berechnung!F22</f>
        <v>2112</v>
      </c>
    </row>
    <row r="85" spans="2:17" x14ac:dyDescent="0.25">
      <c r="B85" s="2" t="s">
        <v>33</v>
      </c>
      <c r="C85" s="2" t="s">
        <v>70</v>
      </c>
      <c r="D85" s="2">
        <v>548</v>
      </c>
      <c r="E85" s="2">
        <v>521</v>
      </c>
      <c r="F85" s="2">
        <v>491</v>
      </c>
      <c r="G85" s="2">
        <v>498</v>
      </c>
      <c r="H85" s="2">
        <v>523</v>
      </c>
      <c r="I85" s="2">
        <v>506</v>
      </c>
      <c r="J85" s="2">
        <v>436</v>
      </c>
      <c r="K85" s="2">
        <v>466</v>
      </c>
      <c r="L85" s="2">
        <v>474</v>
      </c>
      <c r="M85" s="2">
        <v>444</v>
      </c>
      <c r="N85" s="2">
        <v>458</v>
      </c>
      <c r="O85" s="2">
        <v>513</v>
      </c>
      <c r="P85" s="2">
        <f>Rohdaten_Berechnung!E23</f>
        <v>478</v>
      </c>
      <c r="Q85" s="2">
        <f>Rohdaten_Berechnung!F23</f>
        <v>548</v>
      </c>
    </row>
    <row r="86" spans="2:17" x14ac:dyDescent="0.25">
      <c r="B86" s="2" t="s">
        <v>34</v>
      </c>
      <c r="C86" s="2" t="s">
        <v>70</v>
      </c>
      <c r="D86" s="2">
        <v>1035</v>
      </c>
      <c r="E86" s="2">
        <v>982</v>
      </c>
      <c r="F86" s="2">
        <v>979</v>
      </c>
      <c r="G86" s="2">
        <v>959</v>
      </c>
      <c r="H86" s="2">
        <v>900</v>
      </c>
      <c r="I86" s="2">
        <v>949</v>
      </c>
      <c r="J86" s="2">
        <v>919</v>
      </c>
      <c r="K86" s="2">
        <v>835</v>
      </c>
      <c r="L86" s="2">
        <v>908</v>
      </c>
      <c r="M86" s="2">
        <v>859</v>
      </c>
      <c r="N86" s="2">
        <v>912</v>
      </c>
      <c r="O86" s="2">
        <v>949</v>
      </c>
      <c r="P86" s="2">
        <f>Rohdaten_Berechnung!E24</f>
        <v>923</v>
      </c>
      <c r="Q86" s="2">
        <f>Rohdaten_Berechnung!F24</f>
        <v>914</v>
      </c>
    </row>
    <row r="87" spans="2:17" x14ac:dyDescent="0.25">
      <c r="B87" s="2" t="s">
        <v>35</v>
      </c>
      <c r="C87" s="2" t="s">
        <v>70</v>
      </c>
      <c r="D87" s="2">
        <v>1187</v>
      </c>
      <c r="E87" s="2">
        <v>1276</v>
      </c>
      <c r="F87" s="2">
        <v>1152</v>
      </c>
      <c r="G87" s="2">
        <v>1121</v>
      </c>
      <c r="H87" s="2">
        <v>1100</v>
      </c>
      <c r="I87" s="2">
        <v>1109</v>
      </c>
      <c r="J87" s="2">
        <v>1053</v>
      </c>
      <c r="K87" s="2">
        <v>1027</v>
      </c>
      <c r="L87" s="2">
        <v>1048</v>
      </c>
      <c r="M87" s="2">
        <v>1056</v>
      </c>
      <c r="N87" s="2">
        <v>1060</v>
      </c>
      <c r="O87" s="2">
        <v>1191</v>
      </c>
      <c r="P87" s="2">
        <f>Rohdaten_Berechnung!E25</f>
        <v>1082</v>
      </c>
      <c r="Q87" s="2">
        <f>Rohdaten_Berechnung!F25</f>
        <v>1117</v>
      </c>
    </row>
    <row r="88" spans="2:17" x14ac:dyDescent="0.25">
      <c r="B88" s="22" t="s">
        <v>36</v>
      </c>
      <c r="C88" s="22" t="s">
        <v>70</v>
      </c>
      <c r="D88" s="22">
        <v>16990</v>
      </c>
      <c r="E88" s="22">
        <v>16658</v>
      </c>
      <c r="F88" s="22">
        <v>16748</v>
      </c>
      <c r="G88" s="22">
        <v>16815</v>
      </c>
      <c r="H88" s="22">
        <v>16088</v>
      </c>
      <c r="I88" s="22">
        <v>16466</v>
      </c>
      <c r="J88" s="22">
        <v>16085</v>
      </c>
      <c r="K88" s="22">
        <v>15660</v>
      </c>
      <c r="L88" s="22">
        <v>16220</v>
      </c>
      <c r="M88" s="22">
        <v>16747</v>
      </c>
      <c r="N88" s="22">
        <v>16622</v>
      </c>
      <c r="O88" s="22">
        <v>17842</v>
      </c>
      <c r="P88" s="2">
        <f>Rohdaten_Berechnung!E16</f>
        <v>16944</v>
      </c>
      <c r="Q88" s="2">
        <f>Rohdaten_Berechnung!F16</f>
        <v>17122</v>
      </c>
    </row>
    <row r="89" spans="2:17" x14ac:dyDescent="0.25">
      <c r="B89" s="2" t="s">
        <v>37</v>
      </c>
      <c r="C89" s="2" t="s">
        <v>70</v>
      </c>
      <c r="D89" s="2">
        <v>1602</v>
      </c>
      <c r="E89" s="2">
        <v>1467</v>
      </c>
      <c r="F89" s="2">
        <v>1438</v>
      </c>
      <c r="G89" s="2">
        <v>1422</v>
      </c>
      <c r="H89" s="2">
        <v>1399</v>
      </c>
      <c r="I89" s="2">
        <v>1370</v>
      </c>
      <c r="J89" s="2">
        <v>1355</v>
      </c>
      <c r="K89" s="2">
        <v>1296</v>
      </c>
      <c r="L89" s="2">
        <v>1313</v>
      </c>
      <c r="M89" s="2">
        <v>1444</v>
      </c>
      <c r="N89" s="2">
        <v>1420</v>
      </c>
      <c r="O89" s="2">
        <v>1458</v>
      </c>
      <c r="P89" s="2">
        <f>Rohdaten_Berechnung!E27</f>
        <v>1431</v>
      </c>
      <c r="Q89" s="2">
        <f>Rohdaten_Berechnung!F27</f>
        <v>1422</v>
      </c>
    </row>
    <row r="90" spans="2:17" x14ac:dyDescent="0.25">
      <c r="B90" s="2" t="s">
        <v>38</v>
      </c>
      <c r="C90" s="2" t="s">
        <v>70</v>
      </c>
      <c r="D90" s="2">
        <v>1438</v>
      </c>
      <c r="E90" s="2">
        <v>1435</v>
      </c>
      <c r="F90" s="2">
        <v>1457</v>
      </c>
      <c r="G90" s="2">
        <v>1514</v>
      </c>
      <c r="H90" s="2">
        <v>1424</v>
      </c>
      <c r="I90" s="2">
        <v>1352</v>
      </c>
      <c r="J90" s="2">
        <v>1358</v>
      </c>
      <c r="K90" s="2">
        <v>1331</v>
      </c>
      <c r="L90" s="2">
        <v>1430</v>
      </c>
      <c r="M90" s="2">
        <v>1352</v>
      </c>
      <c r="N90" s="2">
        <v>1384</v>
      </c>
      <c r="O90" s="2">
        <v>1464</v>
      </c>
      <c r="P90" s="2">
        <f>Rohdaten_Berechnung!E28</f>
        <v>1495</v>
      </c>
      <c r="Q90" s="2">
        <f>Rohdaten_Berechnung!F28</f>
        <v>1554</v>
      </c>
    </row>
    <row r="91" spans="2:17" x14ac:dyDescent="0.25">
      <c r="B91" s="2" t="s">
        <v>39</v>
      </c>
      <c r="C91" s="2" t="s">
        <v>70</v>
      </c>
      <c r="D91" s="2">
        <v>1990</v>
      </c>
      <c r="E91" s="2">
        <v>1843</v>
      </c>
      <c r="F91" s="2">
        <v>1955</v>
      </c>
      <c r="G91" s="2">
        <v>1952</v>
      </c>
      <c r="H91" s="2">
        <v>1809</v>
      </c>
      <c r="I91" s="2">
        <v>1802</v>
      </c>
      <c r="J91" s="2">
        <v>1864</v>
      </c>
      <c r="K91" s="2">
        <v>1850</v>
      </c>
      <c r="L91" s="2">
        <v>1944</v>
      </c>
      <c r="M91" s="2">
        <v>1974</v>
      </c>
      <c r="N91" s="2">
        <v>2070</v>
      </c>
      <c r="O91" s="2">
        <v>2151</v>
      </c>
      <c r="P91" s="2">
        <f>Rohdaten_Berechnung!E29</f>
        <v>2135</v>
      </c>
      <c r="Q91" s="2">
        <f>Rohdaten_Berechnung!F29</f>
        <v>2144</v>
      </c>
    </row>
    <row r="92" spans="2:17" x14ac:dyDescent="0.25">
      <c r="B92" s="2" t="s">
        <v>40</v>
      </c>
      <c r="C92" s="2" t="s">
        <v>70</v>
      </c>
      <c r="D92" s="2">
        <v>415</v>
      </c>
      <c r="E92" s="2">
        <v>351</v>
      </c>
      <c r="F92" s="2">
        <v>337</v>
      </c>
      <c r="G92" s="2">
        <v>300</v>
      </c>
      <c r="H92" s="2">
        <v>305</v>
      </c>
      <c r="I92" s="2">
        <v>321</v>
      </c>
      <c r="J92" s="2">
        <v>286</v>
      </c>
      <c r="K92" s="2">
        <v>310</v>
      </c>
      <c r="L92" s="2">
        <v>305</v>
      </c>
      <c r="M92" s="2">
        <v>326</v>
      </c>
      <c r="N92" s="2">
        <v>291</v>
      </c>
      <c r="O92" s="2">
        <v>297</v>
      </c>
      <c r="P92" s="2">
        <f>Rohdaten_Berechnung!E30</f>
        <v>318</v>
      </c>
      <c r="Q92" s="2">
        <f>Rohdaten_Berechnung!F30</f>
        <v>314</v>
      </c>
    </row>
    <row r="93" spans="2:17" x14ac:dyDescent="0.25">
      <c r="B93" s="2" t="s">
        <v>41</v>
      </c>
      <c r="C93" s="2" t="s">
        <v>70</v>
      </c>
      <c r="D93" s="2">
        <v>1445</v>
      </c>
      <c r="E93" s="2">
        <v>1496</v>
      </c>
      <c r="F93" s="2">
        <v>1479</v>
      </c>
      <c r="G93" s="2">
        <v>1452</v>
      </c>
      <c r="H93" s="2">
        <v>1467</v>
      </c>
      <c r="I93" s="2">
        <v>1489</v>
      </c>
      <c r="J93" s="2">
        <v>1411</v>
      </c>
      <c r="K93" s="2">
        <v>1398</v>
      </c>
      <c r="L93" s="2">
        <v>1537</v>
      </c>
      <c r="M93" s="2">
        <v>1577</v>
      </c>
      <c r="N93" s="2">
        <v>1481</v>
      </c>
      <c r="O93" s="2">
        <v>1558</v>
      </c>
      <c r="P93" s="2">
        <f>Rohdaten_Berechnung!E31</f>
        <v>1521</v>
      </c>
      <c r="Q93" s="2">
        <f>Rohdaten_Berechnung!F31</f>
        <v>1522</v>
      </c>
    </row>
    <row r="94" spans="2:17" x14ac:dyDescent="0.25">
      <c r="B94" s="2" t="s">
        <v>42</v>
      </c>
      <c r="C94" s="2" t="s">
        <v>70</v>
      </c>
      <c r="D94" s="2">
        <v>798</v>
      </c>
      <c r="E94" s="2">
        <v>832</v>
      </c>
      <c r="F94" s="2">
        <v>824</v>
      </c>
      <c r="G94" s="2">
        <v>772</v>
      </c>
      <c r="H94" s="2">
        <v>779</v>
      </c>
      <c r="I94" s="2">
        <v>777</v>
      </c>
      <c r="J94" s="2">
        <v>793</v>
      </c>
      <c r="K94" s="2">
        <v>721</v>
      </c>
      <c r="L94" s="2">
        <v>753</v>
      </c>
      <c r="M94" s="2">
        <v>805</v>
      </c>
      <c r="N94" s="2">
        <v>808</v>
      </c>
      <c r="O94" s="2">
        <v>863</v>
      </c>
      <c r="P94" s="2">
        <f>Rohdaten_Berechnung!E32</f>
        <v>884</v>
      </c>
      <c r="Q94" s="2">
        <f>Rohdaten_Berechnung!F32</f>
        <v>883</v>
      </c>
    </row>
    <row r="95" spans="2:17" x14ac:dyDescent="0.25">
      <c r="B95" s="2" t="s">
        <v>43</v>
      </c>
      <c r="C95" s="2" t="s">
        <v>70</v>
      </c>
      <c r="D95" s="2">
        <v>1424</v>
      </c>
      <c r="E95" s="2">
        <v>1418</v>
      </c>
      <c r="F95" s="2">
        <v>1418</v>
      </c>
      <c r="G95" s="2">
        <v>1332</v>
      </c>
      <c r="H95" s="2">
        <v>1318</v>
      </c>
      <c r="I95" s="2">
        <v>1317</v>
      </c>
      <c r="J95" s="2">
        <v>1191</v>
      </c>
      <c r="K95" s="2">
        <v>1191</v>
      </c>
      <c r="L95" s="2">
        <v>1168</v>
      </c>
      <c r="M95" s="2">
        <v>1260</v>
      </c>
      <c r="N95" s="2">
        <v>1253</v>
      </c>
      <c r="O95" s="2">
        <v>1291</v>
      </c>
      <c r="P95" s="2">
        <f>Rohdaten_Berechnung!E33</f>
        <v>1307</v>
      </c>
      <c r="Q95" s="2">
        <f>Rohdaten_Berechnung!F33</f>
        <v>1376</v>
      </c>
    </row>
    <row r="96" spans="2:17" x14ac:dyDescent="0.25">
      <c r="B96" s="2" t="s">
        <v>44</v>
      </c>
      <c r="C96" s="2" t="s">
        <v>70</v>
      </c>
      <c r="D96" s="2">
        <v>1175</v>
      </c>
      <c r="E96" s="2">
        <v>1178</v>
      </c>
      <c r="F96" s="2">
        <v>1120</v>
      </c>
      <c r="G96" s="2">
        <v>1094</v>
      </c>
      <c r="H96" s="2">
        <v>1086</v>
      </c>
      <c r="I96" s="2">
        <v>1134</v>
      </c>
      <c r="J96" s="2">
        <v>1017</v>
      </c>
      <c r="K96" s="2">
        <v>995</v>
      </c>
      <c r="L96" s="2">
        <v>1016</v>
      </c>
      <c r="M96" s="2">
        <v>991</v>
      </c>
      <c r="N96" s="2">
        <v>1058</v>
      </c>
      <c r="O96" s="2">
        <v>1032</v>
      </c>
      <c r="P96" s="2">
        <f>Rohdaten_Berechnung!E34</f>
        <v>1056</v>
      </c>
      <c r="Q96" s="2">
        <f>Rohdaten_Berechnung!F34</f>
        <v>1091</v>
      </c>
    </row>
    <row r="97" spans="2:17" x14ac:dyDescent="0.25">
      <c r="B97" s="2" t="s">
        <v>45</v>
      </c>
      <c r="C97" s="2" t="s">
        <v>70</v>
      </c>
      <c r="D97" s="2">
        <v>1633</v>
      </c>
      <c r="E97" s="2">
        <v>1672</v>
      </c>
      <c r="F97" s="2">
        <v>1622</v>
      </c>
      <c r="G97" s="2">
        <v>1635</v>
      </c>
      <c r="H97" s="2">
        <v>1592</v>
      </c>
      <c r="I97" s="2">
        <v>1698</v>
      </c>
      <c r="J97" s="2">
        <v>1572</v>
      </c>
      <c r="K97" s="2">
        <v>1514</v>
      </c>
      <c r="L97" s="2">
        <v>1623</v>
      </c>
      <c r="M97" s="2">
        <v>1573</v>
      </c>
      <c r="N97" s="2">
        <v>1635</v>
      </c>
      <c r="O97" s="2">
        <v>1741</v>
      </c>
      <c r="P97" s="2">
        <f>Rohdaten_Berechnung!E35</f>
        <v>1702</v>
      </c>
      <c r="Q97" s="2">
        <f>Rohdaten_Berechnung!F35</f>
        <v>1704</v>
      </c>
    </row>
    <row r="98" spans="2:17" x14ac:dyDescent="0.25">
      <c r="B98" s="2" t="s">
        <v>46</v>
      </c>
      <c r="C98" s="2" t="s">
        <v>70</v>
      </c>
      <c r="D98" s="2">
        <v>713</v>
      </c>
      <c r="E98" s="2">
        <v>727</v>
      </c>
      <c r="F98" s="2">
        <v>685</v>
      </c>
      <c r="G98" s="2">
        <v>649</v>
      </c>
      <c r="H98" s="2">
        <v>632</v>
      </c>
      <c r="I98" s="2">
        <v>647</v>
      </c>
      <c r="J98" s="2">
        <v>602</v>
      </c>
      <c r="K98" s="2">
        <v>611</v>
      </c>
      <c r="L98" s="2">
        <v>610</v>
      </c>
      <c r="M98" s="2">
        <v>629</v>
      </c>
      <c r="N98" s="2">
        <v>591</v>
      </c>
      <c r="O98" s="2">
        <v>623</v>
      </c>
      <c r="P98" s="2">
        <f>Rohdaten_Berechnung!E36</f>
        <v>652</v>
      </c>
      <c r="Q98" s="2">
        <f>Rohdaten_Berechnung!F36</f>
        <v>633</v>
      </c>
    </row>
    <row r="99" spans="2:17" x14ac:dyDescent="0.25">
      <c r="B99" s="2" t="s">
        <v>47</v>
      </c>
      <c r="C99" s="2" t="s">
        <v>70</v>
      </c>
      <c r="D99" s="2">
        <v>1113</v>
      </c>
      <c r="E99" s="2">
        <v>1083</v>
      </c>
      <c r="F99" s="2">
        <v>1102</v>
      </c>
      <c r="G99" s="2">
        <v>1076</v>
      </c>
      <c r="H99" s="2">
        <v>1046</v>
      </c>
      <c r="I99" s="2">
        <v>1099</v>
      </c>
      <c r="J99" s="2">
        <v>1002</v>
      </c>
      <c r="K99" s="2">
        <v>1062</v>
      </c>
      <c r="L99" s="2">
        <v>1074</v>
      </c>
      <c r="M99" s="2">
        <v>1166</v>
      </c>
      <c r="N99" s="2">
        <v>1169</v>
      </c>
      <c r="O99" s="2">
        <v>1171</v>
      </c>
      <c r="P99" s="2">
        <f>Rohdaten_Berechnung!E37</f>
        <v>1266</v>
      </c>
      <c r="Q99" s="2">
        <f>Rohdaten_Berechnung!F37</f>
        <v>1172</v>
      </c>
    </row>
    <row r="100" spans="2:17" x14ac:dyDescent="0.25">
      <c r="B100" s="22" t="s">
        <v>48</v>
      </c>
      <c r="C100" s="22" t="s">
        <v>70</v>
      </c>
      <c r="D100" s="22">
        <v>13746</v>
      </c>
      <c r="E100" s="22">
        <v>13502</v>
      </c>
      <c r="F100" s="22">
        <v>13437</v>
      </c>
      <c r="G100" s="22">
        <v>13198</v>
      </c>
      <c r="H100" s="22">
        <v>12857</v>
      </c>
      <c r="I100" s="22">
        <v>13006</v>
      </c>
      <c r="J100" s="22">
        <v>12451</v>
      </c>
      <c r="K100" s="22">
        <v>12279</v>
      </c>
      <c r="L100" s="22">
        <v>12773</v>
      </c>
      <c r="M100" s="22">
        <v>13097</v>
      </c>
      <c r="N100" s="22">
        <v>13160</v>
      </c>
      <c r="O100" s="22">
        <v>13649</v>
      </c>
      <c r="P100" s="2">
        <f>Rohdaten_Berechnung!E26</f>
        <v>13767</v>
      </c>
      <c r="Q100" s="2">
        <f>Rohdaten_Berechnung!F26</f>
        <v>13815</v>
      </c>
    </row>
    <row r="101" spans="2:17" x14ac:dyDescent="0.25">
      <c r="B101" s="2" t="s">
        <v>49</v>
      </c>
      <c r="C101" s="2" t="s">
        <v>70</v>
      </c>
      <c r="D101" s="2">
        <v>604</v>
      </c>
      <c r="E101" s="2">
        <v>623</v>
      </c>
      <c r="F101" s="2">
        <v>574</v>
      </c>
      <c r="G101" s="2">
        <v>583</v>
      </c>
      <c r="H101" s="2">
        <v>520</v>
      </c>
      <c r="I101" s="2">
        <v>565</v>
      </c>
      <c r="J101" s="2">
        <v>584</v>
      </c>
      <c r="K101" s="2">
        <v>559</v>
      </c>
      <c r="L101" s="2">
        <v>550</v>
      </c>
      <c r="M101" s="2">
        <v>643</v>
      </c>
      <c r="N101" s="2">
        <v>632</v>
      </c>
      <c r="O101" s="2">
        <v>673</v>
      </c>
      <c r="P101" s="2">
        <f>Rohdaten_Berechnung!E39</f>
        <v>656</v>
      </c>
      <c r="Q101" s="2">
        <f>Rohdaten_Berechnung!F39</f>
        <v>641</v>
      </c>
    </row>
    <row r="102" spans="2:17" x14ac:dyDescent="0.25">
      <c r="B102" s="2" t="s">
        <v>50</v>
      </c>
      <c r="C102" s="2" t="s">
        <v>70</v>
      </c>
      <c r="D102" s="2">
        <v>390</v>
      </c>
      <c r="E102" s="2">
        <v>430</v>
      </c>
      <c r="F102" s="2">
        <v>398</v>
      </c>
      <c r="G102" s="2">
        <v>394</v>
      </c>
      <c r="H102" s="2">
        <v>419</v>
      </c>
      <c r="I102" s="2">
        <v>458</v>
      </c>
      <c r="J102" s="2">
        <v>402</v>
      </c>
      <c r="K102" s="2">
        <v>408</v>
      </c>
      <c r="L102" s="2">
        <v>396</v>
      </c>
      <c r="M102" s="2">
        <v>420</v>
      </c>
      <c r="N102" s="2">
        <v>399</v>
      </c>
      <c r="O102" s="2">
        <v>438</v>
      </c>
      <c r="P102" s="2">
        <f>Rohdaten_Berechnung!E40</f>
        <v>413</v>
      </c>
      <c r="Q102" s="2">
        <f>Rohdaten_Berechnung!F40</f>
        <v>389</v>
      </c>
    </row>
    <row r="103" spans="2:17" x14ac:dyDescent="0.25">
      <c r="B103" s="2" t="s">
        <v>51</v>
      </c>
      <c r="C103" s="2" t="s">
        <v>70</v>
      </c>
      <c r="D103" s="2">
        <v>1311</v>
      </c>
      <c r="E103" s="2">
        <v>1318</v>
      </c>
      <c r="F103" s="2">
        <v>1264</v>
      </c>
      <c r="G103" s="2">
        <v>1298</v>
      </c>
      <c r="H103" s="2">
        <v>1322</v>
      </c>
      <c r="I103" s="2">
        <v>1289</v>
      </c>
      <c r="J103" s="2">
        <v>1299</v>
      </c>
      <c r="K103" s="2">
        <v>1282</v>
      </c>
      <c r="L103" s="2">
        <v>1349</v>
      </c>
      <c r="M103" s="2">
        <v>1394</v>
      </c>
      <c r="N103" s="2">
        <v>1372</v>
      </c>
      <c r="O103" s="2">
        <v>1409</v>
      </c>
      <c r="P103" s="2">
        <f>Rohdaten_Berechnung!E41</f>
        <v>1423</v>
      </c>
      <c r="Q103" s="2">
        <f>Rohdaten_Berechnung!F41</f>
        <v>1409</v>
      </c>
    </row>
    <row r="104" spans="2:17" x14ac:dyDescent="0.25">
      <c r="B104" s="2" t="s">
        <v>52</v>
      </c>
      <c r="C104" s="2" t="s">
        <v>70</v>
      </c>
      <c r="D104" s="2">
        <v>1319</v>
      </c>
      <c r="E104" s="2">
        <v>1274</v>
      </c>
      <c r="F104" s="2">
        <v>1389</v>
      </c>
      <c r="G104" s="2">
        <v>1398</v>
      </c>
      <c r="H104" s="2">
        <v>1314</v>
      </c>
      <c r="I104" s="2">
        <v>1296</v>
      </c>
      <c r="J104" s="2">
        <v>1342</v>
      </c>
      <c r="K104" s="2">
        <v>1342</v>
      </c>
      <c r="L104" s="2">
        <v>1356</v>
      </c>
      <c r="M104" s="2">
        <v>1339</v>
      </c>
      <c r="N104" s="2">
        <v>1347</v>
      </c>
      <c r="O104" s="2">
        <v>1452</v>
      </c>
      <c r="P104" s="2">
        <f>Rohdaten_Berechnung!E42</f>
        <v>1433</v>
      </c>
      <c r="Q104" s="2">
        <f>Rohdaten_Berechnung!F42</f>
        <v>1426</v>
      </c>
    </row>
    <row r="105" spans="2:17" x14ac:dyDescent="0.25">
      <c r="B105" s="2" t="s">
        <v>53</v>
      </c>
      <c r="C105" s="2" t="s">
        <v>70</v>
      </c>
      <c r="D105" s="2">
        <v>563</v>
      </c>
      <c r="E105" s="2">
        <v>583</v>
      </c>
      <c r="F105" s="2">
        <v>570</v>
      </c>
      <c r="G105" s="2">
        <v>574</v>
      </c>
      <c r="H105" s="2">
        <v>535</v>
      </c>
      <c r="I105" s="2">
        <v>594</v>
      </c>
      <c r="J105" s="2">
        <v>534</v>
      </c>
      <c r="K105" s="2">
        <v>551</v>
      </c>
      <c r="L105" s="2">
        <v>527</v>
      </c>
      <c r="M105" s="2">
        <v>527</v>
      </c>
      <c r="N105" s="2">
        <v>510</v>
      </c>
      <c r="O105" s="2">
        <v>580</v>
      </c>
      <c r="P105" s="2">
        <f>Rohdaten_Berechnung!E43</f>
        <v>574</v>
      </c>
      <c r="Q105" s="2">
        <f>Rohdaten_Berechnung!F43</f>
        <v>527</v>
      </c>
    </row>
    <row r="106" spans="2:17" x14ac:dyDescent="0.25">
      <c r="B106" s="2" t="s">
        <v>54</v>
      </c>
      <c r="C106" s="2" t="s">
        <v>70</v>
      </c>
      <c r="D106" s="2">
        <v>984</v>
      </c>
      <c r="E106" s="2">
        <v>949</v>
      </c>
      <c r="F106" s="2">
        <v>872</v>
      </c>
      <c r="G106" s="2">
        <v>901</v>
      </c>
      <c r="H106" s="2">
        <v>831</v>
      </c>
      <c r="I106" s="2">
        <v>918</v>
      </c>
      <c r="J106" s="2">
        <v>884</v>
      </c>
      <c r="K106" s="2">
        <v>893</v>
      </c>
      <c r="L106" s="2">
        <v>852</v>
      </c>
      <c r="M106" s="2">
        <v>945</v>
      </c>
      <c r="N106" s="2">
        <v>944</v>
      </c>
      <c r="O106" s="2">
        <v>1029</v>
      </c>
      <c r="P106" s="2">
        <f>Rohdaten_Berechnung!E44</f>
        <v>960</v>
      </c>
      <c r="Q106" s="2">
        <f>Rohdaten_Berechnung!F44</f>
        <v>992</v>
      </c>
    </row>
    <row r="107" spans="2:17" x14ac:dyDescent="0.25">
      <c r="B107" s="2" t="s">
        <v>55</v>
      </c>
      <c r="C107" s="2" t="s">
        <v>70</v>
      </c>
      <c r="D107" s="2">
        <v>1616</v>
      </c>
      <c r="E107" s="2">
        <v>1522</v>
      </c>
      <c r="F107" s="2">
        <v>1579</v>
      </c>
      <c r="G107" s="2">
        <v>1520</v>
      </c>
      <c r="H107" s="2">
        <v>1440</v>
      </c>
      <c r="I107" s="2">
        <v>1477</v>
      </c>
      <c r="J107" s="2">
        <v>1422</v>
      </c>
      <c r="K107" s="2">
        <v>1420</v>
      </c>
      <c r="L107" s="2">
        <v>1414</v>
      </c>
      <c r="M107" s="2">
        <v>1413</v>
      </c>
      <c r="N107" s="2">
        <v>1433</v>
      </c>
      <c r="O107" s="2">
        <v>1513</v>
      </c>
      <c r="P107" s="2">
        <f>Rohdaten_Berechnung!E45</f>
        <v>1552</v>
      </c>
      <c r="Q107" s="2">
        <f>Rohdaten_Berechnung!F45</f>
        <v>1498</v>
      </c>
    </row>
    <row r="108" spans="2:17" x14ac:dyDescent="0.25">
      <c r="B108" s="2" t="s">
        <v>56</v>
      </c>
      <c r="C108" s="2" t="s">
        <v>70</v>
      </c>
      <c r="D108" s="2">
        <v>1683</v>
      </c>
      <c r="E108" s="2">
        <v>1663</v>
      </c>
      <c r="F108" s="2">
        <v>1603</v>
      </c>
      <c r="G108" s="2">
        <v>1518</v>
      </c>
      <c r="H108" s="2">
        <v>1549</v>
      </c>
      <c r="I108" s="2">
        <v>1528</v>
      </c>
      <c r="J108" s="2">
        <v>1524</v>
      </c>
      <c r="K108" s="2">
        <v>1481</v>
      </c>
      <c r="L108" s="2">
        <v>1473</v>
      </c>
      <c r="M108" s="2">
        <v>1538</v>
      </c>
      <c r="N108" s="2">
        <v>1563</v>
      </c>
      <c r="O108" s="2">
        <v>1631</v>
      </c>
      <c r="P108" s="2">
        <f>Rohdaten_Berechnung!E46</f>
        <v>1664</v>
      </c>
      <c r="Q108" s="2">
        <f>Rohdaten_Berechnung!F46</f>
        <v>1604</v>
      </c>
    </row>
    <row r="109" spans="2:17" x14ac:dyDescent="0.25">
      <c r="B109" s="2" t="s">
        <v>57</v>
      </c>
      <c r="C109" s="2" t="s">
        <v>70</v>
      </c>
      <c r="D109" s="2">
        <v>2937</v>
      </c>
      <c r="E109" s="2">
        <v>2769</v>
      </c>
      <c r="F109" s="2">
        <v>2756</v>
      </c>
      <c r="G109" s="2">
        <v>2707</v>
      </c>
      <c r="H109" s="2">
        <v>2636</v>
      </c>
      <c r="I109" s="2">
        <v>2562</v>
      </c>
      <c r="J109" s="2">
        <v>2566</v>
      </c>
      <c r="K109" s="2">
        <v>2542</v>
      </c>
      <c r="L109" s="2">
        <v>2464</v>
      </c>
      <c r="M109" s="2">
        <v>2679</v>
      </c>
      <c r="N109" s="2">
        <v>2598</v>
      </c>
      <c r="O109" s="2">
        <v>2882</v>
      </c>
      <c r="P109" s="2">
        <f>Rohdaten_Berechnung!E47</f>
        <v>2828</v>
      </c>
      <c r="Q109" s="2">
        <f>Rohdaten_Berechnung!F47</f>
        <v>2791</v>
      </c>
    </row>
    <row r="110" spans="2:17" x14ac:dyDescent="0.25">
      <c r="B110" s="2" t="s">
        <v>58</v>
      </c>
      <c r="C110" s="2" t="s">
        <v>70</v>
      </c>
      <c r="D110" s="2">
        <v>687</v>
      </c>
      <c r="E110" s="2">
        <v>687</v>
      </c>
      <c r="F110" s="2">
        <v>730</v>
      </c>
      <c r="G110" s="2">
        <v>689</v>
      </c>
      <c r="H110" s="2">
        <v>682</v>
      </c>
      <c r="I110" s="2">
        <v>680</v>
      </c>
      <c r="J110" s="2">
        <v>648</v>
      </c>
      <c r="K110" s="2">
        <v>659</v>
      </c>
      <c r="L110" s="2">
        <v>630</v>
      </c>
      <c r="M110" s="2">
        <v>663</v>
      </c>
      <c r="N110" s="2">
        <v>704</v>
      </c>
      <c r="O110" s="2">
        <v>727</v>
      </c>
      <c r="P110" s="2">
        <f>Rohdaten_Berechnung!E48</f>
        <v>707</v>
      </c>
      <c r="Q110" s="2">
        <f>Rohdaten_Berechnung!F48</f>
        <v>693</v>
      </c>
    </row>
    <row r="111" spans="2:17" x14ac:dyDescent="0.25">
      <c r="B111" s="2" t="s">
        <v>59</v>
      </c>
      <c r="C111" s="2" t="s">
        <v>70</v>
      </c>
      <c r="D111" s="2">
        <v>1154</v>
      </c>
      <c r="E111" s="2">
        <v>1136</v>
      </c>
      <c r="F111" s="2">
        <v>1027</v>
      </c>
      <c r="G111" s="2">
        <v>1121</v>
      </c>
      <c r="H111" s="2">
        <v>1075</v>
      </c>
      <c r="I111" s="2">
        <v>1096</v>
      </c>
      <c r="J111" s="2">
        <v>1007</v>
      </c>
      <c r="K111" s="2">
        <v>1009</v>
      </c>
      <c r="L111" s="2">
        <v>1079</v>
      </c>
      <c r="M111" s="2">
        <v>1118</v>
      </c>
      <c r="N111" s="2">
        <v>1086</v>
      </c>
      <c r="O111" s="2">
        <v>1044</v>
      </c>
      <c r="P111" s="2">
        <f>Rohdaten_Berechnung!E49</f>
        <v>1146</v>
      </c>
      <c r="Q111" s="2">
        <f>Rohdaten_Berechnung!F49</f>
        <v>1149</v>
      </c>
    </row>
    <row r="112" spans="2:17" x14ac:dyDescent="0.25">
      <c r="B112" s="2" t="s">
        <v>60</v>
      </c>
      <c r="C112" s="2" t="s">
        <v>70</v>
      </c>
      <c r="D112" s="2">
        <v>1444</v>
      </c>
      <c r="E112" s="2">
        <v>1350</v>
      </c>
      <c r="F112" s="2">
        <v>1364</v>
      </c>
      <c r="G112" s="2">
        <v>1314</v>
      </c>
      <c r="H112" s="2">
        <v>1301</v>
      </c>
      <c r="I112" s="2">
        <v>1316</v>
      </c>
      <c r="J112" s="2">
        <v>1222</v>
      </c>
      <c r="K112" s="2">
        <v>1323</v>
      </c>
      <c r="L112" s="2">
        <v>1312</v>
      </c>
      <c r="M112" s="2">
        <v>1295</v>
      </c>
      <c r="N112" s="2">
        <v>1301</v>
      </c>
      <c r="O112" s="2">
        <v>1453</v>
      </c>
      <c r="P112" s="2">
        <f>Rohdaten_Berechnung!E50</f>
        <v>1419</v>
      </c>
      <c r="Q112" s="2">
        <f>Rohdaten_Berechnung!F50</f>
        <v>1464</v>
      </c>
    </row>
    <row r="113" spans="2:17" x14ac:dyDescent="0.25">
      <c r="B113" s="2" t="s">
        <v>61</v>
      </c>
      <c r="C113" s="2" t="s">
        <v>70</v>
      </c>
      <c r="D113" s="2">
        <v>1060</v>
      </c>
      <c r="E113" s="2">
        <v>987</v>
      </c>
      <c r="F113" s="2">
        <v>931</v>
      </c>
      <c r="G113" s="2">
        <v>967</v>
      </c>
      <c r="H113" s="2">
        <v>983</v>
      </c>
      <c r="I113" s="2">
        <v>920</v>
      </c>
      <c r="J113" s="2">
        <v>885</v>
      </c>
      <c r="K113" s="2">
        <v>909</v>
      </c>
      <c r="L113" s="2">
        <v>885</v>
      </c>
      <c r="M113" s="2">
        <v>886</v>
      </c>
      <c r="N113" s="2">
        <v>890</v>
      </c>
      <c r="O113" s="2">
        <v>1058</v>
      </c>
      <c r="P113" s="2">
        <f>Rohdaten_Berechnung!E51</f>
        <v>1040</v>
      </c>
      <c r="Q113" s="2">
        <f>Rohdaten_Berechnung!F51</f>
        <v>1024</v>
      </c>
    </row>
    <row r="114" spans="2:17" x14ac:dyDescent="0.25">
      <c r="B114" s="2" t="s">
        <v>62</v>
      </c>
      <c r="C114" s="2" t="s">
        <v>70</v>
      </c>
      <c r="D114" s="2">
        <v>3274</v>
      </c>
      <c r="E114" s="2">
        <v>3073</v>
      </c>
      <c r="F114" s="2">
        <v>2931</v>
      </c>
      <c r="G114" s="2">
        <v>3118</v>
      </c>
      <c r="H114" s="2">
        <v>2811</v>
      </c>
      <c r="I114" s="2">
        <v>2892</v>
      </c>
      <c r="J114" s="2">
        <v>2879</v>
      </c>
      <c r="K114" s="2">
        <v>2848</v>
      </c>
      <c r="L114" s="2">
        <v>2793</v>
      </c>
      <c r="M114" s="2">
        <v>2934</v>
      </c>
      <c r="N114" s="2">
        <v>2906</v>
      </c>
      <c r="O114" s="2">
        <v>3038</v>
      </c>
      <c r="P114" s="2">
        <f>Rohdaten_Berechnung!E52</f>
        <v>3094</v>
      </c>
      <c r="Q114" s="2">
        <f>Rohdaten_Berechnung!F52</f>
        <v>3050</v>
      </c>
    </row>
    <row r="115" spans="2:17" x14ac:dyDescent="0.25">
      <c r="B115" s="2" t="s">
        <v>63</v>
      </c>
      <c r="C115" s="2" t="s">
        <v>70</v>
      </c>
      <c r="D115" s="2">
        <v>1344</v>
      </c>
      <c r="E115" s="2">
        <v>1185</v>
      </c>
      <c r="F115" s="2">
        <v>1281</v>
      </c>
      <c r="G115" s="2">
        <v>1266</v>
      </c>
      <c r="H115" s="2">
        <v>1255</v>
      </c>
      <c r="I115" s="2">
        <v>1237</v>
      </c>
      <c r="J115" s="2">
        <v>1208</v>
      </c>
      <c r="K115" s="2">
        <v>1290</v>
      </c>
      <c r="L115" s="2">
        <v>1232</v>
      </c>
      <c r="M115" s="2">
        <v>1251</v>
      </c>
      <c r="N115" s="2">
        <v>1151</v>
      </c>
      <c r="O115" s="2">
        <v>1313</v>
      </c>
      <c r="P115" s="2">
        <f>Rohdaten_Berechnung!E53</f>
        <v>1308</v>
      </c>
      <c r="Q115" s="2">
        <f>Rohdaten_Berechnung!F53</f>
        <v>1317</v>
      </c>
    </row>
    <row r="116" spans="2:17" x14ac:dyDescent="0.25">
      <c r="B116" s="2" t="s">
        <v>64</v>
      </c>
      <c r="C116" s="2" t="s">
        <v>70</v>
      </c>
      <c r="D116" s="2">
        <v>740</v>
      </c>
      <c r="E116" s="2">
        <v>685</v>
      </c>
      <c r="F116" s="2">
        <v>685</v>
      </c>
      <c r="G116" s="2">
        <v>673</v>
      </c>
      <c r="H116" s="2">
        <v>628</v>
      </c>
      <c r="I116" s="2">
        <v>600</v>
      </c>
      <c r="J116" s="2">
        <v>588</v>
      </c>
      <c r="K116" s="2">
        <v>596</v>
      </c>
      <c r="L116" s="2">
        <v>594</v>
      </c>
      <c r="M116" s="2">
        <v>612</v>
      </c>
      <c r="N116" s="2">
        <v>572</v>
      </c>
      <c r="O116" s="2">
        <v>704</v>
      </c>
      <c r="P116" s="2">
        <f>Rohdaten_Berechnung!E54</f>
        <v>681</v>
      </c>
      <c r="Q116" s="2">
        <f>Rohdaten_Berechnung!F54</f>
        <v>649</v>
      </c>
    </row>
    <row r="117" spans="2:17" x14ac:dyDescent="0.25">
      <c r="B117" s="2" t="s">
        <v>65</v>
      </c>
      <c r="C117" s="2" t="s">
        <v>70</v>
      </c>
      <c r="D117" s="2">
        <v>474</v>
      </c>
      <c r="E117" s="2">
        <v>467</v>
      </c>
      <c r="F117" s="2">
        <v>442</v>
      </c>
      <c r="G117" s="2">
        <v>435</v>
      </c>
      <c r="H117" s="2">
        <v>427</v>
      </c>
      <c r="I117" s="2">
        <v>413</v>
      </c>
      <c r="J117" s="2">
        <v>400</v>
      </c>
      <c r="K117" s="2">
        <v>425</v>
      </c>
      <c r="L117" s="2">
        <v>387</v>
      </c>
      <c r="M117" s="2">
        <v>414</v>
      </c>
      <c r="N117" s="2">
        <v>437</v>
      </c>
      <c r="O117" s="2">
        <v>396</v>
      </c>
      <c r="P117" s="2">
        <f>Rohdaten_Berechnung!E55</f>
        <v>420</v>
      </c>
      <c r="Q117" s="2">
        <f>Rohdaten_Berechnung!F55</f>
        <v>397</v>
      </c>
    </row>
    <row r="118" spans="2:17" x14ac:dyDescent="0.25">
      <c r="B118" s="22" t="s">
        <v>66</v>
      </c>
      <c r="C118" s="22" t="s">
        <v>70</v>
      </c>
      <c r="D118" s="22">
        <v>21584</v>
      </c>
      <c r="E118" s="22">
        <v>20701</v>
      </c>
      <c r="F118" s="22">
        <v>20396</v>
      </c>
      <c r="G118" s="22">
        <v>20476</v>
      </c>
      <c r="H118" s="22">
        <v>19728</v>
      </c>
      <c r="I118" s="22">
        <v>19841</v>
      </c>
      <c r="J118" s="22">
        <v>19394</v>
      </c>
      <c r="K118" s="22">
        <v>19537</v>
      </c>
      <c r="L118" s="22">
        <v>19293</v>
      </c>
      <c r="M118" s="22">
        <v>20071</v>
      </c>
      <c r="N118" s="22">
        <v>19845</v>
      </c>
      <c r="O118" s="22">
        <v>21340</v>
      </c>
      <c r="P118" s="2">
        <f>Rohdaten_Berechnung!E38</f>
        <v>21318</v>
      </c>
      <c r="Q118" s="2">
        <f>Rohdaten_Berechnung!F38</f>
        <v>21020</v>
      </c>
    </row>
    <row r="119" spans="2:17" x14ac:dyDescent="0.25">
      <c r="B119" s="22" t="s">
        <v>67</v>
      </c>
      <c r="C119" s="22" t="s">
        <v>70</v>
      </c>
      <c r="D119" s="22">
        <v>64689</v>
      </c>
      <c r="E119" s="22">
        <v>63053</v>
      </c>
      <c r="F119" s="22">
        <v>62941</v>
      </c>
      <c r="G119" s="22">
        <v>62569</v>
      </c>
      <c r="H119" s="22">
        <v>60223</v>
      </c>
      <c r="I119" s="22">
        <v>61091</v>
      </c>
      <c r="J119" s="22">
        <v>59314</v>
      </c>
      <c r="K119" s="22">
        <v>59039</v>
      </c>
      <c r="L119" s="22">
        <v>59863</v>
      </c>
      <c r="M119" s="22">
        <v>62158</v>
      </c>
      <c r="N119" s="22">
        <v>61861</v>
      </c>
      <c r="O119" s="22">
        <v>66122</v>
      </c>
      <c r="P119" s="2">
        <f>Rohdaten_Berechnung!E4</f>
        <v>64616</v>
      </c>
      <c r="Q119" s="2">
        <f>Rohdaten_Berechnung!F4</f>
        <v>64813</v>
      </c>
    </row>
    <row r="120" spans="2:17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0"/>
      <c r="O120" s="3"/>
    </row>
    <row r="121" spans="2:17" x14ac:dyDescent="0.25">
      <c r="B121" s="24" t="s">
        <v>130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0"/>
      <c r="O121" s="3"/>
    </row>
  </sheetData>
  <mergeCells count="8">
    <mergeCell ref="D7:Q7"/>
    <mergeCell ref="B4:B7"/>
    <mergeCell ref="C4:C7"/>
    <mergeCell ref="B63:B66"/>
    <mergeCell ref="C63:C66"/>
    <mergeCell ref="D66:O66"/>
    <mergeCell ref="D4:Q5"/>
    <mergeCell ref="D63:Q64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6"/>
  <dimension ref="A1:AA56"/>
  <sheetViews>
    <sheetView workbookViewId="0">
      <selection activeCell="G19" sqref="G19"/>
    </sheetView>
    <sheetView workbookViewId="1">
      <selection activeCell="B44" sqref="B44"/>
    </sheetView>
    <sheetView workbookViewId="2"/>
  </sheetViews>
  <sheetFormatPr baseColWidth="10" defaultRowHeight="15" x14ac:dyDescent="0.25"/>
  <cols>
    <col min="2" max="2" width="24.28515625" bestFit="1" customWidth="1"/>
  </cols>
  <sheetData>
    <row r="1" spans="1:27" x14ac:dyDescent="0.25">
      <c r="A1" t="s">
        <v>124</v>
      </c>
      <c r="J1" t="s">
        <v>208</v>
      </c>
      <c r="Q1" t="str">
        <f>Rohdaten_2018!A1</f>
        <v xml:space="preserve">Lebendgeborene 2018 </v>
      </c>
      <c r="W1" t="str">
        <f>Rohdaten_2017!A1</f>
        <v>Lebendgeborene  2017</v>
      </c>
    </row>
    <row r="2" spans="1:27" x14ac:dyDescent="0.25">
      <c r="C2">
        <v>2017</v>
      </c>
      <c r="D2">
        <v>2018</v>
      </c>
      <c r="E2">
        <v>2017</v>
      </c>
      <c r="F2">
        <v>2018</v>
      </c>
      <c r="G2">
        <v>2019</v>
      </c>
      <c r="H2">
        <v>2019</v>
      </c>
      <c r="S2" t="str">
        <f>Rohdaten_2018!C2</f>
        <v>Lebendgeborene</v>
      </c>
      <c r="Y2" t="str">
        <f>Rohdaten_2017!C2</f>
        <v>Lebendgeborene</v>
      </c>
    </row>
    <row r="3" spans="1:27" x14ac:dyDescent="0.25">
      <c r="C3" t="s">
        <v>133</v>
      </c>
      <c r="D3" t="s">
        <v>133</v>
      </c>
      <c r="E3" t="s">
        <v>70</v>
      </c>
      <c r="F3" t="s">
        <v>70</v>
      </c>
      <c r="G3" t="s">
        <v>133</v>
      </c>
      <c r="H3" t="s">
        <v>70</v>
      </c>
      <c r="S3" t="str">
        <f>Rohdaten_2018!C3</f>
        <v>insgesamt</v>
      </c>
      <c r="T3" t="str">
        <f>Rohdaten_2018!D3</f>
        <v>Deutsche</v>
      </c>
      <c r="U3" t="str">
        <f>Rohdaten_2018!E3</f>
        <v>übrige</v>
      </c>
      <c r="W3">
        <f>Rohdaten_2017!A3</f>
        <v>0</v>
      </c>
      <c r="X3">
        <f>Rohdaten_2017!B3</f>
        <v>0</v>
      </c>
      <c r="Y3" t="str">
        <f>Rohdaten_2017!C3</f>
        <v>insgesamt</v>
      </c>
      <c r="Z3" t="str">
        <f>Rohdaten_2017!D3</f>
        <v>Deutsche</v>
      </c>
      <c r="AA3" t="str">
        <f>Rohdaten_2017!E3</f>
        <v>übrige</v>
      </c>
    </row>
    <row r="4" spans="1:27" x14ac:dyDescent="0.25">
      <c r="A4">
        <v>0</v>
      </c>
      <c r="B4" t="s">
        <v>73</v>
      </c>
      <c r="C4">
        <f t="shared" ref="C4:C36" si="0">AA4</f>
        <v>8404</v>
      </c>
      <c r="D4">
        <f t="shared" ref="D4:D36" si="1">U4</f>
        <v>8839</v>
      </c>
      <c r="E4">
        <f t="shared" ref="E4:E36" si="2">Z4</f>
        <v>64616</v>
      </c>
      <c r="F4">
        <f t="shared" ref="F4:F36" si="3">T4</f>
        <v>64813</v>
      </c>
      <c r="G4">
        <f>VLOOKUP(A4,$J$5:$N$56,5,FALSE)</f>
        <v>8547</v>
      </c>
      <c r="H4">
        <f>VLOOKUP(A4,$J$5:$N$56,4,FALSE)</f>
        <v>64739</v>
      </c>
      <c r="J4" t="s">
        <v>72</v>
      </c>
      <c r="K4" t="s">
        <v>209</v>
      </c>
      <c r="L4" t="s">
        <v>69</v>
      </c>
      <c r="M4" t="s">
        <v>70</v>
      </c>
      <c r="N4" t="s">
        <v>133</v>
      </c>
      <c r="Q4" t="str">
        <f>Rohdaten_2018!A4</f>
        <v xml:space="preserve">      </v>
      </c>
      <c r="R4" t="str">
        <f>Rohdaten_2018!B4</f>
        <v xml:space="preserve">Niedersachsen          </v>
      </c>
      <c r="S4">
        <f>Rohdaten_2018!C4</f>
        <v>73652</v>
      </c>
      <c r="T4">
        <f>Rohdaten_2018!D4</f>
        <v>64813</v>
      </c>
      <c r="U4">
        <f>Rohdaten_2018!E4</f>
        <v>8839</v>
      </c>
      <c r="W4" t="str">
        <f>Rohdaten_2017!A4</f>
        <v xml:space="preserve">      </v>
      </c>
      <c r="X4" t="str">
        <f>Rohdaten_2017!B4</f>
        <v xml:space="preserve">Niedersachsen          </v>
      </c>
      <c r="Y4">
        <f>Rohdaten_2017!C4</f>
        <v>73020</v>
      </c>
      <c r="Z4">
        <f>Rohdaten_2017!D4</f>
        <v>64616</v>
      </c>
      <c r="AA4">
        <f>Rohdaten_2017!E4</f>
        <v>8404</v>
      </c>
    </row>
    <row r="5" spans="1:27" x14ac:dyDescent="0.25">
      <c r="A5">
        <v>1</v>
      </c>
      <c r="B5" t="s">
        <v>74</v>
      </c>
      <c r="C5">
        <f t="shared" si="0"/>
        <v>1588</v>
      </c>
      <c r="D5">
        <f t="shared" si="1"/>
        <v>1748</v>
      </c>
      <c r="E5">
        <f t="shared" si="2"/>
        <v>12587</v>
      </c>
      <c r="F5">
        <f t="shared" si="3"/>
        <v>12856</v>
      </c>
      <c r="G5">
        <f t="shared" ref="G5:G55" si="4">VLOOKUP(A5,$J$5:$N$56,5,FALSE)</f>
        <v>1659</v>
      </c>
      <c r="H5">
        <f t="shared" ref="H5:H55" si="5">VLOOKUP(A5,$J$5:$N$56,4,FALSE)</f>
        <v>12623</v>
      </c>
      <c r="J5">
        <v>1</v>
      </c>
      <c r="K5" t="str">
        <f>VLOOKUP(J5,Rohdaten_2019!$A$19:$I$69,2,FALSE)</f>
        <v>1 Braunschweig</v>
      </c>
      <c r="L5">
        <f>VLOOKUP(J5,Rohdaten_2019!$A$19:$I$69,3,FALSE)</f>
        <v>14282</v>
      </c>
      <c r="M5">
        <f>VLOOKUP(J5,Rohdaten_2019!$A$19:$I$69,6,FALSE)</f>
        <v>12623</v>
      </c>
      <c r="N5">
        <f>VLOOKUP(J5,Rohdaten_2019!$A$19:$I$69,8,FALSE)</f>
        <v>1659</v>
      </c>
      <c r="Q5">
        <f>Rohdaten_2018!A5</f>
        <v>1</v>
      </c>
      <c r="R5" t="str">
        <f>Rohdaten_2018!B5</f>
        <v xml:space="preserve">Braunschweig           </v>
      </c>
      <c r="S5">
        <f>Rohdaten_2018!C5</f>
        <v>14604</v>
      </c>
      <c r="T5">
        <f>Rohdaten_2018!D5</f>
        <v>12856</v>
      </c>
      <c r="U5">
        <f>Rohdaten_2018!E5</f>
        <v>1748</v>
      </c>
      <c r="W5">
        <f>Rohdaten_2017!A5</f>
        <v>1</v>
      </c>
      <c r="X5" t="str">
        <f>Rohdaten_2017!B5</f>
        <v xml:space="preserve">Braunschweig           </v>
      </c>
      <c r="Y5">
        <f>Rohdaten_2017!C5</f>
        <v>14175</v>
      </c>
      <c r="Z5">
        <f>Rohdaten_2017!D5</f>
        <v>12587</v>
      </c>
      <c r="AA5">
        <f>Rohdaten_2017!E5</f>
        <v>1588</v>
      </c>
    </row>
    <row r="6" spans="1:27" x14ac:dyDescent="0.25">
      <c r="A6">
        <v>101</v>
      </c>
      <c r="B6" t="s">
        <v>75</v>
      </c>
      <c r="C6">
        <f t="shared" si="0"/>
        <v>185</v>
      </c>
      <c r="D6">
        <f t="shared" si="1"/>
        <v>232</v>
      </c>
      <c r="E6">
        <f t="shared" si="2"/>
        <v>2178</v>
      </c>
      <c r="F6">
        <f t="shared" si="3"/>
        <v>2236</v>
      </c>
      <c r="G6">
        <f t="shared" si="4"/>
        <v>239</v>
      </c>
      <c r="H6">
        <f t="shared" si="5"/>
        <v>2192</v>
      </c>
      <c r="J6">
        <v>101</v>
      </c>
      <c r="K6" t="str">
        <f>VLOOKUP(J6,Rohdaten_2019!$A$19:$I$69,2,FALSE)</f>
        <v>101 Braunschweig,Stad</v>
      </c>
      <c r="L6">
        <f>VLOOKUP(J6,Rohdaten_2019!$A$19:$I$69,3,FALSE)</f>
        <v>2431</v>
      </c>
      <c r="M6">
        <f>VLOOKUP(J6,Rohdaten_2019!$A$19:$I$69,6,FALSE)</f>
        <v>2192</v>
      </c>
      <c r="N6">
        <f>VLOOKUP(J6,Rohdaten_2019!$A$19:$I$69,8,FALSE)</f>
        <v>239</v>
      </c>
      <c r="Q6">
        <f>Rohdaten_2018!A6</f>
        <v>101</v>
      </c>
      <c r="R6" t="str">
        <f>Rohdaten_2018!B6</f>
        <v xml:space="preserve">Braunschweig,Stadt     </v>
      </c>
      <c r="S6">
        <f>Rohdaten_2018!C6</f>
        <v>2468</v>
      </c>
      <c r="T6">
        <f>Rohdaten_2018!D6</f>
        <v>2236</v>
      </c>
      <c r="U6">
        <f>Rohdaten_2018!E6</f>
        <v>232</v>
      </c>
      <c r="W6">
        <f>Rohdaten_2017!A6</f>
        <v>101</v>
      </c>
      <c r="X6" t="str">
        <f>Rohdaten_2017!B6</f>
        <v xml:space="preserve">Braunschweig,Stadt     </v>
      </c>
      <c r="Y6">
        <f>Rohdaten_2017!C6</f>
        <v>2363</v>
      </c>
      <c r="Z6">
        <f>Rohdaten_2017!D6</f>
        <v>2178</v>
      </c>
      <c r="AA6">
        <f>Rohdaten_2017!E6</f>
        <v>185</v>
      </c>
    </row>
    <row r="7" spans="1:27" x14ac:dyDescent="0.25">
      <c r="A7">
        <v>102</v>
      </c>
      <c r="B7" t="s">
        <v>76</v>
      </c>
      <c r="C7">
        <f t="shared" si="0"/>
        <v>266</v>
      </c>
      <c r="D7">
        <f t="shared" si="1"/>
        <v>336</v>
      </c>
      <c r="E7">
        <f t="shared" si="2"/>
        <v>836</v>
      </c>
      <c r="F7">
        <f t="shared" si="3"/>
        <v>854</v>
      </c>
      <c r="G7">
        <f t="shared" si="4"/>
        <v>292</v>
      </c>
      <c r="H7">
        <f t="shared" si="5"/>
        <v>835</v>
      </c>
      <c r="J7">
        <v>102</v>
      </c>
      <c r="K7" t="str">
        <f>VLOOKUP(J7,Rohdaten_2019!$A$19:$I$69,2,FALSE)</f>
        <v>102 Salzgitter,Stadt</v>
      </c>
      <c r="L7">
        <f>VLOOKUP(J7,Rohdaten_2019!$A$19:$I$69,3,FALSE)</f>
        <v>1127</v>
      </c>
      <c r="M7">
        <f>VLOOKUP(J7,Rohdaten_2019!$A$19:$I$69,6,FALSE)</f>
        <v>835</v>
      </c>
      <c r="N7">
        <f>VLOOKUP(J7,Rohdaten_2019!$A$19:$I$69,8,FALSE)</f>
        <v>292</v>
      </c>
      <c r="Q7">
        <f>Rohdaten_2018!A7</f>
        <v>102</v>
      </c>
      <c r="R7" t="str">
        <f>Rohdaten_2018!B7</f>
        <v xml:space="preserve">Salzgitter,Stadt       </v>
      </c>
      <c r="S7">
        <f>Rohdaten_2018!C7</f>
        <v>1190</v>
      </c>
      <c r="T7">
        <f>Rohdaten_2018!D7</f>
        <v>854</v>
      </c>
      <c r="U7">
        <f>Rohdaten_2018!E7</f>
        <v>336</v>
      </c>
      <c r="W7">
        <f>Rohdaten_2017!A7</f>
        <v>102</v>
      </c>
      <c r="X7" t="str">
        <f>Rohdaten_2017!B7</f>
        <v xml:space="preserve">Salzgitter,Stadt       </v>
      </c>
      <c r="Y7">
        <f>Rohdaten_2017!C7</f>
        <v>1102</v>
      </c>
      <c r="Z7">
        <f>Rohdaten_2017!D7</f>
        <v>836</v>
      </c>
      <c r="AA7">
        <f>Rohdaten_2017!E7</f>
        <v>266</v>
      </c>
    </row>
    <row r="8" spans="1:27" x14ac:dyDescent="0.25">
      <c r="A8">
        <v>103</v>
      </c>
      <c r="B8" t="s">
        <v>77</v>
      </c>
      <c r="C8">
        <f t="shared" si="0"/>
        <v>158</v>
      </c>
      <c r="D8">
        <f t="shared" si="1"/>
        <v>184</v>
      </c>
      <c r="E8">
        <f t="shared" si="2"/>
        <v>1121</v>
      </c>
      <c r="F8">
        <f t="shared" si="3"/>
        <v>1146</v>
      </c>
      <c r="G8">
        <f t="shared" si="4"/>
        <v>187</v>
      </c>
      <c r="H8">
        <f t="shared" si="5"/>
        <v>1110</v>
      </c>
      <c r="J8">
        <v>103</v>
      </c>
      <c r="K8" t="str">
        <f>VLOOKUP(J8,Rohdaten_2019!$A$19:$I$69,2,FALSE)</f>
        <v>103 Wolfsburg,Stadt</v>
      </c>
      <c r="L8">
        <f>VLOOKUP(J8,Rohdaten_2019!$A$19:$I$69,3,FALSE)</f>
        <v>1297</v>
      </c>
      <c r="M8">
        <f>VLOOKUP(J8,Rohdaten_2019!$A$19:$I$69,6,FALSE)</f>
        <v>1110</v>
      </c>
      <c r="N8">
        <f>VLOOKUP(J8,Rohdaten_2019!$A$19:$I$69,8,FALSE)</f>
        <v>187</v>
      </c>
      <c r="Q8">
        <f>Rohdaten_2018!A8</f>
        <v>103</v>
      </c>
      <c r="R8" t="str">
        <f>Rohdaten_2018!B8</f>
        <v xml:space="preserve">Wolfsburg,Stadt        </v>
      </c>
      <c r="S8">
        <f>Rohdaten_2018!C8</f>
        <v>1330</v>
      </c>
      <c r="T8">
        <f>Rohdaten_2018!D8</f>
        <v>1146</v>
      </c>
      <c r="U8">
        <f>Rohdaten_2018!E8</f>
        <v>184</v>
      </c>
      <c r="W8">
        <f>Rohdaten_2017!A8</f>
        <v>103</v>
      </c>
      <c r="X8" t="str">
        <f>Rohdaten_2017!B8</f>
        <v xml:space="preserve">Wolfsburg,Stadt        </v>
      </c>
      <c r="Y8">
        <f>Rohdaten_2017!C8</f>
        <v>1279</v>
      </c>
      <c r="Z8">
        <f>Rohdaten_2017!D8</f>
        <v>1121</v>
      </c>
      <c r="AA8">
        <f>Rohdaten_2017!E8</f>
        <v>158</v>
      </c>
    </row>
    <row r="9" spans="1:27" x14ac:dyDescent="0.25">
      <c r="A9">
        <v>151</v>
      </c>
      <c r="B9" t="s">
        <v>78</v>
      </c>
      <c r="C9">
        <f t="shared" si="0"/>
        <v>115</v>
      </c>
      <c r="D9">
        <f t="shared" si="1"/>
        <v>129</v>
      </c>
      <c r="E9">
        <f t="shared" si="2"/>
        <v>1534</v>
      </c>
      <c r="F9">
        <f t="shared" si="3"/>
        <v>1638</v>
      </c>
      <c r="G9">
        <f t="shared" si="4"/>
        <v>128</v>
      </c>
      <c r="H9">
        <f t="shared" si="5"/>
        <v>1655</v>
      </c>
      <c r="J9">
        <v>151</v>
      </c>
      <c r="K9" t="str">
        <f>VLOOKUP(J9,Rohdaten_2019!$A$19:$I$69,2,FALSE)</f>
        <v>151 Gifhorn</v>
      </c>
      <c r="L9">
        <f>VLOOKUP(J9,Rohdaten_2019!$A$19:$I$69,3,FALSE)</f>
        <v>1783</v>
      </c>
      <c r="M9">
        <f>VLOOKUP(J9,Rohdaten_2019!$A$19:$I$69,6,FALSE)</f>
        <v>1655</v>
      </c>
      <c r="N9">
        <f>VLOOKUP(J9,Rohdaten_2019!$A$19:$I$69,8,FALSE)</f>
        <v>128</v>
      </c>
      <c r="Q9">
        <f>Rohdaten_2018!A9</f>
        <v>151</v>
      </c>
      <c r="R9" t="str">
        <f>Rohdaten_2018!B9</f>
        <v xml:space="preserve">Gifhorn                </v>
      </c>
      <c r="S9">
        <f>Rohdaten_2018!C9</f>
        <v>1767</v>
      </c>
      <c r="T9">
        <f>Rohdaten_2018!D9</f>
        <v>1638</v>
      </c>
      <c r="U9">
        <f>Rohdaten_2018!E9</f>
        <v>129</v>
      </c>
      <c r="W9">
        <f>Rohdaten_2017!A9</f>
        <v>151</v>
      </c>
      <c r="X9" t="str">
        <f>Rohdaten_2017!B9</f>
        <v xml:space="preserve">Gifhorn                </v>
      </c>
      <c r="Y9">
        <f>Rohdaten_2017!C9</f>
        <v>1649</v>
      </c>
      <c r="Z9">
        <f>Rohdaten_2017!D9</f>
        <v>1534</v>
      </c>
      <c r="AA9">
        <f>Rohdaten_2017!E9</f>
        <v>115</v>
      </c>
    </row>
    <row r="10" spans="1:27" x14ac:dyDescent="0.25">
      <c r="A10">
        <v>153</v>
      </c>
      <c r="B10" t="s">
        <v>79</v>
      </c>
      <c r="C10">
        <f t="shared" si="0"/>
        <v>149</v>
      </c>
      <c r="D10">
        <f t="shared" si="1"/>
        <v>159</v>
      </c>
      <c r="E10">
        <f t="shared" si="2"/>
        <v>808</v>
      </c>
      <c r="F10">
        <f t="shared" si="3"/>
        <v>801</v>
      </c>
      <c r="G10">
        <f t="shared" si="4"/>
        <v>133</v>
      </c>
      <c r="H10">
        <f t="shared" si="5"/>
        <v>796</v>
      </c>
      <c r="J10">
        <v>153</v>
      </c>
      <c r="K10" t="str">
        <f>VLOOKUP(J10,Rohdaten_2019!$A$19:$I$69,2,FALSE)</f>
        <v>153 Goslar</v>
      </c>
      <c r="L10">
        <f>VLOOKUP(J10,Rohdaten_2019!$A$19:$I$69,3,FALSE)</f>
        <v>929</v>
      </c>
      <c r="M10">
        <f>VLOOKUP(J10,Rohdaten_2019!$A$19:$I$69,6,FALSE)</f>
        <v>796</v>
      </c>
      <c r="N10">
        <f>VLOOKUP(J10,Rohdaten_2019!$A$19:$I$69,8,FALSE)</f>
        <v>133</v>
      </c>
      <c r="Q10">
        <f>Rohdaten_2018!A10</f>
        <v>153</v>
      </c>
      <c r="R10" t="str">
        <f>Rohdaten_2018!B10</f>
        <v xml:space="preserve">Goslar                 </v>
      </c>
      <c r="S10">
        <f>Rohdaten_2018!C10</f>
        <v>960</v>
      </c>
      <c r="T10">
        <f>Rohdaten_2018!D10</f>
        <v>801</v>
      </c>
      <c r="U10">
        <f>Rohdaten_2018!E10</f>
        <v>159</v>
      </c>
      <c r="W10">
        <f>Rohdaten_2017!A10</f>
        <v>153</v>
      </c>
      <c r="X10" t="str">
        <f>Rohdaten_2017!B10</f>
        <v xml:space="preserve">Goslar                 </v>
      </c>
      <c r="Y10">
        <f>Rohdaten_2017!C10</f>
        <v>957</v>
      </c>
      <c r="Z10">
        <f>Rohdaten_2017!D10</f>
        <v>808</v>
      </c>
      <c r="AA10">
        <f>Rohdaten_2017!E10</f>
        <v>149</v>
      </c>
    </row>
    <row r="11" spans="1:27" x14ac:dyDescent="0.25">
      <c r="A11">
        <v>154</v>
      </c>
      <c r="B11" t="s">
        <v>80</v>
      </c>
      <c r="C11">
        <f t="shared" si="0"/>
        <v>86</v>
      </c>
      <c r="D11">
        <f t="shared" si="1"/>
        <v>53</v>
      </c>
      <c r="E11">
        <f t="shared" si="2"/>
        <v>745</v>
      </c>
      <c r="F11">
        <f t="shared" si="3"/>
        <v>731</v>
      </c>
      <c r="G11">
        <f t="shared" si="4"/>
        <v>75</v>
      </c>
      <c r="H11">
        <f t="shared" si="5"/>
        <v>734</v>
      </c>
      <c r="J11">
        <v>154</v>
      </c>
      <c r="K11" t="str">
        <f>VLOOKUP(J11,Rohdaten_2019!$A$19:$I$69,2,FALSE)</f>
        <v>154 Helmstedt</v>
      </c>
      <c r="L11">
        <f>VLOOKUP(J11,Rohdaten_2019!$A$19:$I$69,3,FALSE)</f>
        <v>809</v>
      </c>
      <c r="M11">
        <f>VLOOKUP(J11,Rohdaten_2019!$A$19:$I$69,6,FALSE)</f>
        <v>734</v>
      </c>
      <c r="N11">
        <f>VLOOKUP(J11,Rohdaten_2019!$A$19:$I$69,8,FALSE)</f>
        <v>75</v>
      </c>
      <c r="Q11">
        <f>Rohdaten_2018!A11</f>
        <v>154</v>
      </c>
      <c r="R11" t="str">
        <f>Rohdaten_2018!B11</f>
        <v xml:space="preserve">Helmstedt              </v>
      </c>
      <c r="S11">
        <f>Rohdaten_2018!C11</f>
        <v>784</v>
      </c>
      <c r="T11">
        <f>Rohdaten_2018!D11</f>
        <v>731</v>
      </c>
      <c r="U11">
        <f>Rohdaten_2018!E11</f>
        <v>53</v>
      </c>
      <c r="W11">
        <f>Rohdaten_2017!A11</f>
        <v>154</v>
      </c>
      <c r="X11" t="str">
        <f>Rohdaten_2017!B11</f>
        <v xml:space="preserve">Helmstedt              </v>
      </c>
      <c r="Y11">
        <f>Rohdaten_2017!C11</f>
        <v>831</v>
      </c>
      <c r="Z11">
        <f>Rohdaten_2017!D11</f>
        <v>745</v>
      </c>
      <c r="AA11">
        <f>Rohdaten_2017!E11</f>
        <v>86</v>
      </c>
    </row>
    <row r="12" spans="1:27" x14ac:dyDescent="0.25">
      <c r="A12">
        <v>155</v>
      </c>
      <c r="B12" t="s">
        <v>81</v>
      </c>
      <c r="C12">
        <f t="shared" si="0"/>
        <v>129</v>
      </c>
      <c r="D12">
        <f t="shared" si="1"/>
        <v>109</v>
      </c>
      <c r="E12">
        <f t="shared" si="2"/>
        <v>895</v>
      </c>
      <c r="F12">
        <f t="shared" si="3"/>
        <v>896</v>
      </c>
      <c r="G12">
        <f t="shared" si="4"/>
        <v>111</v>
      </c>
      <c r="H12">
        <f t="shared" si="5"/>
        <v>920</v>
      </c>
      <c r="J12">
        <v>155</v>
      </c>
      <c r="K12" t="str">
        <f>VLOOKUP(J12,Rohdaten_2019!$A$19:$I$69,2,FALSE)</f>
        <v>155 Northeim</v>
      </c>
      <c r="L12">
        <f>VLOOKUP(J12,Rohdaten_2019!$A$19:$I$69,3,FALSE)</f>
        <v>1031</v>
      </c>
      <c r="M12">
        <f>VLOOKUP(J12,Rohdaten_2019!$A$19:$I$69,6,FALSE)</f>
        <v>920</v>
      </c>
      <c r="N12">
        <f>VLOOKUP(J12,Rohdaten_2019!$A$19:$I$69,8,FALSE)</f>
        <v>111</v>
      </c>
      <c r="Q12">
        <f>Rohdaten_2018!A12</f>
        <v>155</v>
      </c>
      <c r="R12" t="str">
        <f>Rohdaten_2018!B12</f>
        <v xml:space="preserve">Northeim               </v>
      </c>
      <c r="S12">
        <f>Rohdaten_2018!C12</f>
        <v>1005</v>
      </c>
      <c r="T12">
        <f>Rohdaten_2018!D12</f>
        <v>896</v>
      </c>
      <c r="U12">
        <f>Rohdaten_2018!E12</f>
        <v>109</v>
      </c>
      <c r="W12">
        <f>Rohdaten_2017!A12</f>
        <v>155</v>
      </c>
      <c r="X12" t="str">
        <f>Rohdaten_2017!B12</f>
        <v xml:space="preserve">Northeim               </v>
      </c>
      <c r="Y12">
        <f>Rohdaten_2017!C12</f>
        <v>1024</v>
      </c>
      <c r="Z12">
        <f>Rohdaten_2017!D12</f>
        <v>895</v>
      </c>
      <c r="AA12">
        <f>Rohdaten_2017!E12</f>
        <v>129</v>
      </c>
    </row>
    <row r="13" spans="1:27" x14ac:dyDescent="0.25">
      <c r="A13">
        <v>157</v>
      </c>
      <c r="B13" t="s">
        <v>82</v>
      </c>
      <c r="C13">
        <f t="shared" si="0"/>
        <v>112</v>
      </c>
      <c r="D13">
        <f t="shared" si="1"/>
        <v>109</v>
      </c>
      <c r="E13">
        <f t="shared" si="2"/>
        <v>1116</v>
      </c>
      <c r="F13">
        <f t="shared" si="3"/>
        <v>1122</v>
      </c>
      <c r="G13">
        <f t="shared" si="4"/>
        <v>128</v>
      </c>
      <c r="H13">
        <f t="shared" si="5"/>
        <v>1119</v>
      </c>
      <c r="J13">
        <v>157</v>
      </c>
      <c r="K13" t="str">
        <f>VLOOKUP(J13,Rohdaten_2019!$A$19:$I$69,2,FALSE)</f>
        <v>157 Peine</v>
      </c>
      <c r="L13">
        <f>VLOOKUP(J13,Rohdaten_2019!$A$19:$I$69,3,FALSE)</f>
        <v>1247</v>
      </c>
      <c r="M13">
        <f>VLOOKUP(J13,Rohdaten_2019!$A$19:$I$69,6,FALSE)</f>
        <v>1119</v>
      </c>
      <c r="N13">
        <f>VLOOKUP(J13,Rohdaten_2019!$A$19:$I$69,8,FALSE)</f>
        <v>128</v>
      </c>
      <c r="Q13">
        <f>Rohdaten_2018!A13</f>
        <v>157</v>
      </c>
      <c r="R13" t="str">
        <f>Rohdaten_2018!B13</f>
        <v xml:space="preserve">Peine                  </v>
      </c>
      <c r="S13">
        <f>Rohdaten_2018!C13</f>
        <v>1231</v>
      </c>
      <c r="T13">
        <f>Rohdaten_2018!D13</f>
        <v>1122</v>
      </c>
      <c r="U13">
        <f>Rohdaten_2018!E13</f>
        <v>109</v>
      </c>
      <c r="W13">
        <f>Rohdaten_2017!A13</f>
        <v>157</v>
      </c>
      <c r="X13" t="str">
        <f>Rohdaten_2017!B13</f>
        <v xml:space="preserve">Peine                  </v>
      </c>
      <c r="Y13">
        <f>Rohdaten_2017!C13</f>
        <v>1228</v>
      </c>
      <c r="Z13">
        <f>Rohdaten_2017!D13</f>
        <v>1116</v>
      </c>
      <c r="AA13">
        <f>Rohdaten_2017!E13</f>
        <v>112</v>
      </c>
    </row>
    <row r="14" spans="1:27" x14ac:dyDescent="0.25">
      <c r="A14">
        <v>158</v>
      </c>
      <c r="B14" t="s">
        <v>83</v>
      </c>
      <c r="C14">
        <f t="shared" si="0"/>
        <v>78</v>
      </c>
      <c r="D14">
        <f t="shared" si="1"/>
        <v>91</v>
      </c>
      <c r="E14">
        <f t="shared" si="2"/>
        <v>890</v>
      </c>
      <c r="F14">
        <f t="shared" si="3"/>
        <v>907</v>
      </c>
      <c r="G14">
        <f t="shared" si="4"/>
        <v>79</v>
      </c>
      <c r="H14">
        <f t="shared" si="5"/>
        <v>914</v>
      </c>
      <c r="J14">
        <v>158</v>
      </c>
      <c r="K14" t="str">
        <f>VLOOKUP(J14,Rohdaten_2019!$A$19:$I$69,2,FALSE)</f>
        <v>158 Wolfenbüttel</v>
      </c>
      <c r="L14">
        <f>VLOOKUP(J14,Rohdaten_2019!$A$19:$I$69,3,FALSE)</f>
        <v>993</v>
      </c>
      <c r="M14">
        <f>VLOOKUP(J14,Rohdaten_2019!$A$19:$I$69,6,FALSE)</f>
        <v>914</v>
      </c>
      <c r="N14">
        <f>VLOOKUP(J14,Rohdaten_2019!$A$19:$I$69,8,FALSE)</f>
        <v>79</v>
      </c>
      <c r="Q14">
        <f>Rohdaten_2018!A14</f>
        <v>158</v>
      </c>
      <c r="R14" t="str">
        <f>Rohdaten_2018!B14</f>
        <v xml:space="preserve">Wolfenbüttel           </v>
      </c>
      <c r="S14">
        <f>Rohdaten_2018!C14</f>
        <v>998</v>
      </c>
      <c r="T14">
        <f>Rohdaten_2018!D14</f>
        <v>907</v>
      </c>
      <c r="U14">
        <f>Rohdaten_2018!E14</f>
        <v>91</v>
      </c>
      <c r="W14">
        <f>Rohdaten_2017!A14</f>
        <v>158</v>
      </c>
      <c r="X14" t="str">
        <f>Rohdaten_2017!B14</f>
        <v xml:space="preserve">Wolfenbüttel           </v>
      </c>
      <c r="Y14">
        <f>Rohdaten_2017!C14</f>
        <v>968</v>
      </c>
      <c r="Z14">
        <f>Rohdaten_2017!D14</f>
        <v>890</v>
      </c>
      <c r="AA14">
        <f>Rohdaten_2017!E14</f>
        <v>78</v>
      </c>
    </row>
    <row r="15" spans="1:27" x14ac:dyDescent="0.25">
      <c r="A15">
        <v>159</v>
      </c>
      <c r="B15" t="s">
        <v>84</v>
      </c>
      <c r="C15">
        <f t="shared" si="0"/>
        <v>310</v>
      </c>
      <c r="D15">
        <f t="shared" si="1"/>
        <v>346</v>
      </c>
      <c r="E15">
        <f t="shared" si="2"/>
        <v>2464</v>
      </c>
      <c r="F15">
        <f t="shared" si="3"/>
        <v>2525</v>
      </c>
      <c r="G15">
        <f t="shared" si="4"/>
        <v>287</v>
      </c>
      <c r="H15">
        <f t="shared" si="5"/>
        <v>2348</v>
      </c>
      <c r="J15">
        <v>159</v>
      </c>
      <c r="K15" t="str">
        <f>VLOOKUP(J15,Rohdaten_2019!$A$19:$I$69,2,FALSE)</f>
        <v>159 Göttingen</v>
      </c>
      <c r="L15">
        <f>VLOOKUP(J15,Rohdaten_2019!$A$19:$I$69,3,FALSE)</f>
        <v>2635</v>
      </c>
      <c r="M15">
        <f>VLOOKUP(J15,Rohdaten_2019!$A$19:$I$69,6,FALSE)</f>
        <v>2348</v>
      </c>
      <c r="N15">
        <f>VLOOKUP(J15,Rohdaten_2019!$A$19:$I$69,8,FALSE)</f>
        <v>287</v>
      </c>
      <c r="Q15">
        <f>Rohdaten_2018!A15</f>
        <v>159</v>
      </c>
      <c r="R15" t="str">
        <f>Rohdaten_2018!B15</f>
        <v xml:space="preserve">Göttingen              </v>
      </c>
      <c r="S15">
        <f>Rohdaten_2018!C15</f>
        <v>2871</v>
      </c>
      <c r="T15">
        <f>Rohdaten_2018!D15</f>
        <v>2525</v>
      </c>
      <c r="U15">
        <f>Rohdaten_2018!E15</f>
        <v>346</v>
      </c>
      <c r="W15">
        <f>Rohdaten_2017!A15</f>
        <v>159</v>
      </c>
      <c r="X15" t="str">
        <f>Rohdaten_2017!B15</f>
        <v xml:space="preserve">Göttingen              </v>
      </c>
      <c r="Y15">
        <f>Rohdaten_2017!C15</f>
        <v>2774</v>
      </c>
      <c r="Z15">
        <f>Rohdaten_2017!D15</f>
        <v>2464</v>
      </c>
      <c r="AA15">
        <f>Rohdaten_2017!E15</f>
        <v>310</v>
      </c>
    </row>
    <row r="16" spans="1:27" x14ac:dyDescent="0.25">
      <c r="A16">
        <v>2</v>
      </c>
      <c r="B16" t="s">
        <v>85</v>
      </c>
      <c r="C16">
        <f t="shared" si="0"/>
        <v>2462</v>
      </c>
      <c r="D16">
        <f t="shared" si="1"/>
        <v>2655</v>
      </c>
      <c r="E16">
        <f t="shared" si="2"/>
        <v>16944</v>
      </c>
      <c r="F16">
        <f t="shared" si="3"/>
        <v>17122</v>
      </c>
      <c r="G16">
        <f t="shared" si="4"/>
        <v>2369</v>
      </c>
      <c r="H16">
        <f t="shared" si="5"/>
        <v>16920</v>
      </c>
      <c r="J16">
        <v>2</v>
      </c>
      <c r="K16" t="str">
        <f>VLOOKUP(J16,Rohdaten_2019!$A$19:$I$69,2,FALSE)</f>
        <v>2 Hannover</v>
      </c>
      <c r="L16">
        <f>VLOOKUP(J16,Rohdaten_2019!$A$19:$I$69,3,FALSE)</f>
        <v>19289</v>
      </c>
      <c r="M16">
        <f>VLOOKUP(J16,Rohdaten_2019!$A$19:$I$69,6,FALSE)</f>
        <v>16920</v>
      </c>
      <c r="N16">
        <f>VLOOKUP(J16,Rohdaten_2019!$A$19:$I$69,8,FALSE)</f>
        <v>2369</v>
      </c>
      <c r="Q16">
        <f>Rohdaten_2018!A16</f>
        <v>2</v>
      </c>
      <c r="R16" t="str">
        <f>Rohdaten_2018!B16</f>
        <v xml:space="preserve">Hannover               </v>
      </c>
      <c r="S16">
        <f>Rohdaten_2018!C16</f>
        <v>19777</v>
      </c>
      <c r="T16">
        <f>Rohdaten_2018!D16</f>
        <v>17122</v>
      </c>
      <c r="U16">
        <f>Rohdaten_2018!E16</f>
        <v>2655</v>
      </c>
      <c r="W16">
        <f>Rohdaten_2017!A16</f>
        <v>2</v>
      </c>
      <c r="X16" t="str">
        <f>Rohdaten_2017!B16</f>
        <v xml:space="preserve">Hannover               </v>
      </c>
      <c r="Y16">
        <f>Rohdaten_2017!C16</f>
        <v>19406</v>
      </c>
      <c r="Z16">
        <f>Rohdaten_2017!D16</f>
        <v>16944</v>
      </c>
      <c r="AA16">
        <f>Rohdaten_2017!E16</f>
        <v>2462</v>
      </c>
    </row>
    <row r="17" spans="1:27" x14ac:dyDescent="0.25">
      <c r="A17">
        <v>241</v>
      </c>
      <c r="B17" t="s">
        <v>86</v>
      </c>
      <c r="C17">
        <f t="shared" si="0"/>
        <v>1490</v>
      </c>
      <c r="D17">
        <f t="shared" si="1"/>
        <v>1596</v>
      </c>
      <c r="E17">
        <f t="shared" si="2"/>
        <v>9855</v>
      </c>
      <c r="F17">
        <f t="shared" si="3"/>
        <v>9767</v>
      </c>
      <c r="G17">
        <f t="shared" si="4"/>
        <v>1360</v>
      </c>
      <c r="H17">
        <f t="shared" si="5"/>
        <v>9538</v>
      </c>
      <c r="J17">
        <v>241</v>
      </c>
      <c r="K17" t="str">
        <f>VLOOKUP(J17,Rohdaten_2019!$A$19:$I$69,2,FALSE)</f>
        <v>241 Hannover,Region</v>
      </c>
      <c r="L17">
        <f>VLOOKUP(J17,Rohdaten_2019!$A$19:$I$69,3,FALSE)</f>
        <v>10898</v>
      </c>
      <c r="M17">
        <f>VLOOKUP(J17,Rohdaten_2019!$A$19:$I$69,6,FALSE)</f>
        <v>9538</v>
      </c>
      <c r="N17">
        <f>VLOOKUP(J17,Rohdaten_2019!$A$19:$I$69,8,FALSE)</f>
        <v>1360</v>
      </c>
      <c r="Q17">
        <f>Rohdaten_2018!A17</f>
        <v>241</v>
      </c>
      <c r="R17" t="str">
        <f>Rohdaten_2018!B17</f>
        <v xml:space="preserve">Hannover, Region       </v>
      </c>
      <c r="S17">
        <f>Rohdaten_2018!C17</f>
        <v>11363</v>
      </c>
      <c r="T17">
        <f>Rohdaten_2018!D17</f>
        <v>9767</v>
      </c>
      <c r="U17">
        <f>Rohdaten_2018!E17</f>
        <v>1596</v>
      </c>
      <c r="W17">
        <f>Rohdaten_2017!A17</f>
        <v>241</v>
      </c>
      <c r="X17" t="str">
        <f>Rohdaten_2017!B17</f>
        <v xml:space="preserve">Hannover, Region       </v>
      </c>
      <c r="Y17">
        <f>Rohdaten_2017!C17</f>
        <v>11345</v>
      </c>
      <c r="Z17">
        <f>Rohdaten_2017!D17</f>
        <v>9855</v>
      </c>
      <c r="AA17">
        <f>Rohdaten_2017!E17</f>
        <v>1490</v>
      </c>
    </row>
    <row r="18" spans="1:27" x14ac:dyDescent="0.25">
      <c r="A18">
        <v>241001</v>
      </c>
      <c r="B18" t="s">
        <v>87</v>
      </c>
      <c r="C18">
        <f t="shared" si="0"/>
        <v>779</v>
      </c>
      <c r="D18">
        <f t="shared" si="1"/>
        <v>870</v>
      </c>
      <c r="E18">
        <f t="shared" si="2"/>
        <v>4860</v>
      </c>
      <c r="F18">
        <f t="shared" si="3"/>
        <v>4767</v>
      </c>
      <c r="G18">
        <f t="shared" si="4"/>
        <v>798</v>
      </c>
      <c r="H18">
        <f t="shared" si="5"/>
        <v>4625</v>
      </c>
      <c r="J18">
        <v>241001</v>
      </c>
      <c r="K18" t="str">
        <f>VLOOKUP(J18,Rohdaten_2019!$A$19:$I$69,2,FALSE)</f>
        <v>241001 Hannover,Landesha</v>
      </c>
      <c r="L18">
        <f>VLOOKUP(J18,Rohdaten_2019!$A$19:$I$69,3,FALSE)</f>
        <v>5423</v>
      </c>
      <c r="M18">
        <f>VLOOKUP(J18,Rohdaten_2019!$A$19:$I$69,6,FALSE)</f>
        <v>4625</v>
      </c>
      <c r="N18">
        <f>VLOOKUP(J18,Rohdaten_2019!$A$19:$I$69,8,FALSE)</f>
        <v>798</v>
      </c>
      <c r="Q18">
        <f>Rohdaten_2018!A18</f>
        <v>241001</v>
      </c>
      <c r="R18" t="str">
        <f>Rohdaten_2018!B18</f>
        <v>Hannover,Landeshauptsta</v>
      </c>
      <c r="S18">
        <f>Rohdaten_2018!C18</f>
        <v>5637</v>
      </c>
      <c r="T18">
        <f>Rohdaten_2018!D18</f>
        <v>4767</v>
      </c>
      <c r="U18">
        <f>Rohdaten_2018!E18</f>
        <v>870</v>
      </c>
      <c r="W18">
        <f>Rohdaten_2017!A18</f>
        <v>241001</v>
      </c>
      <c r="X18" t="str">
        <f>Rohdaten_2017!B18</f>
        <v>Hannover,Landeshauptsta</v>
      </c>
      <c r="Y18">
        <f>Rohdaten_2017!C18</f>
        <v>5639</v>
      </c>
      <c r="Z18">
        <f>Rohdaten_2017!D18</f>
        <v>4860</v>
      </c>
      <c r="AA18">
        <f>Rohdaten_2017!E18</f>
        <v>779</v>
      </c>
    </row>
    <row r="19" spans="1:27" x14ac:dyDescent="0.25">
      <c r="A19">
        <v>241999</v>
      </c>
      <c r="B19" t="s">
        <v>27</v>
      </c>
      <c r="G19">
        <f>G17-G18</f>
        <v>562</v>
      </c>
      <c r="H19">
        <f>H17-H18</f>
        <v>4913</v>
      </c>
    </row>
    <row r="20" spans="1:27" x14ac:dyDescent="0.25">
      <c r="A20">
        <v>251</v>
      </c>
      <c r="B20" t="s">
        <v>88</v>
      </c>
      <c r="C20">
        <f t="shared" si="0"/>
        <v>240</v>
      </c>
      <c r="D20">
        <f t="shared" si="1"/>
        <v>233</v>
      </c>
      <c r="E20">
        <f t="shared" si="2"/>
        <v>1600</v>
      </c>
      <c r="F20">
        <f t="shared" si="3"/>
        <v>1620</v>
      </c>
      <c r="G20">
        <f t="shared" si="4"/>
        <v>218</v>
      </c>
      <c r="H20">
        <f t="shared" si="5"/>
        <v>1731</v>
      </c>
      <c r="J20">
        <v>251</v>
      </c>
      <c r="K20" t="str">
        <f>VLOOKUP(J20,Rohdaten_2019!$A$19:$I$69,2,FALSE)</f>
        <v>251 Diepholz</v>
      </c>
      <c r="L20">
        <f>VLOOKUP(J20,Rohdaten_2019!$A$19:$I$69,3,FALSE)</f>
        <v>1949</v>
      </c>
      <c r="M20">
        <f>VLOOKUP(J20,Rohdaten_2019!$A$19:$I$69,6,FALSE)</f>
        <v>1731</v>
      </c>
      <c r="N20">
        <f>VLOOKUP(J20,Rohdaten_2019!$A$19:$I$69,8,FALSE)</f>
        <v>218</v>
      </c>
      <c r="Q20">
        <f>Rohdaten_2018!A19</f>
        <v>251</v>
      </c>
      <c r="R20" t="str">
        <f>Rohdaten_2018!B19</f>
        <v xml:space="preserve">Diepholz               </v>
      </c>
      <c r="S20">
        <f>Rohdaten_2018!C19</f>
        <v>1853</v>
      </c>
      <c r="T20">
        <f>Rohdaten_2018!D19</f>
        <v>1620</v>
      </c>
      <c r="U20">
        <f>Rohdaten_2018!E19</f>
        <v>233</v>
      </c>
      <c r="W20">
        <f>Rohdaten_2017!A19</f>
        <v>251</v>
      </c>
      <c r="X20" t="str">
        <f>Rohdaten_2017!B19</f>
        <v xml:space="preserve">Diepholz               </v>
      </c>
      <c r="Y20">
        <f>Rohdaten_2017!C19</f>
        <v>1840</v>
      </c>
      <c r="Z20">
        <f>Rohdaten_2017!D19</f>
        <v>1600</v>
      </c>
      <c r="AA20">
        <f>Rohdaten_2017!E19</f>
        <v>240</v>
      </c>
    </row>
    <row r="21" spans="1:27" x14ac:dyDescent="0.25">
      <c r="A21">
        <v>252</v>
      </c>
      <c r="B21" t="s">
        <v>89</v>
      </c>
      <c r="C21">
        <f t="shared" si="0"/>
        <v>174</v>
      </c>
      <c r="D21">
        <f t="shared" si="1"/>
        <v>200</v>
      </c>
      <c r="E21">
        <f t="shared" si="2"/>
        <v>1046</v>
      </c>
      <c r="F21">
        <f t="shared" si="3"/>
        <v>1044</v>
      </c>
      <c r="G21">
        <f t="shared" si="4"/>
        <v>198</v>
      </c>
      <c r="H21">
        <f t="shared" si="5"/>
        <v>1089</v>
      </c>
      <c r="J21">
        <v>252</v>
      </c>
      <c r="K21" t="str">
        <f>VLOOKUP(J21,Rohdaten_2019!$A$19:$I$69,2,FALSE)</f>
        <v>252 Hameln-Pyrmont</v>
      </c>
      <c r="L21">
        <f>VLOOKUP(J21,Rohdaten_2019!$A$19:$I$69,3,FALSE)</f>
        <v>1287</v>
      </c>
      <c r="M21">
        <f>VLOOKUP(J21,Rohdaten_2019!$A$19:$I$69,6,FALSE)</f>
        <v>1089</v>
      </c>
      <c r="N21">
        <f>VLOOKUP(J21,Rohdaten_2019!$A$19:$I$69,8,FALSE)</f>
        <v>198</v>
      </c>
      <c r="Q21">
        <f>Rohdaten_2018!A20</f>
        <v>252</v>
      </c>
      <c r="R21" t="str">
        <f>Rohdaten_2018!B20</f>
        <v xml:space="preserve">Hameln-Pyrmont         </v>
      </c>
      <c r="S21">
        <f>Rohdaten_2018!C20</f>
        <v>1244</v>
      </c>
      <c r="T21">
        <f>Rohdaten_2018!D20</f>
        <v>1044</v>
      </c>
      <c r="U21">
        <f>Rohdaten_2018!E20</f>
        <v>200</v>
      </c>
      <c r="W21">
        <f>Rohdaten_2017!A20</f>
        <v>252</v>
      </c>
      <c r="X21" t="str">
        <f>Rohdaten_2017!B20</f>
        <v xml:space="preserve">Hameln-Pyrmont         </v>
      </c>
      <c r="Y21">
        <f>Rohdaten_2017!C20</f>
        <v>1220</v>
      </c>
      <c r="Z21">
        <f>Rohdaten_2017!D20</f>
        <v>1046</v>
      </c>
      <c r="AA21">
        <f>Rohdaten_2017!E20</f>
        <v>174</v>
      </c>
    </row>
    <row r="22" spans="1:27" x14ac:dyDescent="0.25">
      <c r="A22">
        <v>254</v>
      </c>
      <c r="B22" t="s">
        <v>90</v>
      </c>
      <c r="C22">
        <f t="shared" si="0"/>
        <v>226</v>
      </c>
      <c r="D22">
        <f t="shared" si="1"/>
        <v>270</v>
      </c>
      <c r="E22">
        <f t="shared" si="2"/>
        <v>1960</v>
      </c>
      <c r="F22">
        <f t="shared" si="3"/>
        <v>2112</v>
      </c>
      <c r="G22">
        <f t="shared" si="4"/>
        <v>262</v>
      </c>
      <c r="H22">
        <f t="shared" si="5"/>
        <v>2077</v>
      </c>
      <c r="J22">
        <v>254</v>
      </c>
      <c r="K22" t="str">
        <f>VLOOKUP(J22,Rohdaten_2019!$A$19:$I$69,2,FALSE)</f>
        <v>254 Hildesheim</v>
      </c>
      <c r="L22">
        <f>VLOOKUP(J22,Rohdaten_2019!$A$19:$I$69,3,FALSE)</f>
        <v>2339</v>
      </c>
      <c r="M22">
        <f>VLOOKUP(J22,Rohdaten_2019!$A$19:$I$69,6,FALSE)</f>
        <v>2077</v>
      </c>
      <c r="N22">
        <f>VLOOKUP(J22,Rohdaten_2019!$A$19:$I$69,8,FALSE)</f>
        <v>262</v>
      </c>
      <c r="Q22">
        <f>Rohdaten_2018!A21</f>
        <v>254</v>
      </c>
      <c r="R22" t="str">
        <f>Rohdaten_2018!B21</f>
        <v xml:space="preserve">Hildesheim             </v>
      </c>
      <c r="S22">
        <f>Rohdaten_2018!C21</f>
        <v>2382</v>
      </c>
      <c r="T22">
        <f>Rohdaten_2018!D21</f>
        <v>2112</v>
      </c>
      <c r="U22">
        <f>Rohdaten_2018!E21</f>
        <v>270</v>
      </c>
      <c r="W22">
        <f>Rohdaten_2017!A21</f>
        <v>254</v>
      </c>
      <c r="X22" t="str">
        <f>Rohdaten_2017!B21</f>
        <v xml:space="preserve">Hildesheim             </v>
      </c>
      <c r="Y22">
        <f>Rohdaten_2017!C21</f>
        <v>2186</v>
      </c>
      <c r="Z22">
        <f>Rohdaten_2017!D21</f>
        <v>1960</v>
      </c>
      <c r="AA22">
        <f>Rohdaten_2017!E21</f>
        <v>226</v>
      </c>
    </row>
    <row r="23" spans="1:27" x14ac:dyDescent="0.25">
      <c r="A23">
        <v>255</v>
      </c>
      <c r="B23" t="s">
        <v>91</v>
      </c>
      <c r="C23">
        <f t="shared" si="0"/>
        <v>61</v>
      </c>
      <c r="D23">
        <f t="shared" si="1"/>
        <v>52</v>
      </c>
      <c r="E23">
        <f t="shared" si="2"/>
        <v>478</v>
      </c>
      <c r="F23">
        <f t="shared" si="3"/>
        <v>548</v>
      </c>
      <c r="G23">
        <f t="shared" si="4"/>
        <v>50</v>
      </c>
      <c r="H23">
        <f t="shared" si="5"/>
        <v>448</v>
      </c>
      <c r="J23">
        <v>255</v>
      </c>
      <c r="K23" t="str">
        <f>VLOOKUP(J23,Rohdaten_2019!$A$19:$I$69,2,FALSE)</f>
        <v>255 Holzminden</v>
      </c>
      <c r="L23">
        <f>VLOOKUP(J23,Rohdaten_2019!$A$19:$I$69,3,FALSE)</f>
        <v>498</v>
      </c>
      <c r="M23">
        <f>VLOOKUP(J23,Rohdaten_2019!$A$19:$I$69,6,FALSE)</f>
        <v>448</v>
      </c>
      <c r="N23">
        <f>VLOOKUP(J23,Rohdaten_2019!$A$19:$I$69,8,FALSE)</f>
        <v>50</v>
      </c>
      <c r="Q23">
        <f>Rohdaten_2018!A22</f>
        <v>255</v>
      </c>
      <c r="R23" t="str">
        <f>Rohdaten_2018!B22</f>
        <v xml:space="preserve">Holzminden             </v>
      </c>
      <c r="S23">
        <f>Rohdaten_2018!C22</f>
        <v>600</v>
      </c>
      <c r="T23">
        <f>Rohdaten_2018!D22</f>
        <v>548</v>
      </c>
      <c r="U23">
        <f>Rohdaten_2018!E22</f>
        <v>52</v>
      </c>
      <c r="W23">
        <f>Rohdaten_2017!A22</f>
        <v>255</v>
      </c>
      <c r="X23" t="str">
        <f>Rohdaten_2017!B22</f>
        <v xml:space="preserve">Holzminden             </v>
      </c>
      <c r="Y23">
        <f>Rohdaten_2017!C22</f>
        <v>539</v>
      </c>
      <c r="Z23">
        <f>Rohdaten_2017!D22</f>
        <v>478</v>
      </c>
      <c r="AA23">
        <f>Rohdaten_2017!E22</f>
        <v>61</v>
      </c>
    </row>
    <row r="24" spans="1:27" x14ac:dyDescent="0.25">
      <c r="A24">
        <v>256</v>
      </c>
      <c r="B24" t="s">
        <v>92</v>
      </c>
      <c r="C24">
        <f t="shared" si="0"/>
        <v>116</v>
      </c>
      <c r="D24">
        <f t="shared" si="1"/>
        <v>109</v>
      </c>
      <c r="E24">
        <f t="shared" si="2"/>
        <v>923</v>
      </c>
      <c r="F24">
        <f t="shared" si="3"/>
        <v>914</v>
      </c>
      <c r="G24">
        <f t="shared" si="4"/>
        <v>142</v>
      </c>
      <c r="H24">
        <f t="shared" si="5"/>
        <v>923</v>
      </c>
      <c r="J24">
        <v>256</v>
      </c>
      <c r="K24" t="str">
        <f>VLOOKUP(J24,Rohdaten_2019!$A$19:$I$69,2,FALSE)</f>
        <v>256 Nienburg (Weser)</v>
      </c>
      <c r="L24">
        <f>VLOOKUP(J24,Rohdaten_2019!$A$19:$I$69,3,FALSE)</f>
        <v>1065</v>
      </c>
      <c r="M24">
        <f>VLOOKUP(J24,Rohdaten_2019!$A$19:$I$69,6,FALSE)</f>
        <v>923</v>
      </c>
      <c r="N24">
        <f>VLOOKUP(J24,Rohdaten_2019!$A$19:$I$69,8,FALSE)</f>
        <v>142</v>
      </c>
      <c r="Q24">
        <f>Rohdaten_2018!A23</f>
        <v>256</v>
      </c>
      <c r="R24" t="str">
        <f>Rohdaten_2018!B23</f>
        <v xml:space="preserve">Nienburg (Weser)       </v>
      </c>
      <c r="S24">
        <f>Rohdaten_2018!C23</f>
        <v>1023</v>
      </c>
      <c r="T24">
        <f>Rohdaten_2018!D23</f>
        <v>914</v>
      </c>
      <c r="U24">
        <f>Rohdaten_2018!E23</f>
        <v>109</v>
      </c>
      <c r="W24">
        <f>Rohdaten_2017!A23</f>
        <v>256</v>
      </c>
      <c r="X24" t="str">
        <f>Rohdaten_2017!B23</f>
        <v xml:space="preserve">Nienburg (Weser)       </v>
      </c>
      <c r="Y24">
        <f>Rohdaten_2017!C23</f>
        <v>1039</v>
      </c>
      <c r="Z24">
        <f>Rohdaten_2017!D23</f>
        <v>923</v>
      </c>
      <c r="AA24">
        <f>Rohdaten_2017!E23</f>
        <v>116</v>
      </c>
    </row>
    <row r="25" spans="1:27" x14ac:dyDescent="0.25">
      <c r="A25">
        <v>257</v>
      </c>
      <c r="B25" t="s">
        <v>93</v>
      </c>
      <c r="C25">
        <f t="shared" si="0"/>
        <v>155</v>
      </c>
      <c r="D25">
        <f t="shared" si="1"/>
        <v>195</v>
      </c>
      <c r="E25">
        <f t="shared" si="2"/>
        <v>1082</v>
      </c>
      <c r="F25">
        <f t="shared" si="3"/>
        <v>1117</v>
      </c>
      <c r="G25">
        <f t="shared" si="4"/>
        <v>139</v>
      </c>
      <c r="H25">
        <f t="shared" si="5"/>
        <v>1114</v>
      </c>
      <c r="J25">
        <v>257</v>
      </c>
      <c r="K25" t="str">
        <f>VLOOKUP(J25,Rohdaten_2019!$A$19:$I$69,2,FALSE)</f>
        <v>257 Schaumburg</v>
      </c>
      <c r="L25">
        <f>VLOOKUP(J25,Rohdaten_2019!$A$19:$I$69,3,FALSE)</f>
        <v>1253</v>
      </c>
      <c r="M25">
        <f>VLOOKUP(J25,Rohdaten_2019!$A$19:$I$69,6,FALSE)</f>
        <v>1114</v>
      </c>
      <c r="N25">
        <f>VLOOKUP(J25,Rohdaten_2019!$A$19:$I$69,8,FALSE)</f>
        <v>139</v>
      </c>
      <c r="Q25">
        <f>Rohdaten_2018!A24</f>
        <v>257</v>
      </c>
      <c r="R25" t="str">
        <f>Rohdaten_2018!B24</f>
        <v xml:space="preserve">Schaumburg             </v>
      </c>
      <c r="S25">
        <f>Rohdaten_2018!C24</f>
        <v>1312</v>
      </c>
      <c r="T25">
        <f>Rohdaten_2018!D24</f>
        <v>1117</v>
      </c>
      <c r="U25">
        <f>Rohdaten_2018!E24</f>
        <v>195</v>
      </c>
      <c r="W25">
        <f>Rohdaten_2017!A24</f>
        <v>257</v>
      </c>
      <c r="X25" t="str">
        <f>Rohdaten_2017!B24</f>
        <v xml:space="preserve">Schaumburg             </v>
      </c>
      <c r="Y25">
        <f>Rohdaten_2017!C24</f>
        <v>1237</v>
      </c>
      <c r="Z25">
        <f>Rohdaten_2017!D24</f>
        <v>1082</v>
      </c>
      <c r="AA25">
        <f>Rohdaten_2017!E24</f>
        <v>155</v>
      </c>
    </row>
    <row r="26" spans="1:27" x14ac:dyDescent="0.25">
      <c r="A26">
        <v>3</v>
      </c>
      <c r="B26" t="s">
        <v>94</v>
      </c>
      <c r="C26">
        <f t="shared" si="0"/>
        <v>1348</v>
      </c>
      <c r="D26">
        <f t="shared" si="1"/>
        <v>1387</v>
      </c>
      <c r="E26">
        <f t="shared" si="2"/>
        <v>13767</v>
      </c>
      <c r="F26">
        <f t="shared" si="3"/>
        <v>13815</v>
      </c>
      <c r="G26">
        <f t="shared" si="4"/>
        <v>1412</v>
      </c>
      <c r="H26">
        <f t="shared" si="5"/>
        <v>13727</v>
      </c>
      <c r="J26">
        <v>3</v>
      </c>
      <c r="K26" t="str">
        <f>VLOOKUP(J26,Rohdaten_2019!$A$19:$I$69,2,FALSE)</f>
        <v>3 Lüneburg</v>
      </c>
      <c r="L26">
        <f>VLOOKUP(J26,Rohdaten_2019!$A$19:$I$69,3,FALSE)</f>
        <v>15139</v>
      </c>
      <c r="M26">
        <f>VLOOKUP(J26,Rohdaten_2019!$A$19:$I$69,6,FALSE)</f>
        <v>13727</v>
      </c>
      <c r="N26">
        <f>VLOOKUP(J26,Rohdaten_2019!$A$19:$I$69,8,FALSE)</f>
        <v>1412</v>
      </c>
      <c r="Q26">
        <f>Rohdaten_2018!A25</f>
        <v>3</v>
      </c>
      <c r="R26" t="str">
        <f>Rohdaten_2018!B25</f>
        <v xml:space="preserve">Lüneburg               </v>
      </c>
      <c r="S26">
        <f>Rohdaten_2018!C25</f>
        <v>15202</v>
      </c>
      <c r="T26">
        <f>Rohdaten_2018!D25</f>
        <v>13815</v>
      </c>
      <c r="U26">
        <f>Rohdaten_2018!E25</f>
        <v>1387</v>
      </c>
      <c r="W26">
        <f>Rohdaten_2017!A25</f>
        <v>3</v>
      </c>
      <c r="X26" t="str">
        <f>Rohdaten_2017!B25</f>
        <v xml:space="preserve">Lüneburg               </v>
      </c>
      <c r="Y26">
        <f>Rohdaten_2017!C25</f>
        <v>15115</v>
      </c>
      <c r="Z26">
        <f>Rohdaten_2017!D25</f>
        <v>13767</v>
      </c>
      <c r="AA26">
        <f>Rohdaten_2017!E25</f>
        <v>1348</v>
      </c>
    </row>
    <row r="27" spans="1:27" x14ac:dyDescent="0.25">
      <c r="A27">
        <v>351</v>
      </c>
      <c r="B27" t="s">
        <v>95</v>
      </c>
      <c r="C27">
        <f t="shared" si="0"/>
        <v>168</v>
      </c>
      <c r="D27">
        <f t="shared" si="1"/>
        <v>176</v>
      </c>
      <c r="E27">
        <f t="shared" si="2"/>
        <v>1431</v>
      </c>
      <c r="F27">
        <f t="shared" si="3"/>
        <v>1422</v>
      </c>
      <c r="G27">
        <f t="shared" si="4"/>
        <v>160</v>
      </c>
      <c r="H27">
        <f t="shared" si="5"/>
        <v>1483</v>
      </c>
      <c r="J27">
        <v>351</v>
      </c>
      <c r="K27" t="str">
        <f>VLOOKUP(J27,Rohdaten_2019!$A$19:$I$69,2,FALSE)</f>
        <v>351 Celle</v>
      </c>
      <c r="L27">
        <f>VLOOKUP(J27,Rohdaten_2019!$A$19:$I$69,3,FALSE)</f>
        <v>1643</v>
      </c>
      <c r="M27">
        <f>VLOOKUP(J27,Rohdaten_2019!$A$19:$I$69,6,FALSE)</f>
        <v>1483</v>
      </c>
      <c r="N27">
        <f>VLOOKUP(J27,Rohdaten_2019!$A$19:$I$69,8,FALSE)</f>
        <v>160</v>
      </c>
      <c r="Q27">
        <f>Rohdaten_2018!A26</f>
        <v>351</v>
      </c>
      <c r="R27" t="str">
        <f>Rohdaten_2018!B26</f>
        <v xml:space="preserve">Celle                  </v>
      </c>
      <c r="S27">
        <f>Rohdaten_2018!C26</f>
        <v>1598</v>
      </c>
      <c r="T27">
        <f>Rohdaten_2018!D26</f>
        <v>1422</v>
      </c>
      <c r="U27">
        <f>Rohdaten_2018!E26</f>
        <v>176</v>
      </c>
      <c r="W27">
        <f>Rohdaten_2017!A26</f>
        <v>351</v>
      </c>
      <c r="X27" t="str">
        <f>Rohdaten_2017!B26</f>
        <v xml:space="preserve">Celle                  </v>
      </c>
      <c r="Y27">
        <f>Rohdaten_2017!C26</f>
        <v>1599</v>
      </c>
      <c r="Z27">
        <f>Rohdaten_2017!D26</f>
        <v>1431</v>
      </c>
      <c r="AA27">
        <f>Rohdaten_2017!E26</f>
        <v>168</v>
      </c>
    </row>
    <row r="28" spans="1:27" x14ac:dyDescent="0.25">
      <c r="A28">
        <v>352</v>
      </c>
      <c r="B28" t="s">
        <v>96</v>
      </c>
      <c r="C28">
        <f t="shared" si="0"/>
        <v>165</v>
      </c>
      <c r="D28">
        <f t="shared" si="1"/>
        <v>143</v>
      </c>
      <c r="E28">
        <f t="shared" si="2"/>
        <v>1495</v>
      </c>
      <c r="F28">
        <f t="shared" si="3"/>
        <v>1554</v>
      </c>
      <c r="G28">
        <f t="shared" si="4"/>
        <v>131</v>
      </c>
      <c r="H28">
        <f t="shared" si="5"/>
        <v>1390</v>
      </c>
      <c r="J28">
        <v>352</v>
      </c>
      <c r="K28" t="str">
        <f>VLOOKUP(J28,Rohdaten_2019!$A$19:$I$69,2,FALSE)</f>
        <v>352 Cuxhaven</v>
      </c>
      <c r="L28">
        <f>VLOOKUP(J28,Rohdaten_2019!$A$19:$I$69,3,FALSE)</f>
        <v>1521</v>
      </c>
      <c r="M28">
        <f>VLOOKUP(J28,Rohdaten_2019!$A$19:$I$69,6,FALSE)</f>
        <v>1390</v>
      </c>
      <c r="N28">
        <f>VLOOKUP(J28,Rohdaten_2019!$A$19:$I$69,8,FALSE)</f>
        <v>131</v>
      </c>
      <c r="Q28">
        <f>Rohdaten_2018!A27</f>
        <v>352</v>
      </c>
      <c r="R28" t="str">
        <f>Rohdaten_2018!B27</f>
        <v xml:space="preserve">Cuxhaven               </v>
      </c>
      <c r="S28">
        <f>Rohdaten_2018!C27</f>
        <v>1697</v>
      </c>
      <c r="T28">
        <f>Rohdaten_2018!D27</f>
        <v>1554</v>
      </c>
      <c r="U28">
        <f>Rohdaten_2018!E27</f>
        <v>143</v>
      </c>
      <c r="W28">
        <f>Rohdaten_2017!A27</f>
        <v>352</v>
      </c>
      <c r="X28" t="str">
        <f>Rohdaten_2017!B27</f>
        <v xml:space="preserve">Cuxhaven               </v>
      </c>
      <c r="Y28">
        <f>Rohdaten_2017!C27</f>
        <v>1660</v>
      </c>
      <c r="Z28">
        <f>Rohdaten_2017!D27</f>
        <v>1495</v>
      </c>
      <c r="AA28">
        <f>Rohdaten_2017!E27</f>
        <v>165</v>
      </c>
    </row>
    <row r="29" spans="1:27" x14ac:dyDescent="0.25">
      <c r="A29">
        <v>353</v>
      </c>
      <c r="B29" t="s">
        <v>97</v>
      </c>
      <c r="C29">
        <f t="shared" si="0"/>
        <v>157</v>
      </c>
      <c r="D29">
        <f t="shared" si="1"/>
        <v>149</v>
      </c>
      <c r="E29">
        <f t="shared" si="2"/>
        <v>2135</v>
      </c>
      <c r="F29">
        <f t="shared" si="3"/>
        <v>2144</v>
      </c>
      <c r="G29">
        <f t="shared" si="4"/>
        <v>185</v>
      </c>
      <c r="H29">
        <f t="shared" si="5"/>
        <v>2094</v>
      </c>
      <c r="J29">
        <v>353</v>
      </c>
      <c r="K29" t="str">
        <f>VLOOKUP(J29,Rohdaten_2019!$A$19:$I$69,2,FALSE)</f>
        <v>353 Harburg</v>
      </c>
      <c r="L29">
        <f>VLOOKUP(J29,Rohdaten_2019!$A$19:$I$69,3,FALSE)</f>
        <v>2279</v>
      </c>
      <c r="M29">
        <f>VLOOKUP(J29,Rohdaten_2019!$A$19:$I$69,6,FALSE)</f>
        <v>2094</v>
      </c>
      <c r="N29">
        <f>VLOOKUP(J29,Rohdaten_2019!$A$19:$I$69,8,FALSE)</f>
        <v>185</v>
      </c>
      <c r="Q29">
        <f>Rohdaten_2018!A28</f>
        <v>353</v>
      </c>
      <c r="R29" t="str">
        <f>Rohdaten_2018!B28</f>
        <v xml:space="preserve">Harburg                </v>
      </c>
      <c r="S29">
        <f>Rohdaten_2018!C28</f>
        <v>2293</v>
      </c>
      <c r="T29">
        <f>Rohdaten_2018!D28</f>
        <v>2144</v>
      </c>
      <c r="U29">
        <f>Rohdaten_2018!E28</f>
        <v>149</v>
      </c>
      <c r="W29">
        <f>Rohdaten_2017!A28</f>
        <v>353</v>
      </c>
      <c r="X29" t="str">
        <f>Rohdaten_2017!B28</f>
        <v xml:space="preserve">Harburg                </v>
      </c>
      <c r="Y29">
        <f>Rohdaten_2017!C28</f>
        <v>2292</v>
      </c>
      <c r="Z29">
        <f>Rohdaten_2017!D28</f>
        <v>2135</v>
      </c>
      <c r="AA29">
        <f>Rohdaten_2017!E28</f>
        <v>157</v>
      </c>
    </row>
    <row r="30" spans="1:27" x14ac:dyDescent="0.25">
      <c r="A30">
        <v>354</v>
      </c>
      <c r="B30" t="s">
        <v>98</v>
      </c>
      <c r="C30">
        <f t="shared" si="0"/>
        <v>30</v>
      </c>
      <c r="D30">
        <f t="shared" si="1"/>
        <v>41</v>
      </c>
      <c r="E30">
        <f t="shared" si="2"/>
        <v>318</v>
      </c>
      <c r="F30">
        <f t="shared" si="3"/>
        <v>314</v>
      </c>
      <c r="G30">
        <f t="shared" si="4"/>
        <v>30</v>
      </c>
      <c r="H30">
        <f t="shared" si="5"/>
        <v>328</v>
      </c>
      <c r="J30">
        <v>354</v>
      </c>
      <c r="K30" t="str">
        <f>VLOOKUP(J30,Rohdaten_2019!$A$19:$I$69,2,FALSE)</f>
        <v>354 Lüchow-Dannenberg</v>
      </c>
      <c r="L30">
        <f>VLOOKUP(J30,Rohdaten_2019!$A$19:$I$69,3,FALSE)</f>
        <v>358</v>
      </c>
      <c r="M30">
        <f>VLOOKUP(J30,Rohdaten_2019!$A$19:$I$69,6,FALSE)</f>
        <v>328</v>
      </c>
      <c r="N30">
        <f>VLOOKUP(J30,Rohdaten_2019!$A$19:$I$69,8,FALSE)</f>
        <v>30</v>
      </c>
      <c r="Q30">
        <f>Rohdaten_2018!A29</f>
        <v>354</v>
      </c>
      <c r="R30" t="str">
        <f>Rohdaten_2018!B29</f>
        <v xml:space="preserve">Lüchow-Dannenberg      </v>
      </c>
      <c r="S30">
        <f>Rohdaten_2018!C29</f>
        <v>355</v>
      </c>
      <c r="T30">
        <f>Rohdaten_2018!D29</f>
        <v>314</v>
      </c>
      <c r="U30">
        <f>Rohdaten_2018!E29</f>
        <v>41</v>
      </c>
      <c r="W30">
        <f>Rohdaten_2017!A29</f>
        <v>354</v>
      </c>
      <c r="X30" t="str">
        <f>Rohdaten_2017!B29</f>
        <v xml:space="preserve">Lüchow-Dannenberg      </v>
      </c>
      <c r="Y30">
        <f>Rohdaten_2017!C29</f>
        <v>348</v>
      </c>
      <c r="Z30">
        <f>Rohdaten_2017!D29</f>
        <v>318</v>
      </c>
      <c r="AA30">
        <f>Rohdaten_2017!E29</f>
        <v>30</v>
      </c>
    </row>
    <row r="31" spans="1:27" x14ac:dyDescent="0.25">
      <c r="A31">
        <v>355</v>
      </c>
      <c r="B31" t="s">
        <v>94</v>
      </c>
      <c r="C31">
        <f t="shared" si="0"/>
        <v>126</v>
      </c>
      <c r="D31">
        <f t="shared" si="1"/>
        <v>111</v>
      </c>
      <c r="E31">
        <f t="shared" si="2"/>
        <v>1521</v>
      </c>
      <c r="F31">
        <f t="shared" si="3"/>
        <v>1522</v>
      </c>
      <c r="G31">
        <f t="shared" si="4"/>
        <v>146</v>
      </c>
      <c r="H31">
        <f t="shared" si="5"/>
        <v>1510</v>
      </c>
      <c r="J31">
        <v>355</v>
      </c>
      <c r="K31" t="str">
        <f>VLOOKUP(J31,Rohdaten_2019!$A$19:$I$69,2,FALSE)</f>
        <v>355 Lüneburg</v>
      </c>
      <c r="L31">
        <f>VLOOKUP(J31,Rohdaten_2019!$A$19:$I$69,3,FALSE)</f>
        <v>1656</v>
      </c>
      <c r="M31">
        <f>VLOOKUP(J31,Rohdaten_2019!$A$19:$I$69,6,FALSE)</f>
        <v>1510</v>
      </c>
      <c r="N31">
        <f>VLOOKUP(J31,Rohdaten_2019!$A$19:$I$69,8,FALSE)</f>
        <v>146</v>
      </c>
      <c r="Q31">
        <f>Rohdaten_2018!A30</f>
        <v>355</v>
      </c>
      <c r="R31" t="str">
        <f>Rohdaten_2018!B30</f>
        <v xml:space="preserve">Lüneburg               </v>
      </c>
      <c r="S31">
        <f>Rohdaten_2018!C30</f>
        <v>1633</v>
      </c>
      <c r="T31">
        <f>Rohdaten_2018!D30</f>
        <v>1522</v>
      </c>
      <c r="U31">
        <f>Rohdaten_2018!E30</f>
        <v>111</v>
      </c>
      <c r="W31">
        <f>Rohdaten_2017!A30</f>
        <v>355</v>
      </c>
      <c r="X31" t="str">
        <f>Rohdaten_2017!B30</f>
        <v xml:space="preserve">Lüneburg               </v>
      </c>
      <c r="Y31">
        <f>Rohdaten_2017!C30</f>
        <v>1647</v>
      </c>
      <c r="Z31">
        <f>Rohdaten_2017!D30</f>
        <v>1521</v>
      </c>
      <c r="AA31">
        <f>Rohdaten_2017!E30</f>
        <v>126</v>
      </c>
    </row>
    <row r="32" spans="1:27" x14ac:dyDescent="0.25">
      <c r="A32">
        <v>356</v>
      </c>
      <c r="B32" t="s">
        <v>99</v>
      </c>
      <c r="C32">
        <f t="shared" si="0"/>
        <v>72</v>
      </c>
      <c r="D32">
        <f t="shared" si="1"/>
        <v>62</v>
      </c>
      <c r="E32">
        <f t="shared" si="2"/>
        <v>884</v>
      </c>
      <c r="F32">
        <f t="shared" si="3"/>
        <v>883</v>
      </c>
      <c r="G32">
        <f t="shared" si="4"/>
        <v>82</v>
      </c>
      <c r="H32">
        <f t="shared" si="5"/>
        <v>908</v>
      </c>
      <c r="J32">
        <v>356</v>
      </c>
      <c r="K32" t="str">
        <f>VLOOKUP(J32,Rohdaten_2019!$A$19:$I$69,2,FALSE)</f>
        <v>356 Osterholz</v>
      </c>
      <c r="L32">
        <f>VLOOKUP(J32,Rohdaten_2019!$A$19:$I$69,3,FALSE)</f>
        <v>990</v>
      </c>
      <c r="M32">
        <f>VLOOKUP(J32,Rohdaten_2019!$A$19:$I$69,6,FALSE)</f>
        <v>908</v>
      </c>
      <c r="N32">
        <f>VLOOKUP(J32,Rohdaten_2019!$A$19:$I$69,8,FALSE)</f>
        <v>82</v>
      </c>
      <c r="Q32">
        <f>Rohdaten_2018!A31</f>
        <v>356</v>
      </c>
      <c r="R32" t="str">
        <f>Rohdaten_2018!B31</f>
        <v xml:space="preserve">Osterholz              </v>
      </c>
      <c r="S32">
        <f>Rohdaten_2018!C31</f>
        <v>945</v>
      </c>
      <c r="T32">
        <f>Rohdaten_2018!D31</f>
        <v>883</v>
      </c>
      <c r="U32">
        <f>Rohdaten_2018!E31</f>
        <v>62</v>
      </c>
      <c r="W32">
        <f>Rohdaten_2017!A31</f>
        <v>356</v>
      </c>
      <c r="X32" t="str">
        <f>Rohdaten_2017!B31</f>
        <v xml:space="preserve">Osterholz              </v>
      </c>
      <c r="Y32">
        <f>Rohdaten_2017!C31</f>
        <v>956</v>
      </c>
      <c r="Z32">
        <f>Rohdaten_2017!D31</f>
        <v>884</v>
      </c>
      <c r="AA32">
        <f>Rohdaten_2017!E31</f>
        <v>72</v>
      </c>
    </row>
    <row r="33" spans="1:27" x14ac:dyDescent="0.25">
      <c r="A33">
        <v>357</v>
      </c>
      <c r="B33" t="s">
        <v>100</v>
      </c>
      <c r="C33">
        <f t="shared" si="0"/>
        <v>122</v>
      </c>
      <c r="D33">
        <f t="shared" si="1"/>
        <v>100</v>
      </c>
      <c r="E33">
        <f t="shared" si="2"/>
        <v>1307</v>
      </c>
      <c r="F33">
        <f t="shared" si="3"/>
        <v>1376</v>
      </c>
      <c r="G33">
        <f t="shared" si="4"/>
        <v>105</v>
      </c>
      <c r="H33">
        <f t="shared" si="5"/>
        <v>1370</v>
      </c>
      <c r="J33">
        <v>357</v>
      </c>
      <c r="K33" t="str">
        <f>VLOOKUP(J33,Rohdaten_2019!$A$19:$I$69,2,FALSE)</f>
        <v>357 Rotenburg (Wümme)</v>
      </c>
      <c r="L33">
        <f>VLOOKUP(J33,Rohdaten_2019!$A$19:$I$69,3,FALSE)</f>
        <v>1475</v>
      </c>
      <c r="M33">
        <f>VLOOKUP(J33,Rohdaten_2019!$A$19:$I$69,6,FALSE)</f>
        <v>1370</v>
      </c>
      <c r="N33">
        <f>VLOOKUP(J33,Rohdaten_2019!$A$19:$I$69,8,FALSE)</f>
        <v>105</v>
      </c>
      <c r="Q33">
        <f>Rohdaten_2018!A32</f>
        <v>357</v>
      </c>
      <c r="R33" t="str">
        <f>Rohdaten_2018!B32</f>
        <v xml:space="preserve">Rotenburg (Wümme)      </v>
      </c>
      <c r="S33">
        <f>Rohdaten_2018!C32</f>
        <v>1476</v>
      </c>
      <c r="T33">
        <f>Rohdaten_2018!D32</f>
        <v>1376</v>
      </c>
      <c r="U33">
        <f>Rohdaten_2018!E32</f>
        <v>100</v>
      </c>
      <c r="W33">
        <f>Rohdaten_2017!A32</f>
        <v>357</v>
      </c>
      <c r="X33" t="str">
        <f>Rohdaten_2017!B32</f>
        <v xml:space="preserve">Rotenburg (Wümme)      </v>
      </c>
      <c r="Y33">
        <f>Rohdaten_2017!C32</f>
        <v>1429</v>
      </c>
      <c r="Z33">
        <f>Rohdaten_2017!D32</f>
        <v>1307</v>
      </c>
      <c r="AA33">
        <f>Rohdaten_2017!E32</f>
        <v>122</v>
      </c>
    </row>
    <row r="34" spans="1:27" x14ac:dyDescent="0.25">
      <c r="A34">
        <v>358</v>
      </c>
      <c r="B34" t="s">
        <v>101</v>
      </c>
      <c r="C34">
        <f t="shared" si="0"/>
        <v>124</v>
      </c>
      <c r="D34">
        <f t="shared" si="1"/>
        <v>160</v>
      </c>
      <c r="E34">
        <f t="shared" si="2"/>
        <v>1056</v>
      </c>
      <c r="F34">
        <f t="shared" si="3"/>
        <v>1091</v>
      </c>
      <c r="G34">
        <f t="shared" si="4"/>
        <v>185</v>
      </c>
      <c r="H34">
        <f t="shared" si="5"/>
        <v>1101</v>
      </c>
      <c r="J34">
        <v>358</v>
      </c>
      <c r="K34" t="str">
        <f>VLOOKUP(J34,Rohdaten_2019!$A$19:$I$69,2,FALSE)</f>
        <v>358 Heidekreis</v>
      </c>
      <c r="L34">
        <f>VLOOKUP(J34,Rohdaten_2019!$A$19:$I$69,3,FALSE)</f>
        <v>1286</v>
      </c>
      <c r="M34">
        <f>VLOOKUP(J34,Rohdaten_2019!$A$19:$I$69,6,FALSE)</f>
        <v>1101</v>
      </c>
      <c r="N34">
        <f>VLOOKUP(J34,Rohdaten_2019!$A$19:$I$69,8,FALSE)</f>
        <v>185</v>
      </c>
      <c r="Q34">
        <f>Rohdaten_2018!A33</f>
        <v>358</v>
      </c>
      <c r="R34" t="str">
        <f>Rohdaten_2018!B33</f>
        <v xml:space="preserve">Heidekreis             </v>
      </c>
      <c r="S34">
        <f>Rohdaten_2018!C33</f>
        <v>1251</v>
      </c>
      <c r="T34">
        <f>Rohdaten_2018!D33</f>
        <v>1091</v>
      </c>
      <c r="U34">
        <f>Rohdaten_2018!E33</f>
        <v>160</v>
      </c>
      <c r="W34">
        <f>Rohdaten_2017!A33</f>
        <v>358</v>
      </c>
      <c r="X34" t="str">
        <f>Rohdaten_2017!B33</f>
        <v xml:space="preserve">Heidekreis             </v>
      </c>
      <c r="Y34">
        <f>Rohdaten_2017!C33</f>
        <v>1180</v>
      </c>
      <c r="Z34">
        <f>Rohdaten_2017!D33</f>
        <v>1056</v>
      </c>
      <c r="AA34">
        <f>Rohdaten_2017!E33</f>
        <v>124</v>
      </c>
    </row>
    <row r="35" spans="1:27" x14ac:dyDescent="0.25">
      <c r="A35">
        <v>359</v>
      </c>
      <c r="B35" t="s">
        <v>102</v>
      </c>
      <c r="C35">
        <f t="shared" si="0"/>
        <v>222</v>
      </c>
      <c r="D35">
        <f t="shared" si="1"/>
        <v>251</v>
      </c>
      <c r="E35">
        <f t="shared" si="2"/>
        <v>1702</v>
      </c>
      <c r="F35">
        <f t="shared" si="3"/>
        <v>1704</v>
      </c>
      <c r="G35">
        <f t="shared" si="4"/>
        <v>218</v>
      </c>
      <c r="H35">
        <f t="shared" si="5"/>
        <v>1716</v>
      </c>
      <c r="J35">
        <v>359</v>
      </c>
      <c r="K35" t="str">
        <f>VLOOKUP(J35,Rohdaten_2019!$A$19:$I$69,2,FALSE)</f>
        <v>359 Stade</v>
      </c>
      <c r="L35">
        <f>VLOOKUP(J35,Rohdaten_2019!$A$19:$I$69,3,FALSE)</f>
        <v>1934</v>
      </c>
      <c r="M35">
        <f>VLOOKUP(J35,Rohdaten_2019!$A$19:$I$69,6,FALSE)</f>
        <v>1716</v>
      </c>
      <c r="N35">
        <f>VLOOKUP(J35,Rohdaten_2019!$A$19:$I$69,8,FALSE)</f>
        <v>218</v>
      </c>
      <c r="Q35">
        <f>Rohdaten_2018!A34</f>
        <v>359</v>
      </c>
      <c r="R35" t="str">
        <f>Rohdaten_2018!B34</f>
        <v xml:space="preserve">Stade                  </v>
      </c>
      <c r="S35">
        <f>Rohdaten_2018!C34</f>
        <v>1955</v>
      </c>
      <c r="T35">
        <f>Rohdaten_2018!D34</f>
        <v>1704</v>
      </c>
      <c r="U35">
        <f>Rohdaten_2018!E34</f>
        <v>251</v>
      </c>
      <c r="W35">
        <f>Rohdaten_2017!A34</f>
        <v>359</v>
      </c>
      <c r="X35" t="str">
        <f>Rohdaten_2017!B34</f>
        <v xml:space="preserve">Stade                  </v>
      </c>
      <c r="Y35">
        <f>Rohdaten_2017!C34</f>
        <v>1924</v>
      </c>
      <c r="Z35">
        <f>Rohdaten_2017!D34</f>
        <v>1702</v>
      </c>
      <c r="AA35">
        <f>Rohdaten_2017!E34</f>
        <v>222</v>
      </c>
    </row>
    <row r="36" spans="1:27" x14ac:dyDescent="0.25">
      <c r="A36">
        <v>360</v>
      </c>
      <c r="B36" t="s">
        <v>103</v>
      </c>
      <c r="C36">
        <f t="shared" si="0"/>
        <v>52</v>
      </c>
      <c r="D36">
        <f t="shared" si="1"/>
        <v>67</v>
      </c>
      <c r="E36">
        <f t="shared" si="2"/>
        <v>652</v>
      </c>
      <c r="F36">
        <f t="shared" si="3"/>
        <v>633</v>
      </c>
      <c r="G36">
        <f t="shared" si="4"/>
        <v>57</v>
      </c>
      <c r="H36">
        <f t="shared" si="5"/>
        <v>671</v>
      </c>
      <c r="J36">
        <v>360</v>
      </c>
      <c r="K36" t="str">
        <f>VLOOKUP(J36,Rohdaten_2019!$A$19:$I$69,2,FALSE)</f>
        <v>360 Uelzen</v>
      </c>
      <c r="L36">
        <f>VLOOKUP(J36,Rohdaten_2019!$A$19:$I$69,3,FALSE)</f>
        <v>728</v>
      </c>
      <c r="M36">
        <f>VLOOKUP(J36,Rohdaten_2019!$A$19:$I$69,6,FALSE)</f>
        <v>671</v>
      </c>
      <c r="N36">
        <f>VLOOKUP(J36,Rohdaten_2019!$A$19:$I$69,8,FALSE)</f>
        <v>57</v>
      </c>
      <c r="Q36">
        <f>Rohdaten_2018!A35</f>
        <v>360</v>
      </c>
      <c r="R36" t="str">
        <f>Rohdaten_2018!B35</f>
        <v xml:space="preserve">Uelzen                 </v>
      </c>
      <c r="S36">
        <f>Rohdaten_2018!C35</f>
        <v>700</v>
      </c>
      <c r="T36">
        <f>Rohdaten_2018!D35</f>
        <v>633</v>
      </c>
      <c r="U36">
        <f>Rohdaten_2018!E35</f>
        <v>67</v>
      </c>
      <c r="W36">
        <f>Rohdaten_2017!A35</f>
        <v>360</v>
      </c>
      <c r="X36" t="str">
        <f>Rohdaten_2017!B35</f>
        <v xml:space="preserve">Uelzen                 </v>
      </c>
      <c r="Y36">
        <f>Rohdaten_2017!C35</f>
        <v>704</v>
      </c>
      <c r="Z36">
        <f>Rohdaten_2017!D35</f>
        <v>652</v>
      </c>
      <c r="AA36">
        <f>Rohdaten_2017!E35</f>
        <v>52</v>
      </c>
    </row>
    <row r="37" spans="1:27" x14ac:dyDescent="0.25">
      <c r="A37">
        <v>361</v>
      </c>
      <c r="B37" t="s">
        <v>104</v>
      </c>
      <c r="C37">
        <f t="shared" ref="C37:C55" si="6">AA37</f>
        <v>110</v>
      </c>
      <c r="D37">
        <f t="shared" ref="D37:D55" si="7">U37</f>
        <v>127</v>
      </c>
      <c r="E37">
        <f t="shared" ref="E37:E55" si="8">Z37</f>
        <v>1266</v>
      </c>
      <c r="F37">
        <f t="shared" ref="F37:F55" si="9">T37</f>
        <v>1172</v>
      </c>
      <c r="G37">
        <f t="shared" si="4"/>
        <v>113</v>
      </c>
      <c r="H37">
        <f t="shared" si="5"/>
        <v>1156</v>
      </c>
      <c r="J37">
        <v>361</v>
      </c>
      <c r="K37" t="str">
        <f>VLOOKUP(J37,Rohdaten_2019!$A$19:$I$69,2,FALSE)</f>
        <v>361 Verden</v>
      </c>
      <c r="L37">
        <f>VLOOKUP(J37,Rohdaten_2019!$A$19:$I$69,3,FALSE)</f>
        <v>1269</v>
      </c>
      <c r="M37">
        <f>VLOOKUP(J37,Rohdaten_2019!$A$19:$I$69,6,FALSE)</f>
        <v>1156</v>
      </c>
      <c r="N37">
        <f>VLOOKUP(J37,Rohdaten_2019!$A$19:$I$69,8,FALSE)</f>
        <v>113</v>
      </c>
      <c r="Q37">
        <f>Rohdaten_2018!A36</f>
        <v>361</v>
      </c>
      <c r="R37" t="str">
        <f>Rohdaten_2018!B36</f>
        <v xml:space="preserve">Verden                 </v>
      </c>
      <c r="S37">
        <f>Rohdaten_2018!C36</f>
        <v>1299</v>
      </c>
      <c r="T37">
        <f>Rohdaten_2018!D36</f>
        <v>1172</v>
      </c>
      <c r="U37">
        <f>Rohdaten_2018!E36</f>
        <v>127</v>
      </c>
      <c r="W37">
        <f>Rohdaten_2017!A36</f>
        <v>361</v>
      </c>
      <c r="X37" t="str">
        <f>Rohdaten_2017!B36</f>
        <v xml:space="preserve">Verden                 </v>
      </c>
      <c r="Y37">
        <f>Rohdaten_2017!C36</f>
        <v>1376</v>
      </c>
      <c r="Z37">
        <f>Rohdaten_2017!D36</f>
        <v>1266</v>
      </c>
      <c r="AA37">
        <f>Rohdaten_2017!E36</f>
        <v>110</v>
      </c>
    </row>
    <row r="38" spans="1:27" x14ac:dyDescent="0.25">
      <c r="A38">
        <v>4</v>
      </c>
      <c r="B38" t="s">
        <v>105</v>
      </c>
      <c r="C38">
        <f t="shared" si="6"/>
        <v>3006</v>
      </c>
      <c r="D38">
        <f t="shared" si="7"/>
        <v>3049</v>
      </c>
      <c r="E38">
        <f t="shared" si="8"/>
        <v>21318</v>
      </c>
      <c r="F38">
        <f t="shared" si="9"/>
        <v>21020</v>
      </c>
      <c r="G38">
        <f t="shared" si="4"/>
        <v>3107</v>
      </c>
      <c r="H38">
        <f t="shared" si="5"/>
        <v>21469</v>
      </c>
      <c r="J38">
        <v>4</v>
      </c>
      <c r="K38" t="str">
        <f>VLOOKUP(J38,Rohdaten_2019!$A$19:$I$69,2,FALSE)</f>
        <v>4 Weser-Ems</v>
      </c>
      <c r="L38">
        <f>VLOOKUP(J38,Rohdaten_2019!$A$19:$I$69,3,FALSE)</f>
        <v>24576</v>
      </c>
      <c r="M38">
        <f>VLOOKUP(J38,Rohdaten_2019!$A$19:$I$69,6,FALSE)</f>
        <v>21469</v>
      </c>
      <c r="N38">
        <f>VLOOKUP(J38,Rohdaten_2019!$A$19:$I$69,8,FALSE)</f>
        <v>3107</v>
      </c>
      <c r="Q38">
        <f>Rohdaten_2018!A37</f>
        <v>4</v>
      </c>
      <c r="R38" t="str">
        <f>Rohdaten_2018!B37</f>
        <v xml:space="preserve">Weser-Ems              </v>
      </c>
      <c r="S38">
        <f>Rohdaten_2018!C37</f>
        <v>24069</v>
      </c>
      <c r="T38">
        <f>Rohdaten_2018!D37</f>
        <v>21020</v>
      </c>
      <c r="U38">
        <f>Rohdaten_2018!E37</f>
        <v>3049</v>
      </c>
      <c r="W38">
        <f>Rohdaten_2017!A37</f>
        <v>4</v>
      </c>
      <c r="X38" t="str">
        <f>Rohdaten_2017!B37</f>
        <v xml:space="preserve">Weser-Ems              </v>
      </c>
      <c r="Y38">
        <f>Rohdaten_2017!C37</f>
        <v>24324</v>
      </c>
      <c r="Z38">
        <f>Rohdaten_2017!D37</f>
        <v>21318</v>
      </c>
      <c r="AA38">
        <f>Rohdaten_2017!E37</f>
        <v>3006</v>
      </c>
    </row>
    <row r="39" spans="1:27" x14ac:dyDescent="0.25">
      <c r="A39">
        <v>401</v>
      </c>
      <c r="B39" t="s">
        <v>106</v>
      </c>
      <c r="C39">
        <f t="shared" si="6"/>
        <v>202</v>
      </c>
      <c r="D39">
        <f t="shared" si="7"/>
        <v>184</v>
      </c>
      <c r="E39">
        <f t="shared" si="8"/>
        <v>656</v>
      </c>
      <c r="F39">
        <f t="shared" si="9"/>
        <v>641</v>
      </c>
      <c r="G39">
        <f t="shared" si="4"/>
        <v>186</v>
      </c>
      <c r="H39">
        <f t="shared" si="5"/>
        <v>663</v>
      </c>
      <c r="J39">
        <v>401</v>
      </c>
      <c r="K39" t="str">
        <f>VLOOKUP(J39,Rohdaten_2019!$A$19:$I$69,2,FALSE)</f>
        <v>401 Delmenhorst,Stadt</v>
      </c>
      <c r="L39">
        <f>VLOOKUP(J39,Rohdaten_2019!$A$19:$I$69,3,FALSE)</f>
        <v>849</v>
      </c>
      <c r="M39">
        <f>VLOOKUP(J39,Rohdaten_2019!$A$19:$I$69,6,FALSE)</f>
        <v>663</v>
      </c>
      <c r="N39">
        <f>VLOOKUP(J39,Rohdaten_2019!$A$19:$I$69,8,FALSE)</f>
        <v>186</v>
      </c>
      <c r="Q39">
        <f>Rohdaten_2018!A38</f>
        <v>401</v>
      </c>
      <c r="R39" t="str">
        <f>Rohdaten_2018!B38</f>
        <v xml:space="preserve">Delmenhorst,Stadt      </v>
      </c>
      <c r="S39">
        <f>Rohdaten_2018!C38</f>
        <v>825</v>
      </c>
      <c r="T39">
        <f>Rohdaten_2018!D38</f>
        <v>641</v>
      </c>
      <c r="U39">
        <f>Rohdaten_2018!E38</f>
        <v>184</v>
      </c>
      <c r="W39">
        <f>Rohdaten_2017!A38</f>
        <v>401</v>
      </c>
      <c r="X39" t="str">
        <f>Rohdaten_2017!B38</f>
        <v xml:space="preserve">Delmenhorst,Stadt      </v>
      </c>
      <c r="Y39">
        <f>Rohdaten_2017!C38</f>
        <v>858</v>
      </c>
      <c r="Z39">
        <f>Rohdaten_2017!D38</f>
        <v>656</v>
      </c>
      <c r="AA39">
        <f>Rohdaten_2017!E38</f>
        <v>202</v>
      </c>
    </row>
    <row r="40" spans="1:27" x14ac:dyDescent="0.25">
      <c r="A40">
        <v>402</v>
      </c>
      <c r="B40" t="s">
        <v>107</v>
      </c>
      <c r="C40">
        <f t="shared" si="6"/>
        <v>68</v>
      </c>
      <c r="D40">
        <f t="shared" si="7"/>
        <v>79</v>
      </c>
      <c r="E40">
        <f t="shared" si="8"/>
        <v>413</v>
      </c>
      <c r="F40">
        <f t="shared" si="9"/>
        <v>389</v>
      </c>
      <c r="G40">
        <f t="shared" si="4"/>
        <v>77</v>
      </c>
      <c r="H40">
        <f t="shared" si="5"/>
        <v>391</v>
      </c>
      <c r="J40">
        <v>402</v>
      </c>
      <c r="K40" t="str">
        <f>VLOOKUP(J40,Rohdaten_2019!$A$19:$I$69,2,FALSE)</f>
        <v>402 Emden,Stadt</v>
      </c>
      <c r="L40">
        <f>VLOOKUP(J40,Rohdaten_2019!$A$19:$I$69,3,FALSE)</f>
        <v>468</v>
      </c>
      <c r="M40">
        <f>VLOOKUP(J40,Rohdaten_2019!$A$19:$I$69,6,FALSE)</f>
        <v>391</v>
      </c>
      <c r="N40">
        <f>VLOOKUP(J40,Rohdaten_2019!$A$19:$I$69,8,FALSE)</f>
        <v>77</v>
      </c>
      <c r="Q40">
        <f>Rohdaten_2018!A39</f>
        <v>402</v>
      </c>
      <c r="R40" t="str">
        <f>Rohdaten_2018!B39</f>
        <v xml:space="preserve">Emden,Stadt            </v>
      </c>
      <c r="S40">
        <f>Rohdaten_2018!C39</f>
        <v>468</v>
      </c>
      <c r="T40">
        <f>Rohdaten_2018!D39</f>
        <v>389</v>
      </c>
      <c r="U40">
        <f>Rohdaten_2018!E39</f>
        <v>79</v>
      </c>
      <c r="W40">
        <f>Rohdaten_2017!A39</f>
        <v>402</v>
      </c>
      <c r="X40" t="str">
        <f>Rohdaten_2017!B39</f>
        <v xml:space="preserve">Emden,Stadt            </v>
      </c>
      <c r="Y40">
        <f>Rohdaten_2017!C39</f>
        <v>481</v>
      </c>
      <c r="Z40">
        <f>Rohdaten_2017!D39</f>
        <v>413</v>
      </c>
      <c r="AA40">
        <f>Rohdaten_2017!E39</f>
        <v>68</v>
      </c>
    </row>
    <row r="41" spans="1:27" x14ac:dyDescent="0.25">
      <c r="A41">
        <v>403</v>
      </c>
      <c r="B41" t="s">
        <v>108</v>
      </c>
      <c r="C41">
        <f t="shared" si="6"/>
        <v>221</v>
      </c>
      <c r="D41">
        <f t="shared" si="7"/>
        <v>223</v>
      </c>
      <c r="E41">
        <f t="shared" si="8"/>
        <v>1423</v>
      </c>
      <c r="F41">
        <f t="shared" si="9"/>
        <v>1409</v>
      </c>
      <c r="G41">
        <f t="shared" si="4"/>
        <v>214</v>
      </c>
      <c r="H41">
        <f t="shared" si="5"/>
        <v>1373</v>
      </c>
      <c r="J41">
        <v>403</v>
      </c>
      <c r="K41" t="str">
        <f>VLOOKUP(J41,Rohdaten_2019!$A$19:$I$69,2,FALSE)</f>
        <v>403 Oldenburg(Oldb),S</v>
      </c>
      <c r="L41">
        <f>VLOOKUP(J41,Rohdaten_2019!$A$19:$I$69,3,FALSE)</f>
        <v>1587</v>
      </c>
      <c r="M41">
        <f>VLOOKUP(J41,Rohdaten_2019!$A$19:$I$69,6,FALSE)</f>
        <v>1373</v>
      </c>
      <c r="N41">
        <f>VLOOKUP(J41,Rohdaten_2019!$A$19:$I$69,8,FALSE)</f>
        <v>214</v>
      </c>
      <c r="Q41">
        <f>Rohdaten_2018!A40</f>
        <v>403</v>
      </c>
      <c r="R41" t="str">
        <f>Rohdaten_2018!B40</f>
        <v xml:space="preserve">Oldenburg(Oldb),Stadt  </v>
      </c>
      <c r="S41">
        <f>Rohdaten_2018!C40</f>
        <v>1632</v>
      </c>
      <c r="T41">
        <f>Rohdaten_2018!D40</f>
        <v>1409</v>
      </c>
      <c r="U41">
        <f>Rohdaten_2018!E40</f>
        <v>223</v>
      </c>
      <c r="W41">
        <f>Rohdaten_2017!A40</f>
        <v>403</v>
      </c>
      <c r="X41" t="str">
        <f>Rohdaten_2017!B40</f>
        <v xml:space="preserve">Oldenburg(Oldb),Stadt  </v>
      </c>
      <c r="Y41">
        <f>Rohdaten_2017!C40</f>
        <v>1644</v>
      </c>
      <c r="Z41">
        <f>Rohdaten_2017!D40</f>
        <v>1423</v>
      </c>
      <c r="AA41">
        <f>Rohdaten_2017!E40</f>
        <v>221</v>
      </c>
    </row>
    <row r="42" spans="1:27" x14ac:dyDescent="0.25">
      <c r="A42">
        <v>404</v>
      </c>
      <c r="B42" t="s">
        <v>109</v>
      </c>
      <c r="C42">
        <f t="shared" si="6"/>
        <v>241</v>
      </c>
      <c r="D42">
        <f t="shared" si="7"/>
        <v>234</v>
      </c>
      <c r="E42">
        <f t="shared" si="8"/>
        <v>1433</v>
      </c>
      <c r="F42">
        <f t="shared" si="9"/>
        <v>1426</v>
      </c>
      <c r="G42">
        <f t="shared" si="4"/>
        <v>253</v>
      </c>
      <c r="H42">
        <f t="shared" si="5"/>
        <v>1372</v>
      </c>
      <c r="J42">
        <v>404</v>
      </c>
      <c r="K42" t="str">
        <f>VLOOKUP(J42,Rohdaten_2019!$A$19:$I$69,2,FALSE)</f>
        <v>404 Osnabrück,Stadt</v>
      </c>
      <c r="L42">
        <f>VLOOKUP(J42,Rohdaten_2019!$A$19:$I$69,3,FALSE)</f>
        <v>1625</v>
      </c>
      <c r="M42">
        <f>VLOOKUP(J42,Rohdaten_2019!$A$19:$I$69,6,FALSE)</f>
        <v>1372</v>
      </c>
      <c r="N42">
        <f>VLOOKUP(J42,Rohdaten_2019!$A$19:$I$69,8,FALSE)</f>
        <v>253</v>
      </c>
      <c r="Q42">
        <f>Rohdaten_2018!A41</f>
        <v>404</v>
      </c>
      <c r="R42" t="str">
        <f>Rohdaten_2018!B41</f>
        <v xml:space="preserve">Osnabrück,Stadt        </v>
      </c>
      <c r="S42">
        <f>Rohdaten_2018!C41</f>
        <v>1660</v>
      </c>
      <c r="T42">
        <f>Rohdaten_2018!D41</f>
        <v>1426</v>
      </c>
      <c r="U42">
        <f>Rohdaten_2018!E41</f>
        <v>234</v>
      </c>
      <c r="W42">
        <f>Rohdaten_2017!A41</f>
        <v>404</v>
      </c>
      <c r="X42" t="str">
        <f>Rohdaten_2017!B41</f>
        <v xml:space="preserve">Osnabrück,Stadt        </v>
      </c>
      <c r="Y42">
        <f>Rohdaten_2017!C41</f>
        <v>1674</v>
      </c>
      <c r="Z42">
        <f>Rohdaten_2017!D41</f>
        <v>1433</v>
      </c>
      <c r="AA42">
        <f>Rohdaten_2017!E41</f>
        <v>241</v>
      </c>
    </row>
    <row r="43" spans="1:27" x14ac:dyDescent="0.25">
      <c r="A43">
        <v>405</v>
      </c>
      <c r="B43" t="s">
        <v>110</v>
      </c>
      <c r="C43">
        <f t="shared" si="6"/>
        <v>137</v>
      </c>
      <c r="D43">
        <f t="shared" si="7"/>
        <v>133</v>
      </c>
      <c r="E43">
        <f t="shared" si="8"/>
        <v>574</v>
      </c>
      <c r="F43">
        <f t="shared" si="9"/>
        <v>527</v>
      </c>
      <c r="G43">
        <f t="shared" si="4"/>
        <v>136</v>
      </c>
      <c r="H43">
        <f t="shared" si="5"/>
        <v>536</v>
      </c>
      <c r="J43">
        <v>405</v>
      </c>
      <c r="K43" t="str">
        <f>VLOOKUP(J43,Rohdaten_2019!$A$19:$I$69,2,FALSE)</f>
        <v>405 Wilhelmshaven,Sta</v>
      </c>
      <c r="L43">
        <f>VLOOKUP(J43,Rohdaten_2019!$A$19:$I$69,3,FALSE)</f>
        <v>672</v>
      </c>
      <c r="M43">
        <f>VLOOKUP(J43,Rohdaten_2019!$A$19:$I$69,6,FALSE)</f>
        <v>536</v>
      </c>
      <c r="N43">
        <f>VLOOKUP(J43,Rohdaten_2019!$A$19:$I$69,8,FALSE)</f>
        <v>136</v>
      </c>
      <c r="Q43">
        <f>Rohdaten_2018!A42</f>
        <v>405</v>
      </c>
      <c r="R43" t="str">
        <f>Rohdaten_2018!B42</f>
        <v xml:space="preserve">Wilhelmshaven,Stadt    </v>
      </c>
      <c r="S43">
        <f>Rohdaten_2018!C42</f>
        <v>660</v>
      </c>
      <c r="T43">
        <f>Rohdaten_2018!D42</f>
        <v>527</v>
      </c>
      <c r="U43">
        <f>Rohdaten_2018!E42</f>
        <v>133</v>
      </c>
      <c r="W43">
        <f>Rohdaten_2017!A42</f>
        <v>405</v>
      </c>
      <c r="X43" t="str">
        <f>Rohdaten_2017!B42</f>
        <v xml:space="preserve">Wilhelmshaven,Stadt    </v>
      </c>
      <c r="Y43">
        <f>Rohdaten_2017!C42</f>
        <v>711</v>
      </c>
      <c r="Z43">
        <f>Rohdaten_2017!D42</f>
        <v>574</v>
      </c>
      <c r="AA43">
        <f>Rohdaten_2017!E42</f>
        <v>137</v>
      </c>
    </row>
    <row r="44" spans="1:27" x14ac:dyDescent="0.25">
      <c r="A44">
        <v>451</v>
      </c>
      <c r="B44" t="s">
        <v>111</v>
      </c>
      <c r="C44">
        <f t="shared" si="6"/>
        <v>94</v>
      </c>
      <c r="D44">
        <f t="shared" si="7"/>
        <v>104</v>
      </c>
      <c r="E44">
        <f t="shared" si="8"/>
        <v>960</v>
      </c>
      <c r="F44">
        <f t="shared" si="9"/>
        <v>992</v>
      </c>
      <c r="G44">
        <f t="shared" si="4"/>
        <v>95</v>
      </c>
      <c r="H44">
        <f t="shared" si="5"/>
        <v>1071</v>
      </c>
      <c r="J44">
        <v>451</v>
      </c>
      <c r="K44" t="str">
        <f>VLOOKUP(J44,Rohdaten_2019!$A$19:$I$69,2,FALSE)</f>
        <v>451 Ammerland</v>
      </c>
      <c r="L44">
        <f>VLOOKUP(J44,Rohdaten_2019!$A$19:$I$69,3,FALSE)</f>
        <v>1166</v>
      </c>
      <c r="M44">
        <f>VLOOKUP(J44,Rohdaten_2019!$A$19:$I$69,6,FALSE)</f>
        <v>1071</v>
      </c>
      <c r="N44">
        <f>VLOOKUP(J44,Rohdaten_2019!$A$19:$I$69,8,FALSE)</f>
        <v>95</v>
      </c>
      <c r="Q44">
        <f>Rohdaten_2018!A43</f>
        <v>451</v>
      </c>
      <c r="R44" t="str">
        <f>Rohdaten_2018!B43</f>
        <v xml:space="preserve">Ammerland              </v>
      </c>
      <c r="S44">
        <f>Rohdaten_2018!C43</f>
        <v>1096</v>
      </c>
      <c r="T44">
        <f>Rohdaten_2018!D43</f>
        <v>992</v>
      </c>
      <c r="U44">
        <f>Rohdaten_2018!E43</f>
        <v>104</v>
      </c>
      <c r="W44">
        <f>Rohdaten_2017!A43</f>
        <v>451</v>
      </c>
      <c r="X44" t="str">
        <f>Rohdaten_2017!B43</f>
        <v xml:space="preserve">Ammerland              </v>
      </c>
      <c r="Y44">
        <f>Rohdaten_2017!C43</f>
        <v>1054</v>
      </c>
      <c r="Z44">
        <f>Rohdaten_2017!D43</f>
        <v>960</v>
      </c>
      <c r="AA44">
        <f>Rohdaten_2017!E43</f>
        <v>94</v>
      </c>
    </row>
    <row r="45" spans="1:27" x14ac:dyDescent="0.25">
      <c r="A45">
        <v>452</v>
      </c>
      <c r="B45" t="s">
        <v>112</v>
      </c>
      <c r="C45">
        <f t="shared" si="6"/>
        <v>153</v>
      </c>
      <c r="D45">
        <f t="shared" si="7"/>
        <v>138</v>
      </c>
      <c r="E45">
        <f t="shared" si="8"/>
        <v>1552</v>
      </c>
      <c r="F45">
        <f t="shared" si="9"/>
        <v>1498</v>
      </c>
      <c r="G45">
        <f t="shared" si="4"/>
        <v>132</v>
      </c>
      <c r="H45">
        <f t="shared" si="5"/>
        <v>1524</v>
      </c>
      <c r="J45">
        <v>452</v>
      </c>
      <c r="K45" t="str">
        <f>VLOOKUP(J45,Rohdaten_2019!$A$19:$I$69,2,FALSE)</f>
        <v>452 Aurich</v>
      </c>
      <c r="L45">
        <f>VLOOKUP(J45,Rohdaten_2019!$A$19:$I$69,3,FALSE)</f>
        <v>1656</v>
      </c>
      <c r="M45">
        <f>VLOOKUP(J45,Rohdaten_2019!$A$19:$I$69,6,FALSE)</f>
        <v>1524</v>
      </c>
      <c r="N45">
        <f>VLOOKUP(J45,Rohdaten_2019!$A$19:$I$69,8,FALSE)</f>
        <v>132</v>
      </c>
      <c r="Q45">
        <f>Rohdaten_2018!A44</f>
        <v>452</v>
      </c>
      <c r="R45" t="str">
        <f>Rohdaten_2018!B44</f>
        <v xml:space="preserve">Aurich                 </v>
      </c>
      <c r="S45">
        <f>Rohdaten_2018!C44</f>
        <v>1636</v>
      </c>
      <c r="T45">
        <f>Rohdaten_2018!D44</f>
        <v>1498</v>
      </c>
      <c r="U45">
        <f>Rohdaten_2018!E44</f>
        <v>138</v>
      </c>
      <c r="W45">
        <f>Rohdaten_2017!A44</f>
        <v>452</v>
      </c>
      <c r="X45" t="str">
        <f>Rohdaten_2017!B44</f>
        <v xml:space="preserve">Aurich                 </v>
      </c>
      <c r="Y45">
        <f>Rohdaten_2017!C44</f>
        <v>1705</v>
      </c>
      <c r="Z45">
        <f>Rohdaten_2017!D44</f>
        <v>1552</v>
      </c>
      <c r="AA45">
        <f>Rohdaten_2017!E44</f>
        <v>153</v>
      </c>
    </row>
    <row r="46" spans="1:27" x14ac:dyDescent="0.25">
      <c r="A46">
        <v>453</v>
      </c>
      <c r="B46" t="s">
        <v>113</v>
      </c>
      <c r="C46">
        <f t="shared" si="6"/>
        <v>242</v>
      </c>
      <c r="D46">
        <f t="shared" si="7"/>
        <v>299</v>
      </c>
      <c r="E46">
        <f t="shared" si="8"/>
        <v>1664</v>
      </c>
      <c r="F46">
        <f t="shared" si="9"/>
        <v>1604</v>
      </c>
      <c r="G46">
        <f t="shared" si="4"/>
        <v>299</v>
      </c>
      <c r="H46">
        <f t="shared" si="5"/>
        <v>1683</v>
      </c>
      <c r="J46">
        <v>453</v>
      </c>
      <c r="K46" t="str">
        <f>VLOOKUP(J46,Rohdaten_2019!$A$19:$I$69,2,FALSE)</f>
        <v>453 Cloppenburg</v>
      </c>
      <c r="L46">
        <f>VLOOKUP(J46,Rohdaten_2019!$A$19:$I$69,3,FALSE)</f>
        <v>1982</v>
      </c>
      <c r="M46">
        <f>VLOOKUP(J46,Rohdaten_2019!$A$19:$I$69,6,FALSE)</f>
        <v>1683</v>
      </c>
      <c r="N46">
        <f>VLOOKUP(J46,Rohdaten_2019!$A$19:$I$69,8,FALSE)</f>
        <v>299</v>
      </c>
      <c r="Q46">
        <f>Rohdaten_2018!A45</f>
        <v>453</v>
      </c>
      <c r="R46" t="str">
        <f>Rohdaten_2018!B45</f>
        <v xml:space="preserve">Cloppenburg            </v>
      </c>
      <c r="S46">
        <f>Rohdaten_2018!C45</f>
        <v>1903</v>
      </c>
      <c r="T46">
        <f>Rohdaten_2018!D45</f>
        <v>1604</v>
      </c>
      <c r="U46">
        <f>Rohdaten_2018!E45</f>
        <v>299</v>
      </c>
      <c r="W46">
        <f>Rohdaten_2017!A45</f>
        <v>453</v>
      </c>
      <c r="X46" t="str">
        <f>Rohdaten_2017!B45</f>
        <v xml:space="preserve">Cloppenburg            </v>
      </c>
      <c r="Y46">
        <f>Rohdaten_2017!C45</f>
        <v>1906</v>
      </c>
      <c r="Z46">
        <f>Rohdaten_2017!D45</f>
        <v>1664</v>
      </c>
      <c r="AA46">
        <f>Rohdaten_2017!E45</f>
        <v>242</v>
      </c>
    </row>
    <row r="47" spans="1:27" x14ac:dyDescent="0.25">
      <c r="A47">
        <v>454</v>
      </c>
      <c r="B47" t="s">
        <v>114</v>
      </c>
      <c r="C47">
        <f t="shared" si="6"/>
        <v>420</v>
      </c>
      <c r="D47">
        <f t="shared" si="7"/>
        <v>421</v>
      </c>
      <c r="E47">
        <f t="shared" si="8"/>
        <v>2828</v>
      </c>
      <c r="F47">
        <f t="shared" si="9"/>
        <v>2791</v>
      </c>
      <c r="G47">
        <f t="shared" si="4"/>
        <v>434</v>
      </c>
      <c r="H47">
        <f t="shared" si="5"/>
        <v>2834</v>
      </c>
      <c r="J47">
        <v>454</v>
      </c>
      <c r="K47" t="str">
        <f>VLOOKUP(J47,Rohdaten_2019!$A$19:$I$69,2,FALSE)</f>
        <v>454 Emsland</v>
      </c>
      <c r="L47">
        <f>VLOOKUP(J47,Rohdaten_2019!$A$19:$I$69,3,FALSE)</f>
        <v>3268</v>
      </c>
      <c r="M47">
        <f>VLOOKUP(J47,Rohdaten_2019!$A$19:$I$69,6,FALSE)</f>
        <v>2834</v>
      </c>
      <c r="N47">
        <f>VLOOKUP(J47,Rohdaten_2019!$A$19:$I$69,8,FALSE)</f>
        <v>434</v>
      </c>
      <c r="Q47">
        <f>Rohdaten_2018!A46</f>
        <v>454</v>
      </c>
      <c r="R47" t="str">
        <f>Rohdaten_2018!B46</f>
        <v xml:space="preserve">Emsland                </v>
      </c>
      <c r="S47">
        <f>Rohdaten_2018!C46</f>
        <v>3212</v>
      </c>
      <c r="T47">
        <f>Rohdaten_2018!D46</f>
        <v>2791</v>
      </c>
      <c r="U47">
        <f>Rohdaten_2018!E46</f>
        <v>421</v>
      </c>
      <c r="W47">
        <f>Rohdaten_2017!A46</f>
        <v>454</v>
      </c>
      <c r="X47" t="str">
        <f>Rohdaten_2017!B46</f>
        <v xml:space="preserve">Emsland                </v>
      </c>
      <c r="Y47">
        <f>Rohdaten_2017!C46</f>
        <v>3248</v>
      </c>
      <c r="Z47">
        <f>Rohdaten_2017!D46</f>
        <v>2828</v>
      </c>
      <c r="AA47">
        <f>Rohdaten_2017!E46</f>
        <v>420</v>
      </c>
    </row>
    <row r="48" spans="1:27" x14ac:dyDescent="0.25">
      <c r="A48">
        <v>455</v>
      </c>
      <c r="B48" t="s">
        <v>115</v>
      </c>
      <c r="C48">
        <f t="shared" si="6"/>
        <v>85</v>
      </c>
      <c r="D48">
        <f t="shared" si="7"/>
        <v>63</v>
      </c>
      <c r="E48">
        <f t="shared" si="8"/>
        <v>707</v>
      </c>
      <c r="F48">
        <f t="shared" si="9"/>
        <v>693</v>
      </c>
      <c r="G48">
        <f t="shared" si="4"/>
        <v>50</v>
      </c>
      <c r="H48">
        <f t="shared" si="5"/>
        <v>754</v>
      </c>
      <c r="J48">
        <v>455</v>
      </c>
      <c r="K48" t="str">
        <f>VLOOKUP(J48,Rohdaten_2019!$A$19:$I$69,2,FALSE)</f>
        <v>455 Friesland</v>
      </c>
      <c r="L48">
        <f>VLOOKUP(J48,Rohdaten_2019!$A$19:$I$69,3,FALSE)</f>
        <v>804</v>
      </c>
      <c r="M48">
        <f>VLOOKUP(J48,Rohdaten_2019!$A$19:$I$69,6,FALSE)</f>
        <v>754</v>
      </c>
      <c r="N48">
        <f>VLOOKUP(J48,Rohdaten_2019!$A$19:$I$69,8,FALSE)</f>
        <v>50</v>
      </c>
      <c r="Q48">
        <f>Rohdaten_2018!A47</f>
        <v>455</v>
      </c>
      <c r="R48" t="str">
        <f>Rohdaten_2018!B47</f>
        <v xml:space="preserve">Friesland              </v>
      </c>
      <c r="S48">
        <f>Rohdaten_2018!C47</f>
        <v>756</v>
      </c>
      <c r="T48">
        <f>Rohdaten_2018!D47</f>
        <v>693</v>
      </c>
      <c r="U48">
        <f>Rohdaten_2018!E47</f>
        <v>63</v>
      </c>
      <c r="W48">
        <f>Rohdaten_2017!A47</f>
        <v>455</v>
      </c>
      <c r="X48" t="str">
        <f>Rohdaten_2017!B47</f>
        <v xml:space="preserve">Friesland              </v>
      </c>
      <c r="Y48">
        <f>Rohdaten_2017!C47</f>
        <v>792</v>
      </c>
      <c r="Z48">
        <f>Rohdaten_2017!D47</f>
        <v>707</v>
      </c>
      <c r="AA48">
        <f>Rohdaten_2017!E47</f>
        <v>85</v>
      </c>
    </row>
    <row r="49" spans="1:27" x14ac:dyDescent="0.25">
      <c r="A49">
        <v>456</v>
      </c>
      <c r="B49" t="s">
        <v>116</v>
      </c>
      <c r="C49">
        <f t="shared" si="6"/>
        <v>156</v>
      </c>
      <c r="D49">
        <f t="shared" si="7"/>
        <v>160</v>
      </c>
      <c r="E49">
        <f t="shared" si="8"/>
        <v>1146</v>
      </c>
      <c r="F49">
        <f t="shared" si="9"/>
        <v>1149</v>
      </c>
      <c r="G49">
        <f t="shared" si="4"/>
        <v>148</v>
      </c>
      <c r="H49">
        <f t="shared" si="5"/>
        <v>1166</v>
      </c>
      <c r="J49">
        <v>456</v>
      </c>
      <c r="K49" t="str">
        <f>VLOOKUP(J49,Rohdaten_2019!$A$19:$I$69,2,FALSE)</f>
        <v>456 Grafschaft Benthe</v>
      </c>
      <c r="L49">
        <f>VLOOKUP(J49,Rohdaten_2019!$A$19:$I$69,3,FALSE)</f>
        <v>1314</v>
      </c>
      <c r="M49">
        <f>VLOOKUP(J49,Rohdaten_2019!$A$19:$I$69,6,FALSE)</f>
        <v>1166</v>
      </c>
      <c r="N49">
        <f>VLOOKUP(J49,Rohdaten_2019!$A$19:$I$69,8,FALSE)</f>
        <v>148</v>
      </c>
      <c r="Q49">
        <f>Rohdaten_2018!A48</f>
        <v>456</v>
      </c>
      <c r="R49" t="str">
        <f>Rohdaten_2018!B48</f>
        <v xml:space="preserve">Grafschaft Bentheim    </v>
      </c>
      <c r="S49">
        <f>Rohdaten_2018!C48</f>
        <v>1309</v>
      </c>
      <c r="T49">
        <f>Rohdaten_2018!D48</f>
        <v>1149</v>
      </c>
      <c r="U49">
        <f>Rohdaten_2018!E48</f>
        <v>160</v>
      </c>
      <c r="W49">
        <f>Rohdaten_2017!A48</f>
        <v>456</v>
      </c>
      <c r="X49" t="str">
        <f>Rohdaten_2017!B48</f>
        <v xml:space="preserve">Grafschaft Bentheim    </v>
      </c>
      <c r="Y49">
        <f>Rohdaten_2017!C48</f>
        <v>1302</v>
      </c>
      <c r="Z49">
        <f>Rohdaten_2017!D48</f>
        <v>1146</v>
      </c>
      <c r="AA49">
        <f>Rohdaten_2017!E48</f>
        <v>156</v>
      </c>
    </row>
    <row r="50" spans="1:27" x14ac:dyDescent="0.25">
      <c r="A50">
        <v>457</v>
      </c>
      <c r="B50" t="s">
        <v>117</v>
      </c>
      <c r="C50">
        <f t="shared" si="6"/>
        <v>160</v>
      </c>
      <c r="D50">
        <f t="shared" si="7"/>
        <v>183</v>
      </c>
      <c r="E50">
        <f t="shared" si="8"/>
        <v>1419</v>
      </c>
      <c r="F50">
        <f t="shared" si="9"/>
        <v>1464</v>
      </c>
      <c r="G50">
        <f t="shared" si="4"/>
        <v>196</v>
      </c>
      <c r="H50">
        <f t="shared" si="5"/>
        <v>1392</v>
      </c>
      <c r="J50">
        <v>457</v>
      </c>
      <c r="K50" t="str">
        <f>VLOOKUP(J50,Rohdaten_2019!$A$19:$I$69,2,FALSE)</f>
        <v>457 Leer</v>
      </c>
      <c r="L50">
        <f>VLOOKUP(J50,Rohdaten_2019!$A$19:$I$69,3,FALSE)</f>
        <v>1588</v>
      </c>
      <c r="M50">
        <f>VLOOKUP(J50,Rohdaten_2019!$A$19:$I$69,6,FALSE)</f>
        <v>1392</v>
      </c>
      <c r="N50">
        <f>VLOOKUP(J50,Rohdaten_2019!$A$19:$I$69,8,FALSE)</f>
        <v>196</v>
      </c>
      <c r="Q50">
        <f>Rohdaten_2018!A49</f>
        <v>457</v>
      </c>
      <c r="R50" t="str">
        <f>Rohdaten_2018!B49</f>
        <v xml:space="preserve">Leer                   </v>
      </c>
      <c r="S50">
        <f>Rohdaten_2018!C49</f>
        <v>1647</v>
      </c>
      <c r="T50">
        <f>Rohdaten_2018!D49</f>
        <v>1464</v>
      </c>
      <c r="U50">
        <f>Rohdaten_2018!E49</f>
        <v>183</v>
      </c>
      <c r="W50">
        <f>Rohdaten_2017!A49</f>
        <v>457</v>
      </c>
      <c r="X50" t="str">
        <f>Rohdaten_2017!B49</f>
        <v xml:space="preserve">Leer                   </v>
      </c>
      <c r="Y50">
        <f>Rohdaten_2017!C49</f>
        <v>1579</v>
      </c>
      <c r="Z50">
        <f>Rohdaten_2017!D49</f>
        <v>1419</v>
      </c>
      <c r="AA50">
        <f>Rohdaten_2017!E49</f>
        <v>160</v>
      </c>
    </row>
    <row r="51" spans="1:27" x14ac:dyDescent="0.25">
      <c r="A51">
        <v>458</v>
      </c>
      <c r="B51" t="s">
        <v>118</v>
      </c>
      <c r="C51">
        <f t="shared" si="6"/>
        <v>132</v>
      </c>
      <c r="D51">
        <f t="shared" si="7"/>
        <v>136</v>
      </c>
      <c r="E51">
        <f t="shared" si="8"/>
        <v>1040</v>
      </c>
      <c r="F51">
        <f t="shared" si="9"/>
        <v>1024</v>
      </c>
      <c r="G51">
        <f t="shared" si="4"/>
        <v>138</v>
      </c>
      <c r="H51">
        <f t="shared" si="5"/>
        <v>1034</v>
      </c>
      <c r="J51">
        <v>458</v>
      </c>
      <c r="K51" t="str">
        <f>VLOOKUP(J51,Rohdaten_2019!$A$19:$I$69,2,FALSE)</f>
        <v>458 Oldenburg</v>
      </c>
      <c r="L51">
        <f>VLOOKUP(J51,Rohdaten_2019!$A$19:$I$69,3,FALSE)</f>
        <v>1172</v>
      </c>
      <c r="M51">
        <f>VLOOKUP(J51,Rohdaten_2019!$A$19:$I$69,6,FALSE)</f>
        <v>1034</v>
      </c>
      <c r="N51">
        <f>VLOOKUP(J51,Rohdaten_2019!$A$19:$I$69,8,FALSE)</f>
        <v>138</v>
      </c>
      <c r="Q51">
        <f>Rohdaten_2018!A50</f>
        <v>458</v>
      </c>
      <c r="R51" t="str">
        <f>Rohdaten_2018!B50</f>
        <v xml:space="preserve">Oldenburg              </v>
      </c>
      <c r="S51">
        <f>Rohdaten_2018!C50</f>
        <v>1160</v>
      </c>
      <c r="T51">
        <f>Rohdaten_2018!D50</f>
        <v>1024</v>
      </c>
      <c r="U51">
        <f>Rohdaten_2018!E50</f>
        <v>136</v>
      </c>
      <c r="W51">
        <f>Rohdaten_2017!A50</f>
        <v>458</v>
      </c>
      <c r="X51" t="str">
        <f>Rohdaten_2017!B50</f>
        <v xml:space="preserve">Oldenburg              </v>
      </c>
      <c r="Y51">
        <f>Rohdaten_2017!C50</f>
        <v>1172</v>
      </c>
      <c r="Z51">
        <f>Rohdaten_2017!D50</f>
        <v>1040</v>
      </c>
      <c r="AA51">
        <f>Rohdaten_2017!E50</f>
        <v>132</v>
      </c>
    </row>
    <row r="52" spans="1:27" x14ac:dyDescent="0.25">
      <c r="A52">
        <v>459</v>
      </c>
      <c r="B52" t="s">
        <v>119</v>
      </c>
      <c r="C52">
        <f t="shared" si="6"/>
        <v>341</v>
      </c>
      <c r="D52">
        <f t="shared" si="7"/>
        <v>350</v>
      </c>
      <c r="E52">
        <f t="shared" si="8"/>
        <v>3094</v>
      </c>
      <c r="F52">
        <f t="shared" si="9"/>
        <v>3050</v>
      </c>
      <c r="G52">
        <f t="shared" si="4"/>
        <v>385</v>
      </c>
      <c r="H52">
        <f t="shared" si="5"/>
        <v>3197</v>
      </c>
      <c r="J52">
        <v>459</v>
      </c>
      <c r="K52" t="str">
        <f>VLOOKUP(J52,Rohdaten_2019!$A$19:$I$69,2,FALSE)</f>
        <v>459 Osnabrück</v>
      </c>
      <c r="L52">
        <f>VLOOKUP(J52,Rohdaten_2019!$A$19:$I$69,3,FALSE)</f>
        <v>3582</v>
      </c>
      <c r="M52">
        <f>VLOOKUP(J52,Rohdaten_2019!$A$19:$I$69,6,FALSE)</f>
        <v>3197</v>
      </c>
      <c r="N52">
        <f>VLOOKUP(J52,Rohdaten_2019!$A$19:$I$69,8,FALSE)</f>
        <v>385</v>
      </c>
      <c r="Q52">
        <f>Rohdaten_2018!A51</f>
        <v>459</v>
      </c>
      <c r="R52" t="str">
        <f>Rohdaten_2018!B51</f>
        <v xml:space="preserve">Osnabrück              </v>
      </c>
      <c r="S52">
        <f>Rohdaten_2018!C51</f>
        <v>3400</v>
      </c>
      <c r="T52">
        <f>Rohdaten_2018!D51</f>
        <v>3050</v>
      </c>
      <c r="U52">
        <f>Rohdaten_2018!E51</f>
        <v>350</v>
      </c>
      <c r="W52">
        <f>Rohdaten_2017!A51</f>
        <v>459</v>
      </c>
      <c r="X52" t="str">
        <f>Rohdaten_2017!B51</f>
        <v xml:space="preserve">Osnabrück              </v>
      </c>
      <c r="Y52">
        <f>Rohdaten_2017!C51</f>
        <v>3435</v>
      </c>
      <c r="Z52">
        <f>Rohdaten_2017!D51</f>
        <v>3094</v>
      </c>
      <c r="AA52">
        <f>Rohdaten_2017!E51</f>
        <v>341</v>
      </c>
    </row>
    <row r="53" spans="1:27" x14ac:dyDescent="0.25">
      <c r="A53">
        <v>460</v>
      </c>
      <c r="B53" t="s">
        <v>120</v>
      </c>
      <c r="C53">
        <f t="shared" si="6"/>
        <v>239</v>
      </c>
      <c r="D53">
        <f t="shared" si="7"/>
        <v>235</v>
      </c>
      <c r="E53">
        <f t="shared" si="8"/>
        <v>1308</v>
      </c>
      <c r="F53">
        <f t="shared" si="9"/>
        <v>1317</v>
      </c>
      <c r="G53">
        <f t="shared" si="4"/>
        <v>263</v>
      </c>
      <c r="H53">
        <f t="shared" si="5"/>
        <v>1403</v>
      </c>
      <c r="J53">
        <v>460</v>
      </c>
      <c r="K53" t="str">
        <f>VLOOKUP(J53,Rohdaten_2019!$A$19:$I$69,2,FALSE)</f>
        <v>460 Vechta</v>
      </c>
      <c r="L53">
        <f>VLOOKUP(J53,Rohdaten_2019!$A$19:$I$69,3,FALSE)</f>
        <v>1666</v>
      </c>
      <c r="M53">
        <f>VLOOKUP(J53,Rohdaten_2019!$A$19:$I$69,6,FALSE)</f>
        <v>1403</v>
      </c>
      <c r="N53">
        <f>VLOOKUP(J53,Rohdaten_2019!$A$19:$I$69,8,FALSE)</f>
        <v>263</v>
      </c>
      <c r="Q53">
        <f>Rohdaten_2018!A52</f>
        <v>460</v>
      </c>
      <c r="R53" t="str">
        <f>Rohdaten_2018!B52</f>
        <v xml:space="preserve">Vechta                 </v>
      </c>
      <c r="S53">
        <f>Rohdaten_2018!C52</f>
        <v>1552</v>
      </c>
      <c r="T53">
        <f>Rohdaten_2018!D52</f>
        <v>1317</v>
      </c>
      <c r="U53">
        <f>Rohdaten_2018!E52</f>
        <v>235</v>
      </c>
      <c r="W53">
        <f>Rohdaten_2017!A52</f>
        <v>460</v>
      </c>
      <c r="X53" t="str">
        <f>Rohdaten_2017!B52</f>
        <v xml:space="preserve">Vechta                 </v>
      </c>
      <c r="Y53">
        <f>Rohdaten_2017!C52</f>
        <v>1547</v>
      </c>
      <c r="Z53">
        <f>Rohdaten_2017!D52</f>
        <v>1308</v>
      </c>
      <c r="AA53">
        <f>Rohdaten_2017!E52</f>
        <v>239</v>
      </c>
    </row>
    <row r="54" spans="1:27" x14ac:dyDescent="0.25">
      <c r="A54">
        <v>461</v>
      </c>
      <c r="B54" t="s">
        <v>121</v>
      </c>
      <c r="C54">
        <f t="shared" si="6"/>
        <v>79</v>
      </c>
      <c r="D54">
        <f t="shared" si="7"/>
        <v>84</v>
      </c>
      <c r="E54">
        <f t="shared" si="8"/>
        <v>681</v>
      </c>
      <c r="F54">
        <f t="shared" si="9"/>
        <v>649</v>
      </c>
      <c r="G54">
        <f t="shared" si="4"/>
        <v>72</v>
      </c>
      <c r="H54">
        <f t="shared" si="5"/>
        <v>669</v>
      </c>
      <c r="J54">
        <v>461</v>
      </c>
      <c r="K54" t="str">
        <f>VLOOKUP(J54,Rohdaten_2019!$A$19:$I$69,2,FALSE)</f>
        <v>461 Wesermarsch</v>
      </c>
      <c r="L54">
        <f>VLOOKUP(J54,Rohdaten_2019!$A$19:$I$69,3,FALSE)</f>
        <v>741</v>
      </c>
      <c r="M54">
        <f>VLOOKUP(J54,Rohdaten_2019!$A$19:$I$69,6,FALSE)</f>
        <v>669</v>
      </c>
      <c r="N54">
        <f>VLOOKUP(J54,Rohdaten_2019!$A$19:$I$69,8,FALSE)</f>
        <v>72</v>
      </c>
      <c r="Q54">
        <f>Rohdaten_2018!A53</f>
        <v>461</v>
      </c>
      <c r="R54" t="str">
        <f>Rohdaten_2018!B53</f>
        <v xml:space="preserve">Wesermarsch            </v>
      </c>
      <c r="S54">
        <f>Rohdaten_2018!C53</f>
        <v>733</v>
      </c>
      <c r="T54">
        <f>Rohdaten_2018!D53</f>
        <v>649</v>
      </c>
      <c r="U54">
        <f>Rohdaten_2018!E53</f>
        <v>84</v>
      </c>
      <c r="W54">
        <f>Rohdaten_2017!A53</f>
        <v>461</v>
      </c>
      <c r="X54" t="str">
        <f>Rohdaten_2017!B53</f>
        <v xml:space="preserve">Wesermarsch            </v>
      </c>
      <c r="Y54">
        <f>Rohdaten_2017!C53</f>
        <v>760</v>
      </c>
      <c r="Z54">
        <f>Rohdaten_2017!D53</f>
        <v>681</v>
      </c>
      <c r="AA54">
        <f>Rohdaten_2017!E53</f>
        <v>79</v>
      </c>
    </row>
    <row r="55" spans="1:27" x14ac:dyDescent="0.25">
      <c r="A55">
        <v>462</v>
      </c>
      <c r="B55" t="s">
        <v>122</v>
      </c>
      <c r="C55">
        <f t="shared" si="6"/>
        <v>36</v>
      </c>
      <c r="D55">
        <f t="shared" si="7"/>
        <v>23</v>
      </c>
      <c r="E55">
        <f t="shared" si="8"/>
        <v>420</v>
      </c>
      <c r="F55">
        <f t="shared" si="9"/>
        <v>397</v>
      </c>
      <c r="G55">
        <f t="shared" si="4"/>
        <v>29</v>
      </c>
      <c r="H55">
        <f t="shared" si="5"/>
        <v>407</v>
      </c>
      <c r="J55">
        <v>462</v>
      </c>
      <c r="K55" t="str">
        <f>VLOOKUP(J55,Rohdaten_2019!$A$19:$I$69,2,FALSE)</f>
        <v>462 Wittmund</v>
      </c>
      <c r="L55">
        <f>VLOOKUP(J55,Rohdaten_2019!$A$19:$I$69,3,FALSE)</f>
        <v>436</v>
      </c>
      <c r="M55">
        <f>VLOOKUP(J55,Rohdaten_2019!$A$19:$I$69,6,FALSE)</f>
        <v>407</v>
      </c>
      <c r="N55">
        <f>VLOOKUP(J55,Rohdaten_2019!$A$19:$I$69,8,FALSE)</f>
        <v>29</v>
      </c>
      <c r="Q55">
        <f>Rohdaten_2018!A54</f>
        <v>462</v>
      </c>
      <c r="R55" t="str">
        <f>Rohdaten_2018!B54</f>
        <v xml:space="preserve">Wittmund               </v>
      </c>
      <c r="S55">
        <f>Rohdaten_2018!C54</f>
        <v>420</v>
      </c>
      <c r="T55">
        <f>Rohdaten_2018!D54</f>
        <v>397</v>
      </c>
      <c r="U55">
        <f>Rohdaten_2018!E54</f>
        <v>23</v>
      </c>
      <c r="W55">
        <f>Rohdaten_2017!A54</f>
        <v>462</v>
      </c>
      <c r="X55" t="str">
        <f>Rohdaten_2017!B54</f>
        <v xml:space="preserve">Wittmund               </v>
      </c>
      <c r="Y55">
        <f>Rohdaten_2017!C54</f>
        <v>456</v>
      </c>
      <c r="Z55">
        <f>Rohdaten_2017!D54</f>
        <v>420</v>
      </c>
      <c r="AA55">
        <f>Rohdaten_2017!E54</f>
        <v>36</v>
      </c>
    </row>
    <row r="56" spans="1:27" x14ac:dyDescent="0.25">
      <c r="J56">
        <v>0</v>
      </c>
      <c r="K56" t="str">
        <f>VLOOKUP(J56,Rohdaten_2019!$A$19:$I$69,2,FALSE)</f>
        <v>0 Niedersachsen</v>
      </c>
      <c r="L56">
        <f>VLOOKUP(J56,Rohdaten_2019!$A$19:$I$69,3,FALSE)</f>
        <v>73286</v>
      </c>
      <c r="M56">
        <f>VLOOKUP(J56,Rohdaten_2019!$A$19:$I$69,6,FALSE)</f>
        <v>64739</v>
      </c>
      <c r="N56">
        <f>VLOOKUP(J56,Rohdaten_2019!$A$19:$I$69,8,FALSE)</f>
        <v>8547</v>
      </c>
    </row>
  </sheetData>
  <pageMargins left="0.7" right="0.7" top="0.78740157499999996" bottom="0.78740157499999996" header="0.3" footer="0.3"/>
  <ignoredErrors>
    <ignoredError sqref="H1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7"/>
  <dimension ref="A1:G53"/>
  <sheetViews>
    <sheetView tabSelected="1" workbookViewId="0">
      <selection activeCell="C21" sqref="C21"/>
    </sheetView>
    <sheetView workbookViewId="1"/>
    <sheetView workbookViewId="2"/>
  </sheetViews>
  <sheetFormatPr baseColWidth="10" defaultRowHeight="15" x14ac:dyDescent="0.25"/>
  <cols>
    <col min="2" max="2" width="40.85546875" customWidth="1"/>
    <col min="3" max="3" width="17.5703125" customWidth="1"/>
    <col min="6" max="6" width="18.5703125" customWidth="1"/>
  </cols>
  <sheetData>
    <row r="1" spans="1:7" x14ac:dyDescent="0.25">
      <c r="A1" t="s">
        <v>135</v>
      </c>
      <c r="B1" t="s">
        <v>136</v>
      </c>
      <c r="C1" t="s">
        <v>137</v>
      </c>
      <c r="D1" t="s">
        <v>138</v>
      </c>
    </row>
    <row r="2" spans="1:7" x14ac:dyDescent="0.25">
      <c r="A2">
        <v>0</v>
      </c>
      <c r="B2" t="str">
        <f>3&amp;A2</f>
        <v>30</v>
      </c>
      <c r="C2" t="str">
        <f>Rohdaten_Berechnung!B4</f>
        <v xml:space="preserve">Niedersachsen          </v>
      </c>
      <c r="D2" s="25">
        <f>Rohdaten_Berechnung!U4/Rohdaten_Berechnung!S4*100</f>
        <v>12.001031879650247</v>
      </c>
      <c r="F2" s="26" t="str">
        <f>INDEX(C2:C53,MATCH(MIN(D2:D53),D2:D53,0))</f>
        <v xml:space="preserve">Wittmund               </v>
      </c>
      <c r="G2" s="25">
        <f>MIN(D2:D53)</f>
        <v>5.4761904761904763</v>
      </c>
    </row>
    <row r="3" spans="1:7" x14ac:dyDescent="0.25">
      <c r="A3">
        <f>Rohdaten_Berechnung!A5</f>
        <v>1</v>
      </c>
      <c r="B3" t="str">
        <f t="shared" ref="B3:B53" si="0">3&amp;A3</f>
        <v>31</v>
      </c>
      <c r="C3" t="str">
        <f>Rohdaten_Berechnung!B5</f>
        <v xml:space="preserve">Braunschweig           </v>
      </c>
      <c r="D3" s="25">
        <f>Rohdaten_Berechnung!U5/Rohdaten_Berechnung!S5*100</f>
        <v>11.96932347302109</v>
      </c>
      <c r="F3" s="26" t="str">
        <f>INDEX(C2:C53,MATCH(MAX(D2:D53),D2:D53,0))</f>
        <v xml:space="preserve">Salzgitter,Stadt       </v>
      </c>
      <c r="G3" s="25">
        <f>MAX(D3:D54)</f>
        <v>28.235294117647058</v>
      </c>
    </row>
    <row r="4" spans="1:7" x14ac:dyDescent="0.25">
      <c r="A4">
        <f>Rohdaten_Berechnung!A6</f>
        <v>101</v>
      </c>
      <c r="B4" t="str">
        <f t="shared" si="0"/>
        <v>3101</v>
      </c>
      <c r="C4" t="str">
        <f>Rohdaten_Berechnung!B6</f>
        <v xml:space="preserve">Braunschweig,Stadt     </v>
      </c>
      <c r="D4" s="25">
        <f>Rohdaten_Berechnung!U6/Rohdaten_Berechnung!S6*100</f>
        <v>9.4003241491085898</v>
      </c>
      <c r="F4" t="str">
        <f>C2</f>
        <v xml:space="preserve">Niedersachsen          </v>
      </c>
      <c r="G4" s="25">
        <f>D2</f>
        <v>12.001031879650247</v>
      </c>
    </row>
    <row r="5" spans="1:7" x14ac:dyDescent="0.25">
      <c r="A5">
        <f>Rohdaten_Berechnung!A7</f>
        <v>102</v>
      </c>
      <c r="B5" t="str">
        <f t="shared" si="0"/>
        <v>3102</v>
      </c>
      <c r="C5" t="str">
        <f>Rohdaten_Berechnung!B7</f>
        <v xml:space="preserve">Salzgitter,Stadt       </v>
      </c>
      <c r="D5" s="25">
        <f>Rohdaten_Berechnung!U7/Rohdaten_Berechnung!S7*100</f>
        <v>28.235294117647058</v>
      </c>
      <c r="F5" t="str">
        <f>C15</f>
        <v xml:space="preserve">Hannover, Region       </v>
      </c>
      <c r="G5" s="25">
        <f>D15</f>
        <v>14.045586552846959</v>
      </c>
    </row>
    <row r="6" spans="1:7" x14ac:dyDescent="0.25">
      <c r="A6">
        <f>Rohdaten_Berechnung!A8</f>
        <v>103</v>
      </c>
      <c r="B6" t="str">
        <f t="shared" si="0"/>
        <v>3103</v>
      </c>
      <c r="C6" t="str">
        <f>Rohdaten_Berechnung!B8</f>
        <v xml:space="preserve">Wolfsburg,Stadt        </v>
      </c>
      <c r="D6" s="25">
        <f>Rohdaten_Berechnung!U8/Rohdaten_Berechnung!S8*100</f>
        <v>13.834586466165414</v>
      </c>
    </row>
    <row r="7" spans="1:7" x14ac:dyDescent="0.25">
      <c r="A7">
        <f>Rohdaten_Berechnung!A9</f>
        <v>151</v>
      </c>
      <c r="B7" t="str">
        <f t="shared" si="0"/>
        <v>3151</v>
      </c>
      <c r="C7" t="str">
        <f>Rohdaten_Berechnung!B9</f>
        <v xml:space="preserve">Gifhorn                </v>
      </c>
      <c r="D7" s="25">
        <f>Rohdaten_Berechnung!U9/Rohdaten_Berechnung!S9*100</f>
        <v>7.3005093378607802</v>
      </c>
    </row>
    <row r="8" spans="1:7" x14ac:dyDescent="0.25">
      <c r="A8">
        <f>Rohdaten_Berechnung!A10</f>
        <v>153</v>
      </c>
      <c r="B8" t="str">
        <f t="shared" si="0"/>
        <v>3153</v>
      </c>
      <c r="C8" t="str">
        <f>Rohdaten_Berechnung!B10</f>
        <v xml:space="preserve">Goslar                 </v>
      </c>
      <c r="D8" s="25">
        <f>Rohdaten_Berechnung!U10/Rohdaten_Berechnung!S10*100</f>
        <v>16.5625</v>
      </c>
    </row>
    <row r="9" spans="1:7" x14ac:dyDescent="0.25">
      <c r="A9">
        <f>Rohdaten_Berechnung!A11</f>
        <v>154</v>
      </c>
      <c r="B9" t="str">
        <f t="shared" si="0"/>
        <v>3154</v>
      </c>
      <c r="C9" t="str">
        <f>Rohdaten_Berechnung!B11</f>
        <v xml:space="preserve">Helmstedt              </v>
      </c>
      <c r="D9" s="25">
        <f>Rohdaten_Berechnung!U11/Rohdaten_Berechnung!S11*100</f>
        <v>6.7602040816326534</v>
      </c>
    </row>
    <row r="10" spans="1:7" x14ac:dyDescent="0.25">
      <c r="A10">
        <f>Rohdaten_Berechnung!A12</f>
        <v>155</v>
      </c>
      <c r="B10" t="str">
        <f t="shared" si="0"/>
        <v>3155</v>
      </c>
      <c r="C10" t="str">
        <f>Rohdaten_Berechnung!B12</f>
        <v xml:space="preserve">Northeim               </v>
      </c>
      <c r="D10" s="25">
        <f>Rohdaten_Berechnung!U12/Rohdaten_Berechnung!S12*100</f>
        <v>10.845771144278608</v>
      </c>
    </row>
    <row r="11" spans="1:7" x14ac:dyDescent="0.25">
      <c r="A11">
        <f>Rohdaten_Berechnung!A13</f>
        <v>157</v>
      </c>
      <c r="B11" t="str">
        <f t="shared" si="0"/>
        <v>3157</v>
      </c>
      <c r="C11" t="str">
        <f>Rohdaten_Berechnung!B13</f>
        <v xml:space="preserve">Peine                  </v>
      </c>
      <c r="D11" s="25">
        <f>Rohdaten_Berechnung!U13/Rohdaten_Berechnung!S13*100</f>
        <v>8.8545897644191705</v>
      </c>
    </row>
    <row r="12" spans="1:7" x14ac:dyDescent="0.25">
      <c r="A12">
        <f>Rohdaten_Berechnung!A14</f>
        <v>158</v>
      </c>
      <c r="B12" t="str">
        <f t="shared" si="0"/>
        <v>3158</v>
      </c>
      <c r="C12" t="str">
        <f>Rohdaten_Berechnung!B14</f>
        <v xml:space="preserve">Wolfenbüttel           </v>
      </c>
      <c r="D12" s="25">
        <f>Rohdaten_Berechnung!U14/Rohdaten_Berechnung!S14*100</f>
        <v>9.1182364729458918</v>
      </c>
    </row>
    <row r="13" spans="1:7" x14ac:dyDescent="0.25">
      <c r="A13">
        <f>Rohdaten_Berechnung!A15</f>
        <v>159</v>
      </c>
      <c r="B13" t="str">
        <f t="shared" si="0"/>
        <v>3159</v>
      </c>
      <c r="C13" t="str">
        <f>Rohdaten_Berechnung!B15</f>
        <v xml:space="preserve">Göttingen              </v>
      </c>
      <c r="D13" s="25">
        <f>Rohdaten_Berechnung!U15/Rohdaten_Berechnung!S15*100</f>
        <v>12.051549982584465</v>
      </c>
    </row>
    <row r="14" spans="1:7" x14ac:dyDescent="0.25">
      <c r="A14">
        <f>Rohdaten_Berechnung!A16</f>
        <v>2</v>
      </c>
      <c r="B14" t="str">
        <f t="shared" si="0"/>
        <v>32</v>
      </c>
      <c r="C14" t="str">
        <f>Rohdaten_Berechnung!B16</f>
        <v xml:space="preserve">Hannover               </v>
      </c>
      <c r="D14" s="25">
        <f>Rohdaten_Berechnung!U16/Rohdaten_Berechnung!S16*100</f>
        <v>13.424685240430803</v>
      </c>
    </row>
    <row r="15" spans="1:7" x14ac:dyDescent="0.25">
      <c r="A15">
        <f>Rohdaten_Berechnung!A17</f>
        <v>241</v>
      </c>
      <c r="B15" t="str">
        <f t="shared" si="0"/>
        <v>3241</v>
      </c>
      <c r="C15" t="str">
        <f>Rohdaten_Berechnung!B17</f>
        <v xml:space="preserve">Hannover, Region       </v>
      </c>
      <c r="D15" s="25">
        <f>Rohdaten_Berechnung!U17/Rohdaten_Berechnung!S17*100</f>
        <v>14.045586552846959</v>
      </c>
    </row>
    <row r="16" spans="1:7" x14ac:dyDescent="0.25">
      <c r="B16" s="3">
        <v>3241999</v>
      </c>
      <c r="C16" t="s">
        <v>27</v>
      </c>
      <c r="D16" s="25">
        <f>(Rohdaten_Berechnung!U17-Rohdaten_Berechnung!U18)/(Rohdaten_Berechnung!S17-Rohdaten_Berechnung!S18)*100</f>
        <v>12.679008033531261</v>
      </c>
    </row>
    <row r="17" spans="1:4" x14ac:dyDescent="0.25">
      <c r="A17">
        <f>Rohdaten_Berechnung!A18</f>
        <v>241001</v>
      </c>
      <c r="B17" t="str">
        <f t="shared" si="0"/>
        <v>3241001</v>
      </c>
      <c r="C17" t="str">
        <f>Rohdaten_Berechnung!B18</f>
        <v>Hannover,Landeshauptsta</v>
      </c>
      <c r="D17" s="25">
        <f>Rohdaten_Berechnung!U18/Rohdaten_Berechnung!S18*100</f>
        <v>15.433741351782862</v>
      </c>
    </row>
    <row r="18" spans="1:4" x14ac:dyDescent="0.25">
      <c r="A18">
        <f>Rohdaten_Berechnung!A20</f>
        <v>251</v>
      </c>
      <c r="B18" t="str">
        <f t="shared" si="0"/>
        <v>3251</v>
      </c>
      <c r="C18" t="str">
        <f>Rohdaten_Berechnung!B20</f>
        <v xml:space="preserve">Diepholz               </v>
      </c>
      <c r="D18" s="25">
        <f>Rohdaten_Berechnung!U20/Rohdaten_Berechnung!S20*100</f>
        <v>12.574203993524016</v>
      </c>
    </row>
    <row r="19" spans="1:4" x14ac:dyDescent="0.25">
      <c r="A19">
        <f>Rohdaten_Berechnung!A21</f>
        <v>252</v>
      </c>
      <c r="B19" t="str">
        <f t="shared" si="0"/>
        <v>3252</v>
      </c>
      <c r="C19" t="str">
        <f>Rohdaten_Berechnung!B21</f>
        <v xml:space="preserve">Hameln-Pyrmont         </v>
      </c>
      <c r="D19" s="25">
        <f>Rohdaten_Berechnung!U21/Rohdaten_Berechnung!S21*100</f>
        <v>16.077170418006432</v>
      </c>
    </row>
    <row r="20" spans="1:4" x14ac:dyDescent="0.25">
      <c r="A20">
        <f>Rohdaten_Berechnung!A22</f>
        <v>254</v>
      </c>
      <c r="B20" t="str">
        <f t="shared" si="0"/>
        <v>3254</v>
      </c>
      <c r="C20" t="str">
        <f>Rohdaten_Berechnung!B22</f>
        <v xml:space="preserve">Hildesheim             </v>
      </c>
      <c r="D20" s="25">
        <f>Rohdaten_Berechnung!U22/Rohdaten_Berechnung!S22*100</f>
        <v>11.335012594458437</v>
      </c>
    </row>
    <row r="21" spans="1:4" x14ac:dyDescent="0.25">
      <c r="A21">
        <f>Rohdaten_Berechnung!A23</f>
        <v>255</v>
      </c>
      <c r="B21" t="str">
        <f t="shared" si="0"/>
        <v>3255</v>
      </c>
      <c r="C21" t="str">
        <f>Rohdaten_Berechnung!B23</f>
        <v xml:space="preserve">Holzminden             </v>
      </c>
      <c r="D21" s="25">
        <f>Rohdaten_Berechnung!U23/Rohdaten_Berechnung!S23*100</f>
        <v>8.6666666666666679</v>
      </c>
    </row>
    <row r="22" spans="1:4" x14ac:dyDescent="0.25">
      <c r="A22">
        <f>Rohdaten_Berechnung!A24</f>
        <v>256</v>
      </c>
      <c r="B22" t="str">
        <f t="shared" si="0"/>
        <v>3256</v>
      </c>
      <c r="C22" t="str">
        <f>Rohdaten_Berechnung!B24</f>
        <v xml:space="preserve">Nienburg (Weser)       </v>
      </c>
      <c r="D22" s="25">
        <f>Rohdaten_Berechnung!U24/Rohdaten_Berechnung!S24*100</f>
        <v>10.654936461388074</v>
      </c>
    </row>
    <row r="23" spans="1:4" x14ac:dyDescent="0.25">
      <c r="A23">
        <f>Rohdaten_Berechnung!A25</f>
        <v>257</v>
      </c>
      <c r="B23" t="str">
        <f t="shared" si="0"/>
        <v>3257</v>
      </c>
      <c r="C23" t="str">
        <f>Rohdaten_Berechnung!B25</f>
        <v xml:space="preserve">Schaumburg             </v>
      </c>
      <c r="D23" s="25">
        <f>Rohdaten_Berechnung!U25/Rohdaten_Berechnung!S25*100</f>
        <v>14.862804878048779</v>
      </c>
    </row>
    <row r="24" spans="1:4" x14ac:dyDescent="0.25">
      <c r="A24">
        <f>Rohdaten_Berechnung!A26</f>
        <v>3</v>
      </c>
      <c r="B24" t="str">
        <f t="shared" si="0"/>
        <v>33</v>
      </c>
      <c r="C24" t="str">
        <f>Rohdaten_Berechnung!B26</f>
        <v xml:space="preserve">Lüneburg               </v>
      </c>
      <c r="D24" s="25">
        <f>Rohdaten_Berechnung!U26/Rohdaten_Berechnung!S26*100</f>
        <v>9.1237995000657808</v>
      </c>
    </row>
    <row r="25" spans="1:4" x14ac:dyDescent="0.25">
      <c r="A25">
        <f>Rohdaten_Berechnung!A27</f>
        <v>351</v>
      </c>
      <c r="B25" t="str">
        <f t="shared" si="0"/>
        <v>3351</v>
      </c>
      <c r="C25" t="str">
        <f>Rohdaten_Berechnung!B27</f>
        <v xml:space="preserve">Celle                  </v>
      </c>
      <c r="D25" s="25">
        <f>Rohdaten_Berechnung!U27/Rohdaten_Berechnung!S27*100</f>
        <v>11.013767209011265</v>
      </c>
    </row>
    <row r="26" spans="1:4" x14ac:dyDescent="0.25">
      <c r="A26">
        <f>Rohdaten_Berechnung!A28</f>
        <v>352</v>
      </c>
      <c r="B26" t="str">
        <f t="shared" si="0"/>
        <v>3352</v>
      </c>
      <c r="C26" t="str">
        <f>Rohdaten_Berechnung!B28</f>
        <v xml:space="preserve">Cuxhaven               </v>
      </c>
      <c r="D26" s="25">
        <f>Rohdaten_Berechnung!U28/Rohdaten_Berechnung!S28*100</f>
        <v>8.426635238656452</v>
      </c>
    </row>
    <row r="27" spans="1:4" x14ac:dyDescent="0.25">
      <c r="A27">
        <f>Rohdaten_Berechnung!A29</f>
        <v>353</v>
      </c>
      <c r="B27" t="str">
        <f t="shared" si="0"/>
        <v>3353</v>
      </c>
      <c r="C27" t="str">
        <f>Rohdaten_Berechnung!B29</f>
        <v xml:space="preserve">Harburg                </v>
      </c>
      <c r="D27" s="25">
        <f>Rohdaten_Berechnung!U29/Rohdaten_Berechnung!S29*100</f>
        <v>6.4980375054513733</v>
      </c>
    </row>
    <row r="28" spans="1:4" x14ac:dyDescent="0.25">
      <c r="A28">
        <f>Rohdaten_Berechnung!A30</f>
        <v>354</v>
      </c>
      <c r="B28" t="str">
        <f t="shared" si="0"/>
        <v>3354</v>
      </c>
      <c r="C28" t="str">
        <f>Rohdaten_Berechnung!B30</f>
        <v xml:space="preserve">Lüchow-Dannenberg      </v>
      </c>
      <c r="D28" s="25">
        <f>Rohdaten_Berechnung!U30/Rohdaten_Berechnung!S30*100</f>
        <v>11.549295774647888</v>
      </c>
    </row>
    <row r="29" spans="1:4" x14ac:dyDescent="0.25">
      <c r="A29">
        <f>Rohdaten_Berechnung!A31</f>
        <v>355</v>
      </c>
      <c r="B29" t="str">
        <f t="shared" si="0"/>
        <v>3355</v>
      </c>
      <c r="C29" t="str">
        <f>Rohdaten_Berechnung!B31</f>
        <v xml:space="preserve">Lüneburg               </v>
      </c>
      <c r="D29" s="25">
        <f>Rohdaten_Berechnung!U31/Rohdaten_Berechnung!S31*100</f>
        <v>6.79730557256583</v>
      </c>
    </row>
    <row r="30" spans="1:4" x14ac:dyDescent="0.25">
      <c r="A30">
        <f>Rohdaten_Berechnung!A32</f>
        <v>356</v>
      </c>
      <c r="B30" t="str">
        <f t="shared" si="0"/>
        <v>3356</v>
      </c>
      <c r="C30" t="str">
        <f>Rohdaten_Berechnung!B32</f>
        <v xml:space="preserve">Osterholz              </v>
      </c>
      <c r="D30" s="25">
        <f>Rohdaten_Berechnung!U32/Rohdaten_Berechnung!S32*100</f>
        <v>6.56084656084656</v>
      </c>
    </row>
    <row r="31" spans="1:4" x14ac:dyDescent="0.25">
      <c r="A31">
        <f>Rohdaten_Berechnung!A33</f>
        <v>357</v>
      </c>
      <c r="B31" t="str">
        <f t="shared" si="0"/>
        <v>3357</v>
      </c>
      <c r="C31" t="str">
        <f>Rohdaten_Berechnung!B33</f>
        <v xml:space="preserve">Rotenburg (Wümme)      </v>
      </c>
      <c r="D31" s="25">
        <f>Rohdaten_Berechnung!U33/Rohdaten_Berechnung!S33*100</f>
        <v>6.7750677506775059</v>
      </c>
    </row>
    <row r="32" spans="1:4" x14ac:dyDescent="0.25">
      <c r="A32">
        <f>Rohdaten_Berechnung!A34</f>
        <v>358</v>
      </c>
      <c r="B32" t="str">
        <f t="shared" si="0"/>
        <v>3358</v>
      </c>
      <c r="C32" t="str">
        <f>Rohdaten_Berechnung!B34</f>
        <v xml:space="preserve">Heidekreis             </v>
      </c>
      <c r="D32" s="25">
        <f>Rohdaten_Berechnung!U34/Rohdaten_Berechnung!S34*100</f>
        <v>12.789768185451639</v>
      </c>
    </row>
    <row r="33" spans="1:4" x14ac:dyDescent="0.25">
      <c r="A33">
        <f>Rohdaten_Berechnung!A35</f>
        <v>359</v>
      </c>
      <c r="B33" t="str">
        <f t="shared" si="0"/>
        <v>3359</v>
      </c>
      <c r="C33" t="str">
        <f>Rohdaten_Berechnung!B35</f>
        <v xml:space="preserve">Stade                  </v>
      </c>
      <c r="D33" s="25">
        <f>Rohdaten_Berechnung!U35/Rohdaten_Berechnung!S35*100</f>
        <v>12.838874680306905</v>
      </c>
    </row>
    <row r="34" spans="1:4" x14ac:dyDescent="0.25">
      <c r="A34">
        <f>Rohdaten_Berechnung!A36</f>
        <v>360</v>
      </c>
      <c r="B34" t="str">
        <f t="shared" si="0"/>
        <v>3360</v>
      </c>
      <c r="C34" t="str">
        <f>Rohdaten_Berechnung!B36</f>
        <v xml:space="preserve">Uelzen                 </v>
      </c>
      <c r="D34" s="25">
        <f>Rohdaten_Berechnung!U36/Rohdaten_Berechnung!S36*100</f>
        <v>9.5714285714285712</v>
      </c>
    </row>
    <row r="35" spans="1:4" x14ac:dyDescent="0.25">
      <c r="A35">
        <f>Rohdaten_Berechnung!A37</f>
        <v>361</v>
      </c>
      <c r="B35" t="str">
        <f t="shared" si="0"/>
        <v>3361</v>
      </c>
      <c r="C35" t="str">
        <f>Rohdaten_Berechnung!B37</f>
        <v xml:space="preserve">Verden                 </v>
      </c>
      <c r="D35" s="25">
        <f>Rohdaten_Berechnung!U37/Rohdaten_Berechnung!S37*100</f>
        <v>9.7767513471901459</v>
      </c>
    </row>
    <row r="36" spans="1:4" x14ac:dyDescent="0.25">
      <c r="A36">
        <f>Rohdaten_Berechnung!A38</f>
        <v>4</v>
      </c>
      <c r="B36" t="str">
        <f t="shared" si="0"/>
        <v>34</v>
      </c>
      <c r="C36" t="str">
        <f>Rohdaten_Berechnung!B38</f>
        <v xml:space="preserve">Weser-Ems              </v>
      </c>
      <c r="D36" s="25">
        <f>Rohdaten_Berechnung!U38/Rohdaten_Berechnung!S38*100</f>
        <v>12.667746894345425</v>
      </c>
    </row>
    <row r="37" spans="1:4" x14ac:dyDescent="0.25">
      <c r="A37">
        <f>Rohdaten_Berechnung!A39</f>
        <v>401</v>
      </c>
      <c r="B37" t="str">
        <f t="shared" si="0"/>
        <v>3401</v>
      </c>
      <c r="C37" t="str">
        <f>Rohdaten_Berechnung!B39</f>
        <v xml:space="preserve">Delmenhorst,Stadt      </v>
      </c>
      <c r="D37" s="25">
        <f>Rohdaten_Berechnung!U39/Rohdaten_Berechnung!S39*100</f>
        <v>22.303030303030301</v>
      </c>
    </row>
    <row r="38" spans="1:4" x14ac:dyDescent="0.25">
      <c r="A38">
        <f>Rohdaten_Berechnung!A40</f>
        <v>402</v>
      </c>
      <c r="B38" t="str">
        <f t="shared" si="0"/>
        <v>3402</v>
      </c>
      <c r="C38" t="str">
        <f>Rohdaten_Berechnung!B40</f>
        <v xml:space="preserve">Emden,Stadt            </v>
      </c>
      <c r="D38" s="25">
        <f>Rohdaten_Berechnung!U40/Rohdaten_Berechnung!S40*100</f>
        <v>16.880341880341881</v>
      </c>
    </row>
    <row r="39" spans="1:4" x14ac:dyDescent="0.25">
      <c r="A39">
        <f>Rohdaten_Berechnung!A41</f>
        <v>403</v>
      </c>
      <c r="B39" t="str">
        <f t="shared" si="0"/>
        <v>3403</v>
      </c>
      <c r="C39" t="str">
        <f>Rohdaten_Berechnung!B41</f>
        <v xml:space="preserve">Oldenburg(Oldb),Stadt  </v>
      </c>
      <c r="D39" s="25">
        <f>Rohdaten_Berechnung!U41/Rohdaten_Berechnung!S41*100</f>
        <v>13.664215686274508</v>
      </c>
    </row>
    <row r="40" spans="1:4" x14ac:dyDescent="0.25">
      <c r="A40">
        <f>Rohdaten_Berechnung!A42</f>
        <v>404</v>
      </c>
      <c r="B40" t="str">
        <f t="shared" si="0"/>
        <v>3404</v>
      </c>
      <c r="C40" t="str">
        <f>Rohdaten_Berechnung!B42</f>
        <v xml:space="preserve">Osnabrück,Stadt        </v>
      </c>
      <c r="D40" s="25">
        <f>Rohdaten_Berechnung!U42/Rohdaten_Berechnung!S42*100</f>
        <v>14.096385542168674</v>
      </c>
    </row>
    <row r="41" spans="1:4" x14ac:dyDescent="0.25">
      <c r="A41">
        <f>Rohdaten_Berechnung!A43</f>
        <v>405</v>
      </c>
      <c r="B41" t="str">
        <f t="shared" si="0"/>
        <v>3405</v>
      </c>
      <c r="C41" t="str">
        <f>Rohdaten_Berechnung!B43</f>
        <v xml:space="preserve">Wilhelmshaven,Stadt    </v>
      </c>
      <c r="D41" s="25">
        <f>Rohdaten_Berechnung!U43/Rohdaten_Berechnung!S43*100</f>
        <v>20.151515151515152</v>
      </c>
    </row>
    <row r="42" spans="1:4" x14ac:dyDescent="0.25">
      <c r="A42">
        <f>Rohdaten_Berechnung!A44</f>
        <v>451</v>
      </c>
      <c r="B42" t="str">
        <f t="shared" si="0"/>
        <v>3451</v>
      </c>
      <c r="C42" t="str">
        <f>Rohdaten_Berechnung!B44</f>
        <v xml:space="preserve">Ammerland              </v>
      </c>
      <c r="D42" s="25">
        <f>Rohdaten_Berechnung!U44/Rohdaten_Berechnung!S44*100</f>
        <v>9.4890510948905096</v>
      </c>
    </row>
    <row r="43" spans="1:4" x14ac:dyDescent="0.25">
      <c r="A43">
        <f>Rohdaten_Berechnung!A45</f>
        <v>452</v>
      </c>
      <c r="B43" t="str">
        <f t="shared" si="0"/>
        <v>3452</v>
      </c>
      <c r="C43" t="str">
        <f>Rohdaten_Berechnung!B45</f>
        <v xml:space="preserve">Aurich                 </v>
      </c>
      <c r="D43" s="25">
        <f>Rohdaten_Berechnung!U45/Rohdaten_Berechnung!S45*100</f>
        <v>8.4352078239608801</v>
      </c>
    </row>
    <row r="44" spans="1:4" x14ac:dyDescent="0.25">
      <c r="A44">
        <f>Rohdaten_Berechnung!A46</f>
        <v>453</v>
      </c>
      <c r="B44" t="str">
        <f t="shared" si="0"/>
        <v>3453</v>
      </c>
      <c r="C44" t="str">
        <f>Rohdaten_Berechnung!B46</f>
        <v xml:space="preserve">Cloppenburg            </v>
      </c>
      <c r="D44" s="25">
        <f>Rohdaten_Berechnung!U46/Rohdaten_Berechnung!S46*100</f>
        <v>15.712033631108776</v>
      </c>
    </row>
    <row r="45" spans="1:4" x14ac:dyDescent="0.25">
      <c r="A45">
        <f>Rohdaten_Berechnung!A47</f>
        <v>454</v>
      </c>
      <c r="B45" t="str">
        <f t="shared" si="0"/>
        <v>3454</v>
      </c>
      <c r="C45" t="str">
        <f>Rohdaten_Berechnung!B47</f>
        <v xml:space="preserve">Emsland                </v>
      </c>
      <c r="D45" s="25">
        <f>Rohdaten_Berechnung!U47/Rohdaten_Berechnung!S47*100</f>
        <v>13.107098381070983</v>
      </c>
    </row>
    <row r="46" spans="1:4" x14ac:dyDescent="0.25">
      <c r="A46">
        <f>Rohdaten_Berechnung!A48</f>
        <v>455</v>
      </c>
      <c r="B46" t="str">
        <f t="shared" si="0"/>
        <v>3455</v>
      </c>
      <c r="C46" t="str">
        <f>Rohdaten_Berechnung!B48</f>
        <v xml:space="preserve">Friesland              </v>
      </c>
      <c r="D46" s="25">
        <f>Rohdaten_Berechnung!U48/Rohdaten_Berechnung!S48*100</f>
        <v>8.3333333333333321</v>
      </c>
    </row>
    <row r="47" spans="1:4" x14ac:dyDescent="0.25">
      <c r="A47">
        <f>Rohdaten_Berechnung!A49</f>
        <v>456</v>
      </c>
      <c r="B47" t="str">
        <f t="shared" si="0"/>
        <v>3456</v>
      </c>
      <c r="C47" t="str">
        <f>Rohdaten_Berechnung!B49</f>
        <v xml:space="preserve">Grafschaft Bentheim    </v>
      </c>
      <c r="D47" s="25">
        <f>Rohdaten_Berechnung!U49/Rohdaten_Berechnung!S49*100</f>
        <v>12.22307104660046</v>
      </c>
    </row>
    <row r="48" spans="1:4" x14ac:dyDescent="0.25">
      <c r="A48">
        <f>Rohdaten_Berechnung!A50</f>
        <v>457</v>
      </c>
      <c r="B48" t="str">
        <f t="shared" si="0"/>
        <v>3457</v>
      </c>
      <c r="C48" t="str">
        <f>Rohdaten_Berechnung!B50</f>
        <v xml:space="preserve">Leer                   </v>
      </c>
      <c r="D48" s="25">
        <f>Rohdaten_Berechnung!U50/Rohdaten_Berechnung!S50*100</f>
        <v>11.111111111111111</v>
      </c>
    </row>
    <row r="49" spans="1:4" x14ac:dyDescent="0.25">
      <c r="A49">
        <f>Rohdaten_Berechnung!A51</f>
        <v>458</v>
      </c>
      <c r="B49" t="str">
        <f t="shared" si="0"/>
        <v>3458</v>
      </c>
      <c r="C49" t="str">
        <f>Rohdaten_Berechnung!B51</f>
        <v xml:space="preserve">Oldenburg              </v>
      </c>
      <c r="D49" s="25">
        <f>Rohdaten_Berechnung!U51/Rohdaten_Berechnung!S51*100</f>
        <v>11.724137931034482</v>
      </c>
    </row>
    <row r="50" spans="1:4" x14ac:dyDescent="0.25">
      <c r="A50">
        <f>Rohdaten_Berechnung!A52</f>
        <v>459</v>
      </c>
      <c r="B50" t="str">
        <f t="shared" si="0"/>
        <v>3459</v>
      </c>
      <c r="C50" t="str">
        <f>Rohdaten_Berechnung!B52</f>
        <v xml:space="preserve">Osnabrück              </v>
      </c>
      <c r="D50" s="25">
        <f>Rohdaten_Berechnung!U52/Rohdaten_Berechnung!S52*100</f>
        <v>10.294117647058822</v>
      </c>
    </row>
    <row r="51" spans="1:4" x14ac:dyDescent="0.25">
      <c r="A51">
        <f>Rohdaten_Berechnung!A53</f>
        <v>460</v>
      </c>
      <c r="B51" t="str">
        <f t="shared" si="0"/>
        <v>3460</v>
      </c>
      <c r="C51" t="str">
        <f>Rohdaten_Berechnung!B53</f>
        <v xml:space="preserve">Vechta                 </v>
      </c>
      <c r="D51" s="25">
        <f>Rohdaten_Berechnung!U53/Rohdaten_Berechnung!S53*100</f>
        <v>15.141752577319586</v>
      </c>
    </row>
    <row r="52" spans="1:4" x14ac:dyDescent="0.25">
      <c r="A52">
        <f>Rohdaten_Berechnung!A54</f>
        <v>461</v>
      </c>
      <c r="B52" t="str">
        <f t="shared" si="0"/>
        <v>3461</v>
      </c>
      <c r="C52" t="str">
        <f>Rohdaten_Berechnung!B54</f>
        <v xml:space="preserve">Wesermarsch            </v>
      </c>
      <c r="D52" s="25">
        <f>Rohdaten_Berechnung!U54/Rohdaten_Berechnung!S54*100</f>
        <v>11.459754433833561</v>
      </c>
    </row>
    <row r="53" spans="1:4" x14ac:dyDescent="0.25">
      <c r="A53">
        <f>Rohdaten_Berechnung!A55</f>
        <v>462</v>
      </c>
      <c r="B53" t="str">
        <f t="shared" si="0"/>
        <v>3462</v>
      </c>
      <c r="C53" t="str">
        <f>Rohdaten_Berechnung!B55</f>
        <v xml:space="preserve">Wittmund               </v>
      </c>
      <c r="D53" s="25">
        <f>Rohdaten_Berechnung!U55/Rohdaten_Berechnung!S55*100</f>
        <v>5.4761904761904763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5F1A8-89D8-40F4-8407-5673011C1F01}">
  <dimension ref="A1:I69"/>
  <sheetViews>
    <sheetView topLeftCell="A30" workbookViewId="0">
      <selection activeCell="A69" sqref="A19:A69"/>
    </sheetView>
    <sheetView workbookViewId="1"/>
    <sheetView tabSelected="1" topLeftCell="A10" workbookViewId="2">
      <selection activeCell="A34" sqref="A34"/>
    </sheetView>
  </sheetViews>
  <sheetFormatPr baseColWidth="10" defaultRowHeight="15" x14ac:dyDescent="0.25"/>
  <cols>
    <col min="2" max="2" width="57.5703125" bestFit="1" customWidth="1"/>
  </cols>
  <sheetData>
    <row r="1" spans="2:9" x14ac:dyDescent="0.25">
      <c r="B1" s="28" t="s">
        <v>139</v>
      </c>
    </row>
    <row r="3" spans="2:9" x14ac:dyDescent="0.25">
      <c r="B3" s="29" t="s">
        <v>140</v>
      </c>
    </row>
    <row r="4" spans="2:9" x14ac:dyDescent="0.25">
      <c r="B4" s="29" t="s">
        <v>141</v>
      </c>
    </row>
    <row r="6" spans="2:9" x14ac:dyDescent="0.25">
      <c r="B6" s="30" t="s">
        <v>142</v>
      </c>
    </row>
    <row r="8" spans="2:9" x14ac:dyDescent="0.25">
      <c r="B8" t="s">
        <v>143</v>
      </c>
    </row>
    <row r="9" spans="2:9" x14ac:dyDescent="0.25">
      <c r="B9" t="s">
        <v>144</v>
      </c>
    </row>
    <row r="10" spans="2:9" x14ac:dyDescent="0.25">
      <c r="B10" t="s">
        <v>145</v>
      </c>
    </row>
    <row r="12" spans="2:9" x14ac:dyDescent="0.25">
      <c r="B12" t="s">
        <v>146</v>
      </c>
    </row>
    <row r="14" spans="2:9" x14ac:dyDescent="0.25">
      <c r="B14" s="31" t="s">
        <v>67</v>
      </c>
      <c r="C14" s="64" t="s">
        <v>150</v>
      </c>
      <c r="D14" s="65"/>
      <c r="E14" s="66"/>
      <c r="F14" s="64" t="s">
        <v>70</v>
      </c>
      <c r="G14" s="66"/>
      <c r="H14" s="64" t="s">
        <v>133</v>
      </c>
      <c r="I14" s="66"/>
    </row>
    <row r="15" spans="2:9" x14ac:dyDescent="0.25">
      <c r="B15" s="32" t="s">
        <v>147</v>
      </c>
      <c r="C15" s="67"/>
      <c r="D15" s="68"/>
      <c r="E15" s="69"/>
      <c r="F15" s="67"/>
      <c r="G15" s="69"/>
      <c r="H15" s="67"/>
      <c r="I15" s="69"/>
    </row>
    <row r="16" spans="2:9" x14ac:dyDescent="0.25">
      <c r="B16" s="32" t="s">
        <v>148</v>
      </c>
      <c r="C16" s="34" t="s">
        <v>151</v>
      </c>
      <c r="D16" s="34" t="s">
        <v>152</v>
      </c>
      <c r="E16" s="34" t="s">
        <v>153</v>
      </c>
      <c r="F16" s="34" t="s">
        <v>154</v>
      </c>
      <c r="G16" s="34" t="s">
        <v>155</v>
      </c>
      <c r="H16" s="34" t="s">
        <v>154</v>
      </c>
      <c r="I16" s="34" t="s">
        <v>155</v>
      </c>
    </row>
    <row r="17" spans="1:9" ht="45" x14ac:dyDescent="0.25">
      <c r="B17" s="33" t="s">
        <v>149</v>
      </c>
      <c r="C17" s="34">
        <v>1</v>
      </c>
      <c r="D17" s="34">
        <v>2</v>
      </c>
      <c r="E17" s="34">
        <v>3</v>
      </c>
      <c r="F17" s="34">
        <v>4</v>
      </c>
      <c r="G17" s="34">
        <v>5</v>
      </c>
      <c r="H17" s="34">
        <v>6</v>
      </c>
      <c r="I17" s="34">
        <v>7</v>
      </c>
    </row>
    <row r="18" spans="1:9" x14ac:dyDescent="0.25">
      <c r="B18" s="36"/>
      <c r="I18" s="37"/>
    </row>
    <row r="19" spans="1:9" ht="45" x14ac:dyDescent="0.25">
      <c r="A19" s="44">
        <v>0</v>
      </c>
      <c r="B19" s="35" t="s">
        <v>156</v>
      </c>
      <c r="C19" s="35">
        <v>73286</v>
      </c>
      <c r="D19" s="35">
        <v>37525</v>
      </c>
      <c r="E19" s="35">
        <v>35761</v>
      </c>
      <c r="F19" s="35">
        <v>64739</v>
      </c>
      <c r="G19" s="35">
        <v>88.3</v>
      </c>
      <c r="H19" s="35">
        <v>8547</v>
      </c>
      <c r="I19" s="35">
        <v>11.7</v>
      </c>
    </row>
    <row r="20" spans="1:9" ht="45" x14ac:dyDescent="0.25">
      <c r="A20" s="44">
        <v>1</v>
      </c>
      <c r="B20" s="35" t="s">
        <v>157</v>
      </c>
      <c r="C20" s="35">
        <v>14282</v>
      </c>
      <c r="D20" s="35">
        <v>7341</v>
      </c>
      <c r="E20" s="35">
        <v>6941</v>
      </c>
      <c r="F20" s="35">
        <v>12623</v>
      </c>
      <c r="G20" s="35">
        <v>88.4</v>
      </c>
      <c r="H20" s="35">
        <v>1659</v>
      </c>
      <c r="I20" s="35">
        <v>11.6</v>
      </c>
    </row>
    <row r="21" spans="1:9" ht="45" x14ac:dyDescent="0.25">
      <c r="A21" s="44">
        <v>101</v>
      </c>
      <c r="B21" s="35" t="s">
        <v>158</v>
      </c>
      <c r="C21" s="35">
        <v>2431</v>
      </c>
      <c r="D21" s="35">
        <v>1224</v>
      </c>
      <c r="E21" s="35">
        <v>1207</v>
      </c>
      <c r="F21" s="35">
        <v>2192</v>
      </c>
      <c r="G21" s="35">
        <v>90.2</v>
      </c>
      <c r="H21" s="35">
        <v>239</v>
      </c>
      <c r="I21" s="35">
        <v>9.8000000000000007</v>
      </c>
    </row>
    <row r="22" spans="1:9" ht="45" x14ac:dyDescent="0.25">
      <c r="A22" s="44">
        <v>102</v>
      </c>
      <c r="B22" s="35" t="s">
        <v>159</v>
      </c>
      <c r="C22" s="35">
        <v>1127</v>
      </c>
      <c r="D22" s="35">
        <v>584</v>
      </c>
      <c r="E22" s="35">
        <v>543</v>
      </c>
      <c r="F22" s="35">
        <v>835</v>
      </c>
      <c r="G22" s="35">
        <v>74.099999999999994</v>
      </c>
      <c r="H22" s="35">
        <v>292</v>
      </c>
      <c r="I22" s="35">
        <v>25.9</v>
      </c>
    </row>
    <row r="23" spans="1:9" ht="45" x14ac:dyDescent="0.25">
      <c r="A23" s="44">
        <v>103</v>
      </c>
      <c r="B23" s="35" t="s">
        <v>160</v>
      </c>
      <c r="C23" s="35">
        <v>1297</v>
      </c>
      <c r="D23" s="35">
        <v>695</v>
      </c>
      <c r="E23" s="35">
        <v>602</v>
      </c>
      <c r="F23" s="35">
        <v>1110</v>
      </c>
      <c r="G23" s="35">
        <v>85.6</v>
      </c>
      <c r="H23" s="35">
        <v>187</v>
      </c>
      <c r="I23" s="35">
        <v>14.4</v>
      </c>
    </row>
    <row r="24" spans="1:9" x14ac:dyDescent="0.25">
      <c r="A24" s="44">
        <v>151</v>
      </c>
      <c r="B24" s="35" t="s">
        <v>161</v>
      </c>
      <c r="C24" s="35">
        <v>1783</v>
      </c>
      <c r="D24" s="35">
        <v>908</v>
      </c>
      <c r="E24" s="35">
        <v>875</v>
      </c>
      <c r="F24" s="35">
        <v>1655</v>
      </c>
      <c r="G24" s="35">
        <v>92.8</v>
      </c>
      <c r="H24" s="35">
        <v>128</v>
      </c>
      <c r="I24" s="35">
        <v>7.2</v>
      </c>
    </row>
    <row r="25" spans="1:9" x14ac:dyDescent="0.25">
      <c r="A25" s="44">
        <v>153</v>
      </c>
      <c r="B25" s="35" t="s">
        <v>162</v>
      </c>
      <c r="C25" s="35">
        <v>929</v>
      </c>
      <c r="D25" s="35">
        <v>491</v>
      </c>
      <c r="E25" s="35">
        <v>438</v>
      </c>
      <c r="F25" s="35">
        <v>796</v>
      </c>
      <c r="G25" s="35">
        <v>85.7</v>
      </c>
      <c r="H25" s="35">
        <v>133</v>
      </c>
      <c r="I25" s="35">
        <v>14.3</v>
      </c>
    </row>
    <row r="26" spans="1:9" ht="30" x14ac:dyDescent="0.25">
      <c r="A26" s="44">
        <v>154</v>
      </c>
      <c r="B26" s="35" t="s">
        <v>163</v>
      </c>
      <c r="C26" s="35">
        <v>809</v>
      </c>
      <c r="D26" s="35">
        <v>427</v>
      </c>
      <c r="E26" s="35">
        <v>382</v>
      </c>
      <c r="F26" s="35">
        <v>734</v>
      </c>
      <c r="G26" s="35">
        <v>90.7</v>
      </c>
      <c r="H26" s="35">
        <v>75</v>
      </c>
      <c r="I26" s="35">
        <v>9.3000000000000007</v>
      </c>
    </row>
    <row r="27" spans="1:9" ht="30" x14ac:dyDescent="0.25">
      <c r="A27" s="44">
        <v>155</v>
      </c>
      <c r="B27" s="35" t="s">
        <v>164</v>
      </c>
      <c r="C27" s="35">
        <v>1031</v>
      </c>
      <c r="D27" s="35">
        <v>503</v>
      </c>
      <c r="E27" s="35">
        <v>528</v>
      </c>
      <c r="F27" s="35">
        <v>920</v>
      </c>
      <c r="G27" s="35">
        <v>89.2</v>
      </c>
      <c r="H27" s="35">
        <v>111</v>
      </c>
      <c r="I27" s="35">
        <v>10.8</v>
      </c>
    </row>
    <row r="28" spans="1:9" x14ac:dyDescent="0.25">
      <c r="A28" s="44">
        <v>157</v>
      </c>
      <c r="B28" s="35" t="s">
        <v>165</v>
      </c>
      <c r="C28" s="35">
        <v>1247</v>
      </c>
      <c r="D28" s="35">
        <v>634</v>
      </c>
      <c r="E28" s="35">
        <v>613</v>
      </c>
      <c r="F28" s="35">
        <v>1119</v>
      </c>
      <c r="G28" s="35">
        <v>89.7</v>
      </c>
      <c r="H28" s="35">
        <v>128</v>
      </c>
      <c r="I28" s="35">
        <v>10.3</v>
      </c>
    </row>
    <row r="29" spans="1:9" x14ac:dyDescent="0.25">
      <c r="A29" s="44">
        <v>158</v>
      </c>
      <c r="B29" s="35" t="s">
        <v>166</v>
      </c>
      <c r="C29" s="35">
        <v>993</v>
      </c>
      <c r="D29" s="35">
        <v>516</v>
      </c>
      <c r="E29" s="35">
        <v>477</v>
      </c>
      <c r="F29" s="35">
        <v>914</v>
      </c>
      <c r="G29" s="35">
        <v>92</v>
      </c>
      <c r="H29" s="35">
        <v>79</v>
      </c>
      <c r="I29" s="35">
        <v>8</v>
      </c>
    </row>
    <row r="30" spans="1:9" x14ac:dyDescent="0.25">
      <c r="A30" s="44">
        <v>159</v>
      </c>
      <c r="B30" s="35" t="s">
        <v>167</v>
      </c>
      <c r="C30" s="35">
        <v>2635</v>
      </c>
      <c r="D30" s="35">
        <v>1359</v>
      </c>
      <c r="E30" s="35">
        <v>1276</v>
      </c>
      <c r="F30" s="35">
        <v>2348</v>
      </c>
      <c r="G30" s="35">
        <v>89.1</v>
      </c>
      <c r="H30" s="35">
        <v>287</v>
      </c>
      <c r="I30" s="35">
        <v>10.9</v>
      </c>
    </row>
    <row r="31" spans="1:9" x14ac:dyDescent="0.25">
      <c r="A31" s="44">
        <v>2</v>
      </c>
      <c r="B31" s="35" t="s">
        <v>168</v>
      </c>
      <c r="C31" s="35">
        <v>19289</v>
      </c>
      <c r="D31" s="35">
        <v>9841</v>
      </c>
      <c r="E31" s="35">
        <v>9448</v>
      </c>
      <c r="F31" s="35">
        <v>16920</v>
      </c>
      <c r="G31" s="35">
        <v>87.7</v>
      </c>
      <c r="H31" s="35">
        <v>2369</v>
      </c>
      <c r="I31" s="35">
        <v>12.3</v>
      </c>
    </row>
    <row r="32" spans="1:9" x14ac:dyDescent="0.25">
      <c r="A32" s="44">
        <v>241</v>
      </c>
      <c r="B32" s="35" t="s">
        <v>169</v>
      </c>
      <c r="C32" s="35">
        <v>10898</v>
      </c>
      <c r="D32" s="35">
        <v>5522</v>
      </c>
      <c r="E32" s="35">
        <v>5376</v>
      </c>
      <c r="F32" s="35">
        <v>9538</v>
      </c>
      <c r="G32" s="35">
        <v>87.5</v>
      </c>
      <c r="H32" s="35">
        <v>1360</v>
      </c>
      <c r="I32" s="35">
        <v>12.5</v>
      </c>
    </row>
    <row r="33" spans="1:9" x14ac:dyDescent="0.25">
      <c r="A33" s="44">
        <v>241001</v>
      </c>
      <c r="B33" s="35" t="s">
        <v>170</v>
      </c>
      <c r="C33" s="35">
        <v>5423</v>
      </c>
      <c r="D33" s="35">
        <v>2735</v>
      </c>
      <c r="E33" s="35">
        <v>2688</v>
      </c>
      <c r="F33" s="35">
        <v>4625</v>
      </c>
      <c r="G33" s="35">
        <v>85.3</v>
      </c>
      <c r="H33" s="35">
        <v>798</v>
      </c>
      <c r="I33" s="35">
        <v>14.7</v>
      </c>
    </row>
    <row r="34" spans="1:9" x14ac:dyDescent="0.25">
      <c r="A34" s="44">
        <v>251</v>
      </c>
      <c r="B34" s="35" t="s">
        <v>171</v>
      </c>
      <c r="C34" s="35">
        <v>1949</v>
      </c>
      <c r="D34" s="35">
        <v>1004</v>
      </c>
      <c r="E34" s="35">
        <v>945</v>
      </c>
      <c r="F34" s="35">
        <v>1731</v>
      </c>
      <c r="G34" s="35">
        <v>88.8</v>
      </c>
      <c r="H34" s="35">
        <v>218</v>
      </c>
      <c r="I34" s="35">
        <v>11.2</v>
      </c>
    </row>
    <row r="35" spans="1:9" x14ac:dyDescent="0.25">
      <c r="A35" s="44">
        <v>252</v>
      </c>
      <c r="B35" s="35" t="s">
        <v>172</v>
      </c>
      <c r="C35" s="35">
        <v>1287</v>
      </c>
      <c r="D35" s="35">
        <v>658</v>
      </c>
      <c r="E35" s="35">
        <v>629</v>
      </c>
      <c r="F35" s="35">
        <v>1089</v>
      </c>
      <c r="G35" s="35">
        <v>84.6</v>
      </c>
      <c r="H35" s="35">
        <v>198</v>
      </c>
      <c r="I35" s="35">
        <v>15.4</v>
      </c>
    </row>
    <row r="36" spans="1:9" x14ac:dyDescent="0.25">
      <c r="A36" s="44">
        <v>254</v>
      </c>
      <c r="B36" s="35" t="s">
        <v>173</v>
      </c>
      <c r="C36" s="35">
        <v>2339</v>
      </c>
      <c r="D36" s="35">
        <v>1209</v>
      </c>
      <c r="E36" s="35">
        <v>1130</v>
      </c>
      <c r="F36" s="35">
        <v>2077</v>
      </c>
      <c r="G36" s="35">
        <v>88.8</v>
      </c>
      <c r="H36" s="35">
        <v>262</v>
      </c>
      <c r="I36" s="35">
        <v>11.2</v>
      </c>
    </row>
    <row r="37" spans="1:9" x14ac:dyDescent="0.25">
      <c r="A37" s="44">
        <v>255</v>
      </c>
      <c r="B37" s="35" t="s">
        <v>174</v>
      </c>
      <c r="C37" s="35">
        <v>498</v>
      </c>
      <c r="D37" s="35">
        <v>256</v>
      </c>
      <c r="E37" s="35">
        <v>242</v>
      </c>
      <c r="F37" s="35">
        <v>448</v>
      </c>
      <c r="G37" s="35">
        <v>90</v>
      </c>
      <c r="H37" s="35">
        <v>50</v>
      </c>
      <c r="I37" s="35">
        <v>10</v>
      </c>
    </row>
    <row r="38" spans="1:9" x14ac:dyDescent="0.25">
      <c r="A38" s="44">
        <v>256</v>
      </c>
      <c r="B38" s="35" t="s">
        <v>175</v>
      </c>
      <c r="C38" s="35">
        <v>1065</v>
      </c>
      <c r="D38" s="35">
        <v>539</v>
      </c>
      <c r="E38" s="35">
        <v>526</v>
      </c>
      <c r="F38" s="35">
        <v>923</v>
      </c>
      <c r="G38" s="35">
        <v>86.7</v>
      </c>
      <c r="H38" s="35">
        <v>142</v>
      </c>
      <c r="I38" s="35">
        <v>13.3</v>
      </c>
    </row>
    <row r="39" spans="1:9" x14ac:dyDescent="0.25">
      <c r="A39" s="44">
        <v>257</v>
      </c>
      <c r="B39" s="35" t="s">
        <v>176</v>
      </c>
      <c r="C39" s="35">
        <v>1253</v>
      </c>
      <c r="D39" s="35">
        <v>653</v>
      </c>
      <c r="E39" s="35">
        <v>600</v>
      </c>
      <c r="F39" s="35">
        <v>1114</v>
      </c>
      <c r="G39" s="35">
        <v>88.9</v>
      </c>
      <c r="H39" s="35">
        <v>139</v>
      </c>
      <c r="I39" s="35">
        <v>11.1</v>
      </c>
    </row>
    <row r="40" spans="1:9" x14ac:dyDescent="0.25">
      <c r="A40" s="44">
        <v>3</v>
      </c>
      <c r="B40" s="35" t="s">
        <v>177</v>
      </c>
      <c r="C40" s="35">
        <v>15139</v>
      </c>
      <c r="D40" s="35">
        <v>7846</v>
      </c>
      <c r="E40" s="35">
        <v>7293</v>
      </c>
      <c r="F40" s="35">
        <v>13727</v>
      </c>
      <c r="G40" s="35">
        <v>90.7</v>
      </c>
      <c r="H40" s="35">
        <v>1412</v>
      </c>
      <c r="I40" s="35">
        <v>9.3000000000000007</v>
      </c>
    </row>
    <row r="41" spans="1:9" x14ac:dyDescent="0.25">
      <c r="A41" s="44">
        <v>351</v>
      </c>
      <c r="B41" s="35" t="s">
        <v>178</v>
      </c>
      <c r="C41" s="35">
        <v>1643</v>
      </c>
      <c r="D41" s="35">
        <v>825</v>
      </c>
      <c r="E41" s="35">
        <v>818</v>
      </c>
      <c r="F41" s="35">
        <v>1483</v>
      </c>
      <c r="G41" s="35">
        <v>90.3</v>
      </c>
      <c r="H41" s="35">
        <v>160</v>
      </c>
      <c r="I41" s="35">
        <v>9.6999999999999993</v>
      </c>
    </row>
    <row r="42" spans="1:9" x14ac:dyDescent="0.25">
      <c r="A42" s="44">
        <v>352</v>
      </c>
      <c r="B42" s="35" t="s">
        <v>179</v>
      </c>
      <c r="C42" s="35">
        <v>1521</v>
      </c>
      <c r="D42" s="35">
        <v>763</v>
      </c>
      <c r="E42" s="35">
        <v>758</v>
      </c>
      <c r="F42" s="35">
        <v>1390</v>
      </c>
      <c r="G42" s="35">
        <v>91.4</v>
      </c>
      <c r="H42" s="35">
        <v>131</v>
      </c>
      <c r="I42" s="35">
        <v>8.6</v>
      </c>
    </row>
    <row r="43" spans="1:9" x14ac:dyDescent="0.25">
      <c r="A43" s="44">
        <v>353</v>
      </c>
      <c r="B43" s="35" t="s">
        <v>180</v>
      </c>
      <c r="C43" s="35">
        <v>2279</v>
      </c>
      <c r="D43" s="35">
        <v>1202</v>
      </c>
      <c r="E43" s="35">
        <v>1077</v>
      </c>
      <c r="F43" s="35">
        <v>2094</v>
      </c>
      <c r="G43" s="35">
        <v>91.9</v>
      </c>
      <c r="H43" s="35">
        <v>185</v>
      </c>
      <c r="I43" s="35">
        <v>8.1</v>
      </c>
    </row>
    <row r="44" spans="1:9" x14ac:dyDescent="0.25">
      <c r="A44" s="44">
        <v>354</v>
      </c>
      <c r="B44" s="35" t="s">
        <v>181</v>
      </c>
      <c r="C44" s="35">
        <v>358</v>
      </c>
      <c r="D44" s="35">
        <v>180</v>
      </c>
      <c r="E44" s="35">
        <v>178</v>
      </c>
      <c r="F44" s="35">
        <v>328</v>
      </c>
      <c r="G44" s="35">
        <v>91.6</v>
      </c>
      <c r="H44" s="35">
        <v>30</v>
      </c>
      <c r="I44" s="35">
        <v>8.4</v>
      </c>
    </row>
    <row r="45" spans="1:9" x14ac:dyDescent="0.25">
      <c r="A45" s="44">
        <v>355</v>
      </c>
      <c r="B45" s="35" t="s">
        <v>182</v>
      </c>
      <c r="C45" s="35">
        <v>1656</v>
      </c>
      <c r="D45" s="35">
        <v>837</v>
      </c>
      <c r="E45" s="35">
        <v>819</v>
      </c>
      <c r="F45" s="35">
        <v>1510</v>
      </c>
      <c r="G45" s="35">
        <v>91.2</v>
      </c>
      <c r="H45" s="35">
        <v>146</v>
      </c>
      <c r="I45" s="35">
        <v>8.8000000000000007</v>
      </c>
    </row>
    <row r="46" spans="1:9" x14ac:dyDescent="0.25">
      <c r="A46" s="44">
        <v>356</v>
      </c>
      <c r="B46" s="35" t="s">
        <v>183</v>
      </c>
      <c r="C46" s="35">
        <v>990</v>
      </c>
      <c r="D46" s="35">
        <v>505</v>
      </c>
      <c r="E46" s="35">
        <v>485</v>
      </c>
      <c r="F46" s="35">
        <v>908</v>
      </c>
      <c r="G46" s="35">
        <v>91.7</v>
      </c>
      <c r="H46" s="35">
        <v>82</v>
      </c>
      <c r="I46" s="35">
        <v>8.3000000000000007</v>
      </c>
    </row>
    <row r="47" spans="1:9" x14ac:dyDescent="0.25">
      <c r="A47" s="44">
        <v>357</v>
      </c>
      <c r="B47" s="35" t="s">
        <v>184</v>
      </c>
      <c r="C47" s="35">
        <v>1475</v>
      </c>
      <c r="D47" s="35">
        <v>796</v>
      </c>
      <c r="E47" s="35">
        <v>679</v>
      </c>
      <c r="F47" s="35">
        <v>1370</v>
      </c>
      <c r="G47" s="35">
        <v>92.9</v>
      </c>
      <c r="H47" s="35">
        <v>105</v>
      </c>
      <c r="I47" s="35">
        <v>7.1</v>
      </c>
    </row>
    <row r="48" spans="1:9" x14ac:dyDescent="0.25">
      <c r="A48" s="44">
        <v>358</v>
      </c>
      <c r="B48" s="35" t="s">
        <v>185</v>
      </c>
      <c r="C48" s="35">
        <v>1286</v>
      </c>
      <c r="D48" s="35">
        <v>667</v>
      </c>
      <c r="E48" s="35">
        <v>619</v>
      </c>
      <c r="F48" s="35">
        <v>1101</v>
      </c>
      <c r="G48" s="35">
        <v>85.6</v>
      </c>
      <c r="H48" s="35">
        <v>185</v>
      </c>
      <c r="I48" s="35">
        <v>14.4</v>
      </c>
    </row>
    <row r="49" spans="1:9" x14ac:dyDescent="0.25">
      <c r="A49" s="44">
        <v>359</v>
      </c>
      <c r="B49" s="35" t="s">
        <v>186</v>
      </c>
      <c r="C49" s="35">
        <v>1934</v>
      </c>
      <c r="D49" s="35">
        <v>1039</v>
      </c>
      <c r="E49" s="35">
        <v>895</v>
      </c>
      <c r="F49" s="35">
        <v>1716</v>
      </c>
      <c r="G49" s="35">
        <v>88.7</v>
      </c>
      <c r="H49" s="35">
        <v>218</v>
      </c>
      <c r="I49" s="35">
        <v>11.3</v>
      </c>
    </row>
    <row r="50" spans="1:9" x14ac:dyDescent="0.25">
      <c r="A50" s="44">
        <v>360</v>
      </c>
      <c r="B50" s="35" t="s">
        <v>187</v>
      </c>
      <c r="C50" s="35">
        <v>728</v>
      </c>
      <c r="D50" s="35">
        <v>380</v>
      </c>
      <c r="E50" s="35">
        <v>348</v>
      </c>
      <c r="F50" s="35">
        <v>671</v>
      </c>
      <c r="G50" s="35">
        <v>92.2</v>
      </c>
      <c r="H50" s="35">
        <v>57</v>
      </c>
      <c r="I50" s="35">
        <v>7.8</v>
      </c>
    </row>
    <row r="51" spans="1:9" x14ac:dyDescent="0.25">
      <c r="A51" s="44">
        <v>361</v>
      </c>
      <c r="B51" s="35" t="s">
        <v>188</v>
      </c>
      <c r="C51" s="35">
        <v>1269</v>
      </c>
      <c r="D51" s="35">
        <v>652</v>
      </c>
      <c r="E51" s="35">
        <v>617</v>
      </c>
      <c r="F51" s="35">
        <v>1156</v>
      </c>
      <c r="G51" s="35">
        <v>91.1</v>
      </c>
      <c r="H51" s="35">
        <v>113</v>
      </c>
      <c r="I51" s="35">
        <v>8.9</v>
      </c>
    </row>
    <row r="52" spans="1:9" x14ac:dyDescent="0.25">
      <c r="A52" s="44">
        <v>4</v>
      </c>
      <c r="B52" s="35" t="s">
        <v>189</v>
      </c>
      <c r="C52" s="35">
        <v>24576</v>
      </c>
      <c r="D52" s="35">
        <v>12497</v>
      </c>
      <c r="E52" s="35">
        <v>12079</v>
      </c>
      <c r="F52" s="35">
        <v>21469</v>
      </c>
      <c r="G52" s="35">
        <v>87.4</v>
      </c>
      <c r="H52" s="35">
        <v>3107</v>
      </c>
      <c r="I52" s="35">
        <v>12.6</v>
      </c>
    </row>
    <row r="53" spans="1:9" x14ac:dyDescent="0.25">
      <c r="A53" s="44">
        <v>401</v>
      </c>
      <c r="B53" s="35" t="s">
        <v>190</v>
      </c>
      <c r="C53" s="35">
        <v>849</v>
      </c>
      <c r="D53" s="35">
        <v>434</v>
      </c>
      <c r="E53" s="35">
        <v>415</v>
      </c>
      <c r="F53" s="35">
        <v>663</v>
      </c>
      <c r="G53" s="35">
        <v>78.099999999999994</v>
      </c>
      <c r="H53" s="35">
        <v>186</v>
      </c>
      <c r="I53" s="35">
        <v>21.9</v>
      </c>
    </row>
    <row r="54" spans="1:9" x14ac:dyDescent="0.25">
      <c r="A54" s="44">
        <v>402</v>
      </c>
      <c r="B54" s="35" t="s">
        <v>191</v>
      </c>
      <c r="C54" s="35">
        <v>468</v>
      </c>
      <c r="D54" s="35">
        <v>231</v>
      </c>
      <c r="E54" s="35">
        <v>237</v>
      </c>
      <c r="F54" s="35">
        <v>391</v>
      </c>
      <c r="G54" s="35">
        <v>83.5</v>
      </c>
      <c r="H54" s="35">
        <v>77</v>
      </c>
      <c r="I54" s="35">
        <v>16.5</v>
      </c>
    </row>
    <row r="55" spans="1:9" x14ac:dyDescent="0.25">
      <c r="A55" s="44">
        <v>403</v>
      </c>
      <c r="B55" s="35" t="s">
        <v>192</v>
      </c>
      <c r="C55" s="35">
        <v>1587</v>
      </c>
      <c r="D55" s="35">
        <v>793</v>
      </c>
      <c r="E55" s="35">
        <v>794</v>
      </c>
      <c r="F55" s="35">
        <v>1373</v>
      </c>
      <c r="G55" s="35">
        <v>86.5</v>
      </c>
      <c r="H55" s="35">
        <v>214</v>
      </c>
      <c r="I55" s="35">
        <v>13.5</v>
      </c>
    </row>
    <row r="56" spans="1:9" x14ac:dyDescent="0.25">
      <c r="A56" s="44">
        <v>404</v>
      </c>
      <c r="B56" s="35" t="s">
        <v>193</v>
      </c>
      <c r="C56" s="35">
        <v>1625</v>
      </c>
      <c r="D56" s="35">
        <v>809</v>
      </c>
      <c r="E56" s="35">
        <v>816</v>
      </c>
      <c r="F56" s="35">
        <v>1372</v>
      </c>
      <c r="G56" s="35">
        <v>84.4</v>
      </c>
      <c r="H56" s="35">
        <v>253</v>
      </c>
      <c r="I56" s="35">
        <v>15.6</v>
      </c>
    </row>
    <row r="57" spans="1:9" x14ac:dyDescent="0.25">
      <c r="A57" s="44">
        <v>405</v>
      </c>
      <c r="B57" s="35" t="s">
        <v>194</v>
      </c>
      <c r="C57" s="35">
        <v>672</v>
      </c>
      <c r="D57" s="35">
        <v>333</v>
      </c>
      <c r="E57" s="35">
        <v>339</v>
      </c>
      <c r="F57" s="35">
        <v>536</v>
      </c>
      <c r="G57" s="35">
        <v>79.8</v>
      </c>
      <c r="H57" s="35">
        <v>136</v>
      </c>
      <c r="I57" s="35">
        <v>20.2</v>
      </c>
    </row>
    <row r="58" spans="1:9" x14ac:dyDescent="0.25">
      <c r="A58" s="44">
        <v>451</v>
      </c>
      <c r="B58" s="35" t="s">
        <v>195</v>
      </c>
      <c r="C58" s="35">
        <v>1166</v>
      </c>
      <c r="D58" s="35">
        <v>566</v>
      </c>
      <c r="E58" s="35">
        <v>600</v>
      </c>
      <c r="F58" s="35">
        <v>1071</v>
      </c>
      <c r="G58" s="35">
        <v>91.9</v>
      </c>
      <c r="H58" s="35">
        <v>95</v>
      </c>
      <c r="I58" s="35">
        <v>8.1</v>
      </c>
    </row>
    <row r="59" spans="1:9" x14ac:dyDescent="0.25">
      <c r="A59" s="44">
        <v>452</v>
      </c>
      <c r="B59" s="35" t="s">
        <v>196</v>
      </c>
      <c r="C59" s="35">
        <v>1656</v>
      </c>
      <c r="D59" s="35">
        <v>844</v>
      </c>
      <c r="E59" s="35">
        <v>812</v>
      </c>
      <c r="F59" s="35">
        <v>1524</v>
      </c>
      <c r="G59" s="35">
        <v>92</v>
      </c>
      <c r="H59" s="35">
        <v>132</v>
      </c>
      <c r="I59" s="35">
        <v>8</v>
      </c>
    </row>
    <row r="60" spans="1:9" x14ac:dyDescent="0.25">
      <c r="A60" s="44">
        <v>453</v>
      </c>
      <c r="B60" s="35" t="s">
        <v>197</v>
      </c>
      <c r="C60" s="35">
        <v>1982</v>
      </c>
      <c r="D60" s="35">
        <v>1061</v>
      </c>
      <c r="E60" s="35">
        <v>921</v>
      </c>
      <c r="F60" s="35">
        <v>1683</v>
      </c>
      <c r="G60" s="35">
        <v>84.9</v>
      </c>
      <c r="H60" s="35">
        <v>299</v>
      </c>
      <c r="I60" s="35">
        <v>15.1</v>
      </c>
    </row>
    <row r="61" spans="1:9" x14ac:dyDescent="0.25">
      <c r="A61" s="44">
        <v>454</v>
      </c>
      <c r="B61" s="35" t="s">
        <v>198</v>
      </c>
      <c r="C61" s="35">
        <v>3268</v>
      </c>
      <c r="D61" s="35">
        <v>1687</v>
      </c>
      <c r="E61" s="35">
        <v>1581</v>
      </c>
      <c r="F61" s="35">
        <v>2834</v>
      </c>
      <c r="G61" s="35">
        <v>86.7</v>
      </c>
      <c r="H61" s="35">
        <v>434</v>
      </c>
      <c r="I61" s="35">
        <v>13.3</v>
      </c>
    </row>
    <row r="62" spans="1:9" x14ac:dyDescent="0.25">
      <c r="A62" s="44">
        <v>455</v>
      </c>
      <c r="B62" s="35" t="s">
        <v>199</v>
      </c>
      <c r="C62" s="35">
        <v>804</v>
      </c>
      <c r="D62" s="35">
        <v>412</v>
      </c>
      <c r="E62" s="35">
        <v>392</v>
      </c>
      <c r="F62" s="35">
        <v>754</v>
      </c>
      <c r="G62" s="35">
        <v>93.8</v>
      </c>
      <c r="H62" s="35">
        <v>50</v>
      </c>
      <c r="I62" s="35">
        <v>6.2</v>
      </c>
    </row>
    <row r="63" spans="1:9" x14ac:dyDescent="0.25">
      <c r="A63" s="44">
        <v>456</v>
      </c>
      <c r="B63" s="35" t="s">
        <v>200</v>
      </c>
      <c r="C63" s="35">
        <v>1314</v>
      </c>
      <c r="D63" s="35">
        <v>654</v>
      </c>
      <c r="E63" s="35">
        <v>660</v>
      </c>
      <c r="F63" s="35">
        <v>1166</v>
      </c>
      <c r="G63" s="35">
        <v>88.7</v>
      </c>
      <c r="H63" s="35">
        <v>148</v>
      </c>
      <c r="I63" s="35">
        <v>11.3</v>
      </c>
    </row>
    <row r="64" spans="1:9" x14ac:dyDescent="0.25">
      <c r="A64" s="44">
        <v>457</v>
      </c>
      <c r="B64" s="35" t="s">
        <v>201</v>
      </c>
      <c r="C64" s="35">
        <v>1588</v>
      </c>
      <c r="D64" s="35">
        <v>799</v>
      </c>
      <c r="E64" s="35">
        <v>789</v>
      </c>
      <c r="F64" s="35">
        <v>1392</v>
      </c>
      <c r="G64" s="35">
        <v>87.7</v>
      </c>
      <c r="H64" s="35">
        <v>196</v>
      </c>
      <c r="I64" s="35">
        <v>12.3</v>
      </c>
    </row>
    <row r="65" spans="1:9" x14ac:dyDescent="0.25">
      <c r="A65" s="44">
        <v>458</v>
      </c>
      <c r="B65" s="35" t="s">
        <v>202</v>
      </c>
      <c r="C65" s="35">
        <v>1172</v>
      </c>
      <c r="D65" s="35">
        <v>619</v>
      </c>
      <c r="E65" s="35">
        <v>553</v>
      </c>
      <c r="F65" s="35">
        <v>1034</v>
      </c>
      <c r="G65" s="35">
        <v>88.2</v>
      </c>
      <c r="H65" s="35">
        <v>138</v>
      </c>
      <c r="I65" s="35">
        <v>11.8</v>
      </c>
    </row>
    <row r="66" spans="1:9" x14ac:dyDescent="0.25">
      <c r="A66" s="44">
        <v>459</v>
      </c>
      <c r="B66" s="35" t="s">
        <v>203</v>
      </c>
      <c r="C66" s="35">
        <v>3582</v>
      </c>
      <c r="D66" s="35">
        <v>1809</v>
      </c>
      <c r="E66" s="35">
        <v>1773</v>
      </c>
      <c r="F66" s="35">
        <v>3197</v>
      </c>
      <c r="G66" s="35">
        <v>89.3</v>
      </c>
      <c r="H66" s="35">
        <v>385</v>
      </c>
      <c r="I66" s="35">
        <v>10.7</v>
      </c>
    </row>
    <row r="67" spans="1:9" x14ac:dyDescent="0.25">
      <c r="A67" s="44">
        <v>460</v>
      </c>
      <c r="B67" s="35" t="s">
        <v>204</v>
      </c>
      <c r="C67" s="35">
        <v>1666</v>
      </c>
      <c r="D67" s="35">
        <v>845</v>
      </c>
      <c r="E67" s="35">
        <v>821</v>
      </c>
      <c r="F67" s="35">
        <v>1403</v>
      </c>
      <c r="G67" s="35">
        <v>84.2</v>
      </c>
      <c r="H67" s="35">
        <v>263</v>
      </c>
      <c r="I67" s="35">
        <v>15.8</v>
      </c>
    </row>
    <row r="68" spans="1:9" x14ac:dyDescent="0.25">
      <c r="A68" s="44">
        <v>461</v>
      </c>
      <c r="B68" s="35" t="s">
        <v>205</v>
      </c>
      <c r="C68" s="35">
        <v>741</v>
      </c>
      <c r="D68" s="35">
        <v>373</v>
      </c>
      <c r="E68" s="35">
        <v>368</v>
      </c>
      <c r="F68" s="35">
        <v>669</v>
      </c>
      <c r="G68" s="35">
        <v>90.3</v>
      </c>
      <c r="H68" s="35">
        <v>72</v>
      </c>
      <c r="I68" s="35">
        <v>9.6999999999999993</v>
      </c>
    </row>
    <row r="69" spans="1:9" x14ac:dyDescent="0.25">
      <c r="A69" s="44">
        <v>462</v>
      </c>
      <c r="B69" s="35" t="s">
        <v>206</v>
      </c>
      <c r="C69" s="35">
        <v>436</v>
      </c>
      <c r="D69" s="35">
        <v>228</v>
      </c>
      <c r="E69" s="35">
        <v>208</v>
      </c>
      <c r="F69" s="35">
        <v>407</v>
      </c>
      <c r="G69" s="35">
        <v>93.3</v>
      </c>
      <c r="H69" s="35">
        <v>29</v>
      </c>
      <c r="I69" s="35">
        <v>6.7</v>
      </c>
    </row>
  </sheetData>
  <mergeCells count="3">
    <mergeCell ref="C14:E15"/>
    <mergeCell ref="F14:G15"/>
    <mergeCell ref="H14:I15"/>
  </mergeCells>
  <hyperlinks>
    <hyperlink ref="B1" r:id="rId1" display="https://www1.nls.niedersachsen.de/Statistik/pool/K1101011/K1101011_0000173B37BE3506365E564B99B5DFCF7ED1789960F8FBB1AC9A.zip" xr:uid="{6AA35AA9-6C6E-4068-96A1-9A1805F13579}"/>
  </hyperlinks>
  <pageMargins left="0.7" right="0.7" top="0.78740157499999996" bottom="0.78740157499999996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"/>
  <dimension ref="A1:F55"/>
  <sheetViews>
    <sheetView workbookViewId="0">
      <selection activeCell="A4" sqref="A4:B54"/>
    </sheetView>
    <sheetView workbookViewId="1"/>
    <sheetView workbookViewId="2"/>
  </sheetViews>
  <sheetFormatPr baseColWidth="10" defaultRowHeight="15" x14ac:dyDescent="0.25"/>
  <cols>
    <col min="2" max="2" width="52.85546875" customWidth="1"/>
  </cols>
  <sheetData>
    <row r="1" spans="1:6" x14ac:dyDescent="0.25">
      <c r="A1" t="s">
        <v>124</v>
      </c>
    </row>
    <row r="2" spans="1:6" x14ac:dyDescent="0.25">
      <c r="C2" t="s">
        <v>68</v>
      </c>
    </row>
    <row r="3" spans="1:6" x14ac:dyDescent="0.25">
      <c r="C3" t="s">
        <v>69</v>
      </c>
      <c r="D3" t="s">
        <v>70</v>
      </c>
      <c r="E3" t="s">
        <v>71</v>
      </c>
    </row>
    <row r="4" spans="1:6" x14ac:dyDescent="0.25">
      <c r="A4" t="s">
        <v>72</v>
      </c>
      <c r="B4" t="s">
        <v>73</v>
      </c>
      <c r="C4">
        <v>73652</v>
      </c>
      <c r="D4">
        <v>64813</v>
      </c>
      <c r="E4">
        <v>8839</v>
      </c>
      <c r="F4">
        <v>2018</v>
      </c>
    </row>
    <row r="5" spans="1:6" x14ac:dyDescent="0.25">
      <c r="A5">
        <v>1</v>
      </c>
      <c r="B5" t="s">
        <v>74</v>
      </c>
      <c r="C5">
        <v>14604</v>
      </c>
      <c r="D5">
        <v>12856</v>
      </c>
      <c r="E5">
        <v>1748</v>
      </c>
      <c r="F5">
        <v>2018</v>
      </c>
    </row>
    <row r="6" spans="1:6" x14ac:dyDescent="0.25">
      <c r="A6">
        <v>101</v>
      </c>
      <c r="B6" t="s">
        <v>75</v>
      </c>
      <c r="C6">
        <v>2468</v>
      </c>
      <c r="D6">
        <v>2236</v>
      </c>
      <c r="E6">
        <v>232</v>
      </c>
      <c r="F6">
        <v>2018</v>
      </c>
    </row>
    <row r="7" spans="1:6" x14ac:dyDescent="0.25">
      <c r="A7">
        <v>102</v>
      </c>
      <c r="B7" t="s">
        <v>76</v>
      </c>
      <c r="C7">
        <v>1190</v>
      </c>
      <c r="D7">
        <v>854</v>
      </c>
      <c r="E7">
        <v>336</v>
      </c>
      <c r="F7">
        <v>2018</v>
      </c>
    </row>
    <row r="8" spans="1:6" x14ac:dyDescent="0.25">
      <c r="A8">
        <v>103</v>
      </c>
      <c r="B8" t="s">
        <v>77</v>
      </c>
      <c r="C8">
        <v>1330</v>
      </c>
      <c r="D8">
        <v>1146</v>
      </c>
      <c r="E8">
        <v>184</v>
      </c>
      <c r="F8">
        <v>2018</v>
      </c>
    </row>
    <row r="9" spans="1:6" x14ac:dyDescent="0.25">
      <c r="A9">
        <v>151</v>
      </c>
      <c r="B9" t="s">
        <v>78</v>
      </c>
      <c r="C9">
        <v>1767</v>
      </c>
      <c r="D9">
        <v>1638</v>
      </c>
      <c r="E9">
        <v>129</v>
      </c>
      <c r="F9">
        <v>2018</v>
      </c>
    </row>
    <row r="10" spans="1:6" x14ac:dyDescent="0.25">
      <c r="A10">
        <v>153</v>
      </c>
      <c r="B10" t="s">
        <v>79</v>
      </c>
      <c r="C10">
        <v>960</v>
      </c>
      <c r="D10">
        <v>801</v>
      </c>
      <c r="E10">
        <v>159</v>
      </c>
      <c r="F10">
        <v>2018</v>
      </c>
    </row>
    <row r="11" spans="1:6" x14ac:dyDescent="0.25">
      <c r="A11">
        <v>154</v>
      </c>
      <c r="B11" t="s">
        <v>80</v>
      </c>
      <c r="C11">
        <v>784</v>
      </c>
      <c r="D11">
        <v>731</v>
      </c>
      <c r="E11">
        <v>53</v>
      </c>
      <c r="F11">
        <v>2018</v>
      </c>
    </row>
    <row r="12" spans="1:6" x14ac:dyDescent="0.25">
      <c r="A12">
        <v>155</v>
      </c>
      <c r="B12" t="s">
        <v>81</v>
      </c>
      <c r="C12">
        <v>1005</v>
      </c>
      <c r="D12">
        <v>896</v>
      </c>
      <c r="E12">
        <v>109</v>
      </c>
      <c r="F12">
        <v>2018</v>
      </c>
    </row>
    <row r="13" spans="1:6" x14ac:dyDescent="0.25">
      <c r="A13">
        <v>157</v>
      </c>
      <c r="B13" t="s">
        <v>82</v>
      </c>
      <c r="C13">
        <v>1231</v>
      </c>
      <c r="D13">
        <v>1122</v>
      </c>
      <c r="E13">
        <v>109</v>
      </c>
      <c r="F13">
        <v>2018</v>
      </c>
    </row>
    <row r="14" spans="1:6" x14ac:dyDescent="0.25">
      <c r="A14">
        <v>158</v>
      </c>
      <c r="B14" t="s">
        <v>83</v>
      </c>
      <c r="C14">
        <v>998</v>
      </c>
      <c r="D14">
        <v>907</v>
      </c>
      <c r="E14">
        <v>91</v>
      </c>
      <c r="F14">
        <v>2018</v>
      </c>
    </row>
    <row r="15" spans="1:6" x14ac:dyDescent="0.25">
      <c r="A15">
        <v>159</v>
      </c>
      <c r="B15" t="s">
        <v>84</v>
      </c>
      <c r="C15">
        <v>2871</v>
      </c>
      <c r="D15">
        <v>2525</v>
      </c>
      <c r="E15">
        <v>346</v>
      </c>
      <c r="F15">
        <v>2018</v>
      </c>
    </row>
    <row r="16" spans="1:6" x14ac:dyDescent="0.25">
      <c r="A16">
        <v>2</v>
      </c>
      <c r="B16" t="s">
        <v>85</v>
      </c>
      <c r="C16">
        <v>19777</v>
      </c>
      <c r="D16">
        <v>17122</v>
      </c>
      <c r="E16">
        <v>2655</v>
      </c>
      <c r="F16">
        <v>2018</v>
      </c>
    </row>
    <row r="17" spans="1:6" x14ac:dyDescent="0.25">
      <c r="A17">
        <v>241</v>
      </c>
      <c r="B17" t="s">
        <v>86</v>
      </c>
      <c r="C17">
        <v>11363</v>
      </c>
      <c r="D17">
        <v>9767</v>
      </c>
      <c r="E17">
        <v>1596</v>
      </c>
      <c r="F17">
        <v>2018</v>
      </c>
    </row>
    <row r="18" spans="1:6" x14ac:dyDescent="0.25">
      <c r="A18">
        <v>241001</v>
      </c>
      <c r="B18" t="s">
        <v>87</v>
      </c>
      <c r="C18">
        <v>5637</v>
      </c>
      <c r="D18">
        <v>4767</v>
      </c>
      <c r="E18">
        <v>870</v>
      </c>
      <c r="F18">
        <v>2018</v>
      </c>
    </row>
    <row r="19" spans="1:6" x14ac:dyDescent="0.25">
      <c r="A19">
        <v>251</v>
      </c>
      <c r="B19" t="s">
        <v>88</v>
      </c>
      <c r="C19">
        <v>1853</v>
      </c>
      <c r="D19">
        <v>1620</v>
      </c>
      <c r="E19">
        <v>233</v>
      </c>
      <c r="F19">
        <v>2018</v>
      </c>
    </row>
    <row r="20" spans="1:6" x14ac:dyDescent="0.25">
      <c r="A20">
        <v>252</v>
      </c>
      <c r="B20" t="s">
        <v>89</v>
      </c>
      <c r="C20">
        <v>1244</v>
      </c>
      <c r="D20">
        <v>1044</v>
      </c>
      <c r="E20">
        <v>200</v>
      </c>
      <c r="F20">
        <v>2018</v>
      </c>
    </row>
    <row r="21" spans="1:6" x14ac:dyDescent="0.25">
      <c r="A21">
        <v>254</v>
      </c>
      <c r="B21" t="s">
        <v>90</v>
      </c>
      <c r="C21">
        <v>2382</v>
      </c>
      <c r="D21">
        <v>2112</v>
      </c>
      <c r="E21">
        <v>270</v>
      </c>
      <c r="F21">
        <v>2018</v>
      </c>
    </row>
    <row r="22" spans="1:6" x14ac:dyDescent="0.25">
      <c r="A22">
        <v>255</v>
      </c>
      <c r="B22" t="s">
        <v>91</v>
      </c>
      <c r="C22">
        <v>600</v>
      </c>
      <c r="D22">
        <v>548</v>
      </c>
      <c r="E22">
        <v>52</v>
      </c>
      <c r="F22">
        <v>2018</v>
      </c>
    </row>
    <row r="23" spans="1:6" x14ac:dyDescent="0.25">
      <c r="A23">
        <v>256</v>
      </c>
      <c r="B23" t="s">
        <v>92</v>
      </c>
      <c r="C23">
        <v>1023</v>
      </c>
      <c r="D23">
        <v>914</v>
      </c>
      <c r="E23">
        <v>109</v>
      </c>
      <c r="F23">
        <v>2018</v>
      </c>
    </row>
    <row r="24" spans="1:6" x14ac:dyDescent="0.25">
      <c r="A24">
        <v>257</v>
      </c>
      <c r="B24" t="s">
        <v>93</v>
      </c>
      <c r="C24">
        <v>1312</v>
      </c>
      <c r="D24">
        <v>1117</v>
      </c>
      <c r="E24">
        <v>195</v>
      </c>
      <c r="F24">
        <v>2018</v>
      </c>
    </row>
    <row r="25" spans="1:6" x14ac:dyDescent="0.25">
      <c r="A25">
        <v>3</v>
      </c>
      <c r="B25" t="s">
        <v>94</v>
      </c>
      <c r="C25">
        <v>15202</v>
      </c>
      <c r="D25">
        <v>13815</v>
      </c>
      <c r="E25">
        <v>1387</v>
      </c>
      <c r="F25">
        <v>2018</v>
      </c>
    </row>
    <row r="26" spans="1:6" x14ac:dyDescent="0.25">
      <c r="A26">
        <v>351</v>
      </c>
      <c r="B26" t="s">
        <v>95</v>
      </c>
      <c r="C26">
        <v>1598</v>
      </c>
      <c r="D26">
        <v>1422</v>
      </c>
      <c r="E26">
        <v>176</v>
      </c>
      <c r="F26">
        <v>2018</v>
      </c>
    </row>
    <row r="27" spans="1:6" x14ac:dyDescent="0.25">
      <c r="A27">
        <v>352</v>
      </c>
      <c r="B27" t="s">
        <v>96</v>
      </c>
      <c r="C27">
        <v>1697</v>
      </c>
      <c r="D27">
        <v>1554</v>
      </c>
      <c r="E27">
        <v>143</v>
      </c>
      <c r="F27">
        <v>2018</v>
      </c>
    </row>
    <row r="28" spans="1:6" x14ac:dyDescent="0.25">
      <c r="A28">
        <v>353</v>
      </c>
      <c r="B28" t="s">
        <v>97</v>
      </c>
      <c r="C28">
        <v>2293</v>
      </c>
      <c r="D28">
        <v>2144</v>
      </c>
      <c r="E28">
        <v>149</v>
      </c>
      <c r="F28">
        <v>2018</v>
      </c>
    </row>
    <row r="29" spans="1:6" x14ac:dyDescent="0.25">
      <c r="A29">
        <v>354</v>
      </c>
      <c r="B29" t="s">
        <v>98</v>
      </c>
      <c r="C29">
        <v>355</v>
      </c>
      <c r="D29">
        <v>314</v>
      </c>
      <c r="E29">
        <v>41</v>
      </c>
      <c r="F29">
        <v>2018</v>
      </c>
    </row>
    <row r="30" spans="1:6" x14ac:dyDescent="0.25">
      <c r="A30">
        <v>355</v>
      </c>
      <c r="B30" t="s">
        <v>94</v>
      </c>
      <c r="C30">
        <v>1633</v>
      </c>
      <c r="D30">
        <v>1522</v>
      </c>
      <c r="E30">
        <v>111</v>
      </c>
      <c r="F30">
        <v>2018</v>
      </c>
    </row>
    <row r="31" spans="1:6" x14ac:dyDescent="0.25">
      <c r="A31">
        <v>356</v>
      </c>
      <c r="B31" t="s">
        <v>99</v>
      </c>
      <c r="C31">
        <v>945</v>
      </c>
      <c r="D31">
        <v>883</v>
      </c>
      <c r="E31">
        <v>62</v>
      </c>
      <c r="F31">
        <v>2018</v>
      </c>
    </row>
    <row r="32" spans="1:6" x14ac:dyDescent="0.25">
      <c r="A32">
        <v>357</v>
      </c>
      <c r="B32" t="s">
        <v>100</v>
      </c>
      <c r="C32">
        <v>1476</v>
      </c>
      <c r="D32">
        <v>1376</v>
      </c>
      <c r="E32">
        <v>100</v>
      </c>
      <c r="F32">
        <v>2018</v>
      </c>
    </row>
    <row r="33" spans="1:6" x14ac:dyDescent="0.25">
      <c r="A33">
        <v>358</v>
      </c>
      <c r="B33" t="s">
        <v>101</v>
      </c>
      <c r="C33">
        <v>1251</v>
      </c>
      <c r="D33">
        <v>1091</v>
      </c>
      <c r="E33">
        <v>160</v>
      </c>
      <c r="F33">
        <v>2018</v>
      </c>
    </row>
    <row r="34" spans="1:6" x14ac:dyDescent="0.25">
      <c r="A34">
        <v>359</v>
      </c>
      <c r="B34" t="s">
        <v>102</v>
      </c>
      <c r="C34">
        <v>1955</v>
      </c>
      <c r="D34">
        <v>1704</v>
      </c>
      <c r="E34">
        <v>251</v>
      </c>
      <c r="F34">
        <v>2018</v>
      </c>
    </row>
    <row r="35" spans="1:6" x14ac:dyDescent="0.25">
      <c r="A35">
        <v>360</v>
      </c>
      <c r="B35" t="s">
        <v>103</v>
      </c>
      <c r="C35">
        <v>700</v>
      </c>
      <c r="D35">
        <v>633</v>
      </c>
      <c r="E35">
        <v>67</v>
      </c>
      <c r="F35">
        <v>2018</v>
      </c>
    </row>
    <row r="36" spans="1:6" x14ac:dyDescent="0.25">
      <c r="A36">
        <v>361</v>
      </c>
      <c r="B36" t="s">
        <v>104</v>
      </c>
      <c r="C36">
        <v>1299</v>
      </c>
      <c r="D36">
        <v>1172</v>
      </c>
      <c r="E36">
        <v>127</v>
      </c>
      <c r="F36">
        <v>2018</v>
      </c>
    </row>
    <row r="37" spans="1:6" x14ac:dyDescent="0.25">
      <c r="A37">
        <v>4</v>
      </c>
      <c r="B37" t="s">
        <v>105</v>
      </c>
      <c r="C37">
        <v>24069</v>
      </c>
      <c r="D37">
        <v>21020</v>
      </c>
      <c r="E37">
        <v>3049</v>
      </c>
      <c r="F37">
        <v>2018</v>
      </c>
    </row>
    <row r="38" spans="1:6" x14ac:dyDescent="0.25">
      <c r="A38">
        <v>401</v>
      </c>
      <c r="B38" t="s">
        <v>106</v>
      </c>
      <c r="C38">
        <v>825</v>
      </c>
      <c r="D38">
        <v>641</v>
      </c>
      <c r="E38">
        <v>184</v>
      </c>
      <c r="F38">
        <v>2018</v>
      </c>
    </row>
    <row r="39" spans="1:6" x14ac:dyDescent="0.25">
      <c r="A39">
        <v>402</v>
      </c>
      <c r="B39" t="s">
        <v>107</v>
      </c>
      <c r="C39">
        <v>468</v>
      </c>
      <c r="D39">
        <v>389</v>
      </c>
      <c r="E39">
        <v>79</v>
      </c>
      <c r="F39">
        <v>2018</v>
      </c>
    </row>
    <row r="40" spans="1:6" x14ac:dyDescent="0.25">
      <c r="A40">
        <v>403</v>
      </c>
      <c r="B40" t="s">
        <v>108</v>
      </c>
      <c r="C40">
        <v>1632</v>
      </c>
      <c r="D40">
        <v>1409</v>
      </c>
      <c r="E40">
        <v>223</v>
      </c>
      <c r="F40">
        <v>2018</v>
      </c>
    </row>
    <row r="41" spans="1:6" x14ac:dyDescent="0.25">
      <c r="A41">
        <v>404</v>
      </c>
      <c r="B41" t="s">
        <v>109</v>
      </c>
      <c r="C41">
        <v>1660</v>
      </c>
      <c r="D41">
        <v>1426</v>
      </c>
      <c r="E41">
        <v>234</v>
      </c>
      <c r="F41">
        <v>2018</v>
      </c>
    </row>
    <row r="42" spans="1:6" x14ac:dyDescent="0.25">
      <c r="A42">
        <v>405</v>
      </c>
      <c r="B42" t="s">
        <v>110</v>
      </c>
      <c r="C42">
        <v>660</v>
      </c>
      <c r="D42">
        <v>527</v>
      </c>
      <c r="E42">
        <v>133</v>
      </c>
      <c r="F42">
        <v>2018</v>
      </c>
    </row>
    <row r="43" spans="1:6" x14ac:dyDescent="0.25">
      <c r="A43">
        <v>451</v>
      </c>
      <c r="B43" t="s">
        <v>111</v>
      </c>
      <c r="C43">
        <v>1096</v>
      </c>
      <c r="D43">
        <v>992</v>
      </c>
      <c r="E43">
        <v>104</v>
      </c>
      <c r="F43">
        <v>2018</v>
      </c>
    </row>
    <row r="44" spans="1:6" x14ac:dyDescent="0.25">
      <c r="A44">
        <v>452</v>
      </c>
      <c r="B44" t="s">
        <v>112</v>
      </c>
      <c r="C44">
        <v>1636</v>
      </c>
      <c r="D44">
        <v>1498</v>
      </c>
      <c r="E44">
        <v>138</v>
      </c>
      <c r="F44">
        <v>2018</v>
      </c>
    </row>
    <row r="45" spans="1:6" x14ac:dyDescent="0.25">
      <c r="A45">
        <v>453</v>
      </c>
      <c r="B45" t="s">
        <v>113</v>
      </c>
      <c r="C45">
        <v>1903</v>
      </c>
      <c r="D45">
        <v>1604</v>
      </c>
      <c r="E45">
        <v>299</v>
      </c>
      <c r="F45">
        <v>2018</v>
      </c>
    </row>
    <row r="46" spans="1:6" x14ac:dyDescent="0.25">
      <c r="A46">
        <v>454</v>
      </c>
      <c r="B46" t="s">
        <v>114</v>
      </c>
      <c r="C46">
        <v>3212</v>
      </c>
      <c r="D46">
        <v>2791</v>
      </c>
      <c r="E46">
        <v>421</v>
      </c>
      <c r="F46">
        <v>2018</v>
      </c>
    </row>
    <row r="47" spans="1:6" x14ac:dyDescent="0.25">
      <c r="A47">
        <v>455</v>
      </c>
      <c r="B47" t="s">
        <v>115</v>
      </c>
      <c r="C47">
        <v>756</v>
      </c>
      <c r="D47">
        <v>693</v>
      </c>
      <c r="E47">
        <v>63</v>
      </c>
      <c r="F47">
        <v>2018</v>
      </c>
    </row>
    <row r="48" spans="1:6" x14ac:dyDescent="0.25">
      <c r="A48">
        <v>456</v>
      </c>
      <c r="B48" t="s">
        <v>116</v>
      </c>
      <c r="C48">
        <v>1309</v>
      </c>
      <c r="D48">
        <v>1149</v>
      </c>
      <c r="E48">
        <v>160</v>
      </c>
      <c r="F48">
        <v>2018</v>
      </c>
    </row>
    <row r="49" spans="1:6" x14ac:dyDescent="0.25">
      <c r="A49">
        <v>457</v>
      </c>
      <c r="B49" t="s">
        <v>117</v>
      </c>
      <c r="C49">
        <v>1647</v>
      </c>
      <c r="D49">
        <v>1464</v>
      </c>
      <c r="E49">
        <v>183</v>
      </c>
      <c r="F49">
        <v>2018</v>
      </c>
    </row>
    <row r="50" spans="1:6" x14ac:dyDescent="0.25">
      <c r="A50">
        <v>458</v>
      </c>
      <c r="B50" t="s">
        <v>118</v>
      </c>
      <c r="C50">
        <v>1160</v>
      </c>
      <c r="D50">
        <v>1024</v>
      </c>
      <c r="E50">
        <v>136</v>
      </c>
      <c r="F50">
        <v>2018</v>
      </c>
    </row>
    <row r="51" spans="1:6" x14ac:dyDescent="0.25">
      <c r="A51">
        <v>459</v>
      </c>
      <c r="B51" t="s">
        <v>119</v>
      </c>
      <c r="C51">
        <v>3400</v>
      </c>
      <c r="D51">
        <v>3050</v>
      </c>
      <c r="E51">
        <v>350</v>
      </c>
      <c r="F51">
        <v>2018</v>
      </c>
    </row>
    <row r="52" spans="1:6" x14ac:dyDescent="0.25">
      <c r="A52">
        <v>460</v>
      </c>
      <c r="B52" t="s">
        <v>120</v>
      </c>
      <c r="C52">
        <v>1552</v>
      </c>
      <c r="D52">
        <v>1317</v>
      </c>
      <c r="E52">
        <v>235</v>
      </c>
      <c r="F52">
        <v>2018</v>
      </c>
    </row>
    <row r="53" spans="1:6" x14ac:dyDescent="0.25">
      <c r="A53">
        <v>461</v>
      </c>
      <c r="B53" t="s">
        <v>121</v>
      </c>
      <c r="C53">
        <v>733</v>
      </c>
      <c r="D53">
        <v>649</v>
      </c>
      <c r="E53">
        <v>84</v>
      </c>
      <c r="F53">
        <v>2018</v>
      </c>
    </row>
    <row r="54" spans="1:6" x14ac:dyDescent="0.25">
      <c r="A54">
        <v>462</v>
      </c>
      <c r="B54" t="s">
        <v>122</v>
      </c>
      <c r="C54">
        <v>420</v>
      </c>
      <c r="D54">
        <v>397</v>
      </c>
      <c r="E54">
        <v>23</v>
      </c>
      <c r="F54">
        <v>2018</v>
      </c>
    </row>
    <row r="55" spans="1:6" x14ac:dyDescent="0.25">
      <c r="A55" t="s">
        <v>123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"/>
  <dimension ref="A1:F55"/>
  <sheetViews>
    <sheetView workbookViewId="0"/>
    <sheetView workbookViewId="1"/>
    <sheetView workbookViewId="2"/>
  </sheetViews>
  <sheetFormatPr baseColWidth="10" defaultRowHeight="15" x14ac:dyDescent="0.25"/>
  <cols>
    <col min="1" max="1" width="11.42578125" style="3"/>
    <col min="2" max="2" width="21.7109375" bestFit="1" customWidth="1"/>
    <col min="6" max="6" width="11.42578125" style="4"/>
    <col min="258" max="258" width="21.7109375" bestFit="1" customWidth="1"/>
    <col min="514" max="514" width="21.7109375" bestFit="1" customWidth="1"/>
    <col min="770" max="770" width="21.7109375" bestFit="1" customWidth="1"/>
    <col min="1026" max="1026" width="21.7109375" bestFit="1" customWidth="1"/>
    <col min="1282" max="1282" width="21.7109375" bestFit="1" customWidth="1"/>
    <col min="1538" max="1538" width="21.7109375" bestFit="1" customWidth="1"/>
    <col min="1794" max="1794" width="21.7109375" bestFit="1" customWidth="1"/>
    <col min="2050" max="2050" width="21.7109375" bestFit="1" customWidth="1"/>
    <col min="2306" max="2306" width="21.7109375" bestFit="1" customWidth="1"/>
    <col min="2562" max="2562" width="21.7109375" bestFit="1" customWidth="1"/>
    <col min="2818" max="2818" width="21.7109375" bestFit="1" customWidth="1"/>
    <col min="3074" max="3074" width="21.7109375" bestFit="1" customWidth="1"/>
    <col min="3330" max="3330" width="21.7109375" bestFit="1" customWidth="1"/>
    <col min="3586" max="3586" width="21.7109375" bestFit="1" customWidth="1"/>
    <col min="3842" max="3842" width="21.7109375" bestFit="1" customWidth="1"/>
    <col min="4098" max="4098" width="21.7109375" bestFit="1" customWidth="1"/>
    <col min="4354" max="4354" width="21.7109375" bestFit="1" customWidth="1"/>
    <col min="4610" max="4610" width="21.7109375" bestFit="1" customWidth="1"/>
    <col min="4866" max="4866" width="21.7109375" bestFit="1" customWidth="1"/>
    <col min="5122" max="5122" width="21.7109375" bestFit="1" customWidth="1"/>
    <col min="5378" max="5378" width="21.7109375" bestFit="1" customWidth="1"/>
    <col min="5634" max="5634" width="21.7109375" bestFit="1" customWidth="1"/>
    <col min="5890" max="5890" width="21.7109375" bestFit="1" customWidth="1"/>
    <col min="6146" max="6146" width="21.7109375" bestFit="1" customWidth="1"/>
    <col min="6402" max="6402" width="21.7109375" bestFit="1" customWidth="1"/>
    <col min="6658" max="6658" width="21.7109375" bestFit="1" customWidth="1"/>
    <col min="6914" max="6914" width="21.7109375" bestFit="1" customWidth="1"/>
    <col min="7170" max="7170" width="21.7109375" bestFit="1" customWidth="1"/>
    <col min="7426" max="7426" width="21.7109375" bestFit="1" customWidth="1"/>
    <col min="7682" max="7682" width="21.7109375" bestFit="1" customWidth="1"/>
    <col min="7938" max="7938" width="21.7109375" bestFit="1" customWidth="1"/>
    <col min="8194" max="8194" width="21.7109375" bestFit="1" customWidth="1"/>
    <col min="8450" max="8450" width="21.7109375" bestFit="1" customWidth="1"/>
    <col min="8706" max="8706" width="21.7109375" bestFit="1" customWidth="1"/>
    <col min="8962" max="8962" width="21.7109375" bestFit="1" customWidth="1"/>
    <col min="9218" max="9218" width="21.7109375" bestFit="1" customWidth="1"/>
    <col min="9474" max="9474" width="21.7109375" bestFit="1" customWidth="1"/>
    <col min="9730" max="9730" width="21.7109375" bestFit="1" customWidth="1"/>
    <col min="9986" max="9986" width="21.7109375" bestFit="1" customWidth="1"/>
    <col min="10242" max="10242" width="21.7109375" bestFit="1" customWidth="1"/>
    <col min="10498" max="10498" width="21.7109375" bestFit="1" customWidth="1"/>
    <col min="10754" max="10754" width="21.7109375" bestFit="1" customWidth="1"/>
    <col min="11010" max="11010" width="21.7109375" bestFit="1" customWidth="1"/>
    <col min="11266" max="11266" width="21.7109375" bestFit="1" customWidth="1"/>
    <col min="11522" max="11522" width="21.7109375" bestFit="1" customWidth="1"/>
    <col min="11778" max="11778" width="21.7109375" bestFit="1" customWidth="1"/>
    <col min="12034" max="12034" width="21.7109375" bestFit="1" customWidth="1"/>
    <col min="12290" max="12290" width="21.7109375" bestFit="1" customWidth="1"/>
    <col min="12546" max="12546" width="21.7109375" bestFit="1" customWidth="1"/>
    <col min="12802" max="12802" width="21.7109375" bestFit="1" customWidth="1"/>
    <col min="13058" max="13058" width="21.7109375" bestFit="1" customWidth="1"/>
    <col min="13314" max="13314" width="21.7109375" bestFit="1" customWidth="1"/>
    <col min="13570" max="13570" width="21.7109375" bestFit="1" customWidth="1"/>
    <col min="13826" max="13826" width="21.7109375" bestFit="1" customWidth="1"/>
    <col min="14082" max="14082" width="21.7109375" bestFit="1" customWidth="1"/>
    <col min="14338" max="14338" width="21.7109375" bestFit="1" customWidth="1"/>
    <col min="14594" max="14594" width="21.7109375" bestFit="1" customWidth="1"/>
    <col min="14850" max="14850" width="21.7109375" bestFit="1" customWidth="1"/>
    <col min="15106" max="15106" width="21.7109375" bestFit="1" customWidth="1"/>
    <col min="15362" max="15362" width="21.7109375" bestFit="1" customWidth="1"/>
    <col min="15618" max="15618" width="21.7109375" bestFit="1" customWidth="1"/>
    <col min="15874" max="15874" width="21.7109375" bestFit="1" customWidth="1"/>
    <col min="16130" max="16130" width="21.7109375" bestFit="1" customWidth="1"/>
  </cols>
  <sheetData>
    <row r="1" spans="1:6" x14ac:dyDescent="0.25">
      <c r="A1" s="3" t="s">
        <v>134</v>
      </c>
    </row>
    <row r="2" spans="1:6" s="6" customFormat="1" x14ac:dyDescent="0.25">
      <c r="A2" s="70"/>
      <c r="B2" s="70"/>
      <c r="C2" s="71" t="s">
        <v>68</v>
      </c>
      <c r="D2" s="71"/>
      <c r="E2" s="71"/>
      <c r="F2" s="5"/>
    </row>
    <row r="3" spans="1:6" s="6" customFormat="1" x14ac:dyDescent="0.25">
      <c r="A3" s="70"/>
      <c r="B3" s="70"/>
      <c r="C3" s="7" t="s">
        <v>69</v>
      </c>
      <c r="D3" s="7" t="s">
        <v>70</v>
      </c>
      <c r="E3" s="7" t="s">
        <v>71</v>
      </c>
      <c r="F3" s="5"/>
    </row>
    <row r="4" spans="1:6" x14ac:dyDescent="0.25">
      <c r="A4" s="3" t="s">
        <v>72</v>
      </c>
      <c r="B4" t="s">
        <v>73</v>
      </c>
      <c r="C4">
        <v>73020</v>
      </c>
      <c r="D4">
        <v>64616</v>
      </c>
      <c r="E4">
        <v>8404</v>
      </c>
      <c r="F4" s="4">
        <v>2017</v>
      </c>
    </row>
    <row r="5" spans="1:6" x14ac:dyDescent="0.25">
      <c r="A5" s="3">
        <v>1</v>
      </c>
      <c r="B5" t="s">
        <v>74</v>
      </c>
      <c r="C5">
        <v>14175</v>
      </c>
      <c r="D5">
        <v>12587</v>
      </c>
      <c r="E5">
        <v>1588</v>
      </c>
      <c r="F5" s="4">
        <v>2017</v>
      </c>
    </row>
    <row r="6" spans="1:6" x14ac:dyDescent="0.25">
      <c r="A6" s="3">
        <v>101</v>
      </c>
      <c r="B6" t="s">
        <v>75</v>
      </c>
      <c r="C6">
        <v>2363</v>
      </c>
      <c r="D6">
        <v>2178</v>
      </c>
      <c r="E6">
        <v>185</v>
      </c>
      <c r="F6" s="4">
        <v>2017</v>
      </c>
    </row>
    <row r="7" spans="1:6" x14ac:dyDescent="0.25">
      <c r="A7" s="3">
        <v>102</v>
      </c>
      <c r="B7" t="s">
        <v>76</v>
      </c>
      <c r="C7">
        <v>1102</v>
      </c>
      <c r="D7">
        <v>836</v>
      </c>
      <c r="E7">
        <v>266</v>
      </c>
      <c r="F7" s="4">
        <v>2017</v>
      </c>
    </row>
    <row r="8" spans="1:6" x14ac:dyDescent="0.25">
      <c r="A8" s="3">
        <v>103</v>
      </c>
      <c r="B8" t="s">
        <v>77</v>
      </c>
      <c r="C8">
        <v>1279</v>
      </c>
      <c r="D8">
        <v>1121</v>
      </c>
      <c r="E8">
        <v>158</v>
      </c>
      <c r="F8" s="4">
        <v>2017</v>
      </c>
    </row>
    <row r="9" spans="1:6" x14ac:dyDescent="0.25">
      <c r="A9" s="3">
        <v>151</v>
      </c>
      <c r="B9" t="s">
        <v>78</v>
      </c>
      <c r="C9">
        <v>1649</v>
      </c>
      <c r="D9">
        <v>1534</v>
      </c>
      <c r="E9">
        <v>115</v>
      </c>
      <c r="F9" s="4">
        <v>2017</v>
      </c>
    </row>
    <row r="10" spans="1:6" x14ac:dyDescent="0.25">
      <c r="A10" s="3">
        <v>153</v>
      </c>
      <c r="B10" t="s">
        <v>79</v>
      </c>
      <c r="C10">
        <v>957</v>
      </c>
      <c r="D10">
        <v>808</v>
      </c>
      <c r="E10">
        <v>149</v>
      </c>
      <c r="F10" s="4">
        <v>2017</v>
      </c>
    </row>
    <row r="11" spans="1:6" x14ac:dyDescent="0.25">
      <c r="A11" s="3">
        <v>154</v>
      </c>
      <c r="B11" t="s">
        <v>80</v>
      </c>
      <c r="C11">
        <v>831</v>
      </c>
      <c r="D11">
        <v>745</v>
      </c>
      <c r="E11">
        <v>86</v>
      </c>
      <c r="F11" s="4">
        <v>2017</v>
      </c>
    </row>
    <row r="12" spans="1:6" x14ac:dyDescent="0.25">
      <c r="A12" s="3">
        <v>155</v>
      </c>
      <c r="B12" t="s">
        <v>81</v>
      </c>
      <c r="C12">
        <v>1024</v>
      </c>
      <c r="D12">
        <v>895</v>
      </c>
      <c r="E12">
        <v>129</v>
      </c>
      <c r="F12" s="4">
        <v>2017</v>
      </c>
    </row>
    <row r="13" spans="1:6" x14ac:dyDescent="0.25">
      <c r="A13" s="3">
        <v>157</v>
      </c>
      <c r="B13" t="s">
        <v>82</v>
      </c>
      <c r="C13">
        <v>1228</v>
      </c>
      <c r="D13">
        <v>1116</v>
      </c>
      <c r="E13">
        <v>112</v>
      </c>
      <c r="F13" s="4">
        <v>2017</v>
      </c>
    </row>
    <row r="14" spans="1:6" x14ac:dyDescent="0.25">
      <c r="A14" s="3">
        <v>158</v>
      </c>
      <c r="B14" t="s">
        <v>83</v>
      </c>
      <c r="C14">
        <v>968</v>
      </c>
      <c r="D14">
        <v>890</v>
      </c>
      <c r="E14">
        <v>78</v>
      </c>
      <c r="F14" s="4">
        <v>2017</v>
      </c>
    </row>
    <row r="15" spans="1:6" x14ac:dyDescent="0.25">
      <c r="A15" s="3">
        <v>159</v>
      </c>
      <c r="B15" t="s">
        <v>84</v>
      </c>
      <c r="C15">
        <v>2774</v>
      </c>
      <c r="D15">
        <v>2464</v>
      </c>
      <c r="E15">
        <v>310</v>
      </c>
      <c r="F15" s="4">
        <v>2017</v>
      </c>
    </row>
    <row r="16" spans="1:6" x14ac:dyDescent="0.25">
      <c r="A16" s="3">
        <v>2</v>
      </c>
      <c r="B16" t="s">
        <v>85</v>
      </c>
      <c r="C16">
        <v>19406</v>
      </c>
      <c r="D16">
        <v>16944</v>
      </c>
      <c r="E16">
        <v>2462</v>
      </c>
      <c r="F16" s="4">
        <v>2017</v>
      </c>
    </row>
    <row r="17" spans="1:6" x14ac:dyDescent="0.25">
      <c r="A17" s="3">
        <v>241</v>
      </c>
      <c r="B17" t="s">
        <v>86</v>
      </c>
      <c r="C17">
        <v>11345</v>
      </c>
      <c r="D17">
        <v>9855</v>
      </c>
      <c r="E17">
        <v>1490</v>
      </c>
      <c r="F17" s="4">
        <v>2017</v>
      </c>
    </row>
    <row r="18" spans="1:6" x14ac:dyDescent="0.25">
      <c r="A18" s="3">
        <v>241001</v>
      </c>
      <c r="B18" t="s">
        <v>87</v>
      </c>
      <c r="C18">
        <v>5639</v>
      </c>
      <c r="D18">
        <v>4860</v>
      </c>
      <c r="E18">
        <v>779</v>
      </c>
      <c r="F18" s="4">
        <v>2017</v>
      </c>
    </row>
    <row r="19" spans="1:6" x14ac:dyDescent="0.25">
      <c r="A19" s="3">
        <v>251</v>
      </c>
      <c r="B19" t="s">
        <v>88</v>
      </c>
      <c r="C19">
        <v>1840</v>
      </c>
      <c r="D19">
        <v>1600</v>
      </c>
      <c r="E19">
        <v>240</v>
      </c>
      <c r="F19" s="4">
        <v>2017</v>
      </c>
    </row>
    <row r="20" spans="1:6" x14ac:dyDescent="0.25">
      <c r="A20" s="3">
        <v>252</v>
      </c>
      <c r="B20" t="s">
        <v>89</v>
      </c>
      <c r="C20">
        <v>1220</v>
      </c>
      <c r="D20">
        <v>1046</v>
      </c>
      <c r="E20">
        <v>174</v>
      </c>
      <c r="F20" s="4">
        <v>2017</v>
      </c>
    </row>
    <row r="21" spans="1:6" x14ac:dyDescent="0.25">
      <c r="A21" s="3">
        <v>254</v>
      </c>
      <c r="B21" t="s">
        <v>90</v>
      </c>
      <c r="C21">
        <v>2186</v>
      </c>
      <c r="D21">
        <v>1960</v>
      </c>
      <c r="E21">
        <v>226</v>
      </c>
      <c r="F21" s="4">
        <v>2017</v>
      </c>
    </row>
    <row r="22" spans="1:6" x14ac:dyDescent="0.25">
      <c r="A22" s="3">
        <v>255</v>
      </c>
      <c r="B22" t="s">
        <v>91</v>
      </c>
      <c r="C22">
        <v>539</v>
      </c>
      <c r="D22">
        <v>478</v>
      </c>
      <c r="E22">
        <v>61</v>
      </c>
      <c r="F22" s="4">
        <v>2017</v>
      </c>
    </row>
    <row r="23" spans="1:6" x14ac:dyDescent="0.25">
      <c r="A23" s="3">
        <v>256</v>
      </c>
      <c r="B23" t="s">
        <v>92</v>
      </c>
      <c r="C23">
        <v>1039</v>
      </c>
      <c r="D23">
        <v>923</v>
      </c>
      <c r="E23">
        <v>116</v>
      </c>
      <c r="F23" s="4">
        <v>2017</v>
      </c>
    </row>
    <row r="24" spans="1:6" x14ac:dyDescent="0.25">
      <c r="A24" s="3">
        <v>257</v>
      </c>
      <c r="B24" t="s">
        <v>93</v>
      </c>
      <c r="C24">
        <v>1237</v>
      </c>
      <c r="D24">
        <v>1082</v>
      </c>
      <c r="E24">
        <v>155</v>
      </c>
      <c r="F24" s="4">
        <v>2017</v>
      </c>
    </row>
    <row r="25" spans="1:6" x14ac:dyDescent="0.25">
      <c r="A25" s="3">
        <v>3</v>
      </c>
      <c r="B25" t="s">
        <v>94</v>
      </c>
      <c r="C25">
        <v>15115</v>
      </c>
      <c r="D25">
        <v>13767</v>
      </c>
      <c r="E25">
        <v>1348</v>
      </c>
      <c r="F25" s="4">
        <v>2017</v>
      </c>
    </row>
    <row r="26" spans="1:6" x14ac:dyDescent="0.25">
      <c r="A26" s="3">
        <v>351</v>
      </c>
      <c r="B26" t="s">
        <v>95</v>
      </c>
      <c r="C26">
        <v>1599</v>
      </c>
      <c r="D26">
        <v>1431</v>
      </c>
      <c r="E26">
        <v>168</v>
      </c>
      <c r="F26" s="4">
        <v>2017</v>
      </c>
    </row>
    <row r="27" spans="1:6" x14ac:dyDescent="0.25">
      <c r="A27" s="3">
        <v>352</v>
      </c>
      <c r="B27" t="s">
        <v>96</v>
      </c>
      <c r="C27">
        <v>1660</v>
      </c>
      <c r="D27">
        <v>1495</v>
      </c>
      <c r="E27">
        <v>165</v>
      </c>
      <c r="F27" s="4">
        <v>2017</v>
      </c>
    </row>
    <row r="28" spans="1:6" x14ac:dyDescent="0.25">
      <c r="A28" s="3">
        <v>353</v>
      </c>
      <c r="B28" t="s">
        <v>97</v>
      </c>
      <c r="C28">
        <v>2292</v>
      </c>
      <c r="D28">
        <v>2135</v>
      </c>
      <c r="E28">
        <v>157</v>
      </c>
      <c r="F28" s="4">
        <v>2017</v>
      </c>
    </row>
    <row r="29" spans="1:6" x14ac:dyDescent="0.25">
      <c r="A29" s="3">
        <v>354</v>
      </c>
      <c r="B29" t="s">
        <v>98</v>
      </c>
      <c r="C29">
        <v>348</v>
      </c>
      <c r="D29">
        <v>318</v>
      </c>
      <c r="E29">
        <v>30</v>
      </c>
      <c r="F29" s="4">
        <v>2017</v>
      </c>
    </row>
    <row r="30" spans="1:6" x14ac:dyDescent="0.25">
      <c r="A30" s="3">
        <v>355</v>
      </c>
      <c r="B30" t="s">
        <v>94</v>
      </c>
      <c r="C30">
        <v>1647</v>
      </c>
      <c r="D30">
        <v>1521</v>
      </c>
      <c r="E30">
        <v>126</v>
      </c>
      <c r="F30" s="4">
        <v>2017</v>
      </c>
    </row>
    <row r="31" spans="1:6" x14ac:dyDescent="0.25">
      <c r="A31" s="3">
        <v>356</v>
      </c>
      <c r="B31" t="s">
        <v>99</v>
      </c>
      <c r="C31">
        <v>956</v>
      </c>
      <c r="D31">
        <v>884</v>
      </c>
      <c r="E31">
        <v>72</v>
      </c>
      <c r="F31" s="4">
        <v>2017</v>
      </c>
    </row>
    <row r="32" spans="1:6" x14ac:dyDescent="0.25">
      <c r="A32" s="3">
        <v>357</v>
      </c>
      <c r="B32" t="s">
        <v>100</v>
      </c>
      <c r="C32">
        <v>1429</v>
      </c>
      <c r="D32">
        <v>1307</v>
      </c>
      <c r="E32">
        <v>122</v>
      </c>
      <c r="F32" s="4">
        <v>2017</v>
      </c>
    </row>
    <row r="33" spans="1:6" x14ac:dyDescent="0.25">
      <c r="A33" s="3">
        <v>358</v>
      </c>
      <c r="B33" t="s">
        <v>101</v>
      </c>
      <c r="C33">
        <v>1180</v>
      </c>
      <c r="D33">
        <v>1056</v>
      </c>
      <c r="E33">
        <v>124</v>
      </c>
      <c r="F33" s="4">
        <v>2017</v>
      </c>
    </row>
    <row r="34" spans="1:6" x14ac:dyDescent="0.25">
      <c r="A34" s="3">
        <v>359</v>
      </c>
      <c r="B34" t="s">
        <v>102</v>
      </c>
      <c r="C34">
        <v>1924</v>
      </c>
      <c r="D34">
        <v>1702</v>
      </c>
      <c r="E34">
        <v>222</v>
      </c>
      <c r="F34" s="4">
        <v>2017</v>
      </c>
    </row>
    <row r="35" spans="1:6" x14ac:dyDescent="0.25">
      <c r="A35" s="3">
        <v>360</v>
      </c>
      <c r="B35" t="s">
        <v>103</v>
      </c>
      <c r="C35">
        <v>704</v>
      </c>
      <c r="D35">
        <v>652</v>
      </c>
      <c r="E35">
        <v>52</v>
      </c>
      <c r="F35" s="4">
        <v>2017</v>
      </c>
    </row>
    <row r="36" spans="1:6" x14ac:dyDescent="0.25">
      <c r="A36" s="3">
        <v>361</v>
      </c>
      <c r="B36" t="s">
        <v>104</v>
      </c>
      <c r="C36">
        <v>1376</v>
      </c>
      <c r="D36">
        <v>1266</v>
      </c>
      <c r="E36">
        <v>110</v>
      </c>
      <c r="F36" s="4">
        <v>2017</v>
      </c>
    </row>
    <row r="37" spans="1:6" x14ac:dyDescent="0.25">
      <c r="A37" s="3">
        <v>4</v>
      </c>
      <c r="B37" t="s">
        <v>105</v>
      </c>
      <c r="C37">
        <v>24324</v>
      </c>
      <c r="D37">
        <v>21318</v>
      </c>
      <c r="E37">
        <v>3006</v>
      </c>
      <c r="F37" s="4">
        <v>2017</v>
      </c>
    </row>
    <row r="38" spans="1:6" x14ac:dyDescent="0.25">
      <c r="A38" s="3">
        <v>401</v>
      </c>
      <c r="B38" t="s">
        <v>106</v>
      </c>
      <c r="C38">
        <v>858</v>
      </c>
      <c r="D38">
        <v>656</v>
      </c>
      <c r="E38">
        <v>202</v>
      </c>
      <c r="F38" s="4">
        <v>2017</v>
      </c>
    </row>
    <row r="39" spans="1:6" x14ac:dyDescent="0.25">
      <c r="A39" s="3">
        <v>402</v>
      </c>
      <c r="B39" t="s">
        <v>107</v>
      </c>
      <c r="C39">
        <v>481</v>
      </c>
      <c r="D39">
        <v>413</v>
      </c>
      <c r="E39">
        <v>68</v>
      </c>
      <c r="F39" s="4">
        <v>2017</v>
      </c>
    </row>
    <row r="40" spans="1:6" x14ac:dyDescent="0.25">
      <c r="A40" s="3">
        <v>403</v>
      </c>
      <c r="B40" t="s">
        <v>108</v>
      </c>
      <c r="C40">
        <v>1644</v>
      </c>
      <c r="D40">
        <v>1423</v>
      </c>
      <c r="E40">
        <v>221</v>
      </c>
      <c r="F40" s="4">
        <v>2017</v>
      </c>
    </row>
    <row r="41" spans="1:6" x14ac:dyDescent="0.25">
      <c r="A41" s="3">
        <v>404</v>
      </c>
      <c r="B41" t="s">
        <v>109</v>
      </c>
      <c r="C41">
        <v>1674</v>
      </c>
      <c r="D41">
        <v>1433</v>
      </c>
      <c r="E41">
        <v>241</v>
      </c>
      <c r="F41" s="4">
        <v>2017</v>
      </c>
    </row>
    <row r="42" spans="1:6" x14ac:dyDescent="0.25">
      <c r="A42" s="3">
        <v>405</v>
      </c>
      <c r="B42" t="s">
        <v>110</v>
      </c>
      <c r="C42">
        <v>711</v>
      </c>
      <c r="D42">
        <v>574</v>
      </c>
      <c r="E42">
        <v>137</v>
      </c>
      <c r="F42" s="4">
        <v>2017</v>
      </c>
    </row>
    <row r="43" spans="1:6" x14ac:dyDescent="0.25">
      <c r="A43" s="3">
        <v>451</v>
      </c>
      <c r="B43" t="s">
        <v>111</v>
      </c>
      <c r="C43">
        <v>1054</v>
      </c>
      <c r="D43">
        <v>960</v>
      </c>
      <c r="E43">
        <v>94</v>
      </c>
      <c r="F43" s="4">
        <v>2017</v>
      </c>
    </row>
    <row r="44" spans="1:6" x14ac:dyDescent="0.25">
      <c r="A44" s="3">
        <v>452</v>
      </c>
      <c r="B44" t="s">
        <v>112</v>
      </c>
      <c r="C44">
        <v>1705</v>
      </c>
      <c r="D44">
        <v>1552</v>
      </c>
      <c r="E44">
        <v>153</v>
      </c>
      <c r="F44" s="4">
        <v>2017</v>
      </c>
    </row>
    <row r="45" spans="1:6" x14ac:dyDescent="0.25">
      <c r="A45" s="3">
        <v>453</v>
      </c>
      <c r="B45" t="s">
        <v>113</v>
      </c>
      <c r="C45">
        <v>1906</v>
      </c>
      <c r="D45">
        <v>1664</v>
      </c>
      <c r="E45">
        <v>242</v>
      </c>
      <c r="F45" s="4">
        <v>2017</v>
      </c>
    </row>
    <row r="46" spans="1:6" x14ac:dyDescent="0.25">
      <c r="A46" s="3">
        <v>454</v>
      </c>
      <c r="B46" t="s">
        <v>114</v>
      </c>
      <c r="C46">
        <v>3248</v>
      </c>
      <c r="D46">
        <v>2828</v>
      </c>
      <c r="E46">
        <v>420</v>
      </c>
      <c r="F46" s="4">
        <v>2017</v>
      </c>
    </row>
    <row r="47" spans="1:6" x14ac:dyDescent="0.25">
      <c r="A47" s="3">
        <v>455</v>
      </c>
      <c r="B47" t="s">
        <v>115</v>
      </c>
      <c r="C47">
        <v>792</v>
      </c>
      <c r="D47">
        <v>707</v>
      </c>
      <c r="E47">
        <v>85</v>
      </c>
      <c r="F47" s="4">
        <v>2017</v>
      </c>
    </row>
    <row r="48" spans="1:6" x14ac:dyDescent="0.25">
      <c r="A48" s="3">
        <v>456</v>
      </c>
      <c r="B48" t="s">
        <v>116</v>
      </c>
      <c r="C48">
        <v>1302</v>
      </c>
      <c r="D48">
        <v>1146</v>
      </c>
      <c r="E48">
        <v>156</v>
      </c>
      <c r="F48" s="4">
        <v>2017</v>
      </c>
    </row>
    <row r="49" spans="1:6" x14ac:dyDescent="0.25">
      <c r="A49" s="3">
        <v>457</v>
      </c>
      <c r="B49" t="s">
        <v>117</v>
      </c>
      <c r="C49">
        <v>1579</v>
      </c>
      <c r="D49">
        <v>1419</v>
      </c>
      <c r="E49">
        <v>160</v>
      </c>
      <c r="F49" s="4">
        <v>2017</v>
      </c>
    </row>
    <row r="50" spans="1:6" x14ac:dyDescent="0.25">
      <c r="A50" s="3">
        <v>458</v>
      </c>
      <c r="B50" t="s">
        <v>118</v>
      </c>
      <c r="C50">
        <v>1172</v>
      </c>
      <c r="D50">
        <v>1040</v>
      </c>
      <c r="E50">
        <v>132</v>
      </c>
      <c r="F50" s="4">
        <v>2017</v>
      </c>
    </row>
    <row r="51" spans="1:6" x14ac:dyDescent="0.25">
      <c r="A51" s="3">
        <v>459</v>
      </c>
      <c r="B51" t="s">
        <v>119</v>
      </c>
      <c r="C51">
        <v>3435</v>
      </c>
      <c r="D51">
        <v>3094</v>
      </c>
      <c r="E51">
        <v>341</v>
      </c>
      <c r="F51" s="4">
        <v>2017</v>
      </c>
    </row>
    <row r="52" spans="1:6" x14ac:dyDescent="0.25">
      <c r="A52" s="3">
        <v>460</v>
      </c>
      <c r="B52" t="s">
        <v>120</v>
      </c>
      <c r="C52">
        <v>1547</v>
      </c>
      <c r="D52">
        <v>1308</v>
      </c>
      <c r="E52">
        <v>239</v>
      </c>
      <c r="F52" s="4">
        <v>2017</v>
      </c>
    </row>
    <row r="53" spans="1:6" x14ac:dyDescent="0.25">
      <c r="A53" s="3">
        <v>461</v>
      </c>
      <c r="B53" t="s">
        <v>121</v>
      </c>
      <c r="C53">
        <v>760</v>
      </c>
      <c r="D53">
        <v>681</v>
      </c>
      <c r="E53">
        <v>79</v>
      </c>
      <c r="F53" s="4">
        <v>2017</v>
      </c>
    </row>
    <row r="54" spans="1:6" x14ac:dyDescent="0.25">
      <c r="A54" s="3">
        <v>462</v>
      </c>
      <c r="B54" t="s">
        <v>122</v>
      </c>
      <c r="C54">
        <v>456</v>
      </c>
      <c r="D54">
        <v>420</v>
      </c>
      <c r="E54">
        <v>36</v>
      </c>
      <c r="F54" s="4">
        <v>2017</v>
      </c>
    </row>
    <row r="55" spans="1:6" x14ac:dyDescent="0.25">
      <c r="A55" s="3" t="s">
        <v>123</v>
      </c>
    </row>
  </sheetData>
  <mergeCells count="2">
    <mergeCell ref="A2:B3"/>
    <mergeCell ref="C2:E2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4"/>
  <dimension ref="A1:N121"/>
  <sheetViews>
    <sheetView workbookViewId="0"/>
    <sheetView workbookViewId="1"/>
    <sheetView workbookViewId="2"/>
  </sheetViews>
  <sheetFormatPr baseColWidth="10" defaultRowHeight="15" x14ac:dyDescent="0.25"/>
  <cols>
    <col min="2" max="2" width="28.85546875" customWidth="1"/>
  </cols>
  <sheetData>
    <row r="1" spans="1:14" ht="15" customHeight="1" x14ac:dyDescent="0.25">
      <c r="A1" s="8" t="s">
        <v>125</v>
      </c>
      <c r="B1" s="8"/>
      <c r="C1" s="8"/>
      <c r="D1" s="8"/>
      <c r="E1" s="8"/>
      <c r="F1" s="8"/>
      <c r="G1" s="8"/>
      <c r="H1" s="8"/>
      <c r="I1" s="9"/>
      <c r="M1" s="10"/>
    </row>
    <row r="2" spans="1:14" s="6" customFormat="1" ht="15" customHeight="1" x14ac:dyDescent="0.25">
      <c r="A2" s="11" t="s">
        <v>126</v>
      </c>
      <c r="B2" s="11"/>
      <c r="C2" s="11"/>
      <c r="D2" s="11"/>
      <c r="E2" s="11"/>
      <c r="F2" s="11"/>
      <c r="G2" s="11"/>
      <c r="H2" s="11"/>
      <c r="I2" s="11"/>
      <c r="M2" s="12"/>
    </row>
    <row r="4" spans="1:14" s="3" customFormat="1" ht="8.25" customHeight="1" x14ac:dyDescent="0.25">
      <c r="A4" s="50" t="s">
        <v>0</v>
      </c>
      <c r="B4" s="53"/>
      <c r="C4" s="58" t="s">
        <v>129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</row>
    <row r="5" spans="1:14" s="3" customFormat="1" ht="8.25" customHeight="1" x14ac:dyDescent="0.25">
      <c r="A5" s="51"/>
      <c r="B5" s="54"/>
      <c r="C5" s="60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</row>
    <row r="6" spans="1:14" s="3" customFormat="1" ht="8.25" customHeight="1" x14ac:dyDescent="0.25">
      <c r="A6" s="51"/>
      <c r="B6" s="54"/>
      <c r="C6" s="13">
        <v>2005</v>
      </c>
      <c r="D6" s="14">
        <v>2006</v>
      </c>
      <c r="E6" s="14">
        <v>2007</v>
      </c>
      <c r="F6" s="14">
        <v>2008</v>
      </c>
      <c r="G6" s="14">
        <v>2009</v>
      </c>
      <c r="H6" s="14">
        <v>2010</v>
      </c>
      <c r="I6" s="14">
        <v>2011</v>
      </c>
      <c r="J6" s="14">
        <v>2012</v>
      </c>
      <c r="K6" s="14">
        <v>2013</v>
      </c>
      <c r="L6" s="14">
        <v>2014</v>
      </c>
      <c r="M6" s="14">
        <v>2015</v>
      </c>
      <c r="N6" s="15">
        <v>2016</v>
      </c>
    </row>
    <row r="7" spans="1:14" s="3" customFormat="1" ht="8.25" customHeight="1" x14ac:dyDescent="0.25">
      <c r="A7" s="52"/>
      <c r="B7" s="55"/>
      <c r="C7" s="62" t="s">
        <v>1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56"/>
    </row>
    <row r="8" spans="1:14" s="3" customFormat="1" ht="8.25" customHeight="1" x14ac:dyDescent="0.25">
      <c r="A8" s="19" t="s">
        <v>2</v>
      </c>
      <c r="B8" s="19" t="s">
        <v>128</v>
      </c>
      <c r="C8" s="19" t="s">
        <v>3</v>
      </c>
      <c r="D8" s="19" t="s">
        <v>4</v>
      </c>
      <c r="E8" s="19" t="s">
        <v>5</v>
      </c>
      <c r="F8" s="19" t="s">
        <v>6</v>
      </c>
      <c r="G8" s="19" t="s">
        <v>7</v>
      </c>
      <c r="H8" s="19" t="s">
        <v>8</v>
      </c>
      <c r="I8" s="19" t="s">
        <v>9</v>
      </c>
      <c r="J8" s="19" t="s">
        <v>10</v>
      </c>
      <c r="K8" s="19" t="s">
        <v>11</v>
      </c>
      <c r="L8" s="19" t="s">
        <v>12</v>
      </c>
      <c r="M8" s="19" t="s">
        <v>13</v>
      </c>
      <c r="N8" s="19" t="s">
        <v>14</v>
      </c>
    </row>
    <row r="9" spans="1:14" s="3" customFormat="1" ht="8.25" customHeight="1" x14ac:dyDescent="0.25">
      <c r="A9" s="2" t="s">
        <v>15</v>
      </c>
      <c r="B9" s="2" t="s">
        <v>16</v>
      </c>
      <c r="C9" s="2">
        <v>84</v>
      </c>
      <c r="D9" s="2">
        <v>72</v>
      </c>
      <c r="E9" s="2">
        <v>82</v>
      </c>
      <c r="F9" s="2">
        <v>67</v>
      </c>
      <c r="G9" s="2">
        <v>63</v>
      </c>
      <c r="H9" s="2">
        <v>87</v>
      </c>
      <c r="I9" s="2">
        <v>84</v>
      </c>
      <c r="J9" s="2">
        <v>110</v>
      </c>
      <c r="K9" s="2">
        <v>117</v>
      </c>
      <c r="L9" s="2">
        <v>138</v>
      </c>
      <c r="M9" s="2">
        <v>167</v>
      </c>
      <c r="N9" s="2">
        <v>222</v>
      </c>
    </row>
    <row r="10" spans="1:14" s="3" customFormat="1" ht="8.25" customHeight="1" x14ac:dyDescent="0.25">
      <c r="A10" s="2" t="s">
        <v>17</v>
      </c>
      <c r="B10" s="2" t="s">
        <v>16</v>
      </c>
      <c r="C10" s="2">
        <v>41</v>
      </c>
      <c r="D10" s="2">
        <v>37</v>
      </c>
      <c r="E10" s="2">
        <v>32</v>
      </c>
      <c r="F10" s="2">
        <v>32</v>
      </c>
      <c r="G10" s="2">
        <v>20</v>
      </c>
      <c r="H10" s="2">
        <v>27</v>
      </c>
      <c r="I10" s="2">
        <v>28</v>
      </c>
      <c r="J10" s="2">
        <v>22</v>
      </c>
      <c r="K10" s="2">
        <v>43</v>
      </c>
      <c r="L10" s="2">
        <v>71</v>
      </c>
      <c r="M10" s="2">
        <v>90</v>
      </c>
      <c r="N10" s="2">
        <v>210</v>
      </c>
    </row>
    <row r="11" spans="1:14" s="3" customFormat="1" ht="8.25" customHeight="1" x14ac:dyDescent="0.25">
      <c r="A11" s="2" t="s">
        <v>18</v>
      </c>
      <c r="B11" s="2" t="s">
        <v>16</v>
      </c>
      <c r="C11" s="2">
        <v>42</v>
      </c>
      <c r="D11" s="2">
        <v>49</v>
      </c>
      <c r="E11" s="2">
        <v>43</v>
      </c>
      <c r="F11" s="2">
        <v>50</v>
      </c>
      <c r="G11" s="2">
        <v>28</v>
      </c>
      <c r="H11" s="2">
        <v>45</v>
      </c>
      <c r="I11" s="2">
        <v>53</v>
      </c>
      <c r="J11" s="2">
        <v>60</v>
      </c>
      <c r="K11" s="2">
        <v>73</v>
      </c>
      <c r="L11" s="2">
        <v>99</v>
      </c>
      <c r="M11" s="2">
        <v>143</v>
      </c>
      <c r="N11" s="2">
        <v>208</v>
      </c>
    </row>
    <row r="12" spans="1:14" s="3" customFormat="1" ht="8.25" customHeight="1" x14ac:dyDescent="0.25">
      <c r="A12" s="2" t="s">
        <v>19</v>
      </c>
      <c r="B12" s="2" t="s">
        <v>16</v>
      </c>
      <c r="C12" s="2">
        <v>12</v>
      </c>
      <c r="D12" s="2">
        <v>8</v>
      </c>
      <c r="E12" s="2">
        <v>11</v>
      </c>
      <c r="F12" s="2">
        <v>34</v>
      </c>
      <c r="G12" s="2">
        <v>12</v>
      </c>
      <c r="H12" s="2">
        <v>8</v>
      </c>
      <c r="I12" s="2">
        <v>4</v>
      </c>
      <c r="J12" s="2">
        <v>35</v>
      </c>
      <c r="K12" s="2">
        <v>31</v>
      </c>
      <c r="L12" s="2">
        <v>62</v>
      </c>
      <c r="M12" s="2">
        <v>86</v>
      </c>
      <c r="N12" s="2">
        <v>106</v>
      </c>
    </row>
    <row r="13" spans="1:14" s="3" customFormat="1" ht="8.25" customHeight="1" x14ac:dyDescent="0.25">
      <c r="A13" s="2" t="s">
        <v>20</v>
      </c>
      <c r="B13" s="2" t="s">
        <v>16</v>
      </c>
      <c r="C13" s="2">
        <v>44</v>
      </c>
      <c r="D13" s="2">
        <v>44</v>
      </c>
      <c r="E13" s="2">
        <v>28</v>
      </c>
      <c r="F13" s="2">
        <v>39</v>
      </c>
      <c r="G13" s="2">
        <v>43</v>
      </c>
      <c r="H13" s="2">
        <v>32</v>
      </c>
      <c r="I13" s="2">
        <v>39</v>
      </c>
      <c r="J13" s="2">
        <v>41</v>
      </c>
      <c r="K13" s="2">
        <v>59</v>
      </c>
      <c r="L13" s="2">
        <v>54</v>
      </c>
      <c r="M13" s="2">
        <v>105</v>
      </c>
      <c r="N13" s="2">
        <v>164</v>
      </c>
    </row>
    <row r="14" spans="1:14" s="3" customFormat="1" ht="8.25" customHeight="1" x14ac:dyDescent="0.25">
      <c r="A14" s="2" t="s">
        <v>21</v>
      </c>
      <c r="B14" s="2" t="s">
        <v>16</v>
      </c>
      <c r="C14" s="2">
        <v>20</v>
      </c>
      <c r="D14" s="2">
        <v>12</v>
      </c>
      <c r="E14" s="2">
        <v>15</v>
      </c>
      <c r="F14" s="2">
        <v>16</v>
      </c>
      <c r="G14" s="2">
        <v>14</v>
      </c>
      <c r="H14" s="2">
        <v>8</v>
      </c>
      <c r="I14" s="2">
        <v>10</v>
      </c>
      <c r="J14" s="2">
        <v>11</v>
      </c>
      <c r="K14" s="2">
        <v>19</v>
      </c>
      <c r="L14" s="2">
        <v>15</v>
      </c>
      <c r="M14" s="2">
        <v>33</v>
      </c>
      <c r="N14" s="2">
        <v>75</v>
      </c>
    </row>
    <row r="15" spans="1:14" s="3" customFormat="1" ht="8.25" customHeight="1" x14ac:dyDescent="0.25">
      <c r="A15" s="2" t="s">
        <v>22</v>
      </c>
      <c r="B15" s="2" t="s">
        <v>16</v>
      </c>
      <c r="C15" s="2">
        <v>41</v>
      </c>
      <c r="D15" s="2">
        <v>40</v>
      </c>
      <c r="E15" s="2">
        <v>49</v>
      </c>
      <c r="F15" s="2">
        <v>55</v>
      </c>
      <c r="G15" s="2">
        <v>35</v>
      </c>
      <c r="H15" s="2">
        <v>35</v>
      </c>
      <c r="I15" s="2">
        <v>36</v>
      </c>
      <c r="J15" s="2">
        <v>32</v>
      </c>
      <c r="K15" s="2">
        <v>40</v>
      </c>
      <c r="L15" s="2">
        <v>55</v>
      </c>
      <c r="M15" s="2">
        <v>79</v>
      </c>
      <c r="N15" s="2">
        <v>141</v>
      </c>
    </row>
    <row r="16" spans="1:14" s="3" customFormat="1" ht="8.25" customHeight="1" x14ac:dyDescent="0.25">
      <c r="A16" s="2" t="s">
        <v>23</v>
      </c>
      <c r="B16" s="2" t="s">
        <v>16</v>
      </c>
      <c r="C16" s="2">
        <v>38</v>
      </c>
      <c r="D16" s="2">
        <v>29</v>
      </c>
      <c r="E16" s="2">
        <v>27</v>
      </c>
      <c r="F16" s="2">
        <v>28</v>
      </c>
      <c r="G16" s="2">
        <v>23</v>
      </c>
      <c r="H16" s="2">
        <v>26</v>
      </c>
      <c r="I16" s="2">
        <v>30</v>
      </c>
      <c r="J16" s="2">
        <v>38</v>
      </c>
      <c r="K16" s="2">
        <v>28</v>
      </c>
      <c r="L16" s="2">
        <v>43</v>
      </c>
      <c r="M16" s="2">
        <v>70</v>
      </c>
      <c r="N16" s="2">
        <v>121</v>
      </c>
    </row>
    <row r="17" spans="1:14" s="3" customFormat="1" ht="8.25" customHeight="1" x14ac:dyDescent="0.25">
      <c r="A17" s="2" t="s">
        <v>24</v>
      </c>
      <c r="B17" s="2" t="s">
        <v>16</v>
      </c>
      <c r="C17" s="2">
        <v>18</v>
      </c>
      <c r="D17" s="2">
        <v>19</v>
      </c>
      <c r="E17" s="2">
        <v>26</v>
      </c>
      <c r="F17" s="2">
        <v>9</v>
      </c>
      <c r="G17" s="2">
        <v>25</v>
      </c>
      <c r="H17" s="2">
        <v>23</v>
      </c>
      <c r="I17" s="2">
        <v>13</v>
      </c>
      <c r="J17" s="2">
        <v>19</v>
      </c>
      <c r="K17" s="2">
        <v>21</v>
      </c>
      <c r="L17" s="2">
        <v>37</v>
      </c>
      <c r="M17" s="2">
        <v>38</v>
      </c>
      <c r="N17" s="2">
        <v>125</v>
      </c>
    </row>
    <row r="18" spans="1:14" s="3" customFormat="1" ht="8.25" customHeight="1" x14ac:dyDescent="0.25">
      <c r="A18" s="2" t="s">
        <v>25</v>
      </c>
      <c r="B18" s="2" t="s">
        <v>16</v>
      </c>
      <c r="C18" s="2">
        <v>128</v>
      </c>
      <c r="D18" s="2">
        <v>114</v>
      </c>
      <c r="E18" s="2">
        <v>113</v>
      </c>
      <c r="F18" s="2">
        <v>117</v>
      </c>
      <c r="G18" s="2">
        <v>115</v>
      </c>
      <c r="H18" s="2">
        <v>127</v>
      </c>
      <c r="I18" s="2">
        <v>126</v>
      </c>
      <c r="J18" s="2">
        <v>150</v>
      </c>
      <c r="K18" s="2">
        <v>158</v>
      </c>
      <c r="L18" s="2">
        <v>185</v>
      </c>
      <c r="M18" s="2">
        <v>202</v>
      </c>
      <c r="N18" s="2">
        <v>337</v>
      </c>
    </row>
    <row r="19" spans="1:14" s="21" customFormat="1" ht="16.5" customHeight="1" x14ac:dyDescent="0.25">
      <c r="A19" s="22" t="s">
        <v>26</v>
      </c>
      <c r="B19" s="2" t="s">
        <v>16</v>
      </c>
      <c r="C19" s="22">
        <v>468</v>
      </c>
      <c r="D19" s="22">
        <v>424</v>
      </c>
      <c r="E19" s="22">
        <v>426</v>
      </c>
      <c r="F19" s="22">
        <v>447</v>
      </c>
      <c r="G19" s="22">
        <v>378</v>
      </c>
      <c r="H19" s="22">
        <v>418</v>
      </c>
      <c r="I19" s="22">
        <v>423</v>
      </c>
      <c r="J19" s="22">
        <v>518</v>
      </c>
      <c r="K19" s="22">
        <v>589</v>
      </c>
      <c r="L19" s="22">
        <v>759</v>
      </c>
      <c r="M19" s="22">
        <v>1013</v>
      </c>
      <c r="N19" s="22">
        <v>1709</v>
      </c>
    </row>
    <row r="20" spans="1:14" s="3" customFormat="1" ht="8.25" customHeight="1" x14ac:dyDescent="0.25">
      <c r="A20" s="2" t="s">
        <v>27</v>
      </c>
      <c r="B20" s="2" t="s">
        <v>16</v>
      </c>
      <c r="C20" s="2">
        <v>134</v>
      </c>
      <c r="D20" s="2">
        <v>174</v>
      </c>
      <c r="E20" s="2">
        <v>159</v>
      </c>
      <c r="F20" s="2">
        <v>158</v>
      </c>
      <c r="G20" s="2">
        <v>148</v>
      </c>
      <c r="H20" s="2">
        <v>139</v>
      </c>
      <c r="I20" s="2">
        <v>131</v>
      </c>
      <c r="J20" s="2">
        <v>131</v>
      </c>
      <c r="K20" s="2">
        <v>180</v>
      </c>
      <c r="L20" s="2">
        <v>277</v>
      </c>
      <c r="M20" s="2">
        <v>364</v>
      </c>
      <c r="N20" s="2">
        <v>772</v>
      </c>
    </row>
    <row r="21" spans="1:14" s="3" customFormat="1" ht="8.25" customHeight="1" x14ac:dyDescent="0.25">
      <c r="A21" s="2" t="s">
        <v>28</v>
      </c>
      <c r="B21" s="2" t="s">
        <v>16</v>
      </c>
      <c r="C21" s="2">
        <v>404</v>
      </c>
      <c r="D21" s="2">
        <v>467</v>
      </c>
      <c r="E21" s="2">
        <v>421</v>
      </c>
      <c r="F21" s="2">
        <v>395</v>
      </c>
      <c r="G21" s="2">
        <v>394</v>
      </c>
      <c r="H21" s="2">
        <v>397</v>
      </c>
      <c r="I21" s="2">
        <v>415</v>
      </c>
      <c r="J21" s="2">
        <v>466</v>
      </c>
      <c r="K21" s="2">
        <v>531</v>
      </c>
      <c r="L21" s="2">
        <v>770</v>
      </c>
      <c r="M21" s="2">
        <v>933</v>
      </c>
      <c r="N21" s="2">
        <v>1603</v>
      </c>
    </row>
    <row r="22" spans="1:14" s="3" customFormat="1" ht="8.25" customHeight="1" x14ac:dyDescent="0.25">
      <c r="A22" s="2" t="s">
        <v>29</v>
      </c>
      <c r="B22" s="2" t="s">
        <v>16</v>
      </c>
      <c r="C22" s="2">
        <v>270</v>
      </c>
      <c r="D22" s="2">
        <v>293</v>
      </c>
      <c r="E22" s="2">
        <v>262</v>
      </c>
      <c r="F22" s="2">
        <v>237</v>
      </c>
      <c r="G22" s="2">
        <v>246</v>
      </c>
      <c r="H22" s="2">
        <v>258</v>
      </c>
      <c r="I22" s="2">
        <v>284</v>
      </c>
      <c r="J22" s="2">
        <v>335</v>
      </c>
      <c r="K22" s="2">
        <v>351</v>
      </c>
      <c r="L22" s="2">
        <v>493</v>
      </c>
      <c r="M22" s="2">
        <v>569</v>
      </c>
      <c r="N22" s="2">
        <v>831</v>
      </c>
    </row>
    <row r="23" spans="1:14" s="3" customFormat="1" ht="8.25" customHeight="1" x14ac:dyDescent="0.25">
      <c r="A23" s="2" t="s">
        <v>30</v>
      </c>
      <c r="B23" s="2" t="s">
        <v>16</v>
      </c>
      <c r="C23" s="2">
        <v>50</v>
      </c>
      <c r="D23" s="2">
        <v>48</v>
      </c>
      <c r="E23" s="2">
        <v>43</v>
      </c>
      <c r="F23" s="2">
        <v>61</v>
      </c>
      <c r="G23" s="2">
        <v>61</v>
      </c>
      <c r="H23" s="2">
        <v>54</v>
      </c>
      <c r="I23" s="2">
        <v>45</v>
      </c>
      <c r="J23" s="2">
        <v>58</v>
      </c>
      <c r="K23" s="2">
        <v>75</v>
      </c>
      <c r="L23" s="2">
        <v>102</v>
      </c>
      <c r="M23" s="2">
        <v>127</v>
      </c>
      <c r="N23" s="2">
        <v>232</v>
      </c>
    </row>
    <row r="24" spans="1:14" s="3" customFormat="1" ht="8.25" customHeight="1" x14ac:dyDescent="0.25">
      <c r="A24" s="2" t="s">
        <v>31</v>
      </c>
      <c r="B24" s="2" t="s">
        <v>16</v>
      </c>
      <c r="C24" s="2">
        <v>35</v>
      </c>
      <c r="D24" s="2">
        <v>64</v>
      </c>
      <c r="E24" s="2">
        <v>66</v>
      </c>
      <c r="F24" s="2">
        <v>75</v>
      </c>
      <c r="G24" s="2">
        <v>39</v>
      </c>
      <c r="H24" s="2">
        <v>39</v>
      </c>
      <c r="I24" s="2">
        <v>43</v>
      </c>
      <c r="J24" s="2">
        <v>64</v>
      </c>
      <c r="K24" s="2">
        <v>73</v>
      </c>
      <c r="L24" s="2">
        <v>101</v>
      </c>
      <c r="M24" s="2">
        <v>109</v>
      </c>
      <c r="N24" s="2">
        <v>197</v>
      </c>
    </row>
    <row r="25" spans="1:14" s="3" customFormat="1" ht="8.25" customHeight="1" x14ac:dyDescent="0.25">
      <c r="A25" s="2" t="s">
        <v>32</v>
      </c>
      <c r="B25" s="2" t="s">
        <v>16</v>
      </c>
      <c r="C25" s="2">
        <v>118</v>
      </c>
      <c r="D25" s="2">
        <v>107</v>
      </c>
      <c r="E25" s="2">
        <v>111</v>
      </c>
      <c r="F25" s="2">
        <v>109</v>
      </c>
      <c r="G25" s="2">
        <v>82</v>
      </c>
      <c r="H25" s="2">
        <v>91</v>
      </c>
      <c r="I25" s="2">
        <v>90</v>
      </c>
      <c r="J25" s="2">
        <v>93</v>
      </c>
      <c r="K25" s="2">
        <v>120</v>
      </c>
      <c r="L25" s="2">
        <v>124</v>
      </c>
      <c r="M25" s="2">
        <v>163</v>
      </c>
      <c r="N25" s="2">
        <v>284</v>
      </c>
    </row>
    <row r="26" spans="1:14" s="3" customFormat="1" ht="8.25" customHeight="1" x14ac:dyDescent="0.25">
      <c r="A26" s="2" t="s">
        <v>33</v>
      </c>
      <c r="B26" s="2" t="s">
        <v>16</v>
      </c>
      <c r="C26" s="2">
        <v>13</v>
      </c>
      <c r="D26" s="2">
        <v>16</v>
      </c>
      <c r="E26" s="2">
        <v>18</v>
      </c>
      <c r="F26" s="2">
        <v>10</v>
      </c>
      <c r="G26" s="2">
        <v>14</v>
      </c>
      <c r="H26" s="2">
        <v>14</v>
      </c>
      <c r="I26" s="2">
        <v>14</v>
      </c>
      <c r="J26" s="2">
        <v>11</v>
      </c>
      <c r="K26" s="2">
        <v>9</v>
      </c>
      <c r="L26" s="2">
        <v>20</v>
      </c>
      <c r="M26" s="2">
        <v>38</v>
      </c>
      <c r="N26" s="2">
        <v>71</v>
      </c>
    </row>
    <row r="27" spans="1:14" s="3" customFormat="1" ht="8.25" customHeight="1" x14ac:dyDescent="0.25">
      <c r="A27" s="2" t="s">
        <v>34</v>
      </c>
      <c r="B27" s="2" t="s">
        <v>16</v>
      </c>
      <c r="C27" s="2">
        <v>48</v>
      </c>
      <c r="D27" s="2">
        <v>36</v>
      </c>
      <c r="E27" s="2">
        <v>29</v>
      </c>
      <c r="F27" s="2">
        <v>34</v>
      </c>
      <c r="G27" s="2">
        <v>19</v>
      </c>
      <c r="H27" s="2">
        <v>15</v>
      </c>
      <c r="I27" s="2">
        <v>12</v>
      </c>
      <c r="J27" s="2">
        <v>24</v>
      </c>
      <c r="K27" s="2">
        <v>35</v>
      </c>
      <c r="L27" s="2">
        <v>27</v>
      </c>
      <c r="M27" s="2">
        <v>58</v>
      </c>
      <c r="N27" s="2">
        <v>154</v>
      </c>
    </row>
    <row r="28" spans="1:14" s="3" customFormat="1" ht="8.25" customHeight="1" x14ac:dyDescent="0.25">
      <c r="A28" s="2" t="s">
        <v>35</v>
      </c>
      <c r="B28" s="2" t="s">
        <v>16</v>
      </c>
      <c r="C28" s="2">
        <v>33</v>
      </c>
      <c r="D28" s="2">
        <v>33</v>
      </c>
      <c r="E28" s="2">
        <v>47</v>
      </c>
      <c r="F28" s="2">
        <v>50</v>
      </c>
      <c r="G28" s="2">
        <v>6</v>
      </c>
      <c r="H28" s="2">
        <v>12</v>
      </c>
      <c r="I28" s="2">
        <v>6</v>
      </c>
      <c r="J28" s="2">
        <v>27</v>
      </c>
      <c r="K28" s="2">
        <v>49</v>
      </c>
      <c r="L28" s="2">
        <v>85</v>
      </c>
      <c r="M28" s="2">
        <v>83</v>
      </c>
      <c r="N28" s="2">
        <v>166</v>
      </c>
    </row>
    <row r="29" spans="1:14" s="21" customFormat="1" ht="16.5" customHeight="1" x14ac:dyDescent="0.25">
      <c r="A29" s="22" t="s">
        <v>36</v>
      </c>
      <c r="B29" s="2" t="s">
        <v>16</v>
      </c>
      <c r="C29" s="22">
        <v>701</v>
      </c>
      <c r="D29" s="22">
        <v>771</v>
      </c>
      <c r="E29" s="22">
        <v>735</v>
      </c>
      <c r="F29" s="22">
        <v>734</v>
      </c>
      <c r="G29" s="22">
        <v>615</v>
      </c>
      <c r="H29" s="22">
        <v>622</v>
      </c>
      <c r="I29" s="22">
        <v>625</v>
      </c>
      <c r="J29" s="22">
        <v>743</v>
      </c>
      <c r="K29" s="22">
        <v>892</v>
      </c>
      <c r="L29" s="22">
        <v>1229</v>
      </c>
      <c r="M29" s="22">
        <v>1511</v>
      </c>
      <c r="N29" s="22">
        <v>2707</v>
      </c>
    </row>
    <row r="30" spans="1:14" s="3" customFormat="1" ht="8.25" customHeight="1" x14ac:dyDescent="0.25">
      <c r="A30" s="2" t="s">
        <v>37</v>
      </c>
      <c r="B30" s="2" t="s">
        <v>16</v>
      </c>
      <c r="C30" s="2">
        <v>40</v>
      </c>
      <c r="D30" s="2">
        <v>29</v>
      </c>
      <c r="E30" s="2">
        <v>35</v>
      </c>
      <c r="F30" s="2">
        <v>33</v>
      </c>
      <c r="G30" s="2">
        <v>32</v>
      </c>
      <c r="H30" s="2">
        <v>33</v>
      </c>
      <c r="I30" s="2">
        <v>40</v>
      </c>
      <c r="J30" s="2">
        <v>30</v>
      </c>
      <c r="K30" s="2">
        <v>67</v>
      </c>
      <c r="L30" s="2">
        <v>97</v>
      </c>
      <c r="M30" s="2">
        <v>87</v>
      </c>
      <c r="N30" s="2">
        <v>182</v>
      </c>
    </row>
    <row r="31" spans="1:14" s="3" customFormat="1" ht="8.25" customHeight="1" x14ac:dyDescent="0.25">
      <c r="A31" s="2" t="s">
        <v>38</v>
      </c>
      <c r="B31" s="2" t="s">
        <v>16</v>
      </c>
      <c r="C31" s="2">
        <v>45</v>
      </c>
      <c r="D31" s="2">
        <v>44</v>
      </c>
      <c r="E31" s="2">
        <v>49</v>
      </c>
      <c r="F31" s="2">
        <v>44</v>
      </c>
      <c r="G31" s="2">
        <v>47</v>
      </c>
      <c r="H31" s="2">
        <v>47</v>
      </c>
      <c r="I31" s="2">
        <v>45</v>
      </c>
      <c r="J31" s="2">
        <v>41</v>
      </c>
      <c r="K31" s="2">
        <v>48</v>
      </c>
      <c r="L31" s="2">
        <v>83</v>
      </c>
      <c r="M31" s="2">
        <v>84</v>
      </c>
      <c r="N31" s="2">
        <v>168</v>
      </c>
    </row>
    <row r="32" spans="1:14" s="3" customFormat="1" ht="8.25" customHeight="1" x14ac:dyDescent="0.25">
      <c r="A32" s="2" t="s">
        <v>39</v>
      </c>
      <c r="B32" s="2" t="s">
        <v>16</v>
      </c>
      <c r="C32" s="2">
        <v>55</v>
      </c>
      <c r="D32" s="2">
        <v>47</v>
      </c>
      <c r="E32" s="2">
        <v>60</v>
      </c>
      <c r="F32" s="2">
        <v>62</v>
      </c>
      <c r="G32" s="2">
        <v>58</v>
      </c>
      <c r="H32" s="2">
        <v>60</v>
      </c>
      <c r="I32" s="2">
        <v>44</v>
      </c>
      <c r="J32" s="2">
        <v>42</v>
      </c>
      <c r="K32" s="2">
        <v>67</v>
      </c>
      <c r="L32" s="2">
        <v>84</v>
      </c>
      <c r="M32" s="2">
        <v>90</v>
      </c>
      <c r="N32" s="2">
        <v>128</v>
      </c>
    </row>
    <row r="33" spans="1:14" s="3" customFormat="1" ht="8.25" customHeight="1" x14ac:dyDescent="0.25">
      <c r="A33" s="2" t="s">
        <v>40</v>
      </c>
      <c r="B33" s="2" t="s">
        <v>16</v>
      </c>
      <c r="C33" s="2">
        <v>5</v>
      </c>
      <c r="D33" s="2">
        <v>10</v>
      </c>
      <c r="E33" s="2">
        <v>10</v>
      </c>
      <c r="F33" s="2">
        <v>3</v>
      </c>
      <c r="G33" s="2">
        <v>10</v>
      </c>
      <c r="H33" s="2">
        <v>4</v>
      </c>
      <c r="I33" s="2">
        <v>5</v>
      </c>
      <c r="J33" s="2">
        <v>9</v>
      </c>
      <c r="K33" s="2">
        <v>15</v>
      </c>
      <c r="L33" s="2">
        <v>22</v>
      </c>
      <c r="M33" s="2">
        <v>35</v>
      </c>
      <c r="N33" s="2">
        <v>52</v>
      </c>
    </row>
    <row r="34" spans="1:14" s="3" customFormat="1" ht="8.25" customHeight="1" x14ac:dyDescent="0.25">
      <c r="A34" s="2" t="s">
        <v>41</v>
      </c>
      <c r="B34" s="2" t="s">
        <v>16</v>
      </c>
      <c r="C34" s="2">
        <v>42</v>
      </c>
      <c r="D34" s="2">
        <v>29</v>
      </c>
      <c r="E34" s="2">
        <v>33</v>
      </c>
      <c r="F34" s="2">
        <v>21</v>
      </c>
      <c r="G34" s="2">
        <v>29</v>
      </c>
      <c r="H34" s="2">
        <v>21</v>
      </c>
      <c r="I34" s="2">
        <v>32</v>
      </c>
      <c r="J34" s="2">
        <v>30</v>
      </c>
      <c r="K34" s="2">
        <v>39</v>
      </c>
      <c r="L34" s="2">
        <v>52</v>
      </c>
      <c r="M34" s="2">
        <v>62</v>
      </c>
      <c r="N34" s="2">
        <v>168</v>
      </c>
    </row>
    <row r="35" spans="1:14" s="3" customFormat="1" ht="8.25" customHeight="1" x14ac:dyDescent="0.25">
      <c r="A35" s="2" t="s">
        <v>42</v>
      </c>
      <c r="B35" s="2" t="s">
        <v>16</v>
      </c>
      <c r="C35" s="2">
        <v>42</v>
      </c>
      <c r="D35" s="2">
        <v>28</v>
      </c>
      <c r="E35" s="2">
        <v>29</v>
      </c>
      <c r="F35" s="2">
        <v>22</v>
      </c>
      <c r="G35" s="2">
        <v>22</v>
      </c>
      <c r="H35" s="2">
        <v>24</v>
      </c>
      <c r="I35" s="2">
        <v>14</v>
      </c>
      <c r="J35" s="2">
        <v>14</v>
      </c>
      <c r="K35" s="2">
        <v>30</v>
      </c>
      <c r="L35" s="2">
        <v>42</v>
      </c>
      <c r="M35" s="2">
        <v>60</v>
      </c>
      <c r="N35" s="2">
        <v>106</v>
      </c>
    </row>
    <row r="36" spans="1:14" s="3" customFormat="1" ht="8.25" customHeight="1" x14ac:dyDescent="0.25">
      <c r="A36" s="2" t="s">
        <v>43</v>
      </c>
      <c r="B36" s="2" t="s">
        <v>16</v>
      </c>
      <c r="C36" s="2">
        <v>37</v>
      </c>
      <c r="D36" s="2">
        <v>41</v>
      </c>
      <c r="E36" s="2">
        <v>38</v>
      </c>
      <c r="F36" s="2">
        <v>23</v>
      </c>
      <c r="G36" s="2">
        <v>11</v>
      </c>
      <c r="H36" s="2">
        <v>10</v>
      </c>
      <c r="I36" s="2">
        <v>10</v>
      </c>
      <c r="J36" s="2">
        <v>27</v>
      </c>
      <c r="K36" s="2">
        <v>41</v>
      </c>
      <c r="L36" s="2">
        <v>58</v>
      </c>
      <c r="M36" s="2">
        <v>62</v>
      </c>
      <c r="N36" s="2">
        <v>125</v>
      </c>
    </row>
    <row r="37" spans="1:14" s="3" customFormat="1" ht="8.25" customHeight="1" x14ac:dyDescent="0.25">
      <c r="A37" s="2" t="s">
        <v>44</v>
      </c>
      <c r="B37" s="2" t="s">
        <v>16</v>
      </c>
      <c r="C37" s="2">
        <v>42</v>
      </c>
      <c r="D37" s="2">
        <v>40</v>
      </c>
      <c r="E37" s="2">
        <v>23</v>
      </c>
      <c r="F37" s="2">
        <v>22</v>
      </c>
      <c r="G37" s="2">
        <v>22</v>
      </c>
      <c r="H37" s="2">
        <v>18</v>
      </c>
      <c r="I37" s="2">
        <v>18</v>
      </c>
      <c r="J37" s="2">
        <v>22</v>
      </c>
      <c r="K37" s="2">
        <v>49</v>
      </c>
      <c r="L37" s="2">
        <v>67</v>
      </c>
      <c r="M37" s="2">
        <v>95</v>
      </c>
      <c r="N37" s="2">
        <v>160</v>
      </c>
    </row>
    <row r="38" spans="1:14" s="3" customFormat="1" ht="8.25" customHeight="1" x14ac:dyDescent="0.25">
      <c r="A38" s="2" t="s">
        <v>45</v>
      </c>
      <c r="B38" s="2" t="s">
        <v>16</v>
      </c>
      <c r="C38" s="2">
        <v>43</v>
      </c>
      <c r="D38" s="2">
        <v>50</v>
      </c>
      <c r="E38" s="2">
        <v>31</v>
      </c>
      <c r="F38" s="2">
        <v>38</v>
      </c>
      <c r="G38" s="2">
        <v>48</v>
      </c>
      <c r="H38" s="2">
        <v>29</v>
      </c>
      <c r="I38" s="2">
        <v>26</v>
      </c>
      <c r="J38" s="2">
        <v>44</v>
      </c>
      <c r="K38" s="2">
        <v>53</v>
      </c>
      <c r="L38" s="2">
        <v>90</v>
      </c>
      <c r="M38" s="2">
        <v>127</v>
      </c>
      <c r="N38" s="2">
        <v>243</v>
      </c>
    </row>
    <row r="39" spans="1:14" s="3" customFormat="1" ht="8.25" customHeight="1" x14ac:dyDescent="0.25">
      <c r="A39" s="2" t="s">
        <v>46</v>
      </c>
      <c r="B39" s="2" t="s">
        <v>16</v>
      </c>
      <c r="C39" s="2">
        <v>28</v>
      </c>
      <c r="D39" s="2">
        <v>25</v>
      </c>
      <c r="E39" s="2">
        <v>20</v>
      </c>
      <c r="F39" s="2">
        <v>21</v>
      </c>
      <c r="G39" s="2">
        <v>21</v>
      </c>
      <c r="H39" s="2">
        <v>21</v>
      </c>
      <c r="I39" s="2">
        <v>17</v>
      </c>
      <c r="J39" s="2">
        <v>17</v>
      </c>
      <c r="K39" s="2">
        <v>19</v>
      </c>
      <c r="L39" s="2">
        <v>44</v>
      </c>
      <c r="M39" s="2">
        <v>53</v>
      </c>
      <c r="N39" s="2">
        <v>71</v>
      </c>
    </row>
    <row r="40" spans="1:14" s="3" customFormat="1" ht="8.25" customHeight="1" x14ac:dyDescent="0.25">
      <c r="A40" s="2" t="s">
        <v>47</v>
      </c>
      <c r="B40" s="2" t="s">
        <v>16</v>
      </c>
      <c r="C40" s="2">
        <v>44</v>
      </c>
      <c r="D40" s="2">
        <v>28</v>
      </c>
      <c r="E40" s="2">
        <v>46</v>
      </c>
      <c r="F40" s="2">
        <v>33</v>
      </c>
      <c r="G40" s="2">
        <v>19</v>
      </c>
      <c r="H40" s="2">
        <v>22</v>
      </c>
      <c r="I40" s="2">
        <v>20</v>
      </c>
      <c r="J40" s="2">
        <v>34</v>
      </c>
      <c r="K40" s="2">
        <v>35</v>
      </c>
      <c r="L40" s="2">
        <v>38</v>
      </c>
      <c r="M40" s="2">
        <v>58</v>
      </c>
      <c r="N40" s="2">
        <v>132</v>
      </c>
    </row>
    <row r="41" spans="1:14" s="21" customFormat="1" ht="16.5" customHeight="1" x14ac:dyDescent="0.25">
      <c r="A41" s="22" t="s">
        <v>48</v>
      </c>
      <c r="B41" s="2" t="s">
        <v>16</v>
      </c>
      <c r="C41" s="22">
        <v>423</v>
      </c>
      <c r="D41" s="22">
        <v>371</v>
      </c>
      <c r="E41" s="22">
        <v>374</v>
      </c>
      <c r="F41" s="22">
        <v>322</v>
      </c>
      <c r="G41" s="22">
        <v>319</v>
      </c>
      <c r="H41" s="22">
        <v>289</v>
      </c>
      <c r="I41" s="22">
        <v>271</v>
      </c>
      <c r="J41" s="22">
        <v>310</v>
      </c>
      <c r="K41" s="22">
        <v>463</v>
      </c>
      <c r="L41" s="22">
        <v>677</v>
      </c>
      <c r="M41" s="22">
        <v>813</v>
      </c>
      <c r="N41" s="22">
        <v>1535</v>
      </c>
    </row>
    <row r="42" spans="1:14" s="3" customFormat="1" ht="8.25" customHeight="1" x14ac:dyDescent="0.25">
      <c r="A42" s="2" t="s">
        <v>49</v>
      </c>
      <c r="B42" s="2" t="s">
        <v>16</v>
      </c>
      <c r="C42" s="2">
        <v>18</v>
      </c>
      <c r="D42" s="2">
        <v>16</v>
      </c>
      <c r="E42" s="2">
        <v>28</v>
      </c>
      <c r="F42" s="2">
        <v>25</v>
      </c>
      <c r="G42" s="2">
        <v>24</v>
      </c>
      <c r="H42" s="2">
        <v>29</v>
      </c>
      <c r="I42" s="2">
        <v>20</v>
      </c>
      <c r="J42" s="2">
        <v>46</v>
      </c>
      <c r="K42" s="2">
        <v>23</v>
      </c>
      <c r="L42" s="2">
        <v>50</v>
      </c>
      <c r="M42" s="2">
        <v>83</v>
      </c>
      <c r="N42" s="2">
        <v>180</v>
      </c>
    </row>
    <row r="43" spans="1:14" s="3" customFormat="1" ht="8.25" customHeight="1" x14ac:dyDescent="0.25">
      <c r="A43" s="2" t="s">
        <v>50</v>
      </c>
      <c r="B43" s="2" t="s">
        <v>16</v>
      </c>
      <c r="C43" s="2">
        <v>14</v>
      </c>
      <c r="D43" s="2">
        <v>15</v>
      </c>
      <c r="E43" s="2">
        <v>16</v>
      </c>
      <c r="F43" s="2">
        <v>17</v>
      </c>
      <c r="G43" s="2">
        <v>17</v>
      </c>
      <c r="H43" s="2">
        <v>12</v>
      </c>
      <c r="I43" s="2">
        <v>13</v>
      </c>
      <c r="J43" s="2">
        <v>16</v>
      </c>
      <c r="K43" s="2">
        <v>26</v>
      </c>
      <c r="L43" s="2">
        <v>29</v>
      </c>
      <c r="M43" s="2">
        <v>40</v>
      </c>
      <c r="N43" s="2">
        <v>80</v>
      </c>
    </row>
    <row r="44" spans="1:14" s="3" customFormat="1" ht="8.25" customHeight="1" x14ac:dyDescent="0.25">
      <c r="A44" s="2" t="s">
        <v>51</v>
      </c>
      <c r="B44" s="2" t="s">
        <v>16</v>
      </c>
      <c r="C44" s="2">
        <v>101</v>
      </c>
      <c r="D44" s="2">
        <v>97</v>
      </c>
      <c r="E44" s="2">
        <v>95</v>
      </c>
      <c r="F44" s="2">
        <v>80</v>
      </c>
      <c r="G44" s="2">
        <v>101</v>
      </c>
      <c r="H44" s="2">
        <v>113</v>
      </c>
      <c r="I44" s="2">
        <v>84</v>
      </c>
      <c r="J44" s="2">
        <v>107</v>
      </c>
      <c r="K44" s="2">
        <v>105</v>
      </c>
      <c r="L44" s="2">
        <v>136</v>
      </c>
      <c r="M44" s="2">
        <v>140</v>
      </c>
      <c r="N44" s="2">
        <v>211</v>
      </c>
    </row>
    <row r="45" spans="1:14" s="3" customFormat="1" ht="8.25" customHeight="1" x14ac:dyDescent="0.25">
      <c r="A45" s="2" t="s">
        <v>52</v>
      </c>
      <c r="B45" s="2" t="s">
        <v>16</v>
      </c>
      <c r="C45" s="2">
        <v>60</v>
      </c>
      <c r="D45" s="2">
        <v>80</v>
      </c>
      <c r="E45" s="2">
        <v>75</v>
      </c>
      <c r="F45" s="2">
        <v>89</v>
      </c>
      <c r="G45" s="2">
        <v>49</v>
      </c>
      <c r="H45" s="2">
        <v>93</v>
      </c>
      <c r="I45" s="2">
        <v>82</v>
      </c>
      <c r="J45" s="2">
        <v>74</v>
      </c>
      <c r="K45" s="2">
        <v>102</v>
      </c>
      <c r="L45" s="2">
        <v>137</v>
      </c>
      <c r="M45" s="2">
        <v>151</v>
      </c>
      <c r="N45" s="2">
        <v>220</v>
      </c>
    </row>
    <row r="46" spans="1:14" s="3" customFormat="1" ht="8.25" customHeight="1" x14ac:dyDescent="0.25">
      <c r="A46" s="2" t="s">
        <v>53</v>
      </c>
      <c r="B46" s="2" t="s">
        <v>16</v>
      </c>
      <c r="C46" s="2">
        <v>26</v>
      </c>
      <c r="D46" s="2">
        <v>22</v>
      </c>
      <c r="E46" s="2">
        <v>16</v>
      </c>
      <c r="F46" s="2">
        <v>9</v>
      </c>
      <c r="G46" s="2">
        <v>14</v>
      </c>
      <c r="H46" s="2">
        <v>21</v>
      </c>
      <c r="I46" s="2">
        <v>24</v>
      </c>
      <c r="J46" s="2">
        <v>19</v>
      </c>
      <c r="K46" s="2">
        <v>18</v>
      </c>
      <c r="L46" s="2">
        <v>35</v>
      </c>
      <c r="M46" s="2">
        <v>84</v>
      </c>
      <c r="N46" s="2">
        <v>106</v>
      </c>
    </row>
    <row r="47" spans="1:14" s="3" customFormat="1" ht="8.25" customHeight="1" x14ac:dyDescent="0.25">
      <c r="A47" s="2" t="s">
        <v>54</v>
      </c>
      <c r="B47" s="2" t="s">
        <v>16</v>
      </c>
      <c r="C47" s="2">
        <v>14</v>
      </c>
      <c r="D47" s="2">
        <v>16</v>
      </c>
      <c r="E47" s="2">
        <v>20</v>
      </c>
      <c r="F47" s="2">
        <v>22</v>
      </c>
      <c r="G47" s="2">
        <v>19</v>
      </c>
      <c r="H47" s="2">
        <v>12</v>
      </c>
      <c r="I47" s="2">
        <v>27</v>
      </c>
      <c r="J47" s="2">
        <v>29</v>
      </c>
      <c r="K47" s="2">
        <v>25</v>
      </c>
      <c r="L47" s="2">
        <v>37</v>
      </c>
      <c r="M47" s="2">
        <v>63</v>
      </c>
      <c r="N47" s="2">
        <v>119</v>
      </c>
    </row>
    <row r="48" spans="1:14" s="3" customFormat="1" ht="8.25" customHeight="1" x14ac:dyDescent="0.25">
      <c r="A48" s="2" t="s">
        <v>55</v>
      </c>
      <c r="B48" s="2" t="s">
        <v>16</v>
      </c>
      <c r="C48" s="2">
        <v>43</v>
      </c>
      <c r="D48" s="2">
        <v>37</v>
      </c>
      <c r="E48" s="2">
        <v>60</v>
      </c>
      <c r="F48" s="2">
        <v>33</v>
      </c>
      <c r="G48" s="2">
        <v>30</v>
      </c>
      <c r="H48" s="2">
        <v>9</v>
      </c>
      <c r="I48" s="2">
        <v>14</v>
      </c>
      <c r="J48" s="2">
        <v>30</v>
      </c>
      <c r="K48" s="2">
        <v>43</v>
      </c>
      <c r="L48" s="2">
        <v>62</v>
      </c>
      <c r="M48" s="2">
        <v>97</v>
      </c>
      <c r="N48" s="2">
        <v>162</v>
      </c>
    </row>
    <row r="49" spans="1:14" s="3" customFormat="1" ht="8.25" customHeight="1" x14ac:dyDescent="0.25">
      <c r="A49" s="2" t="s">
        <v>56</v>
      </c>
      <c r="B49" s="2" t="s">
        <v>16</v>
      </c>
      <c r="C49" s="2">
        <v>32</v>
      </c>
      <c r="D49" s="2">
        <v>20</v>
      </c>
      <c r="E49" s="2">
        <v>44</v>
      </c>
      <c r="F49" s="2">
        <v>39</v>
      </c>
      <c r="G49" s="2">
        <v>24</v>
      </c>
      <c r="H49" s="2">
        <v>23</v>
      </c>
      <c r="I49" s="2">
        <v>17</v>
      </c>
      <c r="J49" s="2">
        <v>62</v>
      </c>
      <c r="K49" s="2">
        <v>116</v>
      </c>
      <c r="L49" s="2">
        <v>159</v>
      </c>
      <c r="M49" s="2">
        <v>180</v>
      </c>
      <c r="N49" s="2">
        <v>260</v>
      </c>
    </row>
    <row r="50" spans="1:14" s="3" customFormat="1" ht="8.25" customHeight="1" x14ac:dyDescent="0.25">
      <c r="A50" s="2" t="s">
        <v>57</v>
      </c>
      <c r="B50" s="2" t="s">
        <v>16</v>
      </c>
      <c r="C50" s="2">
        <v>87</v>
      </c>
      <c r="D50" s="2">
        <v>81</v>
      </c>
      <c r="E50" s="2">
        <v>89</v>
      </c>
      <c r="F50" s="2">
        <v>108</v>
      </c>
      <c r="G50" s="2">
        <v>85</v>
      </c>
      <c r="H50" s="2">
        <v>65</v>
      </c>
      <c r="I50" s="2">
        <v>84</v>
      </c>
      <c r="J50" s="2">
        <v>115</v>
      </c>
      <c r="K50" s="2">
        <v>147</v>
      </c>
      <c r="L50" s="2">
        <v>236</v>
      </c>
      <c r="M50" s="2">
        <v>291</v>
      </c>
      <c r="N50" s="2">
        <v>419</v>
      </c>
    </row>
    <row r="51" spans="1:14" s="3" customFormat="1" ht="8.25" customHeight="1" x14ac:dyDescent="0.25">
      <c r="A51" s="2" t="s">
        <v>58</v>
      </c>
      <c r="B51" s="2" t="s">
        <v>16</v>
      </c>
      <c r="C51" s="2">
        <v>17</v>
      </c>
      <c r="D51" s="2">
        <v>19</v>
      </c>
      <c r="E51" s="2">
        <v>18</v>
      </c>
      <c r="F51" s="2">
        <v>15</v>
      </c>
      <c r="G51" s="2">
        <v>18</v>
      </c>
      <c r="H51" s="2">
        <v>12</v>
      </c>
      <c r="I51" s="2">
        <v>15</v>
      </c>
      <c r="J51" s="2">
        <v>16</v>
      </c>
      <c r="K51" s="2">
        <v>22</v>
      </c>
      <c r="L51" s="2">
        <v>29</v>
      </c>
      <c r="M51" s="2">
        <v>62</v>
      </c>
      <c r="N51" s="2">
        <v>126</v>
      </c>
    </row>
    <row r="52" spans="1:14" s="3" customFormat="1" ht="8.25" customHeight="1" x14ac:dyDescent="0.25">
      <c r="A52" s="2" t="s">
        <v>59</v>
      </c>
      <c r="B52" s="2" t="s">
        <v>16</v>
      </c>
      <c r="C52" s="2">
        <v>57</v>
      </c>
      <c r="D52" s="2">
        <v>86</v>
      </c>
      <c r="E52" s="2">
        <v>109</v>
      </c>
      <c r="F52" s="2">
        <v>100</v>
      </c>
      <c r="G52" s="2">
        <v>92</v>
      </c>
      <c r="H52" s="2">
        <v>87</v>
      </c>
      <c r="I52" s="2">
        <v>56</v>
      </c>
      <c r="J52" s="2">
        <v>74</v>
      </c>
      <c r="K52" s="2">
        <v>79</v>
      </c>
      <c r="L52" s="2">
        <v>108</v>
      </c>
      <c r="M52" s="2">
        <v>132</v>
      </c>
      <c r="N52" s="2">
        <v>185</v>
      </c>
    </row>
    <row r="53" spans="1:14" s="3" customFormat="1" ht="8.25" customHeight="1" x14ac:dyDescent="0.25">
      <c r="A53" s="2" t="s">
        <v>60</v>
      </c>
      <c r="B53" s="2" t="s">
        <v>16</v>
      </c>
      <c r="C53" s="2">
        <v>35</v>
      </c>
      <c r="D53" s="2">
        <v>23</v>
      </c>
      <c r="E53" s="2">
        <v>40</v>
      </c>
      <c r="F53" s="2">
        <v>36</v>
      </c>
      <c r="G53" s="2">
        <v>36</v>
      </c>
      <c r="H53" s="2">
        <v>46</v>
      </c>
      <c r="I53" s="2">
        <v>41</v>
      </c>
      <c r="J53" s="2">
        <v>36</v>
      </c>
      <c r="K53" s="2">
        <v>46</v>
      </c>
      <c r="L53" s="2">
        <v>78</v>
      </c>
      <c r="M53" s="2">
        <v>93</v>
      </c>
      <c r="N53" s="2">
        <v>170</v>
      </c>
    </row>
    <row r="54" spans="1:14" s="3" customFormat="1" ht="8.25" customHeight="1" x14ac:dyDescent="0.25">
      <c r="A54" s="2" t="s">
        <v>61</v>
      </c>
      <c r="B54" s="2" t="s">
        <v>16</v>
      </c>
      <c r="C54" s="2">
        <v>28</v>
      </c>
      <c r="D54" s="2">
        <v>15</v>
      </c>
      <c r="E54" s="2">
        <v>30</v>
      </c>
      <c r="F54" s="2">
        <v>28</v>
      </c>
      <c r="G54" s="2">
        <v>24</v>
      </c>
      <c r="H54" s="2">
        <v>25</v>
      </c>
      <c r="I54" s="2">
        <v>21</v>
      </c>
      <c r="J54" s="2">
        <v>43</v>
      </c>
      <c r="K54" s="2">
        <v>64</v>
      </c>
      <c r="L54" s="2">
        <v>80</v>
      </c>
      <c r="M54" s="2">
        <v>83</v>
      </c>
      <c r="N54" s="2">
        <v>155</v>
      </c>
    </row>
    <row r="55" spans="1:14" s="3" customFormat="1" ht="8.25" customHeight="1" x14ac:dyDescent="0.25">
      <c r="A55" s="2" t="s">
        <v>62</v>
      </c>
      <c r="B55" s="2" t="s">
        <v>16</v>
      </c>
      <c r="C55" s="2">
        <v>61</v>
      </c>
      <c r="D55" s="2">
        <v>59</v>
      </c>
      <c r="E55" s="2">
        <v>87</v>
      </c>
      <c r="F55" s="2">
        <v>83</v>
      </c>
      <c r="G55" s="2">
        <v>69</v>
      </c>
      <c r="H55" s="2">
        <v>75</v>
      </c>
      <c r="I55" s="2">
        <v>65</v>
      </c>
      <c r="J55" s="2">
        <v>81</v>
      </c>
      <c r="K55" s="2">
        <v>107</v>
      </c>
      <c r="L55" s="2">
        <v>185</v>
      </c>
      <c r="M55" s="2">
        <v>199</v>
      </c>
      <c r="N55" s="2">
        <v>335</v>
      </c>
    </row>
    <row r="56" spans="1:14" s="3" customFormat="1" ht="8.25" customHeight="1" x14ac:dyDescent="0.25">
      <c r="A56" s="2" t="s">
        <v>63</v>
      </c>
      <c r="B56" s="2" t="s">
        <v>16</v>
      </c>
      <c r="C56" s="2">
        <v>86</v>
      </c>
      <c r="D56" s="2">
        <v>92</v>
      </c>
      <c r="E56" s="2">
        <v>86</v>
      </c>
      <c r="F56" s="2">
        <v>88</v>
      </c>
      <c r="G56" s="2">
        <v>63</v>
      </c>
      <c r="H56" s="2">
        <v>62</v>
      </c>
      <c r="I56" s="2">
        <v>53</v>
      </c>
      <c r="J56" s="2">
        <v>90</v>
      </c>
      <c r="K56" s="2">
        <v>113</v>
      </c>
      <c r="L56" s="2">
        <v>171</v>
      </c>
      <c r="M56" s="2">
        <v>212</v>
      </c>
      <c r="N56" s="2">
        <v>279</v>
      </c>
    </row>
    <row r="57" spans="1:14" s="3" customFormat="1" ht="8.25" customHeight="1" x14ac:dyDescent="0.25">
      <c r="A57" s="2" t="s">
        <v>64</v>
      </c>
      <c r="B57" s="2" t="s">
        <v>16</v>
      </c>
      <c r="C57" s="2">
        <v>17</v>
      </c>
      <c r="D57" s="2">
        <v>16</v>
      </c>
      <c r="E57" s="2">
        <v>28</v>
      </c>
      <c r="F57" s="2">
        <v>26</v>
      </c>
      <c r="G57" s="2">
        <v>19</v>
      </c>
      <c r="H57" s="2">
        <v>17</v>
      </c>
      <c r="I57" s="2">
        <v>19</v>
      </c>
      <c r="J57" s="2">
        <v>18</v>
      </c>
      <c r="K57" s="2">
        <v>27</v>
      </c>
      <c r="L57" s="2">
        <v>33</v>
      </c>
      <c r="M57" s="2">
        <v>50</v>
      </c>
      <c r="N57" s="2">
        <v>94</v>
      </c>
    </row>
    <row r="58" spans="1:14" s="3" customFormat="1" ht="8.25" customHeight="1" x14ac:dyDescent="0.25">
      <c r="A58" s="2" t="s">
        <v>65</v>
      </c>
      <c r="B58" s="2" t="s">
        <v>16</v>
      </c>
      <c r="C58" s="2">
        <v>16</v>
      </c>
      <c r="D58" s="2">
        <v>14</v>
      </c>
      <c r="E58" s="2">
        <v>9</v>
      </c>
      <c r="F58" s="2">
        <v>17</v>
      </c>
      <c r="G58" s="2">
        <v>9</v>
      </c>
      <c r="H58" s="2">
        <v>9</v>
      </c>
      <c r="I58" s="2">
        <v>12</v>
      </c>
      <c r="J58" s="2">
        <v>12</v>
      </c>
      <c r="K58" s="2">
        <v>9</v>
      </c>
      <c r="L58" s="2">
        <v>18</v>
      </c>
      <c r="M58" s="2">
        <v>25</v>
      </c>
      <c r="N58" s="2">
        <v>41</v>
      </c>
    </row>
    <row r="59" spans="1:14" s="21" customFormat="1" ht="16.5" customHeight="1" x14ac:dyDescent="0.25">
      <c r="A59" s="22" t="s">
        <v>66</v>
      </c>
      <c r="B59" s="2" t="s">
        <v>16</v>
      </c>
      <c r="C59" s="22">
        <v>712</v>
      </c>
      <c r="D59" s="22">
        <v>708</v>
      </c>
      <c r="E59" s="22">
        <v>850</v>
      </c>
      <c r="F59" s="22">
        <v>815</v>
      </c>
      <c r="G59" s="22">
        <v>693</v>
      </c>
      <c r="H59" s="22">
        <v>710</v>
      </c>
      <c r="I59" s="22">
        <v>647</v>
      </c>
      <c r="J59" s="22">
        <v>868</v>
      </c>
      <c r="K59" s="22">
        <v>1072</v>
      </c>
      <c r="L59" s="22">
        <v>1583</v>
      </c>
      <c r="M59" s="22">
        <v>1985</v>
      </c>
      <c r="N59" s="22">
        <v>3142</v>
      </c>
    </row>
    <row r="60" spans="1:14" s="23" customFormat="1" ht="16.5" customHeight="1" x14ac:dyDescent="0.25">
      <c r="A60" s="22" t="s">
        <v>67</v>
      </c>
      <c r="B60" s="22" t="s">
        <v>16</v>
      </c>
      <c r="C60" s="22">
        <v>2304</v>
      </c>
      <c r="D60" s="22">
        <v>2274</v>
      </c>
      <c r="E60" s="22">
        <v>2385</v>
      </c>
      <c r="F60" s="22">
        <v>2318</v>
      </c>
      <c r="G60" s="22">
        <v>2005</v>
      </c>
      <c r="H60" s="22">
        <v>2039</v>
      </c>
      <c r="I60" s="22">
        <v>1966</v>
      </c>
      <c r="J60" s="22">
        <v>2439</v>
      </c>
      <c r="K60" s="22">
        <v>3016</v>
      </c>
      <c r="L60" s="22">
        <v>4248</v>
      </c>
      <c r="M60" s="22">
        <v>5322</v>
      </c>
      <c r="N60" s="22">
        <v>9093</v>
      </c>
    </row>
    <row r="61" spans="1:1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4" x14ac:dyDescent="0.25">
      <c r="A63" s="50" t="s">
        <v>0</v>
      </c>
      <c r="B63" s="53"/>
      <c r="C63" s="58" t="s">
        <v>127</v>
      </c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</row>
    <row r="64" spans="1:14" ht="15" customHeight="1" x14ac:dyDescent="0.25">
      <c r="A64" s="51"/>
      <c r="B64" s="54"/>
      <c r="C64" s="60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</row>
    <row r="65" spans="1:14" ht="8.25" customHeight="1" x14ac:dyDescent="0.25">
      <c r="A65" s="51"/>
      <c r="B65" s="54"/>
      <c r="C65" s="13">
        <v>2005</v>
      </c>
      <c r="D65" s="14">
        <v>2006</v>
      </c>
      <c r="E65" s="14">
        <v>2007</v>
      </c>
      <c r="F65" s="14">
        <v>2008</v>
      </c>
      <c r="G65" s="14">
        <v>2009</v>
      </c>
      <c r="H65" s="14">
        <v>2010</v>
      </c>
      <c r="I65" s="14">
        <v>2011</v>
      </c>
      <c r="J65" s="14">
        <v>2012</v>
      </c>
      <c r="K65" s="14">
        <v>2013</v>
      </c>
      <c r="L65" s="14">
        <v>2014</v>
      </c>
      <c r="M65" s="14">
        <v>2015</v>
      </c>
      <c r="N65" s="15">
        <v>2016</v>
      </c>
    </row>
    <row r="66" spans="1:14" ht="8.25" customHeight="1" x14ac:dyDescent="0.25">
      <c r="A66" s="52"/>
      <c r="B66" s="55"/>
      <c r="C66" s="62" t="s">
        <v>1</v>
      </c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56"/>
    </row>
    <row r="67" spans="1:14" ht="8.25" customHeight="1" x14ac:dyDescent="0.25">
      <c r="A67" s="19" t="s">
        <v>2</v>
      </c>
      <c r="B67" s="1" t="s">
        <v>128</v>
      </c>
      <c r="C67" s="19" t="s">
        <v>3</v>
      </c>
      <c r="D67" s="19" t="s">
        <v>4</v>
      </c>
      <c r="E67" s="19" t="s">
        <v>5</v>
      </c>
      <c r="F67" s="19" t="s">
        <v>6</v>
      </c>
      <c r="G67" s="19" t="s">
        <v>7</v>
      </c>
      <c r="H67" s="19" t="s">
        <v>8</v>
      </c>
      <c r="I67" s="19" t="s">
        <v>9</v>
      </c>
      <c r="J67" s="19" t="s">
        <v>10</v>
      </c>
      <c r="K67" s="19" t="s">
        <v>11</v>
      </c>
      <c r="L67" s="19" t="s">
        <v>12</v>
      </c>
      <c r="M67" s="19" t="s">
        <v>13</v>
      </c>
      <c r="N67" s="19" t="s">
        <v>14</v>
      </c>
    </row>
    <row r="68" spans="1:14" ht="8.25" customHeight="1" x14ac:dyDescent="0.25">
      <c r="A68" s="20" t="s">
        <v>15</v>
      </c>
      <c r="B68" s="20" t="s">
        <v>70</v>
      </c>
      <c r="C68" s="20">
        <v>1968</v>
      </c>
      <c r="D68" s="20">
        <v>1999</v>
      </c>
      <c r="E68" s="20">
        <v>2110</v>
      </c>
      <c r="F68" s="20">
        <v>2060</v>
      </c>
      <c r="G68" s="20">
        <v>2050</v>
      </c>
      <c r="H68" s="20">
        <v>2152</v>
      </c>
      <c r="I68" s="20">
        <v>2134</v>
      </c>
      <c r="J68" s="20">
        <v>2171</v>
      </c>
      <c r="K68" s="20">
        <v>2117</v>
      </c>
      <c r="L68" s="20">
        <v>2160</v>
      </c>
      <c r="M68" s="20">
        <v>2241</v>
      </c>
      <c r="N68" s="20">
        <v>2345</v>
      </c>
    </row>
    <row r="69" spans="1:14" ht="8.25" customHeight="1" x14ac:dyDescent="0.25">
      <c r="A69" s="2" t="s">
        <v>17</v>
      </c>
      <c r="B69" s="2" t="s">
        <v>70</v>
      </c>
      <c r="C69" s="2">
        <v>825</v>
      </c>
      <c r="D69" s="2">
        <v>812</v>
      </c>
      <c r="E69" s="2">
        <v>784</v>
      </c>
      <c r="F69" s="2">
        <v>807</v>
      </c>
      <c r="G69" s="2">
        <v>749</v>
      </c>
      <c r="H69" s="2">
        <v>755</v>
      </c>
      <c r="I69" s="2">
        <v>766</v>
      </c>
      <c r="J69" s="2">
        <v>763</v>
      </c>
      <c r="K69" s="2">
        <v>750</v>
      </c>
      <c r="L69" s="2">
        <v>769</v>
      </c>
      <c r="M69" s="2">
        <v>774</v>
      </c>
      <c r="N69" s="2">
        <v>891</v>
      </c>
    </row>
    <row r="70" spans="1:14" ht="8.25" customHeight="1" x14ac:dyDescent="0.25">
      <c r="A70" s="2" t="s">
        <v>18</v>
      </c>
      <c r="B70" s="2" t="s">
        <v>70</v>
      </c>
      <c r="C70" s="2">
        <v>853</v>
      </c>
      <c r="D70" s="2">
        <v>893</v>
      </c>
      <c r="E70" s="2">
        <v>903</v>
      </c>
      <c r="F70" s="2">
        <v>894</v>
      </c>
      <c r="G70" s="2">
        <v>971</v>
      </c>
      <c r="H70" s="2">
        <v>948</v>
      </c>
      <c r="I70" s="2">
        <v>951</v>
      </c>
      <c r="J70" s="2">
        <v>1019</v>
      </c>
      <c r="K70" s="2">
        <v>1029</v>
      </c>
      <c r="L70" s="2">
        <v>1097</v>
      </c>
      <c r="M70" s="2">
        <v>1117</v>
      </c>
      <c r="N70" s="2">
        <v>1224</v>
      </c>
    </row>
    <row r="71" spans="1:14" ht="8.25" customHeight="1" x14ac:dyDescent="0.25">
      <c r="A71" s="2" t="s">
        <v>19</v>
      </c>
      <c r="B71" s="2" t="s">
        <v>70</v>
      </c>
      <c r="C71" s="2">
        <v>1537</v>
      </c>
      <c r="D71" s="2">
        <v>1463</v>
      </c>
      <c r="E71" s="2">
        <v>1509</v>
      </c>
      <c r="F71" s="2">
        <v>1479</v>
      </c>
      <c r="G71" s="2">
        <v>1383</v>
      </c>
      <c r="H71" s="2">
        <v>1385</v>
      </c>
      <c r="I71" s="2">
        <v>1268</v>
      </c>
      <c r="J71" s="2">
        <v>1424</v>
      </c>
      <c r="K71" s="2">
        <v>1386</v>
      </c>
      <c r="L71" s="2">
        <v>1483</v>
      </c>
      <c r="M71" s="2">
        <v>1474</v>
      </c>
      <c r="N71" s="2">
        <v>1718</v>
      </c>
    </row>
    <row r="72" spans="1:14" ht="8.25" customHeight="1" x14ac:dyDescent="0.25">
      <c r="A72" s="2" t="s">
        <v>20</v>
      </c>
      <c r="B72" s="2" t="s">
        <v>70</v>
      </c>
      <c r="C72" s="2">
        <v>940</v>
      </c>
      <c r="D72" s="2">
        <v>914</v>
      </c>
      <c r="E72" s="2">
        <v>903</v>
      </c>
      <c r="F72" s="2">
        <v>943</v>
      </c>
      <c r="G72" s="2">
        <v>824</v>
      </c>
      <c r="H72" s="2">
        <v>847</v>
      </c>
      <c r="I72" s="2">
        <v>763</v>
      </c>
      <c r="J72" s="2">
        <v>743</v>
      </c>
      <c r="K72" s="2">
        <v>768</v>
      </c>
      <c r="L72" s="2">
        <v>832</v>
      </c>
      <c r="M72" s="2">
        <v>832</v>
      </c>
      <c r="N72" s="2">
        <v>823</v>
      </c>
    </row>
    <row r="73" spans="1:14" ht="8.25" customHeight="1" x14ac:dyDescent="0.25">
      <c r="A73" s="2" t="s">
        <v>21</v>
      </c>
      <c r="B73" s="2" t="s">
        <v>70</v>
      </c>
      <c r="C73" s="2">
        <v>673</v>
      </c>
      <c r="D73" s="2">
        <v>685</v>
      </c>
      <c r="E73" s="2">
        <v>712</v>
      </c>
      <c r="F73" s="2">
        <v>646</v>
      </c>
      <c r="G73" s="2">
        <v>586</v>
      </c>
      <c r="H73" s="2">
        <v>652</v>
      </c>
      <c r="I73" s="2">
        <v>546</v>
      </c>
      <c r="J73" s="2">
        <v>560</v>
      </c>
      <c r="K73" s="2">
        <v>652</v>
      </c>
      <c r="L73" s="2">
        <v>656</v>
      </c>
      <c r="M73" s="2">
        <v>684</v>
      </c>
      <c r="N73" s="2">
        <v>700</v>
      </c>
    </row>
    <row r="74" spans="1:14" ht="8.25" customHeight="1" x14ac:dyDescent="0.25">
      <c r="A74" s="2" t="s">
        <v>22</v>
      </c>
      <c r="B74" s="2" t="s">
        <v>70</v>
      </c>
      <c r="C74" s="2">
        <v>1037</v>
      </c>
      <c r="D74" s="2">
        <v>984</v>
      </c>
      <c r="E74" s="2">
        <v>986</v>
      </c>
      <c r="F74" s="2">
        <v>991</v>
      </c>
      <c r="G74" s="2">
        <v>889</v>
      </c>
      <c r="H74" s="2">
        <v>931</v>
      </c>
      <c r="I74" s="2">
        <v>872</v>
      </c>
      <c r="J74" s="2">
        <v>872</v>
      </c>
      <c r="K74" s="2">
        <v>915</v>
      </c>
      <c r="L74" s="2">
        <v>941</v>
      </c>
      <c r="M74" s="2">
        <v>904</v>
      </c>
      <c r="N74" s="2">
        <v>927</v>
      </c>
    </row>
    <row r="75" spans="1:14" ht="8.25" customHeight="1" x14ac:dyDescent="0.25">
      <c r="A75" s="2" t="s">
        <v>23</v>
      </c>
      <c r="B75" s="2" t="s">
        <v>70</v>
      </c>
      <c r="C75" s="2">
        <v>1089</v>
      </c>
      <c r="D75" s="2">
        <v>1061</v>
      </c>
      <c r="E75" s="2">
        <v>1013</v>
      </c>
      <c r="F75" s="2">
        <v>1049</v>
      </c>
      <c r="G75" s="2">
        <v>983</v>
      </c>
      <c r="H75" s="2">
        <v>980</v>
      </c>
      <c r="I75" s="2">
        <v>945</v>
      </c>
      <c r="J75" s="2">
        <v>979</v>
      </c>
      <c r="K75" s="2">
        <v>937</v>
      </c>
      <c r="L75" s="2">
        <v>1026</v>
      </c>
      <c r="M75" s="2">
        <v>974</v>
      </c>
      <c r="N75" s="2">
        <v>1138</v>
      </c>
    </row>
    <row r="76" spans="1:14" ht="8.25" customHeight="1" x14ac:dyDescent="0.25">
      <c r="A76" s="2" t="s">
        <v>24</v>
      </c>
      <c r="B76" s="2" t="s">
        <v>70</v>
      </c>
      <c r="C76" s="2">
        <v>916</v>
      </c>
      <c r="D76" s="2">
        <v>894</v>
      </c>
      <c r="E76" s="2">
        <v>885</v>
      </c>
      <c r="F76" s="2">
        <v>831</v>
      </c>
      <c r="G76" s="2">
        <v>758</v>
      </c>
      <c r="H76" s="2">
        <v>825</v>
      </c>
      <c r="I76" s="2">
        <v>850</v>
      </c>
      <c r="J76" s="2">
        <v>796</v>
      </c>
      <c r="K76" s="2">
        <v>782</v>
      </c>
      <c r="L76" s="2">
        <v>839</v>
      </c>
      <c r="M76" s="2">
        <v>819</v>
      </c>
      <c r="N76" s="2">
        <v>875</v>
      </c>
    </row>
    <row r="77" spans="1:14" ht="8.25" customHeight="1" x14ac:dyDescent="0.25">
      <c r="A77" s="2" t="s">
        <v>25</v>
      </c>
      <c r="B77" s="2" t="s">
        <v>70</v>
      </c>
      <c r="C77" s="2">
        <v>2531</v>
      </c>
      <c r="D77" s="2">
        <v>2487</v>
      </c>
      <c r="E77" s="2">
        <v>2555</v>
      </c>
      <c r="F77" s="2">
        <v>2380</v>
      </c>
      <c r="G77" s="2">
        <v>2357</v>
      </c>
      <c r="H77" s="2">
        <v>2303</v>
      </c>
      <c r="I77" s="2">
        <v>2289</v>
      </c>
      <c r="J77" s="2">
        <v>2236</v>
      </c>
      <c r="K77" s="2">
        <v>2241</v>
      </c>
      <c r="L77" s="2">
        <v>2440</v>
      </c>
      <c r="M77" s="2">
        <v>2415</v>
      </c>
      <c r="N77" s="2">
        <v>2650</v>
      </c>
    </row>
    <row r="78" spans="1:14" ht="8.25" customHeight="1" x14ac:dyDescent="0.25">
      <c r="A78" s="22" t="s">
        <v>26</v>
      </c>
      <c r="B78" s="22" t="s">
        <v>70</v>
      </c>
      <c r="C78" s="22">
        <v>12369</v>
      </c>
      <c r="D78" s="22">
        <v>12192</v>
      </c>
      <c r="E78" s="22">
        <v>12360</v>
      </c>
      <c r="F78" s="22">
        <v>12080</v>
      </c>
      <c r="G78" s="22">
        <v>11550</v>
      </c>
      <c r="H78" s="22">
        <v>11778</v>
      </c>
      <c r="I78" s="22">
        <v>11384</v>
      </c>
      <c r="J78" s="22">
        <v>11563</v>
      </c>
      <c r="K78" s="22">
        <v>11577</v>
      </c>
      <c r="L78" s="22">
        <v>12243</v>
      </c>
      <c r="M78" s="22">
        <v>12234</v>
      </c>
      <c r="N78" s="22">
        <v>13291</v>
      </c>
    </row>
    <row r="79" spans="1:14" ht="8.25" customHeight="1" x14ac:dyDescent="0.25">
      <c r="A79" s="2" t="s">
        <v>27</v>
      </c>
      <c r="B79" s="2" t="s">
        <v>70</v>
      </c>
      <c r="C79" s="2">
        <v>4563</v>
      </c>
      <c r="D79" s="2">
        <v>4542</v>
      </c>
      <c r="E79" s="2">
        <v>4573</v>
      </c>
      <c r="F79" s="2">
        <v>4674</v>
      </c>
      <c r="G79" s="2">
        <v>4448</v>
      </c>
      <c r="H79" s="2">
        <v>4544</v>
      </c>
      <c r="I79" s="2">
        <v>4509</v>
      </c>
      <c r="J79" s="2">
        <v>4463</v>
      </c>
      <c r="K79" s="2">
        <v>4572</v>
      </c>
      <c r="L79" s="2">
        <v>4691</v>
      </c>
      <c r="M79" s="2">
        <v>4669</v>
      </c>
      <c r="N79" s="2">
        <v>5114</v>
      </c>
    </row>
    <row r="80" spans="1:14" ht="16.5" customHeight="1" x14ac:dyDescent="0.25">
      <c r="A80" s="2" t="s">
        <v>28</v>
      </c>
      <c r="B80" s="2" t="s">
        <v>70</v>
      </c>
      <c r="C80" s="2">
        <v>9082</v>
      </c>
      <c r="D80" s="2">
        <v>9079</v>
      </c>
      <c r="E80" s="2">
        <v>9328</v>
      </c>
      <c r="F80" s="2">
        <v>9406</v>
      </c>
      <c r="G80" s="2">
        <v>9130</v>
      </c>
      <c r="H80" s="2">
        <v>9392</v>
      </c>
      <c r="I80" s="2">
        <v>9302</v>
      </c>
      <c r="J80" s="2">
        <v>9072</v>
      </c>
      <c r="K80" s="2">
        <v>9427</v>
      </c>
      <c r="L80" s="2">
        <v>9833</v>
      </c>
      <c r="M80" s="2">
        <v>9645</v>
      </c>
      <c r="N80" s="2">
        <v>10342</v>
      </c>
    </row>
    <row r="81" spans="1:14" ht="8.25" customHeight="1" x14ac:dyDescent="0.25">
      <c r="A81" s="2" t="s">
        <v>29</v>
      </c>
      <c r="B81" s="2" t="s">
        <v>70</v>
      </c>
      <c r="C81" s="2">
        <v>4519</v>
      </c>
      <c r="D81" s="2">
        <v>4537</v>
      </c>
      <c r="E81" s="2">
        <v>4755</v>
      </c>
      <c r="F81" s="2">
        <v>4732</v>
      </c>
      <c r="G81" s="2">
        <v>4682</v>
      </c>
      <c r="H81" s="2">
        <v>4848</v>
      </c>
      <c r="I81" s="2">
        <v>4793</v>
      </c>
      <c r="J81" s="2">
        <v>4609</v>
      </c>
      <c r="K81" s="2">
        <v>4855</v>
      </c>
      <c r="L81" s="2">
        <v>5142</v>
      </c>
      <c r="M81" s="2">
        <v>4976</v>
      </c>
      <c r="N81" s="2">
        <v>5228</v>
      </c>
    </row>
    <row r="82" spans="1:14" ht="8.25" customHeight="1" x14ac:dyDescent="0.25">
      <c r="A82" s="2" t="s">
        <v>30</v>
      </c>
      <c r="B82" s="2" t="s">
        <v>70</v>
      </c>
      <c r="C82" s="2">
        <v>1728</v>
      </c>
      <c r="D82" s="2">
        <v>1630</v>
      </c>
      <c r="E82" s="2">
        <v>1611</v>
      </c>
      <c r="F82" s="2">
        <v>1637</v>
      </c>
      <c r="G82" s="2">
        <v>1502</v>
      </c>
      <c r="H82" s="2">
        <v>1554</v>
      </c>
      <c r="I82" s="2">
        <v>1510</v>
      </c>
      <c r="J82" s="2">
        <v>1471</v>
      </c>
      <c r="K82" s="2">
        <v>1436</v>
      </c>
      <c r="L82" s="2">
        <v>1579</v>
      </c>
      <c r="M82" s="2">
        <v>1515</v>
      </c>
      <c r="N82" s="2">
        <v>1734</v>
      </c>
    </row>
    <row r="83" spans="1:14" ht="8.25" customHeight="1" x14ac:dyDescent="0.25">
      <c r="A83" s="2" t="s">
        <v>31</v>
      </c>
      <c r="B83" s="2" t="s">
        <v>70</v>
      </c>
      <c r="C83" s="2">
        <v>1189</v>
      </c>
      <c r="D83" s="2">
        <v>1111</v>
      </c>
      <c r="E83" s="2">
        <v>1116</v>
      </c>
      <c r="F83" s="2">
        <v>1120</v>
      </c>
      <c r="G83" s="2">
        <v>1033</v>
      </c>
      <c r="H83" s="2">
        <v>1010</v>
      </c>
      <c r="I83" s="2">
        <v>1014</v>
      </c>
      <c r="J83" s="2">
        <v>919</v>
      </c>
      <c r="K83" s="2">
        <v>996</v>
      </c>
      <c r="L83" s="2">
        <v>1006</v>
      </c>
      <c r="M83" s="2">
        <v>1007</v>
      </c>
      <c r="N83" s="2">
        <v>1109</v>
      </c>
    </row>
    <row r="84" spans="1:14" ht="8.25" customHeight="1" x14ac:dyDescent="0.25">
      <c r="A84" s="2" t="s">
        <v>32</v>
      </c>
      <c r="B84" s="2" t="s">
        <v>70</v>
      </c>
      <c r="C84" s="2">
        <v>2221</v>
      </c>
      <c r="D84" s="2">
        <v>2059</v>
      </c>
      <c r="E84" s="2">
        <v>2071</v>
      </c>
      <c r="F84" s="2">
        <v>2074</v>
      </c>
      <c r="G84" s="2">
        <v>1900</v>
      </c>
      <c r="H84" s="2">
        <v>1946</v>
      </c>
      <c r="I84" s="2">
        <v>1851</v>
      </c>
      <c r="J84" s="2">
        <v>1870</v>
      </c>
      <c r="K84" s="2">
        <v>1931</v>
      </c>
      <c r="L84" s="2">
        <v>1970</v>
      </c>
      <c r="M84" s="2">
        <v>2025</v>
      </c>
      <c r="N84" s="2">
        <v>2004</v>
      </c>
    </row>
    <row r="85" spans="1:14" ht="8.25" customHeight="1" x14ac:dyDescent="0.25">
      <c r="A85" s="2" t="s">
        <v>33</v>
      </c>
      <c r="B85" s="2" t="s">
        <v>70</v>
      </c>
      <c r="C85" s="2">
        <v>548</v>
      </c>
      <c r="D85" s="2">
        <v>521</v>
      </c>
      <c r="E85" s="2">
        <v>491</v>
      </c>
      <c r="F85" s="2">
        <v>498</v>
      </c>
      <c r="G85" s="2">
        <v>523</v>
      </c>
      <c r="H85" s="2">
        <v>506</v>
      </c>
      <c r="I85" s="2">
        <v>436</v>
      </c>
      <c r="J85" s="2">
        <v>466</v>
      </c>
      <c r="K85" s="2">
        <v>474</v>
      </c>
      <c r="L85" s="2">
        <v>444</v>
      </c>
      <c r="M85" s="2">
        <v>458</v>
      </c>
      <c r="N85" s="2">
        <v>513</v>
      </c>
    </row>
    <row r="86" spans="1:14" ht="8.25" customHeight="1" x14ac:dyDescent="0.25">
      <c r="A86" s="2" t="s">
        <v>34</v>
      </c>
      <c r="B86" s="2" t="s">
        <v>70</v>
      </c>
      <c r="C86" s="2">
        <v>1035</v>
      </c>
      <c r="D86" s="2">
        <v>982</v>
      </c>
      <c r="E86" s="2">
        <v>979</v>
      </c>
      <c r="F86" s="2">
        <v>959</v>
      </c>
      <c r="G86" s="2">
        <v>900</v>
      </c>
      <c r="H86" s="2">
        <v>949</v>
      </c>
      <c r="I86" s="2">
        <v>919</v>
      </c>
      <c r="J86" s="2">
        <v>835</v>
      </c>
      <c r="K86" s="2">
        <v>908</v>
      </c>
      <c r="L86" s="2">
        <v>859</v>
      </c>
      <c r="M86" s="2">
        <v>912</v>
      </c>
      <c r="N86" s="2">
        <v>949</v>
      </c>
    </row>
    <row r="87" spans="1:14" ht="8.25" customHeight="1" x14ac:dyDescent="0.25">
      <c r="A87" s="2" t="s">
        <v>35</v>
      </c>
      <c r="B87" s="2" t="s">
        <v>70</v>
      </c>
      <c r="C87" s="2">
        <v>1187</v>
      </c>
      <c r="D87" s="2">
        <v>1276</v>
      </c>
      <c r="E87" s="2">
        <v>1152</v>
      </c>
      <c r="F87" s="2">
        <v>1121</v>
      </c>
      <c r="G87" s="2">
        <v>1100</v>
      </c>
      <c r="H87" s="2">
        <v>1109</v>
      </c>
      <c r="I87" s="2">
        <v>1053</v>
      </c>
      <c r="J87" s="2">
        <v>1027</v>
      </c>
      <c r="K87" s="2">
        <v>1048</v>
      </c>
      <c r="L87" s="2">
        <v>1056</v>
      </c>
      <c r="M87" s="2">
        <v>1060</v>
      </c>
      <c r="N87" s="2">
        <v>1191</v>
      </c>
    </row>
    <row r="88" spans="1:14" ht="8.25" customHeight="1" x14ac:dyDescent="0.25">
      <c r="A88" s="22" t="s">
        <v>36</v>
      </c>
      <c r="B88" s="22" t="s">
        <v>70</v>
      </c>
      <c r="C88" s="22">
        <v>16990</v>
      </c>
      <c r="D88" s="22">
        <v>16658</v>
      </c>
      <c r="E88" s="22">
        <v>16748</v>
      </c>
      <c r="F88" s="22">
        <v>16815</v>
      </c>
      <c r="G88" s="22">
        <v>16088</v>
      </c>
      <c r="H88" s="22">
        <v>16466</v>
      </c>
      <c r="I88" s="22">
        <v>16085</v>
      </c>
      <c r="J88" s="22">
        <v>15660</v>
      </c>
      <c r="K88" s="22">
        <v>16220</v>
      </c>
      <c r="L88" s="22">
        <v>16747</v>
      </c>
      <c r="M88" s="22">
        <v>16622</v>
      </c>
      <c r="N88" s="22">
        <v>17842</v>
      </c>
    </row>
    <row r="89" spans="1:14" ht="8.25" customHeight="1" x14ac:dyDescent="0.25">
      <c r="A89" s="2" t="s">
        <v>37</v>
      </c>
      <c r="B89" s="2" t="s">
        <v>70</v>
      </c>
      <c r="C89" s="2">
        <v>1602</v>
      </c>
      <c r="D89" s="2">
        <v>1467</v>
      </c>
      <c r="E89" s="2">
        <v>1438</v>
      </c>
      <c r="F89" s="2">
        <v>1422</v>
      </c>
      <c r="G89" s="2">
        <v>1399</v>
      </c>
      <c r="H89" s="2">
        <v>1370</v>
      </c>
      <c r="I89" s="2">
        <v>1355</v>
      </c>
      <c r="J89" s="2">
        <v>1296</v>
      </c>
      <c r="K89" s="2">
        <v>1313</v>
      </c>
      <c r="L89" s="2">
        <v>1444</v>
      </c>
      <c r="M89" s="2">
        <v>1420</v>
      </c>
      <c r="N89" s="2">
        <v>1458</v>
      </c>
    </row>
    <row r="90" spans="1:14" ht="16.5" customHeight="1" x14ac:dyDescent="0.25">
      <c r="A90" s="2" t="s">
        <v>38</v>
      </c>
      <c r="B90" s="2" t="s">
        <v>70</v>
      </c>
      <c r="C90" s="2">
        <v>1438</v>
      </c>
      <c r="D90" s="2">
        <v>1435</v>
      </c>
      <c r="E90" s="2">
        <v>1457</v>
      </c>
      <c r="F90" s="2">
        <v>1514</v>
      </c>
      <c r="G90" s="2">
        <v>1424</v>
      </c>
      <c r="H90" s="2">
        <v>1352</v>
      </c>
      <c r="I90" s="2">
        <v>1358</v>
      </c>
      <c r="J90" s="2">
        <v>1331</v>
      </c>
      <c r="K90" s="2">
        <v>1430</v>
      </c>
      <c r="L90" s="2">
        <v>1352</v>
      </c>
      <c r="M90" s="2">
        <v>1384</v>
      </c>
      <c r="N90" s="2">
        <v>1464</v>
      </c>
    </row>
    <row r="91" spans="1:14" ht="8.25" customHeight="1" x14ac:dyDescent="0.25">
      <c r="A91" s="2" t="s">
        <v>39</v>
      </c>
      <c r="B91" s="2" t="s">
        <v>70</v>
      </c>
      <c r="C91" s="2">
        <v>1990</v>
      </c>
      <c r="D91" s="2">
        <v>1843</v>
      </c>
      <c r="E91" s="2">
        <v>1955</v>
      </c>
      <c r="F91" s="2">
        <v>1952</v>
      </c>
      <c r="G91" s="2">
        <v>1809</v>
      </c>
      <c r="H91" s="2">
        <v>1802</v>
      </c>
      <c r="I91" s="2">
        <v>1864</v>
      </c>
      <c r="J91" s="2">
        <v>1850</v>
      </c>
      <c r="K91" s="2">
        <v>1944</v>
      </c>
      <c r="L91" s="2">
        <v>1974</v>
      </c>
      <c r="M91" s="2">
        <v>2070</v>
      </c>
      <c r="N91" s="2">
        <v>2151</v>
      </c>
    </row>
    <row r="92" spans="1:14" ht="8.25" customHeight="1" x14ac:dyDescent="0.25">
      <c r="A92" s="2" t="s">
        <v>40</v>
      </c>
      <c r="B92" s="2" t="s">
        <v>70</v>
      </c>
      <c r="C92" s="2">
        <v>415</v>
      </c>
      <c r="D92" s="2">
        <v>351</v>
      </c>
      <c r="E92" s="2">
        <v>337</v>
      </c>
      <c r="F92" s="2">
        <v>300</v>
      </c>
      <c r="G92" s="2">
        <v>305</v>
      </c>
      <c r="H92" s="2">
        <v>321</v>
      </c>
      <c r="I92" s="2">
        <v>286</v>
      </c>
      <c r="J92" s="2">
        <v>310</v>
      </c>
      <c r="K92" s="2">
        <v>305</v>
      </c>
      <c r="L92" s="2">
        <v>326</v>
      </c>
      <c r="M92" s="2">
        <v>291</v>
      </c>
      <c r="N92" s="2">
        <v>297</v>
      </c>
    </row>
    <row r="93" spans="1:14" ht="8.25" customHeight="1" x14ac:dyDescent="0.25">
      <c r="A93" s="2" t="s">
        <v>41</v>
      </c>
      <c r="B93" s="2" t="s">
        <v>70</v>
      </c>
      <c r="C93" s="2">
        <v>1445</v>
      </c>
      <c r="D93" s="2">
        <v>1496</v>
      </c>
      <c r="E93" s="2">
        <v>1479</v>
      </c>
      <c r="F93" s="2">
        <v>1452</v>
      </c>
      <c r="G93" s="2">
        <v>1467</v>
      </c>
      <c r="H93" s="2">
        <v>1489</v>
      </c>
      <c r="I93" s="2">
        <v>1411</v>
      </c>
      <c r="J93" s="2">
        <v>1398</v>
      </c>
      <c r="K93" s="2">
        <v>1537</v>
      </c>
      <c r="L93" s="2">
        <v>1577</v>
      </c>
      <c r="M93" s="2">
        <v>1481</v>
      </c>
      <c r="N93" s="2">
        <v>1558</v>
      </c>
    </row>
    <row r="94" spans="1:14" ht="8.25" customHeight="1" x14ac:dyDescent="0.25">
      <c r="A94" s="2" t="s">
        <v>42</v>
      </c>
      <c r="B94" s="2" t="s">
        <v>70</v>
      </c>
      <c r="C94" s="2">
        <v>798</v>
      </c>
      <c r="D94" s="2">
        <v>832</v>
      </c>
      <c r="E94" s="2">
        <v>824</v>
      </c>
      <c r="F94" s="2">
        <v>772</v>
      </c>
      <c r="G94" s="2">
        <v>779</v>
      </c>
      <c r="H94" s="2">
        <v>777</v>
      </c>
      <c r="I94" s="2">
        <v>793</v>
      </c>
      <c r="J94" s="2">
        <v>721</v>
      </c>
      <c r="K94" s="2">
        <v>753</v>
      </c>
      <c r="L94" s="2">
        <v>805</v>
      </c>
      <c r="M94" s="2">
        <v>808</v>
      </c>
      <c r="N94" s="2">
        <v>863</v>
      </c>
    </row>
    <row r="95" spans="1:14" ht="8.25" customHeight="1" x14ac:dyDescent="0.25">
      <c r="A95" s="2" t="s">
        <v>43</v>
      </c>
      <c r="B95" s="2" t="s">
        <v>70</v>
      </c>
      <c r="C95" s="2">
        <v>1424</v>
      </c>
      <c r="D95" s="2">
        <v>1418</v>
      </c>
      <c r="E95" s="2">
        <v>1418</v>
      </c>
      <c r="F95" s="2">
        <v>1332</v>
      </c>
      <c r="G95" s="2">
        <v>1318</v>
      </c>
      <c r="H95" s="2">
        <v>1317</v>
      </c>
      <c r="I95" s="2">
        <v>1191</v>
      </c>
      <c r="J95" s="2">
        <v>1191</v>
      </c>
      <c r="K95" s="2">
        <v>1168</v>
      </c>
      <c r="L95" s="2">
        <v>1260</v>
      </c>
      <c r="M95" s="2">
        <v>1253</v>
      </c>
      <c r="N95" s="2">
        <v>1291</v>
      </c>
    </row>
    <row r="96" spans="1:14" ht="8.25" customHeight="1" x14ac:dyDescent="0.25">
      <c r="A96" s="2" t="s">
        <v>44</v>
      </c>
      <c r="B96" s="2" t="s">
        <v>70</v>
      </c>
      <c r="C96" s="2">
        <v>1175</v>
      </c>
      <c r="D96" s="2">
        <v>1178</v>
      </c>
      <c r="E96" s="2">
        <v>1120</v>
      </c>
      <c r="F96" s="2">
        <v>1094</v>
      </c>
      <c r="G96" s="2">
        <v>1086</v>
      </c>
      <c r="H96" s="2">
        <v>1134</v>
      </c>
      <c r="I96" s="2">
        <v>1017</v>
      </c>
      <c r="J96" s="2">
        <v>995</v>
      </c>
      <c r="K96" s="2">
        <v>1016</v>
      </c>
      <c r="L96" s="2">
        <v>991</v>
      </c>
      <c r="M96" s="2">
        <v>1058</v>
      </c>
      <c r="N96" s="2">
        <v>1032</v>
      </c>
    </row>
    <row r="97" spans="1:14" ht="8.25" customHeight="1" x14ac:dyDescent="0.25">
      <c r="A97" s="2" t="s">
        <v>45</v>
      </c>
      <c r="B97" s="2" t="s">
        <v>70</v>
      </c>
      <c r="C97" s="2">
        <v>1633</v>
      </c>
      <c r="D97" s="2">
        <v>1672</v>
      </c>
      <c r="E97" s="2">
        <v>1622</v>
      </c>
      <c r="F97" s="2">
        <v>1635</v>
      </c>
      <c r="G97" s="2">
        <v>1592</v>
      </c>
      <c r="H97" s="2">
        <v>1698</v>
      </c>
      <c r="I97" s="2">
        <v>1572</v>
      </c>
      <c r="J97" s="2">
        <v>1514</v>
      </c>
      <c r="K97" s="2">
        <v>1623</v>
      </c>
      <c r="L97" s="2">
        <v>1573</v>
      </c>
      <c r="M97" s="2">
        <v>1635</v>
      </c>
      <c r="N97" s="2">
        <v>1741</v>
      </c>
    </row>
    <row r="98" spans="1:14" ht="8.25" customHeight="1" x14ac:dyDescent="0.25">
      <c r="A98" s="2" t="s">
        <v>46</v>
      </c>
      <c r="B98" s="2" t="s">
        <v>70</v>
      </c>
      <c r="C98" s="2">
        <v>713</v>
      </c>
      <c r="D98" s="2">
        <v>727</v>
      </c>
      <c r="E98" s="2">
        <v>685</v>
      </c>
      <c r="F98" s="2">
        <v>649</v>
      </c>
      <c r="G98" s="2">
        <v>632</v>
      </c>
      <c r="H98" s="2">
        <v>647</v>
      </c>
      <c r="I98" s="2">
        <v>602</v>
      </c>
      <c r="J98" s="2">
        <v>611</v>
      </c>
      <c r="K98" s="2">
        <v>610</v>
      </c>
      <c r="L98" s="2">
        <v>629</v>
      </c>
      <c r="M98" s="2">
        <v>591</v>
      </c>
      <c r="N98" s="2">
        <v>623</v>
      </c>
    </row>
    <row r="99" spans="1:14" ht="8.25" customHeight="1" x14ac:dyDescent="0.25">
      <c r="A99" s="2" t="s">
        <v>47</v>
      </c>
      <c r="B99" s="2" t="s">
        <v>70</v>
      </c>
      <c r="C99" s="2">
        <v>1113</v>
      </c>
      <c r="D99" s="2">
        <v>1083</v>
      </c>
      <c r="E99" s="2">
        <v>1102</v>
      </c>
      <c r="F99" s="2">
        <v>1076</v>
      </c>
      <c r="G99" s="2">
        <v>1046</v>
      </c>
      <c r="H99" s="2">
        <v>1099</v>
      </c>
      <c r="I99" s="2">
        <v>1002</v>
      </c>
      <c r="J99" s="2">
        <v>1062</v>
      </c>
      <c r="K99" s="2">
        <v>1074</v>
      </c>
      <c r="L99" s="2">
        <v>1166</v>
      </c>
      <c r="M99" s="2">
        <v>1169</v>
      </c>
      <c r="N99" s="2">
        <v>1171</v>
      </c>
    </row>
    <row r="100" spans="1:14" ht="8.25" customHeight="1" x14ac:dyDescent="0.25">
      <c r="A100" s="22" t="s">
        <v>48</v>
      </c>
      <c r="B100" s="22" t="s">
        <v>70</v>
      </c>
      <c r="C100" s="22">
        <v>13746</v>
      </c>
      <c r="D100" s="22">
        <v>13502</v>
      </c>
      <c r="E100" s="22">
        <v>13437</v>
      </c>
      <c r="F100" s="22">
        <v>13198</v>
      </c>
      <c r="G100" s="22">
        <v>12857</v>
      </c>
      <c r="H100" s="22">
        <v>13006</v>
      </c>
      <c r="I100" s="22">
        <v>12451</v>
      </c>
      <c r="J100" s="22">
        <v>12279</v>
      </c>
      <c r="K100" s="22">
        <v>12773</v>
      </c>
      <c r="L100" s="22">
        <v>13097</v>
      </c>
      <c r="M100" s="22">
        <v>13160</v>
      </c>
      <c r="N100" s="22">
        <v>13649</v>
      </c>
    </row>
    <row r="101" spans="1:14" ht="8.25" customHeight="1" x14ac:dyDescent="0.25">
      <c r="A101" s="2" t="s">
        <v>49</v>
      </c>
      <c r="B101" s="2" t="s">
        <v>70</v>
      </c>
      <c r="C101" s="2">
        <v>604</v>
      </c>
      <c r="D101" s="2">
        <v>623</v>
      </c>
      <c r="E101" s="2">
        <v>574</v>
      </c>
      <c r="F101" s="2">
        <v>583</v>
      </c>
      <c r="G101" s="2">
        <v>520</v>
      </c>
      <c r="H101" s="2">
        <v>565</v>
      </c>
      <c r="I101" s="2">
        <v>584</v>
      </c>
      <c r="J101" s="2">
        <v>559</v>
      </c>
      <c r="K101" s="2">
        <v>550</v>
      </c>
      <c r="L101" s="2">
        <v>643</v>
      </c>
      <c r="M101" s="2">
        <v>632</v>
      </c>
      <c r="N101" s="2">
        <v>673</v>
      </c>
    </row>
    <row r="102" spans="1:14" ht="16.5" customHeight="1" x14ac:dyDescent="0.25">
      <c r="A102" s="2" t="s">
        <v>50</v>
      </c>
      <c r="B102" s="2" t="s">
        <v>70</v>
      </c>
      <c r="C102" s="2">
        <v>390</v>
      </c>
      <c r="D102" s="2">
        <v>430</v>
      </c>
      <c r="E102" s="2">
        <v>398</v>
      </c>
      <c r="F102" s="2">
        <v>394</v>
      </c>
      <c r="G102" s="2">
        <v>419</v>
      </c>
      <c r="H102" s="2">
        <v>458</v>
      </c>
      <c r="I102" s="2">
        <v>402</v>
      </c>
      <c r="J102" s="2">
        <v>408</v>
      </c>
      <c r="K102" s="2">
        <v>396</v>
      </c>
      <c r="L102" s="2">
        <v>420</v>
      </c>
      <c r="M102" s="2">
        <v>399</v>
      </c>
      <c r="N102" s="2">
        <v>438</v>
      </c>
    </row>
    <row r="103" spans="1:14" ht="8.25" customHeight="1" x14ac:dyDescent="0.25">
      <c r="A103" s="2" t="s">
        <v>51</v>
      </c>
      <c r="B103" s="2" t="s">
        <v>70</v>
      </c>
      <c r="C103" s="2">
        <v>1311</v>
      </c>
      <c r="D103" s="2">
        <v>1318</v>
      </c>
      <c r="E103" s="2">
        <v>1264</v>
      </c>
      <c r="F103" s="2">
        <v>1298</v>
      </c>
      <c r="G103" s="2">
        <v>1322</v>
      </c>
      <c r="H103" s="2">
        <v>1289</v>
      </c>
      <c r="I103" s="2">
        <v>1299</v>
      </c>
      <c r="J103" s="2">
        <v>1282</v>
      </c>
      <c r="K103" s="2">
        <v>1349</v>
      </c>
      <c r="L103" s="2">
        <v>1394</v>
      </c>
      <c r="M103" s="2">
        <v>1372</v>
      </c>
      <c r="N103" s="2">
        <v>1409</v>
      </c>
    </row>
    <row r="104" spans="1:14" ht="8.25" customHeight="1" x14ac:dyDescent="0.25">
      <c r="A104" s="2" t="s">
        <v>52</v>
      </c>
      <c r="B104" s="2" t="s">
        <v>70</v>
      </c>
      <c r="C104" s="2">
        <v>1319</v>
      </c>
      <c r="D104" s="2">
        <v>1274</v>
      </c>
      <c r="E104" s="2">
        <v>1389</v>
      </c>
      <c r="F104" s="2">
        <v>1398</v>
      </c>
      <c r="G104" s="2">
        <v>1314</v>
      </c>
      <c r="H104" s="2">
        <v>1296</v>
      </c>
      <c r="I104" s="2">
        <v>1342</v>
      </c>
      <c r="J104" s="2">
        <v>1342</v>
      </c>
      <c r="K104" s="2">
        <v>1356</v>
      </c>
      <c r="L104" s="2">
        <v>1339</v>
      </c>
      <c r="M104" s="2">
        <v>1347</v>
      </c>
      <c r="N104" s="2">
        <v>1452</v>
      </c>
    </row>
    <row r="105" spans="1:14" ht="8.25" customHeight="1" x14ac:dyDescent="0.25">
      <c r="A105" s="2" t="s">
        <v>53</v>
      </c>
      <c r="B105" s="2" t="s">
        <v>70</v>
      </c>
      <c r="C105" s="2">
        <v>563</v>
      </c>
      <c r="D105" s="2">
        <v>583</v>
      </c>
      <c r="E105" s="2">
        <v>570</v>
      </c>
      <c r="F105" s="2">
        <v>574</v>
      </c>
      <c r="G105" s="2">
        <v>535</v>
      </c>
      <c r="H105" s="2">
        <v>594</v>
      </c>
      <c r="I105" s="2">
        <v>534</v>
      </c>
      <c r="J105" s="2">
        <v>551</v>
      </c>
      <c r="K105" s="2">
        <v>527</v>
      </c>
      <c r="L105" s="2">
        <v>527</v>
      </c>
      <c r="M105" s="2">
        <v>510</v>
      </c>
      <c r="N105" s="2">
        <v>580</v>
      </c>
    </row>
    <row r="106" spans="1:14" ht="8.25" customHeight="1" x14ac:dyDescent="0.25">
      <c r="A106" s="2" t="s">
        <v>54</v>
      </c>
      <c r="B106" s="2" t="s">
        <v>70</v>
      </c>
      <c r="C106" s="2">
        <v>984</v>
      </c>
      <c r="D106" s="2">
        <v>949</v>
      </c>
      <c r="E106" s="2">
        <v>872</v>
      </c>
      <c r="F106" s="2">
        <v>901</v>
      </c>
      <c r="G106" s="2">
        <v>831</v>
      </c>
      <c r="H106" s="2">
        <v>918</v>
      </c>
      <c r="I106" s="2">
        <v>884</v>
      </c>
      <c r="J106" s="2">
        <v>893</v>
      </c>
      <c r="K106" s="2">
        <v>852</v>
      </c>
      <c r="L106" s="2">
        <v>945</v>
      </c>
      <c r="M106" s="2">
        <v>944</v>
      </c>
      <c r="N106" s="2">
        <v>1029</v>
      </c>
    </row>
    <row r="107" spans="1:14" ht="8.25" customHeight="1" x14ac:dyDescent="0.25">
      <c r="A107" s="2" t="s">
        <v>55</v>
      </c>
      <c r="B107" s="2" t="s">
        <v>70</v>
      </c>
      <c r="C107" s="2">
        <v>1616</v>
      </c>
      <c r="D107" s="2">
        <v>1522</v>
      </c>
      <c r="E107" s="2">
        <v>1579</v>
      </c>
      <c r="F107" s="2">
        <v>1520</v>
      </c>
      <c r="G107" s="2">
        <v>1440</v>
      </c>
      <c r="H107" s="2">
        <v>1477</v>
      </c>
      <c r="I107" s="2">
        <v>1422</v>
      </c>
      <c r="J107" s="2">
        <v>1420</v>
      </c>
      <c r="K107" s="2">
        <v>1414</v>
      </c>
      <c r="L107" s="2">
        <v>1413</v>
      </c>
      <c r="M107" s="2">
        <v>1433</v>
      </c>
      <c r="N107" s="2">
        <v>1513</v>
      </c>
    </row>
    <row r="108" spans="1:14" ht="8.25" customHeight="1" x14ac:dyDescent="0.25">
      <c r="A108" s="2" t="s">
        <v>56</v>
      </c>
      <c r="B108" s="2" t="s">
        <v>70</v>
      </c>
      <c r="C108" s="2">
        <v>1683</v>
      </c>
      <c r="D108" s="2">
        <v>1663</v>
      </c>
      <c r="E108" s="2">
        <v>1603</v>
      </c>
      <c r="F108" s="2">
        <v>1518</v>
      </c>
      <c r="G108" s="2">
        <v>1549</v>
      </c>
      <c r="H108" s="2">
        <v>1528</v>
      </c>
      <c r="I108" s="2">
        <v>1524</v>
      </c>
      <c r="J108" s="2">
        <v>1481</v>
      </c>
      <c r="K108" s="2">
        <v>1473</v>
      </c>
      <c r="L108" s="2">
        <v>1538</v>
      </c>
      <c r="M108" s="2">
        <v>1563</v>
      </c>
      <c r="N108" s="2">
        <v>1631</v>
      </c>
    </row>
    <row r="109" spans="1:14" ht="8.25" customHeight="1" x14ac:dyDescent="0.25">
      <c r="A109" s="2" t="s">
        <v>57</v>
      </c>
      <c r="B109" s="2" t="s">
        <v>70</v>
      </c>
      <c r="C109" s="2">
        <v>2937</v>
      </c>
      <c r="D109" s="2">
        <v>2769</v>
      </c>
      <c r="E109" s="2">
        <v>2756</v>
      </c>
      <c r="F109" s="2">
        <v>2707</v>
      </c>
      <c r="G109" s="2">
        <v>2636</v>
      </c>
      <c r="H109" s="2">
        <v>2562</v>
      </c>
      <c r="I109" s="2">
        <v>2566</v>
      </c>
      <c r="J109" s="2">
        <v>2542</v>
      </c>
      <c r="K109" s="2">
        <v>2464</v>
      </c>
      <c r="L109" s="2">
        <v>2679</v>
      </c>
      <c r="M109" s="2">
        <v>2598</v>
      </c>
      <c r="N109" s="2">
        <v>2882</v>
      </c>
    </row>
    <row r="110" spans="1:14" ht="8.25" customHeight="1" x14ac:dyDescent="0.25">
      <c r="A110" s="2" t="s">
        <v>58</v>
      </c>
      <c r="B110" s="2" t="s">
        <v>70</v>
      </c>
      <c r="C110" s="2">
        <v>687</v>
      </c>
      <c r="D110" s="2">
        <v>687</v>
      </c>
      <c r="E110" s="2">
        <v>730</v>
      </c>
      <c r="F110" s="2">
        <v>689</v>
      </c>
      <c r="G110" s="2">
        <v>682</v>
      </c>
      <c r="H110" s="2">
        <v>680</v>
      </c>
      <c r="I110" s="2">
        <v>648</v>
      </c>
      <c r="J110" s="2">
        <v>659</v>
      </c>
      <c r="K110" s="2">
        <v>630</v>
      </c>
      <c r="L110" s="2">
        <v>663</v>
      </c>
      <c r="M110" s="2">
        <v>704</v>
      </c>
      <c r="N110" s="2">
        <v>727</v>
      </c>
    </row>
    <row r="111" spans="1:14" ht="8.25" customHeight="1" x14ac:dyDescent="0.25">
      <c r="A111" s="2" t="s">
        <v>59</v>
      </c>
      <c r="B111" s="2" t="s">
        <v>70</v>
      </c>
      <c r="C111" s="2">
        <v>1154</v>
      </c>
      <c r="D111" s="2">
        <v>1136</v>
      </c>
      <c r="E111" s="2">
        <v>1027</v>
      </c>
      <c r="F111" s="2">
        <v>1121</v>
      </c>
      <c r="G111" s="2">
        <v>1075</v>
      </c>
      <c r="H111" s="2">
        <v>1096</v>
      </c>
      <c r="I111" s="2">
        <v>1007</v>
      </c>
      <c r="J111" s="2">
        <v>1009</v>
      </c>
      <c r="K111" s="2">
        <v>1079</v>
      </c>
      <c r="L111" s="2">
        <v>1118</v>
      </c>
      <c r="M111" s="2">
        <v>1086</v>
      </c>
      <c r="N111" s="2">
        <v>1044</v>
      </c>
    </row>
    <row r="112" spans="1:14" ht="8.25" customHeight="1" x14ac:dyDescent="0.25">
      <c r="A112" s="2" t="s">
        <v>60</v>
      </c>
      <c r="B112" s="2" t="s">
        <v>70</v>
      </c>
      <c r="C112" s="2">
        <v>1444</v>
      </c>
      <c r="D112" s="2">
        <v>1350</v>
      </c>
      <c r="E112" s="2">
        <v>1364</v>
      </c>
      <c r="F112" s="2">
        <v>1314</v>
      </c>
      <c r="G112" s="2">
        <v>1301</v>
      </c>
      <c r="H112" s="2">
        <v>1316</v>
      </c>
      <c r="I112" s="2">
        <v>1222</v>
      </c>
      <c r="J112" s="2">
        <v>1323</v>
      </c>
      <c r="K112" s="2">
        <v>1312</v>
      </c>
      <c r="L112" s="2">
        <v>1295</v>
      </c>
      <c r="M112" s="2">
        <v>1301</v>
      </c>
      <c r="N112" s="2">
        <v>1453</v>
      </c>
    </row>
    <row r="113" spans="1:14" ht="8.25" customHeight="1" x14ac:dyDescent="0.25">
      <c r="A113" s="2" t="s">
        <v>61</v>
      </c>
      <c r="B113" s="2" t="s">
        <v>70</v>
      </c>
      <c r="C113" s="2">
        <v>1060</v>
      </c>
      <c r="D113" s="2">
        <v>987</v>
      </c>
      <c r="E113" s="2">
        <v>931</v>
      </c>
      <c r="F113" s="2">
        <v>967</v>
      </c>
      <c r="G113" s="2">
        <v>983</v>
      </c>
      <c r="H113" s="2">
        <v>920</v>
      </c>
      <c r="I113" s="2">
        <v>885</v>
      </c>
      <c r="J113" s="2">
        <v>909</v>
      </c>
      <c r="K113" s="2">
        <v>885</v>
      </c>
      <c r="L113" s="2">
        <v>886</v>
      </c>
      <c r="M113" s="2">
        <v>890</v>
      </c>
      <c r="N113" s="2">
        <v>1058</v>
      </c>
    </row>
    <row r="114" spans="1:14" ht="8.25" customHeight="1" x14ac:dyDescent="0.25">
      <c r="A114" s="2" t="s">
        <v>62</v>
      </c>
      <c r="B114" s="2" t="s">
        <v>70</v>
      </c>
      <c r="C114" s="2">
        <v>3274</v>
      </c>
      <c r="D114" s="2">
        <v>3073</v>
      </c>
      <c r="E114" s="2">
        <v>2931</v>
      </c>
      <c r="F114" s="2">
        <v>3118</v>
      </c>
      <c r="G114" s="2">
        <v>2811</v>
      </c>
      <c r="H114" s="2">
        <v>2892</v>
      </c>
      <c r="I114" s="2">
        <v>2879</v>
      </c>
      <c r="J114" s="2">
        <v>2848</v>
      </c>
      <c r="K114" s="2">
        <v>2793</v>
      </c>
      <c r="L114" s="2">
        <v>2934</v>
      </c>
      <c r="M114" s="2">
        <v>2906</v>
      </c>
      <c r="N114" s="2">
        <v>3038</v>
      </c>
    </row>
    <row r="115" spans="1:14" ht="8.25" customHeight="1" x14ac:dyDescent="0.25">
      <c r="A115" s="2" t="s">
        <v>63</v>
      </c>
      <c r="B115" s="2" t="s">
        <v>70</v>
      </c>
      <c r="C115" s="2">
        <v>1344</v>
      </c>
      <c r="D115" s="2">
        <v>1185</v>
      </c>
      <c r="E115" s="2">
        <v>1281</v>
      </c>
      <c r="F115" s="2">
        <v>1266</v>
      </c>
      <c r="G115" s="2">
        <v>1255</v>
      </c>
      <c r="H115" s="2">
        <v>1237</v>
      </c>
      <c r="I115" s="2">
        <v>1208</v>
      </c>
      <c r="J115" s="2">
        <v>1290</v>
      </c>
      <c r="K115" s="2">
        <v>1232</v>
      </c>
      <c r="L115" s="2">
        <v>1251</v>
      </c>
      <c r="M115" s="2">
        <v>1151</v>
      </c>
      <c r="N115" s="2">
        <v>1313</v>
      </c>
    </row>
    <row r="116" spans="1:14" ht="8.25" customHeight="1" x14ac:dyDescent="0.25">
      <c r="A116" s="2" t="s">
        <v>64</v>
      </c>
      <c r="B116" s="2" t="s">
        <v>70</v>
      </c>
      <c r="C116" s="2">
        <v>740</v>
      </c>
      <c r="D116" s="2">
        <v>685</v>
      </c>
      <c r="E116" s="2">
        <v>685</v>
      </c>
      <c r="F116" s="2">
        <v>673</v>
      </c>
      <c r="G116" s="2">
        <v>628</v>
      </c>
      <c r="H116" s="2">
        <v>600</v>
      </c>
      <c r="I116" s="2">
        <v>588</v>
      </c>
      <c r="J116" s="2">
        <v>596</v>
      </c>
      <c r="K116" s="2">
        <v>594</v>
      </c>
      <c r="L116" s="2">
        <v>612</v>
      </c>
      <c r="M116" s="2">
        <v>572</v>
      </c>
      <c r="N116" s="2">
        <v>704</v>
      </c>
    </row>
    <row r="117" spans="1:14" ht="8.25" customHeight="1" x14ac:dyDescent="0.25">
      <c r="A117" s="2" t="s">
        <v>65</v>
      </c>
      <c r="B117" s="2" t="s">
        <v>70</v>
      </c>
      <c r="C117" s="2">
        <v>474</v>
      </c>
      <c r="D117" s="2">
        <v>467</v>
      </c>
      <c r="E117" s="2">
        <v>442</v>
      </c>
      <c r="F117" s="2">
        <v>435</v>
      </c>
      <c r="G117" s="2">
        <v>427</v>
      </c>
      <c r="H117" s="2">
        <v>413</v>
      </c>
      <c r="I117" s="2">
        <v>400</v>
      </c>
      <c r="J117" s="2">
        <v>425</v>
      </c>
      <c r="K117" s="2">
        <v>387</v>
      </c>
      <c r="L117" s="2">
        <v>414</v>
      </c>
      <c r="M117" s="2">
        <v>437</v>
      </c>
      <c r="N117" s="2">
        <v>396</v>
      </c>
    </row>
    <row r="118" spans="1:14" ht="8.25" customHeight="1" x14ac:dyDescent="0.25">
      <c r="A118" s="22" t="s">
        <v>66</v>
      </c>
      <c r="B118" s="22" t="s">
        <v>70</v>
      </c>
      <c r="C118" s="22">
        <v>21584</v>
      </c>
      <c r="D118" s="22">
        <v>20701</v>
      </c>
      <c r="E118" s="22">
        <v>20396</v>
      </c>
      <c r="F118" s="22">
        <v>20476</v>
      </c>
      <c r="G118" s="22">
        <v>19728</v>
      </c>
      <c r="H118" s="22">
        <v>19841</v>
      </c>
      <c r="I118" s="22">
        <v>19394</v>
      </c>
      <c r="J118" s="22">
        <v>19537</v>
      </c>
      <c r="K118" s="22">
        <v>19293</v>
      </c>
      <c r="L118" s="22">
        <v>20071</v>
      </c>
      <c r="M118" s="22">
        <v>19845</v>
      </c>
      <c r="N118" s="22">
        <v>21340</v>
      </c>
    </row>
    <row r="119" spans="1:14" ht="8.25" customHeight="1" x14ac:dyDescent="0.25">
      <c r="A119" s="22" t="s">
        <v>67</v>
      </c>
      <c r="B119" s="22" t="s">
        <v>70</v>
      </c>
      <c r="C119" s="22">
        <v>64689</v>
      </c>
      <c r="D119" s="22">
        <v>63053</v>
      </c>
      <c r="E119" s="22">
        <v>62941</v>
      </c>
      <c r="F119" s="22">
        <v>62569</v>
      </c>
      <c r="G119" s="22">
        <v>60223</v>
      </c>
      <c r="H119" s="22">
        <v>61091</v>
      </c>
      <c r="I119" s="22">
        <v>59314</v>
      </c>
      <c r="J119" s="22">
        <v>59039</v>
      </c>
      <c r="K119" s="22">
        <v>59863</v>
      </c>
      <c r="L119" s="22">
        <v>62158</v>
      </c>
      <c r="M119" s="22">
        <v>61861</v>
      </c>
      <c r="N119" s="22">
        <v>66122</v>
      </c>
    </row>
    <row r="120" spans="1:14" ht="16.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10"/>
      <c r="N120" s="3"/>
    </row>
    <row r="121" spans="1:14" ht="16.5" customHeight="1" x14ac:dyDescent="0.25">
      <c r="A121" s="24" t="s">
        <v>130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10"/>
      <c r="N121" s="3"/>
    </row>
  </sheetData>
  <mergeCells count="8">
    <mergeCell ref="C66:N66"/>
    <mergeCell ref="A4:A7"/>
    <mergeCell ref="B4:B7"/>
    <mergeCell ref="C4:N5"/>
    <mergeCell ref="C7:N7"/>
    <mergeCell ref="A63:A66"/>
    <mergeCell ref="B63:B66"/>
    <mergeCell ref="C63:N64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2019_A17</vt:lpstr>
      <vt:lpstr>A17_Berechnung</vt:lpstr>
      <vt:lpstr>Rohdaten_Berechnung</vt:lpstr>
      <vt:lpstr>2019_A17_Karte</vt:lpstr>
      <vt:lpstr>Rohdaten_2019</vt:lpstr>
      <vt:lpstr>Rohdaten_2018</vt:lpstr>
      <vt:lpstr>Rohdaten_2017</vt:lpstr>
      <vt:lpstr>A2017_alte_Tabelle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2019-09-25T12:13:13Z</dcterms:created>
  <dcterms:modified xsi:type="dcterms:W3CDTF">2020-09-21T12:55:15Z</dcterms:modified>
</cp:coreProperties>
</file>