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geprüfte_Tabellen\"/>
    </mc:Choice>
  </mc:AlternateContent>
  <xr:revisionPtr revIDLastSave="0" documentId="13_ncr:1_{D5037724-945F-46ED-BE0F-267F2B9BBEC0}" xr6:coauthVersionLast="36" xr6:coauthVersionMax="36" xr10:uidLastSave="{00000000-0000-0000-0000-000000000000}"/>
  <bookViews>
    <workbookView xWindow="0" yWindow="0" windowWidth="28800" windowHeight="14235" xr2:uid="{00000000-000D-0000-FFFF-FFFF00000000}"/>
    <workbookView xWindow="0" yWindow="0" windowWidth="28800" windowHeight="13410" xr2:uid="{5310A1FF-1BCF-450E-8983-EE39031DFE46}"/>
  </bookViews>
  <sheets>
    <sheet name="2019_A2" sheetId="14" r:id="rId1"/>
    <sheet name="2019_A1" sheetId="23" r:id="rId2"/>
    <sheet name="2019_Karte_A2_test" sheetId="21" state="hidden" r:id="rId3"/>
    <sheet name="2019_A2__Karte" sheetId="20" r:id="rId4"/>
    <sheet name="2019_A4_Karte" sheetId="22" r:id="rId5"/>
    <sheet name="2019_A2_Rohdaten" sheetId="1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4" l="1"/>
  <c r="R10" i="14"/>
  <c r="Q11" i="14"/>
  <c r="R11" i="14"/>
  <c r="Q12" i="14"/>
  <c r="R12" i="14"/>
  <c r="Q13" i="14"/>
  <c r="R13" i="14"/>
  <c r="Q14" i="14"/>
  <c r="R14" i="14"/>
  <c r="Q15" i="14"/>
  <c r="R15" i="14"/>
  <c r="Q16" i="14"/>
  <c r="R16" i="14"/>
  <c r="Q17" i="14"/>
  <c r="R17" i="14"/>
  <c r="Q18" i="14"/>
  <c r="R18" i="14"/>
  <c r="Q19" i="14"/>
  <c r="R19" i="14"/>
  <c r="Q20" i="14"/>
  <c r="R20" i="14"/>
  <c r="Q21" i="14"/>
  <c r="R21" i="14"/>
  <c r="Q22" i="14"/>
  <c r="R22" i="14"/>
  <c r="Q23" i="14"/>
  <c r="R23" i="14"/>
  <c r="Q24" i="14"/>
  <c r="R24" i="14"/>
  <c r="Q25" i="14"/>
  <c r="R25" i="14"/>
  <c r="Q26" i="14"/>
  <c r="R26" i="14"/>
  <c r="Q27" i="14"/>
  <c r="R27" i="14"/>
  <c r="Q28" i="14"/>
  <c r="R28" i="14"/>
  <c r="Q29" i="14"/>
  <c r="R29" i="14"/>
  <c r="Q30" i="14"/>
  <c r="R30" i="14"/>
  <c r="Q31" i="14"/>
  <c r="R31" i="14"/>
  <c r="Q32" i="14"/>
  <c r="R32" i="14"/>
  <c r="Q33" i="14"/>
  <c r="R33" i="14"/>
  <c r="Q34" i="14"/>
  <c r="R34" i="14"/>
  <c r="Q35" i="14"/>
  <c r="R35" i="14"/>
  <c r="Q36" i="14"/>
  <c r="R36" i="14"/>
  <c r="Q37" i="14"/>
  <c r="R37" i="14"/>
  <c r="Q38" i="14"/>
  <c r="R38" i="14"/>
  <c r="Q39" i="14"/>
  <c r="R39" i="14"/>
  <c r="Q40" i="14"/>
  <c r="R40" i="14"/>
  <c r="Q41" i="14"/>
  <c r="R41" i="14"/>
  <c r="Q42" i="14"/>
  <c r="R42" i="14"/>
  <c r="Q43" i="14"/>
  <c r="R43" i="14"/>
  <c r="Q44" i="14"/>
  <c r="R44" i="14"/>
  <c r="Q45" i="14"/>
  <c r="R45" i="14"/>
  <c r="Q46" i="14"/>
  <c r="R46" i="14"/>
  <c r="Q47" i="14"/>
  <c r="R47" i="14"/>
  <c r="Q48" i="14"/>
  <c r="R48" i="14"/>
  <c r="Q49" i="14"/>
  <c r="R49" i="14"/>
  <c r="Q50" i="14"/>
  <c r="R50" i="14"/>
  <c r="Q51" i="14"/>
  <c r="R51" i="14"/>
  <c r="Q52" i="14"/>
  <c r="R52" i="14"/>
  <c r="Q53" i="14"/>
  <c r="R53" i="14"/>
  <c r="Q54" i="14"/>
  <c r="R54" i="14"/>
  <c r="Q55" i="14"/>
  <c r="R55" i="14"/>
  <c r="Q56" i="14"/>
  <c r="R56" i="14"/>
  <c r="Q57" i="14"/>
  <c r="R57" i="14"/>
  <c r="Q58" i="14"/>
  <c r="R58" i="14"/>
  <c r="Q59" i="14"/>
  <c r="R59" i="14"/>
  <c r="Q60" i="14"/>
  <c r="R60" i="14"/>
  <c r="Q61" i="14"/>
  <c r="R61" i="14"/>
  <c r="Q62" i="14"/>
  <c r="R62" i="14"/>
  <c r="Q63" i="14"/>
  <c r="R63" i="14"/>
  <c r="Q64" i="14"/>
  <c r="R64" i="14"/>
  <c r="R9" i="14"/>
  <c r="Q9" i="14"/>
  <c r="D3" i="22" l="1"/>
  <c r="D4" i="22"/>
  <c r="D5" i="22"/>
  <c r="D6" i="22"/>
  <c r="D7" i="22"/>
  <c r="D8" i="22"/>
  <c r="D9" i="22"/>
  <c r="D10" i="22"/>
  <c r="D11" i="22"/>
  <c r="D14" i="22"/>
  <c r="D15" i="22"/>
  <c r="D16" i="22"/>
  <c r="D17" i="22"/>
  <c r="D18" i="22"/>
  <c r="D19" i="22"/>
  <c r="D20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2" i="22"/>
  <c r="Y10" i="18"/>
  <c r="Y11" i="18"/>
  <c r="Y12" i="18"/>
  <c r="Y13" i="18"/>
  <c r="Y14" i="18"/>
  <c r="Y15" i="18"/>
  <c r="Y16" i="18"/>
  <c r="Y17" i="18"/>
  <c r="Y18" i="18"/>
  <c r="Y19" i="18"/>
  <c r="Y20" i="18"/>
  <c r="Y23" i="18"/>
  <c r="Y24" i="18"/>
  <c r="Y25" i="18"/>
  <c r="Y26" i="18"/>
  <c r="Y27" i="18"/>
  <c r="Y28" i="18"/>
  <c r="Y29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62" i="18"/>
  <c r="Y63" i="18"/>
  <c r="Y64" i="18"/>
  <c r="Y9" i="18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3" i="21" l="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2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D3" i="20" l="1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2" i="2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2" i="20"/>
  <c r="F64" i="14" l="1"/>
  <c r="F130" i="14" s="1"/>
  <c r="G64" i="14"/>
  <c r="G130" i="14" s="1"/>
  <c r="H64" i="14"/>
  <c r="H130" i="14" s="1"/>
  <c r="I64" i="14"/>
  <c r="I130" i="14" s="1"/>
  <c r="J64" i="14"/>
  <c r="J130" i="14" s="1"/>
  <c r="K64" i="14"/>
  <c r="K130" i="14" s="1"/>
  <c r="L64" i="14"/>
  <c r="L130" i="14" s="1"/>
  <c r="M64" i="14"/>
  <c r="M130" i="14" s="1"/>
  <c r="N64" i="14"/>
  <c r="N130" i="14" s="1"/>
  <c r="O64" i="14"/>
  <c r="O130" i="14" s="1"/>
  <c r="P64" i="14"/>
  <c r="P130" i="14" s="1"/>
  <c r="Q130" i="14"/>
  <c r="R130" i="14"/>
  <c r="S64" i="14"/>
  <c r="S130" i="14" s="1"/>
  <c r="E64" i="14"/>
  <c r="E130" i="14" s="1"/>
  <c r="E10" i="14"/>
  <c r="E76" i="14" s="1"/>
  <c r="F10" i="14"/>
  <c r="F76" i="14" s="1"/>
  <c r="G10" i="14"/>
  <c r="G76" i="14" s="1"/>
  <c r="H10" i="14"/>
  <c r="H76" i="14" s="1"/>
  <c r="I10" i="14"/>
  <c r="I76" i="14" s="1"/>
  <c r="J10" i="14"/>
  <c r="J76" i="14" s="1"/>
  <c r="K10" i="14"/>
  <c r="K76" i="14" s="1"/>
  <c r="L10" i="14"/>
  <c r="L76" i="14" s="1"/>
  <c r="M10" i="14"/>
  <c r="M76" i="14" s="1"/>
  <c r="N10" i="14"/>
  <c r="N76" i="14" s="1"/>
  <c r="O10" i="14"/>
  <c r="O76" i="14" s="1"/>
  <c r="P10" i="14"/>
  <c r="P76" i="14" s="1"/>
  <c r="Q76" i="14"/>
  <c r="R76" i="14"/>
  <c r="S10" i="14"/>
  <c r="S76" i="14" s="1"/>
  <c r="E11" i="14"/>
  <c r="E77" i="14" s="1"/>
  <c r="F11" i="14"/>
  <c r="F77" i="14" s="1"/>
  <c r="G11" i="14"/>
  <c r="G77" i="14" s="1"/>
  <c r="H11" i="14"/>
  <c r="H77" i="14" s="1"/>
  <c r="I11" i="14"/>
  <c r="I77" i="14" s="1"/>
  <c r="J11" i="14"/>
  <c r="J77" i="14" s="1"/>
  <c r="K11" i="14"/>
  <c r="K77" i="14" s="1"/>
  <c r="L11" i="14"/>
  <c r="L77" i="14" s="1"/>
  <c r="M11" i="14"/>
  <c r="M77" i="14" s="1"/>
  <c r="N11" i="14"/>
  <c r="N77" i="14" s="1"/>
  <c r="O11" i="14"/>
  <c r="O77" i="14" s="1"/>
  <c r="P11" i="14"/>
  <c r="P77" i="14" s="1"/>
  <c r="Q77" i="14"/>
  <c r="R77" i="14"/>
  <c r="S11" i="14"/>
  <c r="S77" i="14" s="1"/>
  <c r="E12" i="14"/>
  <c r="E78" i="14" s="1"/>
  <c r="F12" i="14"/>
  <c r="F78" i="14" s="1"/>
  <c r="G12" i="14"/>
  <c r="G78" i="14" s="1"/>
  <c r="H12" i="14"/>
  <c r="H78" i="14" s="1"/>
  <c r="I12" i="14"/>
  <c r="I78" i="14" s="1"/>
  <c r="J12" i="14"/>
  <c r="J78" i="14" s="1"/>
  <c r="K12" i="14"/>
  <c r="K78" i="14" s="1"/>
  <c r="L12" i="14"/>
  <c r="L78" i="14" s="1"/>
  <c r="M12" i="14"/>
  <c r="M78" i="14" s="1"/>
  <c r="N12" i="14"/>
  <c r="N78" i="14" s="1"/>
  <c r="O12" i="14"/>
  <c r="O78" i="14" s="1"/>
  <c r="P12" i="14"/>
  <c r="P78" i="14" s="1"/>
  <c r="Q78" i="14"/>
  <c r="R78" i="14"/>
  <c r="S12" i="14"/>
  <c r="S78" i="14" s="1"/>
  <c r="E13" i="14"/>
  <c r="E79" i="14" s="1"/>
  <c r="F13" i="14"/>
  <c r="F79" i="14" s="1"/>
  <c r="G13" i="14"/>
  <c r="G79" i="14" s="1"/>
  <c r="H13" i="14"/>
  <c r="H79" i="14" s="1"/>
  <c r="I13" i="14"/>
  <c r="I79" i="14" s="1"/>
  <c r="J13" i="14"/>
  <c r="J79" i="14" s="1"/>
  <c r="K13" i="14"/>
  <c r="K79" i="14" s="1"/>
  <c r="L13" i="14"/>
  <c r="L79" i="14" s="1"/>
  <c r="M13" i="14"/>
  <c r="M79" i="14" s="1"/>
  <c r="N13" i="14"/>
  <c r="N79" i="14" s="1"/>
  <c r="O13" i="14"/>
  <c r="O79" i="14" s="1"/>
  <c r="P13" i="14"/>
  <c r="P79" i="14" s="1"/>
  <c r="Q79" i="14"/>
  <c r="R79" i="14"/>
  <c r="S13" i="14"/>
  <c r="S79" i="14" s="1"/>
  <c r="E14" i="14"/>
  <c r="E80" i="14" s="1"/>
  <c r="F14" i="14"/>
  <c r="F80" i="14" s="1"/>
  <c r="G14" i="14"/>
  <c r="G80" i="14" s="1"/>
  <c r="H14" i="14"/>
  <c r="H80" i="14" s="1"/>
  <c r="I14" i="14"/>
  <c r="I80" i="14" s="1"/>
  <c r="J14" i="14"/>
  <c r="J80" i="14" s="1"/>
  <c r="K14" i="14"/>
  <c r="K80" i="14" s="1"/>
  <c r="L14" i="14"/>
  <c r="L80" i="14" s="1"/>
  <c r="M14" i="14"/>
  <c r="M80" i="14" s="1"/>
  <c r="N14" i="14"/>
  <c r="N80" i="14" s="1"/>
  <c r="O14" i="14"/>
  <c r="O80" i="14" s="1"/>
  <c r="P14" i="14"/>
  <c r="P80" i="14" s="1"/>
  <c r="Q80" i="14"/>
  <c r="R80" i="14"/>
  <c r="S14" i="14"/>
  <c r="S80" i="14" s="1"/>
  <c r="E15" i="14"/>
  <c r="E81" i="14" s="1"/>
  <c r="F15" i="14"/>
  <c r="F81" i="14" s="1"/>
  <c r="G15" i="14"/>
  <c r="G81" i="14" s="1"/>
  <c r="H15" i="14"/>
  <c r="H81" i="14" s="1"/>
  <c r="I15" i="14"/>
  <c r="I81" i="14" s="1"/>
  <c r="J15" i="14"/>
  <c r="J81" i="14" s="1"/>
  <c r="K15" i="14"/>
  <c r="K81" i="14" s="1"/>
  <c r="L15" i="14"/>
  <c r="L81" i="14" s="1"/>
  <c r="M15" i="14"/>
  <c r="M81" i="14" s="1"/>
  <c r="N15" i="14"/>
  <c r="N81" i="14" s="1"/>
  <c r="O15" i="14"/>
  <c r="O81" i="14" s="1"/>
  <c r="P15" i="14"/>
  <c r="P81" i="14" s="1"/>
  <c r="Q81" i="14"/>
  <c r="R81" i="14"/>
  <c r="S15" i="14"/>
  <c r="S81" i="14" s="1"/>
  <c r="E16" i="14"/>
  <c r="E82" i="14" s="1"/>
  <c r="F16" i="14"/>
  <c r="F82" i="14" s="1"/>
  <c r="G16" i="14"/>
  <c r="G82" i="14" s="1"/>
  <c r="H16" i="14"/>
  <c r="H82" i="14" s="1"/>
  <c r="I16" i="14"/>
  <c r="I82" i="14" s="1"/>
  <c r="J16" i="14"/>
  <c r="J82" i="14" s="1"/>
  <c r="K16" i="14"/>
  <c r="K82" i="14" s="1"/>
  <c r="L16" i="14"/>
  <c r="L82" i="14" s="1"/>
  <c r="M16" i="14"/>
  <c r="M82" i="14" s="1"/>
  <c r="N16" i="14"/>
  <c r="N82" i="14" s="1"/>
  <c r="O16" i="14"/>
  <c r="O82" i="14" s="1"/>
  <c r="P16" i="14"/>
  <c r="P82" i="14" s="1"/>
  <c r="Q82" i="14"/>
  <c r="R82" i="14"/>
  <c r="S16" i="14"/>
  <c r="S82" i="14" s="1"/>
  <c r="E17" i="14"/>
  <c r="E83" i="14" s="1"/>
  <c r="F17" i="14"/>
  <c r="F83" i="14" s="1"/>
  <c r="G17" i="14"/>
  <c r="G83" i="14" s="1"/>
  <c r="H17" i="14"/>
  <c r="H83" i="14" s="1"/>
  <c r="I17" i="14"/>
  <c r="I83" i="14" s="1"/>
  <c r="J17" i="14"/>
  <c r="J83" i="14" s="1"/>
  <c r="K17" i="14"/>
  <c r="K83" i="14" s="1"/>
  <c r="L17" i="14"/>
  <c r="L83" i="14" s="1"/>
  <c r="M17" i="14"/>
  <c r="M83" i="14" s="1"/>
  <c r="N17" i="14"/>
  <c r="N83" i="14" s="1"/>
  <c r="O17" i="14"/>
  <c r="O83" i="14" s="1"/>
  <c r="P17" i="14"/>
  <c r="P83" i="14" s="1"/>
  <c r="Q83" i="14"/>
  <c r="R83" i="14"/>
  <c r="S17" i="14"/>
  <c r="S83" i="14" s="1"/>
  <c r="E18" i="14"/>
  <c r="E84" i="14" s="1"/>
  <c r="F18" i="14"/>
  <c r="F84" i="14" s="1"/>
  <c r="G18" i="14"/>
  <c r="G84" i="14" s="1"/>
  <c r="H18" i="14"/>
  <c r="H84" i="14" s="1"/>
  <c r="I18" i="14"/>
  <c r="I84" i="14" s="1"/>
  <c r="J18" i="14"/>
  <c r="J84" i="14" s="1"/>
  <c r="K18" i="14"/>
  <c r="K84" i="14" s="1"/>
  <c r="L18" i="14"/>
  <c r="L84" i="14" s="1"/>
  <c r="M18" i="14"/>
  <c r="M84" i="14" s="1"/>
  <c r="N18" i="14"/>
  <c r="N84" i="14" s="1"/>
  <c r="O18" i="14"/>
  <c r="O84" i="14" s="1"/>
  <c r="P18" i="14"/>
  <c r="P84" i="14" s="1"/>
  <c r="Q84" i="14"/>
  <c r="R84" i="14"/>
  <c r="S18" i="14"/>
  <c r="S84" i="14" s="1"/>
  <c r="E19" i="14"/>
  <c r="F19" i="14"/>
  <c r="G19" i="14"/>
  <c r="G85" i="14" s="1"/>
  <c r="H19" i="14"/>
  <c r="H85" i="14" s="1"/>
  <c r="I19" i="14"/>
  <c r="I85" i="14" s="1"/>
  <c r="J19" i="14"/>
  <c r="J85" i="14" s="1"/>
  <c r="K19" i="14"/>
  <c r="K85" i="14" s="1"/>
  <c r="L19" i="14"/>
  <c r="L85" i="14" s="1"/>
  <c r="M19" i="14"/>
  <c r="M85" i="14" s="1"/>
  <c r="N19" i="14"/>
  <c r="N85" i="14" s="1"/>
  <c r="O19" i="14"/>
  <c r="O85" i="14" s="1"/>
  <c r="P19" i="14"/>
  <c r="P85" i="14" s="1"/>
  <c r="Q85" i="14"/>
  <c r="R85" i="14"/>
  <c r="S19" i="14"/>
  <c r="S85" i="14" s="1"/>
  <c r="E20" i="14"/>
  <c r="F20" i="14"/>
  <c r="G20" i="14"/>
  <c r="G86" i="14" s="1"/>
  <c r="H20" i="14"/>
  <c r="H86" i="14" s="1"/>
  <c r="I20" i="14"/>
  <c r="I86" i="14" s="1"/>
  <c r="J20" i="14"/>
  <c r="J86" i="14" s="1"/>
  <c r="K20" i="14"/>
  <c r="K86" i="14" s="1"/>
  <c r="L20" i="14"/>
  <c r="L86" i="14" s="1"/>
  <c r="M20" i="14"/>
  <c r="M86" i="14" s="1"/>
  <c r="N20" i="14"/>
  <c r="N86" i="14" s="1"/>
  <c r="O20" i="14"/>
  <c r="O86" i="14" s="1"/>
  <c r="P20" i="14"/>
  <c r="P86" i="14" s="1"/>
  <c r="Q86" i="14"/>
  <c r="R86" i="14"/>
  <c r="S20" i="14"/>
  <c r="S86" i="14" s="1"/>
  <c r="E21" i="14"/>
  <c r="E87" i="14" s="1"/>
  <c r="F21" i="14"/>
  <c r="F87" i="14" s="1"/>
  <c r="G21" i="14"/>
  <c r="G87" i="14" s="1"/>
  <c r="H21" i="14"/>
  <c r="H87" i="14" s="1"/>
  <c r="I21" i="14"/>
  <c r="I87" i="14" s="1"/>
  <c r="J21" i="14"/>
  <c r="J87" i="14" s="1"/>
  <c r="K21" i="14"/>
  <c r="K87" i="14" s="1"/>
  <c r="L21" i="14"/>
  <c r="L87" i="14" s="1"/>
  <c r="M21" i="14"/>
  <c r="M87" i="14" s="1"/>
  <c r="N21" i="14"/>
  <c r="N87" i="14" s="1"/>
  <c r="O21" i="14"/>
  <c r="O87" i="14" s="1"/>
  <c r="P21" i="14"/>
  <c r="P87" i="14" s="1"/>
  <c r="Q87" i="14"/>
  <c r="R87" i="14"/>
  <c r="S21" i="14"/>
  <c r="S87" i="14" s="1"/>
  <c r="E22" i="14"/>
  <c r="E88" i="14" s="1"/>
  <c r="F22" i="14"/>
  <c r="F88" i="14" s="1"/>
  <c r="G22" i="14"/>
  <c r="G88" i="14" s="1"/>
  <c r="H22" i="14"/>
  <c r="H88" i="14" s="1"/>
  <c r="I22" i="14"/>
  <c r="I88" i="14" s="1"/>
  <c r="J22" i="14"/>
  <c r="J88" i="14" s="1"/>
  <c r="K22" i="14"/>
  <c r="K88" i="14" s="1"/>
  <c r="L22" i="14"/>
  <c r="L88" i="14" s="1"/>
  <c r="M22" i="14"/>
  <c r="M88" i="14" s="1"/>
  <c r="N22" i="14"/>
  <c r="N88" i="14" s="1"/>
  <c r="O22" i="14"/>
  <c r="O88" i="14" s="1"/>
  <c r="P22" i="14"/>
  <c r="P88" i="14" s="1"/>
  <c r="Q88" i="14"/>
  <c r="R88" i="14"/>
  <c r="S22" i="14"/>
  <c r="S88" i="14" s="1"/>
  <c r="E23" i="14"/>
  <c r="E89" i="14" s="1"/>
  <c r="F23" i="14"/>
  <c r="F89" i="14" s="1"/>
  <c r="G23" i="14"/>
  <c r="G89" i="14" s="1"/>
  <c r="H23" i="14"/>
  <c r="H89" i="14" s="1"/>
  <c r="I23" i="14"/>
  <c r="I89" i="14" s="1"/>
  <c r="J23" i="14"/>
  <c r="J89" i="14" s="1"/>
  <c r="K23" i="14"/>
  <c r="K89" i="14" s="1"/>
  <c r="L23" i="14"/>
  <c r="L89" i="14" s="1"/>
  <c r="M23" i="14"/>
  <c r="M89" i="14" s="1"/>
  <c r="N23" i="14"/>
  <c r="N89" i="14" s="1"/>
  <c r="O23" i="14"/>
  <c r="O89" i="14" s="1"/>
  <c r="P23" i="14"/>
  <c r="P89" i="14" s="1"/>
  <c r="Q89" i="14"/>
  <c r="R89" i="14"/>
  <c r="S23" i="14"/>
  <c r="S89" i="14" s="1"/>
  <c r="E24" i="14"/>
  <c r="E90" i="14" s="1"/>
  <c r="F24" i="14"/>
  <c r="F90" i="14" s="1"/>
  <c r="G24" i="14"/>
  <c r="G90" i="14" s="1"/>
  <c r="H24" i="14"/>
  <c r="H90" i="14" s="1"/>
  <c r="I24" i="14"/>
  <c r="I90" i="14" s="1"/>
  <c r="J24" i="14"/>
  <c r="J90" i="14" s="1"/>
  <c r="K24" i="14"/>
  <c r="K90" i="14" s="1"/>
  <c r="L24" i="14"/>
  <c r="L90" i="14" s="1"/>
  <c r="M24" i="14"/>
  <c r="M90" i="14" s="1"/>
  <c r="N24" i="14"/>
  <c r="N90" i="14" s="1"/>
  <c r="O24" i="14"/>
  <c r="O90" i="14" s="1"/>
  <c r="P24" i="14"/>
  <c r="P90" i="14" s="1"/>
  <c r="Q90" i="14"/>
  <c r="R90" i="14"/>
  <c r="S24" i="14"/>
  <c r="S90" i="14" s="1"/>
  <c r="E25" i="14"/>
  <c r="E91" i="14" s="1"/>
  <c r="F25" i="14"/>
  <c r="F91" i="14" s="1"/>
  <c r="G25" i="14"/>
  <c r="G91" i="14" s="1"/>
  <c r="H25" i="14"/>
  <c r="H91" i="14" s="1"/>
  <c r="I25" i="14"/>
  <c r="I91" i="14" s="1"/>
  <c r="J25" i="14"/>
  <c r="J91" i="14" s="1"/>
  <c r="K25" i="14"/>
  <c r="K91" i="14" s="1"/>
  <c r="L25" i="14"/>
  <c r="L91" i="14" s="1"/>
  <c r="M25" i="14"/>
  <c r="M91" i="14" s="1"/>
  <c r="N25" i="14"/>
  <c r="N91" i="14" s="1"/>
  <c r="O25" i="14"/>
  <c r="O91" i="14" s="1"/>
  <c r="P25" i="14"/>
  <c r="P91" i="14" s="1"/>
  <c r="Q91" i="14"/>
  <c r="R91" i="14"/>
  <c r="S25" i="14"/>
  <c r="S91" i="14" s="1"/>
  <c r="E26" i="14"/>
  <c r="E92" i="14" s="1"/>
  <c r="F26" i="14"/>
  <c r="F92" i="14" s="1"/>
  <c r="G26" i="14"/>
  <c r="G92" i="14" s="1"/>
  <c r="H26" i="14"/>
  <c r="H92" i="14" s="1"/>
  <c r="I26" i="14"/>
  <c r="I92" i="14" s="1"/>
  <c r="J26" i="14"/>
  <c r="J92" i="14" s="1"/>
  <c r="K26" i="14"/>
  <c r="K92" i="14" s="1"/>
  <c r="L26" i="14"/>
  <c r="L92" i="14" s="1"/>
  <c r="M26" i="14"/>
  <c r="M92" i="14" s="1"/>
  <c r="N26" i="14"/>
  <c r="N92" i="14" s="1"/>
  <c r="O26" i="14"/>
  <c r="O92" i="14" s="1"/>
  <c r="P26" i="14"/>
  <c r="P92" i="14" s="1"/>
  <c r="Q92" i="14"/>
  <c r="R92" i="14"/>
  <c r="S26" i="14"/>
  <c r="S92" i="14" s="1"/>
  <c r="E27" i="14"/>
  <c r="E93" i="14" s="1"/>
  <c r="F27" i="14"/>
  <c r="F93" i="14" s="1"/>
  <c r="G27" i="14"/>
  <c r="G93" i="14" s="1"/>
  <c r="H27" i="14"/>
  <c r="H93" i="14" s="1"/>
  <c r="I27" i="14"/>
  <c r="I93" i="14" s="1"/>
  <c r="J27" i="14"/>
  <c r="J93" i="14" s="1"/>
  <c r="K27" i="14"/>
  <c r="K93" i="14" s="1"/>
  <c r="L27" i="14"/>
  <c r="L93" i="14" s="1"/>
  <c r="M27" i="14"/>
  <c r="M93" i="14" s="1"/>
  <c r="N27" i="14"/>
  <c r="N93" i="14" s="1"/>
  <c r="O27" i="14"/>
  <c r="O93" i="14" s="1"/>
  <c r="P27" i="14"/>
  <c r="P93" i="14" s="1"/>
  <c r="Q93" i="14"/>
  <c r="R93" i="14"/>
  <c r="S27" i="14"/>
  <c r="S93" i="14" s="1"/>
  <c r="E28" i="14"/>
  <c r="F28" i="14"/>
  <c r="G28" i="14"/>
  <c r="G94" i="14" s="1"/>
  <c r="H28" i="14"/>
  <c r="H94" i="14" s="1"/>
  <c r="I28" i="14"/>
  <c r="I94" i="14" s="1"/>
  <c r="J28" i="14"/>
  <c r="J94" i="14" s="1"/>
  <c r="K28" i="14"/>
  <c r="K94" i="14" s="1"/>
  <c r="L28" i="14"/>
  <c r="L94" i="14" s="1"/>
  <c r="M28" i="14"/>
  <c r="M94" i="14" s="1"/>
  <c r="N28" i="14"/>
  <c r="N94" i="14" s="1"/>
  <c r="O28" i="14"/>
  <c r="O94" i="14" s="1"/>
  <c r="P28" i="14"/>
  <c r="P94" i="14" s="1"/>
  <c r="Q94" i="14"/>
  <c r="R94" i="14"/>
  <c r="S28" i="14"/>
  <c r="S94" i="14" s="1"/>
  <c r="E29" i="14"/>
  <c r="F29" i="14"/>
  <c r="G29" i="14"/>
  <c r="G95" i="14" s="1"/>
  <c r="H29" i="14"/>
  <c r="H95" i="14" s="1"/>
  <c r="I29" i="14"/>
  <c r="I95" i="14" s="1"/>
  <c r="J29" i="14"/>
  <c r="J95" i="14" s="1"/>
  <c r="K29" i="14"/>
  <c r="K95" i="14" s="1"/>
  <c r="L29" i="14"/>
  <c r="L95" i="14" s="1"/>
  <c r="M29" i="14"/>
  <c r="M95" i="14" s="1"/>
  <c r="N29" i="14"/>
  <c r="N95" i="14" s="1"/>
  <c r="O29" i="14"/>
  <c r="O95" i="14" s="1"/>
  <c r="P29" i="14"/>
  <c r="P95" i="14" s="1"/>
  <c r="Q95" i="14"/>
  <c r="R95" i="14"/>
  <c r="S29" i="14"/>
  <c r="S95" i="14" s="1"/>
  <c r="E30" i="14"/>
  <c r="E96" i="14" s="1"/>
  <c r="F30" i="14"/>
  <c r="F96" i="14" s="1"/>
  <c r="G30" i="14"/>
  <c r="G96" i="14" s="1"/>
  <c r="H30" i="14"/>
  <c r="H96" i="14" s="1"/>
  <c r="I30" i="14"/>
  <c r="I96" i="14" s="1"/>
  <c r="J30" i="14"/>
  <c r="J96" i="14" s="1"/>
  <c r="K30" i="14"/>
  <c r="K96" i="14" s="1"/>
  <c r="L30" i="14"/>
  <c r="L96" i="14" s="1"/>
  <c r="M30" i="14"/>
  <c r="M96" i="14" s="1"/>
  <c r="N30" i="14"/>
  <c r="N96" i="14" s="1"/>
  <c r="O30" i="14"/>
  <c r="O96" i="14" s="1"/>
  <c r="P30" i="14"/>
  <c r="P96" i="14" s="1"/>
  <c r="Q96" i="14"/>
  <c r="R96" i="14"/>
  <c r="S30" i="14"/>
  <c r="S96" i="14" s="1"/>
  <c r="E31" i="14"/>
  <c r="E97" i="14" s="1"/>
  <c r="F31" i="14"/>
  <c r="F97" i="14" s="1"/>
  <c r="G31" i="14"/>
  <c r="G97" i="14" s="1"/>
  <c r="H31" i="14"/>
  <c r="H97" i="14" s="1"/>
  <c r="I31" i="14"/>
  <c r="I97" i="14" s="1"/>
  <c r="J31" i="14"/>
  <c r="J97" i="14" s="1"/>
  <c r="K31" i="14"/>
  <c r="K97" i="14" s="1"/>
  <c r="L31" i="14"/>
  <c r="L97" i="14" s="1"/>
  <c r="M31" i="14"/>
  <c r="M97" i="14" s="1"/>
  <c r="N31" i="14"/>
  <c r="N97" i="14" s="1"/>
  <c r="O31" i="14"/>
  <c r="O97" i="14" s="1"/>
  <c r="P31" i="14"/>
  <c r="P97" i="14" s="1"/>
  <c r="Q97" i="14"/>
  <c r="R97" i="14"/>
  <c r="S31" i="14"/>
  <c r="S97" i="14" s="1"/>
  <c r="E32" i="14"/>
  <c r="E98" i="14" s="1"/>
  <c r="F32" i="14"/>
  <c r="F98" i="14" s="1"/>
  <c r="G32" i="14"/>
  <c r="G98" i="14" s="1"/>
  <c r="H32" i="14"/>
  <c r="H98" i="14" s="1"/>
  <c r="I32" i="14"/>
  <c r="I98" i="14" s="1"/>
  <c r="J32" i="14"/>
  <c r="J98" i="14" s="1"/>
  <c r="K32" i="14"/>
  <c r="K98" i="14" s="1"/>
  <c r="L32" i="14"/>
  <c r="L98" i="14" s="1"/>
  <c r="M32" i="14"/>
  <c r="M98" i="14" s="1"/>
  <c r="N32" i="14"/>
  <c r="N98" i="14" s="1"/>
  <c r="O32" i="14"/>
  <c r="O98" i="14" s="1"/>
  <c r="P32" i="14"/>
  <c r="P98" i="14" s="1"/>
  <c r="Q98" i="14"/>
  <c r="R98" i="14"/>
  <c r="S32" i="14"/>
  <c r="S98" i="14" s="1"/>
  <c r="E33" i="14"/>
  <c r="E99" i="14" s="1"/>
  <c r="F33" i="14"/>
  <c r="F99" i="14" s="1"/>
  <c r="G33" i="14"/>
  <c r="G99" i="14" s="1"/>
  <c r="H33" i="14"/>
  <c r="H99" i="14" s="1"/>
  <c r="I33" i="14"/>
  <c r="I99" i="14" s="1"/>
  <c r="J33" i="14"/>
  <c r="J99" i="14" s="1"/>
  <c r="K33" i="14"/>
  <c r="K99" i="14" s="1"/>
  <c r="L33" i="14"/>
  <c r="L99" i="14" s="1"/>
  <c r="M33" i="14"/>
  <c r="M99" i="14" s="1"/>
  <c r="N33" i="14"/>
  <c r="N99" i="14" s="1"/>
  <c r="O33" i="14"/>
  <c r="O99" i="14" s="1"/>
  <c r="P33" i="14"/>
  <c r="P99" i="14" s="1"/>
  <c r="Q99" i="14"/>
  <c r="R99" i="14"/>
  <c r="S33" i="14"/>
  <c r="S99" i="14" s="1"/>
  <c r="E34" i="14"/>
  <c r="E100" i="14" s="1"/>
  <c r="F34" i="14"/>
  <c r="F100" i="14" s="1"/>
  <c r="G34" i="14"/>
  <c r="G100" i="14" s="1"/>
  <c r="H34" i="14"/>
  <c r="H100" i="14" s="1"/>
  <c r="I34" i="14"/>
  <c r="I100" i="14" s="1"/>
  <c r="J34" i="14"/>
  <c r="J100" i="14" s="1"/>
  <c r="K34" i="14"/>
  <c r="K100" i="14" s="1"/>
  <c r="L34" i="14"/>
  <c r="L100" i="14" s="1"/>
  <c r="M34" i="14"/>
  <c r="M100" i="14" s="1"/>
  <c r="N34" i="14"/>
  <c r="N100" i="14" s="1"/>
  <c r="O34" i="14"/>
  <c r="O100" i="14" s="1"/>
  <c r="P34" i="14"/>
  <c r="P100" i="14" s="1"/>
  <c r="Q100" i="14"/>
  <c r="R100" i="14"/>
  <c r="S34" i="14"/>
  <c r="S100" i="14" s="1"/>
  <c r="E35" i="14"/>
  <c r="E101" i="14" s="1"/>
  <c r="F35" i="14"/>
  <c r="F101" i="14" s="1"/>
  <c r="G35" i="14"/>
  <c r="G101" i="14" s="1"/>
  <c r="H35" i="14"/>
  <c r="H101" i="14" s="1"/>
  <c r="I35" i="14"/>
  <c r="I101" i="14" s="1"/>
  <c r="J35" i="14"/>
  <c r="J101" i="14" s="1"/>
  <c r="K35" i="14"/>
  <c r="K101" i="14" s="1"/>
  <c r="L35" i="14"/>
  <c r="L101" i="14" s="1"/>
  <c r="M35" i="14"/>
  <c r="M101" i="14" s="1"/>
  <c r="N35" i="14"/>
  <c r="N101" i="14" s="1"/>
  <c r="O35" i="14"/>
  <c r="O101" i="14" s="1"/>
  <c r="P35" i="14"/>
  <c r="P101" i="14" s="1"/>
  <c r="Q101" i="14"/>
  <c r="R101" i="14"/>
  <c r="S35" i="14"/>
  <c r="S101" i="14" s="1"/>
  <c r="E36" i="14"/>
  <c r="E102" i="14" s="1"/>
  <c r="F36" i="14"/>
  <c r="F102" i="14" s="1"/>
  <c r="G36" i="14"/>
  <c r="G102" i="14" s="1"/>
  <c r="H36" i="14"/>
  <c r="H102" i="14" s="1"/>
  <c r="I36" i="14"/>
  <c r="I102" i="14" s="1"/>
  <c r="J36" i="14"/>
  <c r="J102" i="14" s="1"/>
  <c r="K36" i="14"/>
  <c r="K102" i="14" s="1"/>
  <c r="L36" i="14"/>
  <c r="L102" i="14" s="1"/>
  <c r="M36" i="14"/>
  <c r="M102" i="14" s="1"/>
  <c r="N36" i="14"/>
  <c r="N102" i="14" s="1"/>
  <c r="O36" i="14"/>
  <c r="O102" i="14" s="1"/>
  <c r="P36" i="14"/>
  <c r="P102" i="14" s="1"/>
  <c r="Q102" i="14"/>
  <c r="R102" i="14"/>
  <c r="S36" i="14"/>
  <c r="S102" i="14" s="1"/>
  <c r="E37" i="14"/>
  <c r="E103" i="14" s="1"/>
  <c r="F37" i="14"/>
  <c r="F103" i="14" s="1"/>
  <c r="G37" i="14"/>
  <c r="G103" i="14" s="1"/>
  <c r="H37" i="14"/>
  <c r="H103" i="14" s="1"/>
  <c r="I37" i="14"/>
  <c r="I103" i="14" s="1"/>
  <c r="J37" i="14"/>
  <c r="J103" i="14" s="1"/>
  <c r="K37" i="14"/>
  <c r="K103" i="14" s="1"/>
  <c r="L37" i="14"/>
  <c r="L103" i="14" s="1"/>
  <c r="M37" i="14"/>
  <c r="M103" i="14" s="1"/>
  <c r="N37" i="14"/>
  <c r="N103" i="14" s="1"/>
  <c r="O37" i="14"/>
  <c r="O103" i="14" s="1"/>
  <c r="P37" i="14"/>
  <c r="P103" i="14" s="1"/>
  <c r="Q103" i="14"/>
  <c r="R103" i="14"/>
  <c r="S37" i="14"/>
  <c r="S103" i="14" s="1"/>
  <c r="E38" i="14"/>
  <c r="E104" i="14" s="1"/>
  <c r="F38" i="14"/>
  <c r="F104" i="14" s="1"/>
  <c r="G38" i="14"/>
  <c r="G104" i="14" s="1"/>
  <c r="H38" i="14"/>
  <c r="H104" i="14" s="1"/>
  <c r="I38" i="14"/>
  <c r="I104" i="14" s="1"/>
  <c r="J38" i="14"/>
  <c r="J104" i="14" s="1"/>
  <c r="K38" i="14"/>
  <c r="K104" i="14" s="1"/>
  <c r="L38" i="14"/>
  <c r="L104" i="14" s="1"/>
  <c r="M38" i="14"/>
  <c r="M104" i="14" s="1"/>
  <c r="N38" i="14"/>
  <c r="N104" i="14" s="1"/>
  <c r="O38" i="14"/>
  <c r="O104" i="14" s="1"/>
  <c r="P38" i="14"/>
  <c r="P104" i="14" s="1"/>
  <c r="Q104" i="14"/>
  <c r="R104" i="14"/>
  <c r="S38" i="14"/>
  <c r="S104" i="14" s="1"/>
  <c r="E39" i="14"/>
  <c r="E105" i="14" s="1"/>
  <c r="F39" i="14"/>
  <c r="F105" i="14" s="1"/>
  <c r="G39" i="14"/>
  <c r="G105" i="14" s="1"/>
  <c r="H39" i="14"/>
  <c r="H105" i="14" s="1"/>
  <c r="I39" i="14"/>
  <c r="I105" i="14" s="1"/>
  <c r="J39" i="14"/>
  <c r="J105" i="14" s="1"/>
  <c r="K39" i="14"/>
  <c r="K105" i="14" s="1"/>
  <c r="L39" i="14"/>
  <c r="L105" i="14" s="1"/>
  <c r="M39" i="14"/>
  <c r="M105" i="14" s="1"/>
  <c r="N39" i="14"/>
  <c r="N105" i="14" s="1"/>
  <c r="O39" i="14"/>
  <c r="O105" i="14" s="1"/>
  <c r="P39" i="14"/>
  <c r="P105" i="14" s="1"/>
  <c r="Q105" i="14"/>
  <c r="R105" i="14"/>
  <c r="S39" i="14"/>
  <c r="S105" i="14" s="1"/>
  <c r="E40" i="14"/>
  <c r="E106" i="14" s="1"/>
  <c r="F40" i="14"/>
  <c r="F106" i="14" s="1"/>
  <c r="G40" i="14"/>
  <c r="G106" i="14" s="1"/>
  <c r="H40" i="14"/>
  <c r="H106" i="14" s="1"/>
  <c r="I40" i="14"/>
  <c r="I106" i="14" s="1"/>
  <c r="J40" i="14"/>
  <c r="J106" i="14" s="1"/>
  <c r="K40" i="14"/>
  <c r="K106" i="14" s="1"/>
  <c r="L40" i="14"/>
  <c r="L106" i="14" s="1"/>
  <c r="M40" i="14"/>
  <c r="M106" i="14" s="1"/>
  <c r="N40" i="14"/>
  <c r="N106" i="14" s="1"/>
  <c r="O40" i="14"/>
  <c r="O106" i="14" s="1"/>
  <c r="P40" i="14"/>
  <c r="P106" i="14" s="1"/>
  <c r="Q106" i="14"/>
  <c r="R106" i="14"/>
  <c r="S40" i="14"/>
  <c r="S106" i="14" s="1"/>
  <c r="E41" i="14"/>
  <c r="E107" i="14" s="1"/>
  <c r="F41" i="14"/>
  <c r="F107" i="14" s="1"/>
  <c r="G41" i="14"/>
  <c r="G107" i="14" s="1"/>
  <c r="H41" i="14"/>
  <c r="H107" i="14" s="1"/>
  <c r="I41" i="14"/>
  <c r="I107" i="14" s="1"/>
  <c r="J41" i="14"/>
  <c r="J107" i="14" s="1"/>
  <c r="K41" i="14"/>
  <c r="K107" i="14" s="1"/>
  <c r="L41" i="14"/>
  <c r="L107" i="14" s="1"/>
  <c r="M41" i="14"/>
  <c r="M107" i="14" s="1"/>
  <c r="N41" i="14"/>
  <c r="N107" i="14" s="1"/>
  <c r="O41" i="14"/>
  <c r="O107" i="14" s="1"/>
  <c r="P41" i="14"/>
  <c r="P107" i="14" s="1"/>
  <c r="Q107" i="14"/>
  <c r="R107" i="14"/>
  <c r="S41" i="14"/>
  <c r="S107" i="14" s="1"/>
  <c r="E42" i="14"/>
  <c r="E108" i="14" s="1"/>
  <c r="F42" i="14"/>
  <c r="F108" i="14" s="1"/>
  <c r="G42" i="14"/>
  <c r="G108" i="14" s="1"/>
  <c r="H42" i="14"/>
  <c r="H108" i="14" s="1"/>
  <c r="I42" i="14"/>
  <c r="I108" i="14" s="1"/>
  <c r="J42" i="14"/>
  <c r="J108" i="14" s="1"/>
  <c r="K42" i="14"/>
  <c r="K108" i="14" s="1"/>
  <c r="L42" i="14"/>
  <c r="L108" i="14" s="1"/>
  <c r="M42" i="14"/>
  <c r="M108" i="14" s="1"/>
  <c r="N42" i="14"/>
  <c r="N108" i="14" s="1"/>
  <c r="O42" i="14"/>
  <c r="O108" i="14" s="1"/>
  <c r="P42" i="14"/>
  <c r="P108" i="14" s="1"/>
  <c r="Q108" i="14"/>
  <c r="R108" i="14"/>
  <c r="S42" i="14"/>
  <c r="S108" i="14" s="1"/>
  <c r="E43" i="14"/>
  <c r="E109" i="14" s="1"/>
  <c r="F43" i="14"/>
  <c r="F109" i="14" s="1"/>
  <c r="G43" i="14"/>
  <c r="G109" i="14" s="1"/>
  <c r="H43" i="14"/>
  <c r="H109" i="14" s="1"/>
  <c r="I43" i="14"/>
  <c r="I109" i="14" s="1"/>
  <c r="J43" i="14"/>
  <c r="J109" i="14" s="1"/>
  <c r="K43" i="14"/>
  <c r="K109" i="14" s="1"/>
  <c r="L43" i="14"/>
  <c r="L109" i="14" s="1"/>
  <c r="M43" i="14"/>
  <c r="M109" i="14" s="1"/>
  <c r="N43" i="14"/>
  <c r="N109" i="14" s="1"/>
  <c r="O43" i="14"/>
  <c r="O109" i="14" s="1"/>
  <c r="P43" i="14"/>
  <c r="P109" i="14" s="1"/>
  <c r="Q109" i="14"/>
  <c r="R109" i="14"/>
  <c r="S43" i="14"/>
  <c r="S109" i="14" s="1"/>
  <c r="E44" i="14"/>
  <c r="E110" i="14" s="1"/>
  <c r="F44" i="14"/>
  <c r="F110" i="14" s="1"/>
  <c r="G44" i="14"/>
  <c r="G110" i="14" s="1"/>
  <c r="H44" i="14"/>
  <c r="H110" i="14" s="1"/>
  <c r="I44" i="14"/>
  <c r="I110" i="14" s="1"/>
  <c r="J44" i="14"/>
  <c r="J110" i="14" s="1"/>
  <c r="K44" i="14"/>
  <c r="K110" i="14" s="1"/>
  <c r="L44" i="14"/>
  <c r="L110" i="14" s="1"/>
  <c r="M44" i="14"/>
  <c r="M110" i="14" s="1"/>
  <c r="N44" i="14"/>
  <c r="N110" i="14" s="1"/>
  <c r="O44" i="14"/>
  <c r="O110" i="14" s="1"/>
  <c r="P44" i="14"/>
  <c r="P110" i="14" s="1"/>
  <c r="Q110" i="14"/>
  <c r="R110" i="14"/>
  <c r="S44" i="14"/>
  <c r="S110" i="14" s="1"/>
  <c r="E45" i="14"/>
  <c r="E111" i="14" s="1"/>
  <c r="F45" i="14"/>
  <c r="F111" i="14" s="1"/>
  <c r="G45" i="14"/>
  <c r="G111" i="14" s="1"/>
  <c r="H45" i="14"/>
  <c r="H111" i="14" s="1"/>
  <c r="I45" i="14"/>
  <c r="I111" i="14" s="1"/>
  <c r="J45" i="14"/>
  <c r="J111" i="14" s="1"/>
  <c r="K45" i="14"/>
  <c r="K111" i="14" s="1"/>
  <c r="L45" i="14"/>
  <c r="L111" i="14" s="1"/>
  <c r="M45" i="14"/>
  <c r="M111" i="14" s="1"/>
  <c r="N45" i="14"/>
  <c r="N111" i="14" s="1"/>
  <c r="O45" i="14"/>
  <c r="O111" i="14" s="1"/>
  <c r="P45" i="14"/>
  <c r="P111" i="14" s="1"/>
  <c r="Q111" i="14"/>
  <c r="R111" i="14"/>
  <c r="S45" i="14"/>
  <c r="S111" i="14" s="1"/>
  <c r="E46" i="14"/>
  <c r="E112" i="14" s="1"/>
  <c r="F46" i="14"/>
  <c r="F112" i="14" s="1"/>
  <c r="G46" i="14"/>
  <c r="G112" i="14" s="1"/>
  <c r="H46" i="14"/>
  <c r="H112" i="14" s="1"/>
  <c r="I46" i="14"/>
  <c r="I112" i="14" s="1"/>
  <c r="J46" i="14"/>
  <c r="J112" i="14" s="1"/>
  <c r="K46" i="14"/>
  <c r="K112" i="14" s="1"/>
  <c r="L46" i="14"/>
  <c r="L112" i="14" s="1"/>
  <c r="M46" i="14"/>
  <c r="M112" i="14" s="1"/>
  <c r="N46" i="14"/>
  <c r="N112" i="14" s="1"/>
  <c r="O46" i="14"/>
  <c r="O112" i="14" s="1"/>
  <c r="P46" i="14"/>
  <c r="P112" i="14" s="1"/>
  <c r="Q112" i="14"/>
  <c r="R112" i="14"/>
  <c r="S46" i="14"/>
  <c r="S112" i="14" s="1"/>
  <c r="E47" i="14"/>
  <c r="E113" i="14" s="1"/>
  <c r="F47" i="14"/>
  <c r="F113" i="14" s="1"/>
  <c r="G47" i="14"/>
  <c r="G113" i="14" s="1"/>
  <c r="H47" i="14"/>
  <c r="H113" i="14" s="1"/>
  <c r="I47" i="14"/>
  <c r="I113" i="14" s="1"/>
  <c r="J47" i="14"/>
  <c r="J113" i="14" s="1"/>
  <c r="K47" i="14"/>
  <c r="K113" i="14" s="1"/>
  <c r="L47" i="14"/>
  <c r="L113" i="14" s="1"/>
  <c r="M47" i="14"/>
  <c r="M113" i="14" s="1"/>
  <c r="N47" i="14"/>
  <c r="N113" i="14" s="1"/>
  <c r="O47" i="14"/>
  <c r="O113" i="14" s="1"/>
  <c r="P47" i="14"/>
  <c r="P113" i="14" s="1"/>
  <c r="Q113" i="14"/>
  <c r="R113" i="14"/>
  <c r="S47" i="14"/>
  <c r="S113" i="14" s="1"/>
  <c r="E48" i="14"/>
  <c r="E114" i="14" s="1"/>
  <c r="F48" i="14"/>
  <c r="F114" i="14" s="1"/>
  <c r="G48" i="14"/>
  <c r="G114" i="14" s="1"/>
  <c r="H48" i="14"/>
  <c r="H114" i="14" s="1"/>
  <c r="I48" i="14"/>
  <c r="I114" i="14" s="1"/>
  <c r="J48" i="14"/>
  <c r="J114" i="14" s="1"/>
  <c r="K48" i="14"/>
  <c r="K114" i="14" s="1"/>
  <c r="L48" i="14"/>
  <c r="L114" i="14" s="1"/>
  <c r="M48" i="14"/>
  <c r="M114" i="14" s="1"/>
  <c r="N48" i="14"/>
  <c r="N114" i="14" s="1"/>
  <c r="O48" i="14"/>
  <c r="O114" i="14" s="1"/>
  <c r="P48" i="14"/>
  <c r="P114" i="14" s="1"/>
  <c r="Q114" i="14"/>
  <c r="R114" i="14"/>
  <c r="S48" i="14"/>
  <c r="S114" i="14" s="1"/>
  <c r="E49" i="14"/>
  <c r="E115" i="14" s="1"/>
  <c r="F49" i="14"/>
  <c r="F115" i="14" s="1"/>
  <c r="G49" i="14"/>
  <c r="G115" i="14" s="1"/>
  <c r="H49" i="14"/>
  <c r="H115" i="14" s="1"/>
  <c r="I49" i="14"/>
  <c r="I115" i="14" s="1"/>
  <c r="J49" i="14"/>
  <c r="J115" i="14" s="1"/>
  <c r="K49" i="14"/>
  <c r="K115" i="14" s="1"/>
  <c r="L49" i="14"/>
  <c r="L115" i="14" s="1"/>
  <c r="M49" i="14"/>
  <c r="M115" i="14" s="1"/>
  <c r="N49" i="14"/>
  <c r="N115" i="14" s="1"/>
  <c r="O49" i="14"/>
  <c r="O115" i="14" s="1"/>
  <c r="P49" i="14"/>
  <c r="P115" i="14" s="1"/>
  <c r="Q115" i="14"/>
  <c r="R115" i="14"/>
  <c r="S49" i="14"/>
  <c r="S115" i="14" s="1"/>
  <c r="E50" i="14"/>
  <c r="E116" i="14" s="1"/>
  <c r="F50" i="14"/>
  <c r="F116" i="14" s="1"/>
  <c r="G50" i="14"/>
  <c r="G116" i="14" s="1"/>
  <c r="H50" i="14"/>
  <c r="H116" i="14" s="1"/>
  <c r="I50" i="14"/>
  <c r="I116" i="14" s="1"/>
  <c r="J50" i="14"/>
  <c r="J116" i="14" s="1"/>
  <c r="K50" i="14"/>
  <c r="K116" i="14" s="1"/>
  <c r="L50" i="14"/>
  <c r="L116" i="14" s="1"/>
  <c r="M50" i="14"/>
  <c r="M116" i="14" s="1"/>
  <c r="N50" i="14"/>
  <c r="N116" i="14" s="1"/>
  <c r="O50" i="14"/>
  <c r="O116" i="14" s="1"/>
  <c r="P50" i="14"/>
  <c r="P116" i="14" s="1"/>
  <c r="Q116" i="14"/>
  <c r="R116" i="14"/>
  <c r="S50" i="14"/>
  <c r="S116" i="14" s="1"/>
  <c r="E51" i="14"/>
  <c r="E117" i="14" s="1"/>
  <c r="F51" i="14"/>
  <c r="F117" i="14" s="1"/>
  <c r="G51" i="14"/>
  <c r="G117" i="14" s="1"/>
  <c r="H51" i="14"/>
  <c r="H117" i="14" s="1"/>
  <c r="I51" i="14"/>
  <c r="I117" i="14" s="1"/>
  <c r="J51" i="14"/>
  <c r="J117" i="14" s="1"/>
  <c r="K51" i="14"/>
  <c r="K117" i="14" s="1"/>
  <c r="L51" i="14"/>
  <c r="L117" i="14" s="1"/>
  <c r="M51" i="14"/>
  <c r="M117" i="14" s="1"/>
  <c r="N51" i="14"/>
  <c r="N117" i="14" s="1"/>
  <c r="O51" i="14"/>
  <c r="O117" i="14" s="1"/>
  <c r="P51" i="14"/>
  <c r="P117" i="14" s="1"/>
  <c r="Q117" i="14"/>
  <c r="R117" i="14"/>
  <c r="S51" i="14"/>
  <c r="S117" i="14" s="1"/>
  <c r="E52" i="14"/>
  <c r="E118" i="14" s="1"/>
  <c r="F52" i="14"/>
  <c r="F118" i="14" s="1"/>
  <c r="G52" i="14"/>
  <c r="G118" i="14" s="1"/>
  <c r="H52" i="14"/>
  <c r="H118" i="14" s="1"/>
  <c r="I52" i="14"/>
  <c r="I118" i="14" s="1"/>
  <c r="J52" i="14"/>
  <c r="J118" i="14" s="1"/>
  <c r="K52" i="14"/>
  <c r="K118" i="14" s="1"/>
  <c r="L52" i="14"/>
  <c r="L118" i="14" s="1"/>
  <c r="M52" i="14"/>
  <c r="M118" i="14" s="1"/>
  <c r="N52" i="14"/>
  <c r="N118" i="14" s="1"/>
  <c r="O52" i="14"/>
  <c r="O118" i="14" s="1"/>
  <c r="P52" i="14"/>
  <c r="P118" i="14" s="1"/>
  <c r="Q118" i="14"/>
  <c r="R118" i="14"/>
  <c r="S52" i="14"/>
  <c r="S118" i="14" s="1"/>
  <c r="E53" i="14"/>
  <c r="E119" i="14" s="1"/>
  <c r="F53" i="14"/>
  <c r="F119" i="14" s="1"/>
  <c r="G53" i="14"/>
  <c r="G119" i="14" s="1"/>
  <c r="H53" i="14"/>
  <c r="H119" i="14" s="1"/>
  <c r="I53" i="14"/>
  <c r="I119" i="14" s="1"/>
  <c r="J53" i="14"/>
  <c r="J119" i="14" s="1"/>
  <c r="K53" i="14"/>
  <c r="K119" i="14" s="1"/>
  <c r="L53" i="14"/>
  <c r="L119" i="14" s="1"/>
  <c r="M53" i="14"/>
  <c r="M119" i="14" s="1"/>
  <c r="N53" i="14"/>
  <c r="N119" i="14" s="1"/>
  <c r="O53" i="14"/>
  <c r="O119" i="14" s="1"/>
  <c r="P53" i="14"/>
  <c r="P119" i="14" s="1"/>
  <c r="Q119" i="14"/>
  <c r="R119" i="14"/>
  <c r="S53" i="14"/>
  <c r="S119" i="14" s="1"/>
  <c r="E54" i="14"/>
  <c r="E120" i="14" s="1"/>
  <c r="F54" i="14"/>
  <c r="F120" i="14" s="1"/>
  <c r="G54" i="14"/>
  <c r="G120" i="14" s="1"/>
  <c r="H54" i="14"/>
  <c r="H120" i="14" s="1"/>
  <c r="I54" i="14"/>
  <c r="I120" i="14" s="1"/>
  <c r="J54" i="14"/>
  <c r="J120" i="14" s="1"/>
  <c r="K54" i="14"/>
  <c r="K120" i="14" s="1"/>
  <c r="L54" i="14"/>
  <c r="L120" i="14" s="1"/>
  <c r="M54" i="14"/>
  <c r="M120" i="14" s="1"/>
  <c r="N54" i="14"/>
  <c r="N120" i="14" s="1"/>
  <c r="O54" i="14"/>
  <c r="O120" i="14" s="1"/>
  <c r="P54" i="14"/>
  <c r="P120" i="14" s="1"/>
  <c r="Q120" i="14"/>
  <c r="R120" i="14"/>
  <c r="S54" i="14"/>
  <c r="S120" i="14" s="1"/>
  <c r="E55" i="14"/>
  <c r="E121" i="14" s="1"/>
  <c r="F55" i="14"/>
  <c r="F121" i="14" s="1"/>
  <c r="G55" i="14"/>
  <c r="G121" i="14" s="1"/>
  <c r="H55" i="14"/>
  <c r="H121" i="14" s="1"/>
  <c r="I55" i="14"/>
  <c r="I121" i="14" s="1"/>
  <c r="J55" i="14"/>
  <c r="J121" i="14" s="1"/>
  <c r="K55" i="14"/>
  <c r="K121" i="14" s="1"/>
  <c r="L55" i="14"/>
  <c r="L121" i="14" s="1"/>
  <c r="M55" i="14"/>
  <c r="M121" i="14" s="1"/>
  <c r="N55" i="14"/>
  <c r="N121" i="14" s="1"/>
  <c r="O55" i="14"/>
  <c r="O121" i="14" s="1"/>
  <c r="P55" i="14"/>
  <c r="P121" i="14" s="1"/>
  <c r="Q121" i="14"/>
  <c r="R121" i="14"/>
  <c r="S55" i="14"/>
  <c r="S121" i="14" s="1"/>
  <c r="E56" i="14"/>
  <c r="E122" i="14" s="1"/>
  <c r="F56" i="14"/>
  <c r="F122" i="14" s="1"/>
  <c r="G56" i="14"/>
  <c r="G122" i="14" s="1"/>
  <c r="H56" i="14"/>
  <c r="H122" i="14" s="1"/>
  <c r="I56" i="14"/>
  <c r="I122" i="14" s="1"/>
  <c r="J56" i="14"/>
  <c r="J122" i="14" s="1"/>
  <c r="K56" i="14"/>
  <c r="K122" i="14" s="1"/>
  <c r="L56" i="14"/>
  <c r="L122" i="14" s="1"/>
  <c r="M56" i="14"/>
  <c r="M122" i="14" s="1"/>
  <c r="N56" i="14"/>
  <c r="N122" i="14" s="1"/>
  <c r="O56" i="14"/>
  <c r="O122" i="14" s="1"/>
  <c r="P56" i="14"/>
  <c r="P122" i="14" s="1"/>
  <c r="Q122" i="14"/>
  <c r="R122" i="14"/>
  <c r="S56" i="14"/>
  <c r="S122" i="14" s="1"/>
  <c r="E57" i="14"/>
  <c r="E123" i="14" s="1"/>
  <c r="F57" i="14"/>
  <c r="F123" i="14" s="1"/>
  <c r="G57" i="14"/>
  <c r="G123" i="14" s="1"/>
  <c r="H57" i="14"/>
  <c r="H123" i="14" s="1"/>
  <c r="I57" i="14"/>
  <c r="I123" i="14" s="1"/>
  <c r="J57" i="14"/>
  <c r="J123" i="14" s="1"/>
  <c r="K57" i="14"/>
  <c r="K123" i="14" s="1"/>
  <c r="L57" i="14"/>
  <c r="L123" i="14" s="1"/>
  <c r="M57" i="14"/>
  <c r="M123" i="14" s="1"/>
  <c r="N57" i="14"/>
  <c r="N123" i="14" s="1"/>
  <c r="O57" i="14"/>
  <c r="O123" i="14" s="1"/>
  <c r="P57" i="14"/>
  <c r="P123" i="14" s="1"/>
  <c r="Q123" i="14"/>
  <c r="R123" i="14"/>
  <c r="S57" i="14"/>
  <c r="S123" i="14" s="1"/>
  <c r="E58" i="14"/>
  <c r="E124" i="14" s="1"/>
  <c r="F58" i="14"/>
  <c r="F124" i="14" s="1"/>
  <c r="G58" i="14"/>
  <c r="G124" i="14" s="1"/>
  <c r="H58" i="14"/>
  <c r="H124" i="14" s="1"/>
  <c r="I58" i="14"/>
  <c r="I124" i="14" s="1"/>
  <c r="J58" i="14"/>
  <c r="J124" i="14" s="1"/>
  <c r="K58" i="14"/>
  <c r="K124" i="14" s="1"/>
  <c r="L58" i="14"/>
  <c r="L124" i="14" s="1"/>
  <c r="M58" i="14"/>
  <c r="M124" i="14" s="1"/>
  <c r="N58" i="14"/>
  <c r="N124" i="14" s="1"/>
  <c r="O58" i="14"/>
  <c r="O124" i="14" s="1"/>
  <c r="P58" i="14"/>
  <c r="P124" i="14" s="1"/>
  <c r="Q124" i="14"/>
  <c r="R124" i="14"/>
  <c r="S58" i="14"/>
  <c r="S124" i="14" s="1"/>
  <c r="E59" i="14"/>
  <c r="E125" i="14" s="1"/>
  <c r="F59" i="14"/>
  <c r="F125" i="14" s="1"/>
  <c r="G59" i="14"/>
  <c r="G125" i="14" s="1"/>
  <c r="H59" i="14"/>
  <c r="H125" i="14" s="1"/>
  <c r="I59" i="14"/>
  <c r="I125" i="14" s="1"/>
  <c r="J59" i="14"/>
  <c r="J125" i="14" s="1"/>
  <c r="K59" i="14"/>
  <c r="K125" i="14" s="1"/>
  <c r="L59" i="14"/>
  <c r="L125" i="14" s="1"/>
  <c r="M59" i="14"/>
  <c r="M125" i="14" s="1"/>
  <c r="N59" i="14"/>
  <c r="N125" i="14" s="1"/>
  <c r="O59" i="14"/>
  <c r="O125" i="14" s="1"/>
  <c r="P59" i="14"/>
  <c r="P125" i="14" s="1"/>
  <c r="Q125" i="14"/>
  <c r="R125" i="14"/>
  <c r="S59" i="14"/>
  <c r="S125" i="14" s="1"/>
  <c r="E60" i="14"/>
  <c r="E126" i="14" s="1"/>
  <c r="F60" i="14"/>
  <c r="F126" i="14" s="1"/>
  <c r="G60" i="14"/>
  <c r="G126" i="14" s="1"/>
  <c r="H60" i="14"/>
  <c r="H126" i="14" s="1"/>
  <c r="I60" i="14"/>
  <c r="I126" i="14" s="1"/>
  <c r="J60" i="14"/>
  <c r="J126" i="14" s="1"/>
  <c r="K60" i="14"/>
  <c r="K126" i="14" s="1"/>
  <c r="L60" i="14"/>
  <c r="L126" i="14" s="1"/>
  <c r="M60" i="14"/>
  <c r="M126" i="14" s="1"/>
  <c r="N60" i="14"/>
  <c r="N126" i="14" s="1"/>
  <c r="O60" i="14"/>
  <c r="O126" i="14" s="1"/>
  <c r="P60" i="14"/>
  <c r="P126" i="14" s="1"/>
  <c r="Q126" i="14"/>
  <c r="R126" i="14"/>
  <c r="S60" i="14"/>
  <c r="S126" i="14" s="1"/>
  <c r="E61" i="14"/>
  <c r="E127" i="14" s="1"/>
  <c r="F61" i="14"/>
  <c r="F127" i="14" s="1"/>
  <c r="G61" i="14"/>
  <c r="G127" i="14" s="1"/>
  <c r="H61" i="14"/>
  <c r="H127" i="14" s="1"/>
  <c r="I61" i="14"/>
  <c r="I127" i="14" s="1"/>
  <c r="J61" i="14"/>
  <c r="J127" i="14" s="1"/>
  <c r="K61" i="14"/>
  <c r="K127" i="14" s="1"/>
  <c r="L61" i="14"/>
  <c r="L127" i="14" s="1"/>
  <c r="M61" i="14"/>
  <c r="M127" i="14" s="1"/>
  <c r="N61" i="14"/>
  <c r="N127" i="14" s="1"/>
  <c r="O61" i="14"/>
  <c r="O127" i="14" s="1"/>
  <c r="P61" i="14"/>
  <c r="P127" i="14" s="1"/>
  <c r="Q127" i="14"/>
  <c r="R127" i="14"/>
  <c r="S61" i="14"/>
  <c r="S127" i="14" s="1"/>
  <c r="E62" i="14"/>
  <c r="E128" i="14" s="1"/>
  <c r="F62" i="14"/>
  <c r="F128" i="14" s="1"/>
  <c r="G62" i="14"/>
  <c r="G128" i="14" s="1"/>
  <c r="H62" i="14"/>
  <c r="H128" i="14" s="1"/>
  <c r="I62" i="14"/>
  <c r="I128" i="14" s="1"/>
  <c r="J62" i="14"/>
  <c r="J128" i="14" s="1"/>
  <c r="K62" i="14"/>
  <c r="K128" i="14" s="1"/>
  <c r="L62" i="14"/>
  <c r="L128" i="14" s="1"/>
  <c r="M62" i="14"/>
  <c r="M128" i="14" s="1"/>
  <c r="N62" i="14"/>
  <c r="N128" i="14" s="1"/>
  <c r="O62" i="14"/>
  <c r="O128" i="14" s="1"/>
  <c r="P62" i="14"/>
  <c r="P128" i="14" s="1"/>
  <c r="Q128" i="14"/>
  <c r="R128" i="14"/>
  <c r="S62" i="14"/>
  <c r="S128" i="14" s="1"/>
  <c r="E63" i="14"/>
  <c r="E129" i="14" s="1"/>
  <c r="F63" i="14"/>
  <c r="F129" i="14" s="1"/>
  <c r="G63" i="14"/>
  <c r="G129" i="14" s="1"/>
  <c r="H63" i="14"/>
  <c r="H129" i="14" s="1"/>
  <c r="I63" i="14"/>
  <c r="I129" i="14" s="1"/>
  <c r="J63" i="14"/>
  <c r="J129" i="14" s="1"/>
  <c r="K63" i="14"/>
  <c r="K129" i="14" s="1"/>
  <c r="L63" i="14"/>
  <c r="L129" i="14" s="1"/>
  <c r="M63" i="14"/>
  <c r="M129" i="14" s="1"/>
  <c r="N63" i="14"/>
  <c r="N129" i="14" s="1"/>
  <c r="O63" i="14"/>
  <c r="O129" i="14" s="1"/>
  <c r="P63" i="14"/>
  <c r="P129" i="14" s="1"/>
  <c r="Q129" i="14"/>
  <c r="R129" i="14"/>
  <c r="S63" i="14"/>
  <c r="S129" i="14" s="1"/>
  <c r="S9" i="14"/>
  <c r="S75" i="14" s="1"/>
  <c r="R75" i="14"/>
  <c r="Q75" i="14"/>
  <c r="P9" i="14"/>
  <c r="P75" i="14" s="1"/>
  <c r="O9" i="14"/>
  <c r="O75" i="14" s="1"/>
  <c r="N9" i="14"/>
  <c r="N75" i="14" s="1"/>
  <c r="M9" i="14"/>
  <c r="M75" i="14" s="1"/>
  <c r="L9" i="14"/>
  <c r="L75" i="14" s="1"/>
  <c r="K9" i="14"/>
  <c r="K75" i="14" s="1"/>
  <c r="J9" i="14"/>
  <c r="J75" i="14" s="1"/>
  <c r="I9" i="14"/>
  <c r="I75" i="14" s="1"/>
  <c r="H9" i="14"/>
  <c r="H75" i="14" s="1"/>
  <c r="G9" i="14"/>
  <c r="G75" i="14" s="1"/>
  <c r="F9" i="14"/>
  <c r="F75" i="14" s="1"/>
  <c r="E9" i="14"/>
  <c r="E75" i="14" s="1"/>
</calcChain>
</file>

<file path=xl/sharedStrings.xml><?xml version="1.0" encoding="utf-8"?>
<sst xmlns="http://schemas.openxmlformats.org/spreadsheetml/2006/main" count="633" uniqueCount="182">
  <si>
    <t>Kreisfreie Stadt
Landkreis
(Großstadt, Umland)
Statistische Region
Land</t>
  </si>
  <si>
    <t>Ausländerinnen und Ausländer am 31.12.</t>
  </si>
  <si>
    <t>Anzahl</t>
  </si>
  <si>
    <t>Prozent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</si>
  <si>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</si>
  <si>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</si>
  <si>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</si>
  <si>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</si>
  <si>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</si>
  <si>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</si>
  <si>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</si>
  <si>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</si>
  <si>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</si>
  <si>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</si>
  <si>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</si>
  <si>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</si>
  <si>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</si>
  <si>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</si>
  <si>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</si>
  <si>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</si>
  <si>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Braunschweig,Stadt</t>
  </si>
  <si>
    <t>Salzgitter,Stadt</t>
  </si>
  <si>
    <t>Wolfsburg,Stadt</t>
  </si>
  <si>
    <t>Gifhorn</t>
  </si>
  <si>
    <t>-</t>
  </si>
  <si>
    <t>dav. Göttingen, Umland</t>
  </si>
  <si>
    <t>Goslar</t>
  </si>
  <si>
    <t>Helmstedt</t>
  </si>
  <si>
    <t>Northeim</t>
  </si>
  <si>
    <t>Peine</t>
  </si>
  <si>
    <t>Wolfenbüttel</t>
  </si>
  <si>
    <t xml:space="preserve">dav. Göttingen,Stadt </t>
  </si>
  <si>
    <t>Stat. Region Braunschweig</t>
  </si>
  <si>
    <t>Hannover, Region</t>
  </si>
  <si>
    <t>dav. Hannover, Landeshauptstadt</t>
  </si>
  <si>
    <t>dav. Hannover, Umland</t>
  </si>
  <si>
    <t>Diepholz</t>
  </si>
  <si>
    <t>Hameln-Pyrmont</t>
  </si>
  <si>
    <t>Hildesheim</t>
  </si>
  <si>
    <t>dav. Hildesheim,Stadt(ab 2014)</t>
  </si>
  <si>
    <t>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</si>
  <si>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</si>
  <si>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</si>
  <si>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</si>
  <si>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</si>
  <si>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</si>
  <si>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</si>
  <si>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</si>
  <si>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</si>
  <si>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</si>
  <si>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</si>
  <si>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</si>
  <si>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</si>
  <si>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</si>
  <si>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</si>
  <si>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</si>
  <si>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</si>
  <si>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Delmenhorst,Stadt</t>
  </si>
  <si>
    <t>Emden,Stadt</t>
  </si>
  <si>
    <t>Oldenburg(Oldb),Stadt</t>
  </si>
  <si>
    <t>Osnabrück,Stadt</t>
  </si>
  <si>
    <t>Wilhelmshaven,Stadt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</si>
  <si>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</si>
  <si>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</si>
  <si>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</si>
  <si>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</si>
  <si>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</si>
  <si>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</si>
  <si>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</si>
  <si>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</si>
  <si>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</si>
  <si>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</si>
  <si>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</si>
  <si>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</si>
  <si>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</si>
  <si>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</si>
  <si>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1) Anteil der Ausländerinnen und Ausländer laut Ausländerzentralregister an der Bevölkerung laut Fortschreibung. Aufgrund der unterschiedlichen Fortschreibungsbasis für 2005 und 2016 ist die Vergleichbarkeit eingeschränkt.</t>
  </si>
  <si>
    <t>Quelle: Ausländerzentralregister, Bevölkerungsfortschreibung</t>
  </si>
  <si>
    <t>18</t>
  </si>
  <si>
    <t>17</t>
  </si>
  <si>
    <t>Göttingen</t>
  </si>
  <si>
    <t>Anteil an der Bevölkerung</t>
  </si>
  <si>
    <t>AGS</t>
  </si>
  <si>
    <t>19</t>
  </si>
  <si>
    <t>Indikator A2: Ausländerinnen und Ausländer in Niedersachsen</t>
  </si>
  <si>
    <t>Tabelle A2-3: Ausländerinnen und Ausländer in Niedersachsen nach Statistischen Regionen</t>
  </si>
  <si>
    <t>Gebiet</t>
  </si>
  <si>
    <t>Wert</t>
  </si>
  <si>
    <t>Ausländische Bevölkerung in Niedersachsen (Gebietsstand 1.7.2017)</t>
  </si>
  <si>
    <t>- Ausländerzentralregister - </t>
  </si>
  <si>
    <t>Statistische Region*, Kreis*</t>
  </si>
  <si>
    <t>0 Niedersachsen</t>
  </si>
  <si>
    <t>1 Braunschweig</t>
  </si>
  <si>
    <t>101 Braunschweig,Stadt</t>
  </si>
  <si>
    <t>102 Salzgitter,Stadt</t>
  </si>
  <si>
    <t>103 Wolfsburg,Stadt</t>
  </si>
  <si>
    <t>151 Gifhorn</t>
  </si>
  <si>
    <t>153 Goslar</t>
  </si>
  <si>
    <t>154 Helmstedt</t>
  </si>
  <si>
    <t>155 Northeim</t>
  </si>
  <si>
    <t>157 Peine</t>
  </si>
  <si>
    <t>158 Wolfenbüttel</t>
  </si>
  <si>
    <t>159 Göttingen</t>
  </si>
  <si>
    <t>159016 Göttingen,Stadt</t>
  </si>
  <si>
    <t>2 Hannover</t>
  </si>
  <si>
    <t>241 Hannover,Region</t>
  </si>
  <si>
    <t>241001 Hannover,Landeshauptstadt</t>
  </si>
  <si>
    <t>251 Diepholz</t>
  </si>
  <si>
    <t>252 Hameln-Pyrmont</t>
  </si>
  <si>
    <t>254 Hildesheim</t>
  </si>
  <si>
    <t>254021 Hildesheim,Stadt</t>
  </si>
  <si>
    <t>255 Holzminden</t>
  </si>
  <si>
    <t>256 Nienburg (Weser)</t>
  </si>
  <si>
    <t>257 Schaumburg</t>
  </si>
  <si>
    <t>3 Lüneburg</t>
  </si>
  <si>
    <t>351 Celle</t>
  </si>
  <si>
    <t>352 Cuxhaven</t>
  </si>
  <si>
    <t>353 Harburg</t>
  </si>
  <si>
    <t>354 Lüchow-Dannenberg</t>
  </si>
  <si>
    <t>355 Lüneburg</t>
  </si>
  <si>
    <t>356 Osterholz</t>
  </si>
  <si>
    <t>357 Rotenburg (Wümme)</t>
  </si>
  <si>
    <t>358 Heidekreis</t>
  </si>
  <si>
    <t>359 Stade</t>
  </si>
  <si>
    <t>360 Uelzen</t>
  </si>
  <si>
    <t>361 Verden</t>
  </si>
  <si>
    <t>4 Weser-Ems</t>
  </si>
  <si>
    <t>401 Delmenhorst,Stadt</t>
  </si>
  <si>
    <t>402 Emden,Stadt</t>
  </si>
  <si>
    <t>403 Oldenburg(Oldb),Stadt</t>
  </si>
  <si>
    <t>404 Osnabrück,Stadt</t>
  </si>
  <si>
    <t>405 Wilhelmshaven,Stadt</t>
  </si>
  <si>
    <t>451 Ammerland</t>
  </si>
  <si>
    <t>452 Aurich</t>
  </si>
  <si>
    <t>453 Cloppenburg</t>
  </si>
  <si>
    <t>454 Emsland</t>
  </si>
  <si>
    <t>455 Friesland</t>
  </si>
  <si>
    <t>456 Grafschaft Bentheim</t>
  </si>
  <si>
    <t>457 Leer</t>
  </si>
  <si>
    <t>458 Oldenburg</t>
  </si>
  <si>
    <t>459 Osnabrück</t>
  </si>
  <si>
    <t>460 Vechta</t>
  </si>
  <si>
    <t>461 Wesermarsch</t>
  </si>
  <si>
    <t>462 Wittmund</t>
  </si>
  <si>
    <t>Das Landesergebnis für 1994 weicht von der Addition der Kreisergebnisse ab,</t>
  </si>
  <si>
    <t>da für die 3498 Asylbewerber (darunter 1148 weibliche)</t>
  </si>
  <si>
    <t>der Regionalnachweis nicht geführt wurde.</t>
  </si>
  <si>
    <t>Zur Sicherstellung der Geheimhaltung wird ab 2016 im Ausländerzentralregister ein Rundungsverfahren angewendet.</t>
  </si>
  <si>
    <t>Alle Tabellenfelder mit Fallzahlen werden zunächst ohne Rundung ermittelt.</t>
  </si>
  <si>
    <t>Anschließend wird jede Zahl für sich auf ein Vielfaches von 5 auf- oder abgerundet (0 bis 2 auf 0, 3 bis 7 auf 5 und 8 bis 12 auf 10 gerundet usw.).</t>
  </si>
  <si>
    <t>Die Abweichung je ausgewiesenem Datenfeld vom Echtwert beträgt maximal 2 Personen.</t>
  </si>
  <si>
    <t>Zu beachten ist, dass in den Tabellen Rundungsdifferenzen auftreten können, wenn man innerhalb einer Tabelle die gerundeten Werte aufsummiert.</t>
  </si>
  <si>
    <t>Nds. Landesamt für Statistik                                                                                                                             Tabelle B1050001</t>
  </si>
  <si>
    <t>Absolute Bevölkerung</t>
  </si>
  <si>
    <t>159999 Göttingen Umland</t>
  </si>
  <si>
    <t>241999 Hannover Umland</t>
  </si>
  <si>
    <t>254999 Hildesheim Umland</t>
  </si>
  <si>
    <t>AGS_Karte</t>
  </si>
  <si>
    <t>Anteil an der Bev. 2005</t>
  </si>
  <si>
    <t>Anteil an der Bev. 2016</t>
  </si>
  <si>
    <t>Anteil an der Bev. 2019</t>
  </si>
  <si>
    <t>2019 gg 2005 in Prozent</t>
  </si>
  <si>
    <t>Indikator A1: Bevölkerung in Niedersachsen</t>
  </si>
  <si>
    <t>Tabelle A1-3K: Bevölkerung 2005 bis 2019 nach Kreisen</t>
  </si>
  <si>
    <t>Einwohnerinnen und Einwohner am 31.12.1)</t>
  </si>
  <si>
    <t>Veränderung</t>
  </si>
  <si>
    <t>2019 / 2005</t>
  </si>
  <si>
    <t>2019 / 2014</t>
  </si>
  <si>
    <t>2019 / 2018</t>
  </si>
  <si>
    <t>Salzgitter, Stadt</t>
  </si>
  <si>
    <t>Wolfsburg, Stadt</t>
  </si>
  <si>
    <t>Göttingen, Stadt</t>
  </si>
  <si>
    <t>Göttingen, Umland</t>
  </si>
  <si>
    <t>Hildesheim, Stadt</t>
  </si>
  <si>
    <t>Hildesheim, Umland</t>
  </si>
  <si>
    <t>Delmenhorst, Stadt</t>
  </si>
  <si>
    <t>Emden, Stadt</t>
  </si>
  <si>
    <t>Oldenburg(Oldb), Stadt</t>
  </si>
  <si>
    <t>Osnabrück, Stadt</t>
  </si>
  <si>
    <t>Wilhelmshaven, Stadt</t>
  </si>
  <si>
    <t>Anzahl_A</t>
  </si>
  <si>
    <t>Anteil_A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</si>
</sst>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##\ ###\ ##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NDSFrutiger 45 Light"/>
      <family val="2"/>
    </font>
    <font>
      <sz val="6"/>
      <name val="NDSFrutiger 45 Light"/>
    </font>
    <font>
      <sz val="6"/>
      <color theme="1"/>
      <name val="NDSFrutiger 45 Light"/>
      <family val="2"/>
    </font>
    <font>
      <sz val="6"/>
      <name val="NDSFrutiger 45 Light"/>
      <family val="2"/>
    </font>
    <font>
      <sz val="6"/>
      <color theme="1"/>
      <name val="NDSFrutiger 55 Roman"/>
    </font>
    <font>
      <sz val="6"/>
      <name val="NDSFrutiger 55 Roman"/>
    </font>
    <font>
      <sz val="11"/>
      <color theme="1"/>
      <name val="NDSFrutiger 55 Roman"/>
    </font>
    <font>
      <sz val="6"/>
      <color theme="1"/>
      <name val="Calibri"/>
      <family val="2"/>
      <scheme val="minor"/>
    </font>
    <font>
      <sz val="6"/>
      <color theme="1"/>
      <name val="NDSFrutiger 45 Light"/>
    </font>
    <font>
      <sz val="6"/>
      <color indexed="8"/>
      <name val="NDSFrutiger 45 Light"/>
    </font>
    <font>
      <sz val="11"/>
      <name val="NDSFrutiger 55 Roman"/>
    </font>
    <font>
      <sz val="9"/>
      <name val="NDSFrutiger 55 Roman"/>
    </font>
    <font>
      <sz val="11"/>
      <color rgb="FF9C5700"/>
      <name val="Calibri"/>
      <family val="2"/>
      <scheme val="minor"/>
    </font>
    <font>
      <sz val="9"/>
      <color theme="1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E4E4E4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  <xf numFmtId="0" fontId="30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99">
    <xf numFmtId="0" fontId="0" fillId="0" borderId="0" xfId="0"/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0" fillId="0" borderId="0" xfId="0" applyFill="1"/>
    <xf numFmtId="0" fontId="22" fillId="0" borderId="0" xfId="0" applyFont="1" applyAlignment="1"/>
    <xf numFmtId="164" fontId="23" fillId="0" borderId="0" xfId="0" applyNumberFormat="1" applyFont="1" applyAlignment="1">
      <alignment vertical="top"/>
    </xf>
    <xf numFmtId="164" fontId="23" fillId="0" borderId="0" xfId="0" applyNumberFormat="1" applyFont="1" applyAlignment="1">
      <alignment horizontal="right" vertical="top"/>
    </xf>
    <xf numFmtId="0" fontId="0" fillId="0" borderId="0" xfId="0" applyAlignment="1">
      <alignment vertical="top"/>
    </xf>
    <xf numFmtId="0" fontId="24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3" fillId="0" borderId="16" xfId="0" applyFont="1" applyBorder="1" applyAlignment="1">
      <alignment vertical="top"/>
    </xf>
    <xf numFmtId="0" fontId="19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64" fontId="23" fillId="0" borderId="0" xfId="0" applyNumberFormat="1" applyFont="1" applyAlignment="1"/>
    <xf numFmtId="0" fontId="19" fillId="0" borderId="0" xfId="0" applyFont="1" applyFill="1" applyAlignment="1">
      <alignment vertical="top"/>
    </xf>
    <xf numFmtId="165" fontId="19" fillId="0" borderId="0" xfId="0" applyNumberFormat="1" applyFont="1" applyAlignment="1"/>
    <xf numFmtId="164" fontId="19" fillId="0" borderId="0" xfId="0" applyNumberFormat="1" applyFont="1" applyAlignment="1">
      <alignment vertical="center"/>
    </xf>
    <xf numFmtId="0" fontId="19" fillId="0" borderId="17" xfId="0" applyFont="1" applyBorder="1" applyAlignment="1">
      <alignment horizontal="center" vertical="center" wrapText="1"/>
    </xf>
    <xf numFmtId="1" fontId="20" fillId="0" borderId="0" xfId="0" applyNumberFormat="1" applyFont="1" applyBorder="1" applyAlignment="1">
      <alignment horizontal="center" vertical="center"/>
    </xf>
    <xf numFmtId="1" fontId="21" fillId="0" borderId="0" xfId="0" applyNumberFormat="1" applyFont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7" fillId="0" borderId="0" xfId="43" applyNumberFormat="1" applyFont="1" applyFill="1" applyBorder="1" applyAlignment="1" applyProtection="1">
      <alignment horizontal="right" vertical="center"/>
    </xf>
    <xf numFmtId="0" fontId="23" fillId="0" borderId="0" xfId="0" applyFont="1" applyBorder="1" applyAlignment="1">
      <alignment vertical="top"/>
    </xf>
    <xf numFmtId="0" fontId="28" fillId="0" borderId="0" xfId="0" applyFont="1" applyAlignment="1" applyProtection="1">
      <alignment vertical="center"/>
      <protection locked="0"/>
    </xf>
    <xf numFmtId="0" fontId="29" fillId="0" borderId="0" xfId="0" applyFont="1"/>
    <xf numFmtId="0" fontId="19" fillId="0" borderId="17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1" fontId="21" fillId="0" borderId="0" xfId="0" applyNumberFormat="1" applyFont="1" applyFill="1" applyAlignment="1">
      <alignment horizontal="center" vertical="center"/>
    </xf>
    <xf numFmtId="165" fontId="22" fillId="0" borderId="0" xfId="0" applyNumberFormat="1" applyFont="1" applyFill="1" applyAlignment="1">
      <alignment horizontal="right" vertical="top"/>
    </xf>
    <xf numFmtId="164" fontId="23" fillId="0" borderId="0" xfId="0" applyNumberFormat="1" applyFont="1" applyFill="1" applyAlignment="1">
      <alignment horizontal="right" vertical="top"/>
    </xf>
    <xf numFmtId="0" fontId="0" fillId="0" borderId="0" xfId="0" applyFill="1" applyAlignment="1">
      <alignment vertical="top"/>
    </xf>
    <xf numFmtId="164" fontId="23" fillId="0" borderId="0" xfId="0" applyNumberFormat="1" applyFont="1" applyFill="1" applyAlignment="1">
      <alignment vertical="top"/>
    </xf>
    <xf numFmtId="165" fontId="22" fillId="0" borderId="0" xfId="0" applyNumberFormat="1" applyFont="1" applyFill="1"/>
    <xf numFmtId="0" fontId="0" fillId="0" borderId="0" xfId="0" applyFill="1" applyAlignment="1">
      <alignment vertical="center"/>
    </xf>
    <xf numFmtId="164" fontId="23" fillId="0" borderId="0" xfId="0" applyNumberFormat="1" applyFont="1" applyFill="1" applyAlignment="1"/>
    <xf numFmtId="165" fontId="20" fillId="0" borderId="0" xfId="0" applyNumberFormat="1" applyFont="1" applyFill="1"/>
    <xf numFmtId="164" fontId="19" fillId="0" borderId="0" xfId="0" applyNumberFormat="1" applyFont="1" applyFill="1" applyAlignment="1">
      <alignment vertical="center"/>
    </xf>
    <xf numFmtId="0" fontId="25" fillId="0" borderId="0" xfId="0" applyFont="1" applyFill="1"/>
    <xf numFmtId="165" fontId="0" fillId="0" borderId="0" xfId="0" applyNumberFormat="1"/>
    <xf numFmtId="0" fontId="0" fillId="0" borderId="0" xfId="0" applyNumberFormat="1"/>
    <xf numFmtId="0" fontId="19" fillId="0" borderId="21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2" fontId="27" fillId="0" borderId="0" xfId="43" applyNumberFormat="1" applyFont="1" applyFill="1" applyBorder="1" applyAlignment="1" applyProtection="1">
      <alignment vertical="center"/>
    </xf>
    <xf numFmtId="2" fontId="26" fillId="0" borderId="0" xfId="0" applyNumberFormat="1" applyFont="1" applyFill="1" applyBorder="1" applyAlignment="1">
      <alignment vertical="center"/>
    </xf>
    <xf numFmtId="2" fontId="26" fillId="0" borderId="0" xfId="0" applyNumberFormat="1" applyFont="1" applyBorder="1" applyAlignment="1">
      <alignment horizontal="right" vertical="center"/>
    </xf>
    <xf numFmtId="2" fontId="26" fillId="0" borderId="0" xfId="0" applyNumberFormat="1" applyFont="1" applyBorder="1" applyAlignment="1">
      <alignment vertical="top"/>
    </xf>
    <xf numFmtId="2" fontId="26" fillId="0" borderId="0" xfId="0" applyNumberFormat="1" applyFont="1" applyBorder="1" applyAlignment="1">
      <alignment vertical="center"/>
    </xf>
    <xf numFmtId="2" fontId="26" fillId="0" borderId="0" xfId="0" applyNumberFormat="1" applyFont="1" applyFill="1" applyBorder="1" applyAlignment="1">
      <alignment horizontal="right" vertical="center"/>
    </xf>
    <xf numFmtId="165" fontId="26" fillId="33" borderId="0" xfId="0" applyNumberFormat="1" applyFont="1" applyFill="1" applyAlignment="1">
      <alignment horizontal="right" vertical="center"/>
    </xf>
    <xf numFmtId="165" fontId="20" fillId="33" borderId="0" xfId="0" applyNumberFormat="1" applyFont="1" applyFill="1" applyAlignment="1">
      <alignment horizontal="right" vertical="center"/>
    </xf>
    <xf numFmtId="164" fontId="27" fillId="33" borderId="0" xfId="44" applyNumberFormat="1" applyFont="1" applyFill="1" applyBorder="1" applyAlignment="1" applyProtection="1">
      <alignment horizontal="right" vertical="center"/>
    </xf>
    <xf numFmtId="164" fontId="27" fillId="33" borderId="0" xfId="43" applyNumberFormat="1" applyFont="1" applyFill="1" applyBorder="1" applyAlignment="1" applyProtection="1">
      <alignment horizontal="right" vertical="center"/>
    </xf>
    <xf numFmtId="164" fontId="21" fillId="33" borderId="0" xfId="0" applyNumberFormat="1" applyFont="1" applyFill="1" applyBorder="1" applyAlignment="1">
      <alignment horizontal="right" vertical="center"/>
    </xf>
    <xf numFmtId="164" fontId="21" fillId="33" borderId="0" xfId="0" applyNumberFormat="1" applyFont="1" applyFill="1" applyBorder="1" applyAlignment="1">
      <alignment vertical="center"/>
    </xf>
    <xf numFmtId="0" fontId="0" fillId="0" borderId="0" xfId="0"/>
    <xf numFmtId="0" fontId="31" fillId="0" borderId="0" xfId="0" applyFont="1"/>
    <xf numFmtId="0" fontId="31" fillId="0" borderId="25" xfId="0" applyFont="1" applyBorder="1" applyAlignment="1">
      <alignment horizontal="left" wrapText="1"/>
    </xf>
    <xf numFmtId="0" fontId="31" fillId="0" borderId="25" xfId="0" applyFont="1" applyBorder="1" applyAlignment="1">
      <alignment horizontal="right" wrapText="1"/>
    </xf>
    <xf numFmtId="0" fontId="31" fillId="34" borderId="25" xfId="0" applyFont="1" applyFill="1" applyBorder="1" applyAlignment="1">
      <alignment horizontal="left" wrapText="1"/>
    </xf>
    <xf numFmtId="0" fontId="31" fillId="34" borderId="25" xfId="0" applyFont="1" applyFill="1" applyBorder="1" applyAlignment="1">
      <alignment horizontal="right" wrapText="1"/>
    </xf>
    <xf numFmtId="0" fontId="31" fillId="34" borderId="26" xfId="0" applyFont="1" applyFill="1" applyBorder="1" applyAlignment="1">
      <alignment horizontal="center" vertical="center" wrapText="1"/>
    </xf>
    <xf numFmtId="0" fontId="31" fillId="34" borderId="27" xfId="0" applyFont="1" applyFill="1" applyBorder="1" applyAlignment="1">
      <alignment horizontal="center" vertical="center" wrapText="1"/>
    </xf>
    <xf numFmtId="0" fontId="31" fillId="34" borderId="25" xfId="0" applyFont="1" applyFill="1" applyBorder="1" applyAlignment="1">
      <alignment horizontal="center" vertical="center" wrapText="1"/>
    </xf>
    <xf numFmtId="0" fontId="31" fillId="34" borderId="28" xfId="0" applyFont="1" applyFill="1" applyBorder="1" applyAlignment="1">
      <alignment horizontal="center" vertical="center" wrapText="1"/>
    </xf>
    <xf numFmtId="165" fontId="31" fillId="0" borderId="25" xfId="0" applyNumberFormat="1" applyFont="1" applyBorder="1" applyAlignment="1">
      <alignment horizontal="right" wrapText="1"/>
    </xf>
    <xf numFmtId="165" fontId="31" fillId="34" borderId="25" xfId="0" applyNumberFormat="1" applyFont="1" applyFill="1" applyBorder="1" applyAlignment="1">
      <alignment horizontal="right" wrapText="1"/>
    </xf>
    <xf numFmtId="0" fontId="19" fillId="0" borderId="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0" fontId="26" fillId="0" borderId="22" xfId="0" applyNumberFormat="1" applyFont="1" applyBorder="1" applyAlignment="1">
      <alignment horizontal="center" vertical="center"/>
    </xf>
    <xf numFmtId="0" fontId="26" fillId="0" borderId="23" xfId="0" applyNumberFormat="1" applyFont="1" applyBorder="1" applyAlignment="1">
      <alignment horizontal="center" vertical="center"/>
    </xf>
    <xf numFmtId="0" fontId="26" fillId="0" borderId="24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0" fontId="26" fillId="0" borderId="22" xfId="0" applyNumberFormat="1" applyFont="1" applyBorder="1" applyAlignment="1">
      <alignment horizontal="center" vertical="center"/>
    </xf>
    <xf numFmtId="0" fontId="26" fillId="0" borderId="23" xfId="0" applyNumberFormat="1" applyFont="1" applyBorder="1" applyAlignment="1">
      <alignment horizontal="center" vertical="center"/>
    </xf>
    <xf numFmtId="0" fontId="26" fillId="0" borderId="24" xfId="0" applyNumberFormat="1" applyFont="1" applyBorder="1" applyAlignment="1">
      <alignment horizontal="center" vertical="center"/>
    </xf>
    <xf numFmtId="0" fontId="19" fillId="0" borderId="22" xfId="42" applyFont="1" applyBorder="1" applyAlignment="1">
      <alignment horizontal="center" vertical="center" wrapText="1"/>
    </xf>
    <xf numFmtId="0" fontId="19" fillId="0" borderId="23" xfId="42" applyFont="1" applyBorder="1" applyAlignment="1">
      <alignment horizontal="center" vertical="center" wrapText="1"/>
    </xf>
    <xf numFmtId="0" fontId="19" fillId="0" borderId="24" xfId="42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31" fillId="34" borderId="29" xfId="0" applyFont="1" applyFill="1" applyBorder="1" applyAlignment="1">
      <alignment horizontal="center" vertical="center" wrapText="1"/>
    </xf>
    <xf numFmtId="0" fontId="31" fillId="34" borderId="30" xfId="0" applyFont="1" applyFill="1" applyBorder="1" applyAlignment="1">
      <alignment horizontal="center" vertical="center" wrapText="1"/>
    </xf>
    <xf numFmtId="0" fontId="31" fillId="34" borderId="31" xfId="0" applyFont="1" applyFill="1" applyBorder="1" applyAlignment="1">
      <alignment horizontal="center" vertical="center" wrapText="1"/>
    </xf>
    <xf numFmtId="165" fontId="21" fillId="33" borderId="0" xfId="0" applyNumberFormat="1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5" fontId="21" fillId="33" borderId="0" xfId="0" applyNumberFormat="1" applyFont="1" applyFill="1" applyBorder="1" applyAlignment="1">
      <alignment horizontal="right" vertical="center"/>
    </xf>
  </cellXfs>
  <cellStyles count="58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1 2" xfId="52" xr:uid="{00000000-0005-0000-0000-00003A000000}"/>
    <cellStyle name="60 % - Akzent2" xfId="25" builtinId="36" customBuiltin="1"/>
    <cellStyle name="60 % - Akzent2 2" xfId="53" xr:uid="{00000000-0005-0000-0000-00003B000000}"/>
    <cellStyle name="60 % - Akzent3" xfId="29" builtinId="40" customBuiltin="1"/>
    <cellStyle name="60 % - Akzent3 2" xfId="54" xr:uid="{00000000-0005-0000-0000-00003C000000}"/>
    <cellStyle name="60 % - Akzent4" xfId="33" builtinId="44" customBuiltin="1"/>
    <cellStyle name="60 % - Akzent4 2" xfId="55" xr:uid="{00000000-0005-0000-0000-00003D000000}"/>
    <cellStyle name="60 % - Akzent5" xfId="37" builtinId="48" customBuiltin="1"/>
    <cellStyle name="60 % - Akzent5 2" xfId="56" xr:uid="{00000000-0005-0000-0000-00003E000000}"/>
    <cellStyle name="60 % - Akzent6" xfId="41" builtinId="52" customBuiltin="1"/>
    <cellStyle name="60 % - Akzent6 2" xfId="57" xr:uid="{00000000-0005-0000-0000-00003F000000}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eutral 2" xfId="51" xr:uid="{00000000-0005-0000-0000-000040000000}"/>
    <cellStyle name="Notiz" xfId="15" builtinId="10" customBuiltin="1"/>
    <cellStyle name="Schlecht" xfId="7" builtinId="27" customBuiltin="1"/>
    <cellStyle name="Standard" xfId="0" builtinId="0"/>
    <cellStyle name="Standard 10" xfId="50" xr:uid="{00000000-0005-0000-0000-000022000000}"/>
    <cellStyle name="Standard 2" xfId="42" xr:uid="{00000000-0005-0000-0000-000023000000}"/>
    <cellStyle name="Standard 3" xfId="43" xr:uid="{00000000-0005-0000-0000-000024000000}"/>
    <cellStyle name="Standard 4" xfId="44" xr:uid="{00000000-0005-0000-0000-000025000000}"/>
    <cellStyle name="Standard 5" xfId="45" xr:uid="{00000000-0005-0000-0000-000026000000}"/>
    <cellStyle name="Standard 6" xfId="46" xr:uid="{00000000-0005-0000-0000-000027000000}"/>
    <cellStyle name="Standard 7" xfId="47" xr:uid="{00000000-0005-0000-0000-000028000000}"/>
    <cellStyle name="Standard 8" xfId="48" xr:uid="{00000000-0005-0000-0000-000029000000}"/>
    <cellStyle name="Standard 9" xfId="49" xr:uid="{00000000-0005-0000-0000-00002A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strike val="0"/>
      </font>
    </dxf>
  </dxfs>
  <tableStyles count="2" defaultTableStyle="TableStyleMedium2" defaultPivotStyle="PivotStyleLight16">
    <tableStyle name="Tabellenformat 1" pivot="0" count="0" xr9:uid="{00000000-0011-0000-FFFF-FFFF00000000}"/>
    <tableStyle name="Tabellenformat 1 2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5531-5C51-48C2-A592-4B823209BF19}">
  <sheetPr codeName="Tabelle14"/>
  <dimension ref="A2:S134"/>
  <sheetViews>
    <sheetView tabSelected="1" topLeftCell="A64" zoomScale="145" zoomScaleNormal="145" workbookViewId="0">
      <selection activeCell="S130" sqref="E75:S130"/>
    </sheetView>
    <sheetView tabSelected="1" workbookViewId="1">
      <selection activeCell="C23" sqref="C23"/>
    </sheetView>
  </sheetViews>
  <sheetFormatPr baseColWidth="10" defaultRowHeight="15" x14ac:dyDescent="0.25"/>
  <cols>
    <col min="1" max="1" width="11.5703125" style="59"/>
    <col min="3" max="3" width="11.42578125" style="59"/>
    <col min="4" max="4" width="21.7109375" customWidth="1"/>
    <col min="18" max="19" width="11.42578125" style="4"/>
  </cols>
  <sheetData>
    <row r="2" spans="2:19" ht="30" customHeight="1" x14ac:dyDescent="0.25">
      <c r="B2" s="25" t="s">
        <v>84</v>
      </c>
      <c r="C2" s="25"/>
    </row>
    <row r="3" spans="2:19" ht="30" customHeight="1" x14ac:dyDescent="0.25">
      <c r="B3" s="26" t="s">
        <v>85</v>
      </c>
      <c r="C3" s="26"/>
    </row>
    <row r="5" spans="2:19" ht="16.5" customHeight="1" x14ac:dyDescent="0.25">
      <c r="B5" s="82" t="s">
        <v>82</v>
      </c>
      <c r="C5" s="75"/>
      <c r="D5" s="85" t="s">
        <v>0</v>
      </c>
      <c r="E5" s="88" t="s">
        <v>1</v>
      </c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18"/>
      <c r="R5" s="27"/>
      <c r="S5" s="43"/>
    </row>
    <row r="6" spans="2:19" ht="16.5" customHeight="1" x14ac:dyDescent="0.25">
      <c r="B6" s="83"/>
      <c r="C6" s="76"/>
      <c r="D6" s="86"/>
      <c r="E6" s="1">
        <v>2005</v>
      </c>
      <c r="F6" s="2">
        <v>2006</v>
      </c>
      <c r="G6" s="2">
        <v>2007</v>
      </c>
      <c r="H6" s="2">
        <v>2008</v>
      </c>
      <c r="I6" s="1">
        <v>2009</v>
      </c>
      <c r="J6" s="1">
        <v>2010</v>
      </c>
      <c r="K6" s="1">
        <v>2011</v>
      </c>
      <c r="L6" s="1">
        <v>2012</v>
      </c>
      <c r="M6" s="1">
        <v>2013</v>
      </c>
      <c r="N6" s="1">
        <v>2014</v>
      </c>
      <c r="O6" s="45">
        <v>2015</v>
      </c>
      <c r="P6" s="45">
        <v>2016</v>
      </c>
      <c r="Q6" s="3">
        <v>2017</v>
      </c>
      <c r="R6" s="28">
        <v>2018</v>
      </c>
      <c r="S6" s="28">
        <v>2019</v>
      </c>
    </row>
    <row r="7" spans="2:19" ht="8.25" customHeight="1" x14ac:dyDescent="0.25">
      <c r="B7" s="84"/>
      <c r="C7" s="77"/>
      <c r="D7" s="87"/>
      <c r="E7" s="90" t="s">
        <v>2</v>
      </c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46"/>
      <c r="R7" s="27"/>
      <c r="S7" s="43"/>
    </row>
    <row r="8" spans="2:19" x14ac:dyDescent="0.25">
      <c r="B8" s="19" t="s">
        <v>4</v>
      </c>
      <c r="C8" s="19"/>
      <c r="D8" s="19" t="s">
        <v>5</v>
      </c>
      <c r="E8" s="20" t="s">
        <v>6</v>
      </c>
      <c r="F8" s="20" t="s">
        <v>7</v>
      </c>
      <c r="G8" s="20" t="s">
        <v>8</v>
      </c>
      <c r="H8" s="20" t="s">
        <v>9</v>
      </c>
      <c r="I8" s="20" t="s">
        <v>10</v>
      </c>
      <c r="J8" s="20" t="s">
        <v>11</v>
      </c>
      <c r="K8" s="20" t="s">
        <v>12</v>
      </c>
      <c r="L8" s="20" t="s">
        <v>13</v>
      </c>
      <c r="M8" s="20" t="s">
        <v>14</v>
      </c>
      <c r="N8" s="20" t="s">
        <v>15</v>
      </c>
      <c r="O8" s="20" t="s">
        <v>16</v>
      </c>
      <c r="P8" s="20" t="s">
        <v>17</v>
      </c>
      <c r="Q8" s="21" t="s">
        <v>18</v>
      </c>
      <c r="R8" s="30" t="s">
        <v>19</v>
      </c>
      <c r="S8" s="30">
        <v>16</v>
      </c>
    </row>
    <row r="9" spans="2:19" ht="8.25" customHeight="1" x14ac:dyDescent="0.25">
      <c r="B9" s="47">
        <v>101</v>
      </c>
      <c r="C9" s="96" t="s">
        <v>180</v>
      </c>
      <c r="D9" s="22" t="s">
        <v>20</v>
      </c>
      <c r="E9" s="58">
        <f>VLOOKUP(B9,'2019_A2_Rohdaten'!$A$9:$W$64,3,FALSE)</f>
        <v>20275</v>
      </c>
      <c r="F9" s="58">
        <f>VLOOKUP(B9,'2019_A2_Rohdaten'!$A$9:$W$64,4,FALSE)</f>
        <v>20282</v>
      </c>
      <c r="G9" s="58">
        <f>VLOOKUP(B9,'2019_A2_Rohdaten'!$A$9:$W$64,5,FALSE)</f>
        <v>19875</v>
      </c>
      <c r="H9" s="58">
        <f>VLOOKUP(B9,'2019_A2_Rohdaten'!$A$9:$W$64,6,FALSE)</f>
        <v>19402</v>
      </c>
      <c r="I9" s="58">
        <f>VLOOKUP(B9,'2019_A2_Rohdaten'!$A$9:$W$64,7,FALSE)</f>
        <v>19399</v>
      </c>
      <c r="J9" s="58">
        <f>VLOOKUP(B9,'2019_A2_Rohdaten'!$A$9:$W$64,8,FALSE)</f>
        <v>19660</v>
      </c>
      <c r="K9" s="58">
        <f>VLOOKUP(B9,'2019_A2_Rohdaten'!$A$9:$W$64,9,FALSE)</f>
        <v>20214</v>
      </c>
      <c r="L9" s="58">
        <f>VLOOKUP(B9,'2019_A2_Rohdaten'!$A$9:$W$64,10,FALSE)</f>
        <v>20820</v>
      </c>
      <c r="M9" s="58">
        <f>VLOOKUP(B9,'2019_A2_Rohdaten'!$A$9:$W$64,11,FALSE)</f>
        <v>22122</v>
      </c>
      <c r="N9" s="58">
        <f>VLOOKUP(B9,'2019_A2_Rohdaten'!$A$9:$W$64,12,FALSE)</f>
        <v>23055</v>
      </c>
      <c r="O9" s="58">
        <f>VLOOKUP(B9,'2019_A2_Rohdaten'!$A$9:$W$64,13,FALSE)</f>
        <v>26108</v>
      </c>
      <c r="P9" s="57">
        <f>VLOOKUP(B9,'2019_A2_Rohdaten'!$A$9:$W$64,14,FALSE)</f>
        <v>28200</v>
      </c>
      <c r="Q9" s="56">
        <f>VLOOKUP(B9,'2019_A2_Rohdaten'!$A$9:$W$64,15,FALSE)</f>
        <v>28420</v>
      </c>
      <c r="R9" s="55">
        <f>VLOOKUP(B9,'2019_A2_Rohdaten'!$A$9:$W$64,16,FALSE)</f>
        <v>29730</v>
      </c>
      <c r="S9" s="55">
        <f>VLOOKUP(B9,'2019_A2_Rohdaten'!$A$9:$W$64,17,FALSE)</f>
        <v>31445</v>
      </c>
    </row>
    <row r="10" spans="2:19" ht="8.25" customHeight="1" x14ac:dyDescent="0.25">
      <c r="B10" s="47">
        <v>102</v>
      </c>
      <c r="C10" s="96" t="s">
        <v>180</v>
      </c>
      <c r="D10" s="22" t="s">
        <v>21</v>
      </c>
      <c r="E10" s="58">
        <f>VLOOKUP(B10,'2019_A2_Rohdaten'!$A$9:$W$64,3,FALSE)</f>
        <v>10721</v>
      </c>
      <c r="F10" s="58">
        <f>VLOOKUP(B10,'2019_A2_Rohdaten'!$A$9:$W$64,4,FALSE)</f>
        <v>10474</v>
      </c>
      <c r="G10" s="58">
        <f>VLOOKUP(B10,'2019_A2_Rohdaten'!$A$9:$W$64,5,FALSE)</f>
        <v>10224</v>
      </c>
      <c r="H10" s="58">
        <f>VLOOKUP(B10,'2019_A2_Rohdaten'!$A$9:$W$64,6,FALSE)</f>
        <v>10191</v>
      </c>
      <c r="I10" s="58">
        <f>VLOOKUP(B10,'2019_A2_Rohdaten'!$A$9:$W$64,7,FALSE)</f>
        <v>10062</v>
      </c>
      <c r="J10" s="58">
        <f>VLOOKUP(B10,'2019_A2_Rohdaten'!$A$9:$W$64,8,FALSE)</f>
        <v>9810</v>
      </c>
      <c r="K10" s="58">
        <f>VLOOKUP(B10,'2019_A2_Rohdaten'!$A$9:$W$64,9,FALSE)</f>
        <v>9804</v>
      </c>
      <c r="L10" s="58">
        <f>VLOOKUP(B10,'2019_A2_Rohdaten'!$A$9:$W$64,10,FALSE)</f>
        <v>9918</v>
      </c>
      <c r="M10" s="58">
        <f>VLOOKUP(B10,'2019_A2_Rohdaten'!$A$9:$W$64,11,FALSE)</f>
        <v>10596</v>
      </c>
      <c r="N10" s="58">
        <f>VLOOKUP(B10,'2019_A2_Rohdaten'!$A$9:$W$64,12,FALSE)</f>
        <v>11620</v>
      </c>
      <c r="O10" s="58">
        <f>VLOOKUP(B10,'2019_A2_Rohdaten'!$A$9:$W$64,13,FALSE)</f>
        <v>13554</v>
      </c>
      <c r="P10" s="57">
        <f>VLOOKUP(B10,'2019_A2_Rohdaten'!$A$9:$W$64,14,FALSE)</f>
        <v>16885</v>
      </c>
      <c r="Q10" s="56">
        <f>VLOOKUP(B10,'2019_A2_Rohdaten'!$A$9:$W$64,15,FALSE)</f>
        <v>18835</v>
      </c>
      <c r="R10" s="55">
        <f>VLOOKUP(B10,'2019_A2_Rohdaten'!$A$9:$W$64,16,FALSE)</f>
        <v>19850</v>
      </c>
      <c r="S10" s="55">
        <f>VLOOKUP(B10,'2019_A2_Rohdaten'!$A$9:$W$64,17,FALSE)</f>
        <v>20175</v>
      </c>
    </row>
    <row r="11" spans="2:19" ht="8.25" customHeight="1" x14ac:dyDescent="0.25">
      <c r="B11" s="47">
        <v>103</v>
      </c>
      <c r="C11" s="96" t="s">
        <v>180</v>
      </c>
      <c r="D11" s="22" t="s">
        <v>22</v>
      </c>
      <c r="E11" s="58">
        <f>VLOOKUP(B11,'2019_A2_Rohdaten'!$A$9:$W$64,3,FALSE)</f>
        <v>11986</v>
      </c>
      <c r="F11" s="58">
        <f>VLOOKUP(B11,'2019_A2_Rohdaten'!$A$9:$W$64,4,FALSE)</f>
        <v>11941</v>
      </c>
      <c r="G11" s="58">
        <f>VLOOKUP(B11,'2019_A2_Rohdaten'!$A$9:$W$64,5,FALSE)</f>
        <v>11772</v>
      </c>
      <c r="H11" s="58">
        <f>VLOOKUP(B11,'2019_A2_Rohdaten'!$A$9:$W$64,6,FALSE)</f>
        <v>11824</v>
      </c>
      <c r="I11" s="58">
        <f>VLOOKUP(B11,'2019_A2_Rohdaten'!$A$9:$W$64,7,FALSE)</f>
        <v>11796</v>
      </c>
      <c r="J11" s="58">
        <f>VLOOKUP(B11,'2019_A2_Rohdaten'!$A$9:$W$64,8,FALSE)</f>
        <v>11804</v>
      </c>
      <c r="K11" s="58">
        <f>VLOOKUP(B11,'2019_A2_Rohdaten'!$A$9:$W$64,9,FALSE)</f>
        <v>12080</v>
      </c>
      <c r="L11" s="58">
        <f>VLOOKUP(B11,'2019_A2_Rohdaten'!$A$9:$W$64,10,FALSE)</f>
        <v>12680</v>
      </c>
      <c r="M11" s="58">
        <f>VLOOKUP(B11,'2019_A2_Rohdaten'!$A$9:$W$64,11,FALSE)</f>
        <v>14017</v>
      </c>
      <c r="N11" s="58">
        <f>VLOOKUP(B11,'2019_A2_Rohdaten'!$A$9:$W$64,12,FALSE)</f>
        <v>15224</v>
      </c>
      <c r="O11" s="58">
        <f>VLOOKUP(B11,'2019_A2_Rohdaten'!$A$9:$W$64,13,FALSE)</f>
        <v>16966</v>
      </c>
      <c r="P11" s="57">
        <f>VLOOKUP(B11,'2019_A2_Rohdaten'!$A$9:$W$64,14,FALSE)</f>
        <v>17770</v>
      </c>
      <c r="Q11" s="56">
        <f>VLOOKUP(B11,'2019_A2_Rohdaten'!$A$9:$W$64,15,FALSE)</f>
        <v>18420</v>
      </c>
      <c r="R11" s="55">
        <f>VLOOKUP(B11,'2019_A2_Rohdaten'!$A$9:$W$64,16,FALSE)</f>
        <v>19325</v>
      </c>
      <c r="S11" s="55">
        <f>VLOOKUP(B11,'2019_A2_Rohdaten'!$A$9:$W$64,17,FALSE)</f>
        <v>20160</v>
      </c>
    </row>
    <row r="12" spans="2:19" ht="8.25" customHeight="1" x14ac:dyDescent="0.25">
      <c r="B12" s="47">
        <v>151</v>
      </c>
      <c r="C12" s="96" t="s">
        <v>180</v>
      </c>
      <c r="D12" s="22" t="s">
        <v>23</v>
      </c>
      <c r="E12" s="58">
        <f>VLOOKUP(B12,'2019_A2_Rohdaten'!$A$9:$W$64,3,FALSE)</f>
        <v>7612</v>
      </c>
      <c r="F12" s="58">
        <f>VLOOKUP(B12,'2019_A2_Rohdaten'!$A$9:$W$64,4,FALSE)</f>
        <v>7371</v>
      </c>
      <c r="G12" s="58">
        <f>VLOOKUP(B12,'2019_A2_Rohdaten'!$A$9:$W$64,5,FALSE)</f>
        <v>7223</v>
      </c>
      <c r="H12" s="58">
        <f>VLOOKUP(B12,'2019_A2_Rohdaten'!$A$9:$W$64,6,FALSE)</f>
        <v>7038</v>
      </c>
      <c r="I12" s="58">
        <f>VLOOKUP(B12,'2019_A2_Rohdaten'!$A$9:$W$64,7,FALSE)</f>
        <v>7058</v>
      </c>
      <c r="J12" s="58">
        <f>VLOOKUP(B12,'2019_A2_Rohdaten'!$A$9:$W$64,8,FALSE)</f>
        <v>7024</v>
      </c>
      <c r="K12" s="58">
        <f>VLOOKUP(B12,'2019_A2_Rohdaten'!$A$9:$W$64,9,FALSE)</f>
        <v>7135</v>
      </c>
      <c r="L12" s="58">
        <f>VLOOKUP(B12,'2019_A2_Rohdaten'!$A$9:$W$64,10,FALSE)</f>
        <v>7552</v>
      </c>
      <c r="M12" s="58">
        <f>VLOOKUP(B12,'2019_A2_Rohdaten'!$A$9:$W$64,11,FALSE)</f>
        <v>7991</v>
      </c>
      <c r="N12" s="58">
        <f>VLOOKUP(B12,'2019_A2_Rohdaten'!$A$9:$W$64,12,FALSE)</f>
        <v>8866</v>
      </c>
      <c r="O12" s="58">
        <f>VLOOKUP(B12,'2019_A2_Rohdaten'!$A$9:$W$64,13,FALSE)</f>
        <v>9857</v>
      </c>
      <c r="P12" s="57">
        <f>VLOOKUP(B12,'2019_A2_Rohdaten'!$A$9:$W$64,14,FALSE)</f>
        <v>10840</v>
      </c>
      <c r="Q12" s="56">
        <f>VLOOKUP(B12,'2019_A2_Rohdaten'!$A$9:$W$64,15,FALSE)</f>
        <v>11140</v>
      </c>
      <c r="R12" s="55">
        <f>VLOOKUP(B12,'2019_A2_Rohdaten'!$A$9:$W$64,16,FALSE)</f>
        <v>11810</v>
      </c>
      <c r="S12" s="55">
        <f>VLOOKUP(B12,'2019_A2_Rohdaten'!$A$9:$W$64,17,FALSE)</f>
        <v>12330</v>
      </c>
    </row>
    <row r="13" spans="2:19" s="4" customFormat="1" ht="8.25" customHeight="1" x14ac:dyDescent="0.25">
      <c r="B13" s="47">
        <v>153</v>
      </c>
      <c r="C13" s="96" t="s">
        <v>180</v>
      </c>
      <c r="D13" s="22" t="s">
        <v>26</v>
      </c>
      <c r="E13" s="58">
        <f>VLOOKUP(B13,'2019_A2_Rohdaten'!$A$9:$W$64,3,FALSE)</f>
        <v>7506</v>
      </c>
      <c r="F13" s="58">
        <f>VLOOKUP(B13,'2019_A2_Rohdaten'!$A$9:$W$64,4,FALSE)</f>
        <v>7325</v>
      </c>
      <c r="G13" s="58">
        <f>VLOOKUP(B13,'2019_A2_Rohdaten'!$A$9:$W$64,5,FALSE)</f>
        <v>7231</v>
      </c>
      <c r="H13" s="58">
        <f>VLOOKUP(B13,'2019_A2_Rohdaten'!$A$9:$W$64,6,FALSE)</f>
        <v>7086</v>
      </c>
      <c r="I13" s="58">
        <f>VLOOKUP(B13,'2019_A2_Rohdaten'!$A$9:$W$64,7,FALSE)</f>
        <v>7041</v>
      </c>
      <c r="J13" s="58">
        <f>VLOOKUP(B13,'2019_A2_Rohdaten'!$A$9:$W$64,8,FALSE)</f>
        <v>6980</v>
      </c>
      <c r="K13" s="58">
        <f>VLOOKUP(B13,'2019_A2_Rohdaten'!$A$9:$W$64,9,FALSE)</f>
        <v>7059</v>
      </c>
      <c r="L13" s="58">
        <f>VLOOKUP(B13,'2019_A2_Rohdaten'!$A$9:$W$64,10,FALSE)</f>
        <v>7419</v>
      </c>
      <c r="M13" s="58">
        <f>VLOOKUP(B13,'2019_A2_Rohdaten'!$A$9:$W$64,11,FALSE)</f>
        <v>7947</v>
      </c>
      <c r="N13" s="58">
        <f>VLOOKUP(B13,'2019_A2_Rohdaten'!$A$9:$W$64,12,FALSE)</f>
        <v>8634</v>
      </c>
      <c r="O13" s="58">
        <f>VLOOKUP(B13,'2019_A2_Rohdaten'!$A$9:$W$64,13,FALSE)</f>
        <v>10620</v>
      </c>
      <c r="P13" s="57">
        <f>VLOOKUP(B13,'2019_A2_Rohdaten'!$A$9:$W$64,14,FALSE)</f>
        <v>11745</v>
      </c>
      <c r="Q13" s="56">
        <f>VLOOKUP(B13,'2019_A2_Rohdaten'!$A$9:$W$64,15,FALSE)</f>
        <v>12780</v>
      </c>
      <c r="R13" s="55">
        <f>VLOOKUP(B13,'2019_A2_Rohdaten'!$A$9:$W$64,16,FALSE)</f>
        <v>13455</v>
      </c>
      <c r="S13" s="55">
        <f>VLOOKUP(B13,'2019_A2_Rohdaten'!$A$9:$W$64,17,FALSE)</f>
        <v>14020</v>
      </c>
    </row>
    <row r="14" spans="2:19" ht="8.25" customHeight="1" x14ac:dyDescent="0.25">
      <c r="B14" s="47">
        <v>154</v>
      </c>
      <c r="C14" s="96" t="s">
        <v>180</v>
      </c>
      <c r="D14" s="22" t="s">
        <v>27</v>
      </c>
      <c r="E14" s="58">
        <f>VLOOKUP(B14,'2019_A2_Rohdaten'!$A$9:$W$64,3,FALSE)</f>
        <v>3648</v>
      </c>
      <c r="F14" s="58">
        <f>VLOOKUP(B14,'2019_A2_Rohdaten'!$A$9:$W$64,4,FALSE)</f>
        <v>3620</v>
      </c>
      <c r="G14" s="58">
        <f>VLOOKUP(B14,'2019_A2_Rohdaten'!$A$9:$W$64,5,FALSE)</f>
        <v>3498</v>
      </c>
      <c r="H14" s="58">
        <f>VLOOKUP(B14,'2019_A2_Rohdaten'!$A$9:$W$64,6,FALSE)</f>
        <v>3392</v>
      </c>
      <c r="I14" s="58">
        <f>VLOOKUP(B14,'2019_A2_Rohdaten'!$A$9:$W$64,7,FALSE)</f>
        <v>3352</v>
      </c>
      <c r="J14" s="58">
        <f>VLOOKUP(B14,'2019_A2_Rohdaten'!$A$9:$W$64,8,FALSE)</f>
        <v>3365</v>
      </c>
      <c r="K14" s="58">
        <f>VLOOKUP(B14,'2019_A2_Rohdaten'!$A$9:$W$64,9,FALSE)</f>
        <v>3394</v>
      </c>
      <c r="L14" s="58">
        <f>VLOOKUP(B14,'2019_A2_Rohdaten'!$A$9:$W$64,10,FALSE)</f>
        <v>3404</v>
      </c>
      <c r="M14" s="58">
        <f>VLOOKUP(B14,'2019_A2_Rohdaten'!$A$9:$W$64,11,FALSE)</f>
        <v>3682</v>
      </c>
      <c r="N14" s="58">
        <f>VLOOKUP(B14,'2019_A2_Rohdaten'!$A$9:$W$64,12,FALSE)</f>
        <v>4100</v>
      </c>
      <c r="O14" s="58">
        <f>VLOOKUP(B14,'2019_A2_Rohdaten'!$A$9:$W$64,13,FALSE)</f>
        <v>5221</v>
      </c>
      <c r="P14" s="57">
        <f>VLOOKUP(B14,'2019_A2_Rohdaten'!$A$9:$W$64,14,FALSE)</f>
        <v>6230</v>
      </c>
      <c r="Q14" s="56">
        <f>VLOOKUP(B14,'2019_A2_Rohdaten'!$A$9:$W$64,15,FALSE)</f>
        <v>6415</v>
      </c>
      <c r="R14" s="55">
        <f>VLOOKUP(B14,'2019_A2_Rohdaten'!$A$9:$W$64,16,FALSE)</f>
        <v>6485</v>
      </c>
      <c r="S14" s="55">
        <f>VLOOKUP(B14,'2019_A2_Rohdaten'!$A$9:$W$64,17,FALSE)</f>
        <v>6535</v>
      </c>
    </row>
    <row r="15" spans="2:19" ht="8.25" customHeight="1" x14ac:dyDescent="0.25">
      <c r="B15" s="47">
        <v>155</v>
      </c>
      <c r="C15" s="96" t="s">
        <v>180</v>
      </c>
      <c r="D15" s="22" t="s">
        <v>28</v>
      </c>
      <c r="E15" s="58">
        <f>VLOOKUP(B15,'2019_A2_Rohdaten'!$A$9:$W$64,3,FALSE)</f>
        <v>5806</v>
      </c>
      <c r="F15" s="58">
        <f>VLOOKUP(B15,'2019_A2_Rohdaten'!$A$9:$W$64,4,FALSE)</f>
        <v>5607</v>
      </c>
      <c r="G15" s="58">
        <f>VLOOKUP(B15,'2019_A2_Rohdaten'!$A$9:$W$64,5,FALSE)</f>
        <v>5438</v>
      </c>
      <c r="H15" s="58">
        <f>VLOOKUP(B15,'2019_A2_Rohdaten'!$A$9:$W$64,6,FALSE)</f>
        <v>5213</v>
      </c>
      <c r="I15" s="58">
        <f>VLOOKUP(B15,'2019_A2_Rohdaten'!$A$9:$W$64,7,FALSE)</f>
        <v>5115</v>
      </c>
      <c r="J15" s="58">
        <f>VLOOKUP(B15,'2019_A2_Rohdaten'!$A$9:$W$64,8,FALSE)</f>
        <v>5093</v>
      </c>
      <c r="K15" s="58">
        <f>VLOOKUP(B15,'2019_A2_Rohdaten'!$A$9:$W$64,9,FALSE)</f>
        <v>5094</v>
      </c>
      <c r="L15" s="58">
        <f>VLOOKUP(B15,'2019_A2_Rohdaten'!$A$9:$W$64,10,FALSE)</f>
        <v>5113</v>
      </c>
      <c r="M15" s="58">
        <f>VLOOKUP(B15,'2019_A2_Rohdaten'!$A$9:$W$64,11,FALSE)</f>
        <v>5406</v>
      </c>
      <c r="N15" s="58">
        <f>VLOOKUP(B15,'2019_A2_Rohdaten'!$A$9:$W$64,12,FALSE)</f>
        <v>5924</v>
      </c>
      <c r="O15" s="58">
        <f>VLOOKUP(B15,'2019_A2_Rohdaten'!$A$9:$W$64,13,FALSE)</f>
        <v>7164</v>
      </c>
      <c r="P15" s="57">
        <f>VLOOKUP(B15,'2019_A2_Rohdaten'!$A$9:$W$64,14,FALSE)</f>
        <v>8245</v>
      </c>
      <c r="Q15" s="56">
        <f>VLOOKUP(B15,'2019_A2_Rohdaten'!$A$9:$W$64,15,FALSE)</f>
        <v>8440</v>
      </c>
      <c r="R15" s="55">
        <f>VLOOKUP(B15,'2019_A2_Rohdaten'!$A$9:$W$64,16,FALSE)</f>
        <v>8805</v>
      </c>
      <c r="S15" s="55">
        <f>VLOOKUP(B15,'2019_A2_Rohdaten'!$A$9:$W$64,17,FALSE)</f>
        <v>9225</v>
      </c>
    </row>
    <row r="16" spans="2:19" ht="8.25" customHeight="1" x14ac:dyDescent="0.25">
      <c r="B16" s="47">
        <v>157</v>
      </c>
      <c r="C16" s="96" t="s">
        <v>180</v>
      </c>
      <c r="D16" s="22" t="s">
        <v>29</v>
      </c>
      <c r="E16" s="58">
        <f>VLOOKUP(B16,'2019_A2_Rohdaten'!$A$9:$W$64,3,FALSE)</f>
        <v>6834</v>
      </c>
      <c r="F16" s="58">
        <f>VLOOKUP(B16,'2019_A2_Rohdaten'!$A$9:$W$64,4,FALSE)</f>
        <v>6676</v>
      </c>
      <c r="G16" s="58">
        <f>VLOOKUP(B16,'2019_A2_Rohdaten'!$A$9:$W$64,5,FALSE)</f>
        <v>6488</v>
      </c>
      <c r="H16" s="58">
        <f>VLOOKUP(B16,'2019_A2_Rohdaten'!$A$9:$W$64,6,FALSE)</f>
        <v>6382</v>
      </c>
      <c r="I16" s="58">
        <f>VLOOKUP(B16,'2019_A2_Rohdaten'!$A$9:$W$64,7,FALSE)</f>
        <v>6401</v>
      </c>
      <c r="J16" s="58">
        <f>VLOOKUP(B16,'2019_A2_Rohdaten'!$A$9:$W$64,8,FALSE)</f>
        <v>6373</v>
      </c>
      <c r="K16" s="58">
        <f>VLOOKUP(B16,'2019_A2_Rohdaten'!$A$9:$W$64,9,FALSE)</f>
        <v>6369</v>
      </c>
      <c r="L16" s="58">
        <f>VLOOKUP(B16,'2019_A2_Rohdaten'!$A$9:$W$64,10,FALSE)</f>
        <v>6508</v>
      </c>
      <c r="M16" s="58">
        <f>VLOOKUP(B16,'2019_A2_Rohdaten'!$A$9:$W$64,11,FALSE)</f>
        <v>6874</v>
      </c>
      <c r="N16" s="58">
        <f>VLOOKUP(B16,'2019_A2_Rohdaten'!$A$9:$W$64,12,FALSE)</f>
        <v>7401</v>
      </c>
      <c r="O16" s="58">
        <f>VLOOKUP(B16,'2019_A2_Rohdaten'!$A$9:$W$64,13,FALSE)</f>
        <v>9059</v>
      </c>
      <c r="P16" s="57">
        <f>VLOOKUP(B16,'2019_A2_Rohdaten'!$A$9:$W$64,14,FALSE)</f>
        <v>9910</v>
      </c>
      <c r="Q16" s="56">
        <f>VLOOKUP(B16,'2019_A2_Rohdaten'!$A$9:$W$64,15,FALSE)</f>
        <v>10415</v>
      </c>
      <c r="R16" s="55">
        <f>VLOOKUP(B16,'2019_A2_Rohdaten'!$A$9:$W$64,16,FALSE)</f>
        <v>11035</v>
      </c>
      <c r="S16" s="55">
        <f>VLOOKUP(B16,'2019_A2_Rohdaten'!$A$9:$W$64,17,FALSE)</f>
        <v>11340</v>
      </c>
    </row>
    <row r="17" spans="2:19" ht="8.25" customHeight="1" x14ac:dyDescent="0.25">
      <c r="B17" s="48">
        <v>158</v>
      </c>
      <c r="C17" s="96" t="s">
        <v>180</v>
      </c>
      <c r="D17" s="22" t="s">
        <v>30</v>
      </c>
      <c r="E17" s="58">
        <f>VLOOKUP(B17,'2019_A2_Rohdaten'!$A$9:$W$64,3,FALSE)</f>
        <v>4886</v>
      </c>
      <c r="F17" s="58">
        <f>VLOOKUP(B17,'2019_A2_Rohdaten'!$A$9:$W$64,4,FALSE)</f>
        <v>4660</v>
      </c>
      <c r="G17" s="58">
        <f>VLOOKUP(B17,'2019_A2_Rohdaten'!$A$9:$W$64,5,FALSE)</f>
        <v>4529</v>
      </c>
      <c r="H17" s="58">
        <f>VLOOKUP(B17,'2019_A2_Rohdaten'!$A$9:$W$64,6,FALSE)</f>
        <v>4489</v>
      </c>
      <c r="I17" s="58">
        <f>VLOOKUP(B17,'2019_A2_Rohdaten'!$A$9:$W$64,7,FALSE)</f>
        <v>4392</v>
      </c>
      <c r="J17" s="58">
        <f>VLOOKUP(B17,'2019_A2_Rohdaten'!$A$9:$W$64,8,FALSE)</f>
        <v>4440</v>
      </c>
      <c r="K17" s="58">
        <f>VLOOKUP(B17,'2019_A2_Rohdaten'!$A$9:$W$64,9,FALSE)</f>
        <v>4509</v>
      </c>
      <c r="L17" s="58">
        <f>VLOOKUP(B17,'2019_A2_Rohdaten'!$A$9:$W$64,10,FALSE)</f>
        <v>4690</v>
      </c>
      <c r="M17" s="58">
        <f>VLOOKUP(B17,'2019_A2_Rohdaten'!$A$9:$W$64,11,FALSE)</f>
        <v>5051</v>
      </c>
      <c r="N17" s="58">
        <f>VLOOKUP(B17,'2019_A2_Rohdaten'!$A$9:$W$64,12,FALSE)</f>
        <v>5432</v>
      </c>
      <c r="O17" s="58">
        <f>VLOOKUP(B17,'2019_A2_Rohdaten'!$A$9:$W$64,13,FALSE)</f>
        <v>6675</v>
      </c>
      <c r="P17" s="57">
        <f>VLOOKUP(B17,'2019_A2_Rohdaten'!$A$9:$W$64,14,FALSE)</f>
        <v>7290</v>
      </c>
      <c r="Q17" s="56">
        <f>VLOOKUP(B17,'2019_A2_Rohdaten'!$A$9:$W$64,15,FALSE)</f>
        <v>7345</v>
      </c>
      <c r="R17" s="55">
        <f>VLOOKUP(B17,'2019_A2_Rohdaten'!$A$9:$W$64,16,FALSE)</f>
        <v>7515</v>
      </c>
      <c r="S17" s="55">
        <f>VLOOKUP(B17,'2019_A2_Rohdaten'!$A$9:$W$64,17,FALSE)</f>
        <v>7675</v>
      </c>
    </row>
    <row r="18" spans="2:19" s="4" customFormat="1" ht="8.25" customHeight="1" x14ac:dyDescent="0.25">
      <c r="B18" s="47">
        <v>159</v>
      </c>
      <c r="C18" s="96" t="s">
        <v>180</v>
      </c>
      <c r="D18" s="22" t="s">
        <v>80</v>
      </c>
      <c r="E18" s="58">
        <f>VLOOKUP(B18,'2019_A2_Rohdaten'!$A$9:$W$64,3,FALSE)</f>
        <v>20262</v>
      </c>
      <c r="F18" s="58">
        <f>VLOOKUP(B18,'2019_A2_Rohdaten'!$A$9:$W$64,4,FALSE)</f>
        <v>19719</v>
      </c>
      <c r="G18" s="58">
        <f>VLOOKUP(B18,'2019_A2_Rohdaten'!$A$9:$W$64,5,FALSE)</f>
        <v>19098</v>
      </c>
      <c r="H18" s="58">
        <f>VLOOKUP(B18,'2019_A2_Rohdaten'!$A$9:$W$64,6,FALSE)</f>
        <v>18578</v>
      </c>
      <c r="I18" s="58">
        <f>VLOOKUP(B18,'2019_A2_Rohdaten'!$A$9:$W$64,7,FALSE)</f>
        <v>18869</v>
      </c>
      <c r="J18" s="58">
        <f>VLOOKUP(B18,'2019_A2_Rohdaten'!$A$9:$W$64,8,FALSE)</f>
        <v>18518</v>
      </c>
      <c r="K18" s="58">
        <f>VLOOKUP(B18,'2019_A2_Rohdaten'!$A$9:$W$64,9,FALSE)</f>
        <v>18911</v>
      </c>
      <c r="L18" s="58">
        <f>VLOOKUP(B18,'2019_A2_Rohdaten'!$A$9:$W$64,10,FALSE)</f>
        <v>19708</v>
      </c>
      <c r="M18" s="58">
        <f>VLOOKUP(B18,'2019_A2_Rohdaten'!$A$9:$W$64,11,FALSE)</f>
        <v>20862</v>
      </c>
      <c r="N18" s="58">
        <f>VLOOKUP(B18,'2019_A2_Rohdaten'!$A$9:$W$64,12,FALSE)</f>
        <v>22278</v>
      </c>
      <c r="O18" s="58">
        <f>VLOOKUP(B18,'2019_A2_Rohdaten'!$A$9:$W$64,13,FALSE)</f>
        <v>25709</v>
      </c>
      <c r="P18" s="57">
        <f>VLOOKUP(B18,'2019_A2_Rohdaten'!$A$9:$W$64,14,FALSE)</f>
        <v>28035</v>
      </c>
      <c r="Q18" s="56">
        <f>VLOOKUP(B18,'2019_A2_Rohdaten'!$A$9:$W$64,15,FALSE)</f>
        <v>28955</v>
      </c>
      <c r="R18" s="55">
        <f>VLOOKUP(B18,'2019_A2_Rohdaten'!$A$9:$W$64,16,FALSE)</f>
        <v>30170</v>
      </c>
      <c r="S18" s="55">
        <f>VLOOKUP(B18,'2019_A2_Rohdaten'!$A$9:$W$64,17,FALSE)</f>
        <v>32090</v>
      </c>
    </row>
    <row r="19" spans="2:19" s="4" customFormat="1" ht="8.25" customHeight="1" x14ac:dyDescent="0.25">
      <c r="B19" s="47">
        <v>159016</v>
      </c>
      <c r="C19" s="96" t="s">
        <v>180</v>
      </c>
      <c r="D19" s="22" t="s">
        <v>31</v>
      </c>
      <c r="E19" s="57" t="str">
        <f>VLOOKUP(B19,'2019_A2_Rohdaten'!$A$9:$W$64,3,FALSE)</f>
        <v>-</v>
      </c>
      <c r="F19" s="57" t="str">
        <f>VLOOKUP(B19,'2019_A2_Rohdaten'!$A$9:$W$64,4,FALSE)</f>
        <v>-</v>
      </c>
      <c r="G19" s="58">
        <f>VLOOKUP(B19,'2019_A2_Rohdaten'!$A$9:$W$64,5,FALSE)</f>
        <v>11014</v>
      </c>
      <c r="H19" s="58">
        <f>VLOOKUP(B19,'2019_A2_Rohdaten'!$A$9:$W$64,6,FALSE)</f>
        <v>10769</v>
      </c>
      <c r="I19" s="58">
        <f>VLOOKUP(B19,'2019_A2_Rohdaten'!$A$9:$W$64,7,FALSE)</f>
        <v>10911</v>
      </c>
      <c r="J19" s="58">
        <f>VLOOKUP(B19,'2019_A2_Rohdaten'!$A$9:$W$64,8,FALSE)</f>
        <v>10752</v>
      </c>
      <c r="K19" s="58">
        <f>VLOOKUP(B19,'2019_A2_Rohdaten'!$A$9:$W$64,9,FALSE)</f>
        <v>10891</v>
      </c>
      <c r="L19" s="58">
        <f>VLOOKUP(B19,'2019_A2_Rohdaten'!$A$9:$W$64,10,FALSE)</f>
        <v>11352</v>
      </c>
      <c r="M19" s="58">
        <f>VLOOKUP(B19,'2019_A2_Rohdaten'!$A$9:$W$64,11,FALSE)</f>
        <v>12269</v>
      </c>
      <c r="N19" s="58">
        <f>VLOOKUP(B19,'2019_A2_Rohdaten'!$A$9:$W$64,12,FALSE)</f>
        <v>13391</v>
      </c>
      <c r="O19" s="58">
        <f>VLOOKUP(B19,'2019_A2_Rohdaten'!$A$9:$W$64,13,FALSE)</f>
        <v>15410</v>
      </c>
      <c r="P19" s="57">
        <f>VLOOKUP(B19,'2019_A2_Rohdaten'!$A$9:$W$64,14,FALSE)</f>
        <v>15650</v>
      </c>
      <c r="Q19" s="56">
        <f>VLOOKUP(B19,'2019_A2_Rohdaten'!$A$9:$W$64,15,FALSE)</f>
        <v>16270</v>
      </c>
      <c r="R19" s="55">
        <f>VLOOKUP(B19,'2019_A2_Rohdaten'!$A$9:$W$64,16,FALSE)</f>
        <v>17265</v>
      </c>
      <c r="S19" s="55">
        <f>VLOOKUP(B19,'2019_A2_Rohdaten'!$A$9:$W$64,17,FALSE)</f>
        <v>18815</v>
      </c>
    </row>
    <row r="20" spans="2:19" s="5" customFormat="1" ht="8.25" customHeight="1" x14ac:dyDescent="0.15">
      <c r="B20" s="49">
        <v>159999</v>
      </c>
      <c r="C20" s="96" t="s">
        <v>180</v>
      </c>
      <c r="D20" s="22" t="s">
        <v>25</v>
      </c>
      <c r="E20" s="57" t="str">
        <f>VLOOKUP(B20,'2019_A2_Rohdaten'!$A$9:$W$64,3,FALSE)</f>
        <v>-</v>
      </c>
      <c r="F20" s="57" t="str">
        <f>VLOOKUP(B20,'2019_A2_Rohdaten'!$A$9:$W$64,4,FALSE)</f>
        <v>-</v>
      </c>
      <c r="G20" s="58">
        <f>VLOOKUP(B20,'2019_A2_Rohdaten'!$A$9:$W$64,5,FALSE)</f>
        <v>8084</v>
      </c>
      <c r="H20" s="58">
        <f>VLOOKUP(B20,'2019_A2_Rohdaten'!$A$9:$W$64,6,FALSE)</f>
        <v>7809</v>
      </c>
      <c r="I20" s="58">
        <f>VLOOKUP(B20,'2019_A2_Rohdaten'!$A$9:$W$64,7,FALSE)</f>
        <v>7958</v>
      </c>
      <c r="J20" s="58">
        <f>VLOOKUP(B20,'2019_A2_Rohdaten'!$A$9:$W$64,8,FALSE)</f>
        <v>7766</v>
      </c>
      <c r="K20" s="58">
        <f>VLOOKUP(B20,'2019_A2_Rohdaten'!$A$9:$W$64,9,FALSE)</f>
        <v>8020</v>
      </c>
      <c r="L20" s="58">
        <f>VLOOKUP(B20,'2019_A2_Rohdaten'!$A$9:$W$64,10,FALSE)</f>
        <v>8356</v>
      </c>
      <c r="M20" s="58">
        <f>VLOOKUP(B20,'2019_A2_Rohdaten'!$A$9:$W$64,11,FALSE)</f>
        <v>8593</v>
      </c>
      <c r="N20" s="58">
        <f>VLOOKUP(B20,'2019_A2_Rohdaten'!$A$9:$W$64,12,FALSE)</f>
        <v>8887</v>
      </c>
      <c r="O20" s="58">
        <f>VLOOKUP(B20,'2019_A2_Rohdaten'!$A$9:$W$64,13,FALSE)</f>
        <v>10299</v>
      </c>
      <c r="P20" s="57">
        <f>VLOOKUP(B20,'2019_A2_Rohdaten'!$A$9:$W$64,14,FALSE)</f>
        <v>12385</v>
      </c>
      <c r="Q20" s="56">
        <f>VLOOKUP(B20,'2019_A2_Rohdaten'!$A$9:$W$64,15,FALSE)</f>
        <v>12685</v>
      </c>
      <c r="R20" s="55">
        <f>VLOOKUP(B20,'2019_A2_Rohdaten'!$A$9:$W$64,16,FALSE)</f>
        <v>12905</v>
      </c>
      <c r="S20" s="55">
        <f>VLOOKUP(B20,'2019_A2_Rohdaten'!$A$9:$W$64,17,FALSE)</f>
        <v>13275</v>
      </c>
    </row>
    <row r="21" spans="2:19" s="8" customFormat="1" ht="16.5" customHeight="1" x14ac:dyDescent="0.25">
      <c r="B21" s="50">
        <v>1</v>
      </c>
      <c r="C21" s="96" t="s">
        <v>180</v>
      </c>
      <c r="D21" s="24" t="s">
        <v>32</v>
      </c>
      <c r="E21" s="58">
        <f>VLOOKUP(B21,'2019_A2_Rohdaten'!$A$9:$W$64,3,FALSE)</f>
        <v>99536</v>
      </c>
      <c r="F21" s="58">
        <f>VLOOKUP(B21,'2019_A2_Rohdaten'!$A$9:$W$64,4,FALSE)</f>
        <v>97675</v>
      </c>
      <c r="G21" s="58">
        <f>VLOOKUP(B21,'2019_A2_Rohdaten'!$A$9:$W$64,5,FALSE)</f>
        <v>95376</v>
      </c>
      <c r="H21" s="58">
        <f>VLOOKUP(B21,'2019_A2_Rohdaten'!$A$9:$W$64,6,FALSE)</f>
        <v>93595</v>
      </c>
      <c r="I21" s="58">
        <f>VLOOKUP(B21,'2019_A2_Rohdaten'!$A$9:$W$64,7,FALSE)</f>
        <v>93485</v>
      </c>
      <c r="J21" s="58">
        <f>VLOOKUP(B21,'2019_A2_Rohdaten'!$A$9:$W$64,8,FALSE)</f>
        <v>93067</v>
      </c>
      <c r="K21" s="58">
        <f>VLOOKUP(B21,'2019_A2_Rohdaten'!$A$9:$W$64,9,FALSE)</f>
        <v>94569</v>
      </c>
      <c r="L21" s="58">
        <f>VLOOKUP(B21,'2019_A2_Rohdaten'!$A$9:$W$64,10,FALSE)</f>
        <v>97812</v>
      </c>
      <c r="M21" s="58">
        <f>VLOOKUP(B21,'2019_A2_Rohdaten'!$A$9:$W$64,11,FALSE)</f>
        <v>104548</v>
      </c>
      <c r="N21" s="58">
        <f>VLOOKUP(B21,'2019_A2_Rohdaten'!$A$9:$W$64,12,FALSE)</f>
        <v>112534</v>
      </c>
      <c r="O21" s="58">
        <f>VLOOKUP(B21,'2019_A2_Rohdaten'!$A$9:$W$64,13,FALSE)</f>
        <v>130933</v>
      </c>
      <c r="P21" s="57">
        <f>VLOOKUP(B21,'2019_A2_Rohdaten'!$A$9:$W$64,14,FALSE)</f>
        <v>145155</v>
      </c>
      <c r="Q21" s="56">
        <f>VLOOKUP(B21,'2019_A2_Rohdaten'!$A$9:$W$64,15,FALSE)</f>
        <v>151170</v>
      </c>
      <c r="R21" s="55">
        <f>VLOOKUP(B21,'2019_A2_Rohdaten'!$A$9:$W$64,16,FALSE)</f>
        <v>158180</v>
      </c>
      <c r="S21" s="55">
        <f>VLOOKUP(B21,'2019_A2_Rohdaten'!$A$9:$W$64,17,FALSE)</f>
        <v>165000</v>
      </c>
    </row>
    <row r="22" spans="2:19" ht="8.25" customHeight="1" x14ac:dyDescent="0.25">
      <c r="B22" s="51">
        <v>241</v>
      </c>
      <c r="C22" s="96" t="s">
        <v>180</v>
      </c>
      <c r="D22" s="22" t="s">
        <v>33</v>
      </c>
      <c r="E22" s="58">
        <f>VLOOKUP(B22,'2019_A2_Rohdaten'!$A$9:$W$64,3,FALSE)</f>
        <v>115165</v>
      </c>
      <c r="F22" s="58">
        <f>VLOOKUP(B22,'2019_A2_Rohdaten'!$A$9:$W$64,4,FALSE)</f>
        <v>115063</v>
      </c>
      <c r="G22" s="58">
        <f>VLOOKUP(B22,'2019_A2_Rohdaten'!$A$9:$W$64,5,FALSE)</f>
        <v>114709</v>
      </c>
      <c r="H22" s="58">
        <f>VLOOKUP(B22,'2019_A2_Rohdaten'!$A$9:$W$64,6,FALSE)</f>
        <v>112514</v>
      </c>
      <c r="I22" s="58">
        <f>VLOOKUP(B22,'2019_A2_Rohdaten'!$A$9:$W$64,7,FALSE)</f>
        <v>111911</v>
      </c>
      <c r="J22" s="58">
        <f>VLOOKUP(B22,'2019_A2_Rohdaten'!$A$9:$W$64,8,FALSE)</f>
        <v>112021</v>
      </c>
      <c r="K22" s="58">
        <f>VLOOKUP(B22,'2019_A2_Rohdaten'!$A$9:$W$64,9,FALSE)</f>
        <v>115062</v>
      </c>
      <c r="L22" s="58">
        <f>VLOOKUP(B22,'2019_A2_Rohdaten'!$A$9:$W$64,10,FALSE)</f>
        <v>119366</v>
      </c>
      <c r="M22" s="58">
        <f>VLOOKUP(B22,'2019_A2_Rohdaten'!$A$9:$W$64,11,FALSE)</f>
        <v>126962</v>
      </c>
      <c r="N22" s="58">
        <f>VLOOKUP(B22,'2019_A2_Rohdaten'!$A$9:$W$64,12,FALSE)</f>
        <v>136533</v>
      </c>
      <c r="O22" s="58">
        <f>VLOOKUP(B22,'2019_A2_Rohdaten'!$A$9:$W$64,13,FALSE)</f>
        <v>154696</v>
      </c>
      <c r="P22" s="57">
        <f>VLOOKUP(B22,'2019_A2_Rohdaten'!$A$9:$W$64,14,FALSE)</f>
        <v>168735</v>
      </c>
      <c r="Q22" s="56">
        <f>VLOOKUP(B22,'2019_A2_Rohdaten'!$A$9:$W$64,15,FALSE)</f>
        <v>175170</v>
      </c>
      <c r="R22" s="55">
        <f>VLOOKUP(B22,'2019_A2_Rohdaten'!$A$9:$W$64,16,FALSE)</f>
        <v>181570</v>
      </c>
      <c r="S22" s="55">
        <f>VLOOKUP(B22,'2019_A2_Rohdaten'!$A$9:$W$64,17,FALSE)</f>
        <v>185310</v>
      </c>
    </row>
    <row r="23" spans="2:19" ht="8.25" customHeight="1" x14ac:dyDescent="0.25">
      <c r="B23" s="51">
        <v>241001</v>
      </c>
      <c r="C23" s="96" t="s">
        <v>180</v>
      </c>
      <c r="D23" s="22" t="s">
        <v>34</v>
      </c>
      <c r="E23" s="58">
        <f>VLOOKUP(B23,'2019_A2_Rohdaten'!$A$9:$W$64,3,FALSE)</f>
        <v>75016</v>
      </c>
      <c r="F23" s="58">
        <f>VLOOKUP(B23,'2019_A2_Rohdaten'!$A$9:$W$64,4,FALSE)</f>
        <v>74898</v>
      </c>
      <c r="G23" s="58">
        <f>VLOOKUP(B23,'2019_A2_Rohdaten'!$A$9:$W$64,5,FALSE)</f>
        <v>74977</v>
      </c>
      <c r="H23" s="58">
        <f>VLOOKUP(B23,'2019_A2_Rohdaten'!$A$9:$W$64,6,FALSE)</f>
        <v>74111</v>
      </c>
      <c r="I23" s="58">
        <f>VLOOKUP(B23,'2019_A2_Rohdaten'!$A$9:$W$64,7,FALSE)</f>
        <v>73483</v>
      </c>
      <c r="J23" s="58">
        <f>VLOOKUP(B23,'2019_A2_Rohdaten'!$A$9:$W$64,8,FALSE)</f>
        <v>73448</v>
      </c>
      <c r="K23" s="58">
        <f>VLOOKUP(B23,'2019_A2_Rohdaten'!$A$9:$W$64,9,FALSE)</f>
        <v>75793</v>
      </c>
      <c r="L23" s="58">
        <f>VLOOKUP(B23,'2019_A2_Rohdaten'!$A$9:$W$64,10,FALSE)</f>
        <v>78442</v>
      </c>
      <c r="M23" s="58">
        <f>VLOOKUP(B23,'2019_A2_Rohdaten'!$A$9:$W$64,11,FALSE)</f>
        <v>82727</v>
      </c>
      <c r="N23" s="58">
        <f>VLOOKUP(B23,'2019_A2_Rohdaten'!$A$9:$W$64,12,FALSE)</f>
        <v>88541</v>
      </c>
      <c r="O23" s="58">
        <f>VLOOKUP(B23,'2019_A2_Rohdaten'!$A$9:$W$64,13,FALSE)</f>
        <v>97357</v>
      </c>
      <c r="P23" s="57">
        <f>VLOOKUP(B23,'2019_A2_Rohdaten'!$A$9:$W$64,14,FALSE)</f>
        <v>104465</v>
      </c>
      <c r="Q23" s="56">
        <f>VLOOKUP(B23,'2019_A2_Rohdaten'!$A$9:$W$64,15,FALSE)</f>
        <v>107965</v>
      </c>
      <c r="R23" s="55">
        <f>VLOOKUP(B23,'2019_A2_Rohdaten'!$A$9:$W$64,16,FALSE)</f>
        <v>111255</v>
      </c>
      <c r="S23" s="55">
        <f>VLOOKUP(B23,'2019_A2_Rohdaten'!$A$9:$W$64,17,FALSE)</f>
        <v>113440</v>
      </c>
    </row>
    <row r="24" spans="2:19" ht="8.25" customHeight="1" x14ac:dyDescent="0.25">
      <c r="B24" s="49">
        <v>241999</v>
      </c>
      <c r="C24" s="96" t="s">
        <v>180</v>
      </c>
      <c r="D24" s="22" t="s">
        <v>35</v>
      </c>
      <c r="E24" s="58">
        <f>VLOOKUP(B24,'2019_A2_Rohdaten'!$A$9:$W$64,3,FALSE)</f>
        <v>40149</v>
      </c>
      <c r="F24" s="58">
        <f>VLOOKUP(B24,'2019_A2_Rohdaten'!$A$9:$W$64,4,FALSE)</f>
        <v>40165</v>
      </c>
      <c r="G24" s="58">
        <f>VLOOKUP(B24,'2019_A2_Rohdaten'!$A$9:$W$64,5,FALSE)</f>
        <v>39732</v>
      </c>
      <c r="H24" s="58">
        <f>VLOOKUP(B24,'2019_A2_Rohdaten'!$A$9:$W$64,6,FALSE)</f>
        <v>38403</v>
      </c>
      <c r="I24" s="58">
        <f>VLOOKUP(B24,'2019_A2_Rohdaten'!$A$9:$W$64,7,FALSE)</f>
        <v>38428</v>
      </c>
      <c r="J24" s="58">
        <f>VLOOKUP(B24,'2019_A2_Rohdaten'!$A$9:$W$64,8,FALSE)</f>
        <v>38573</v>
      </c>
      <c r="K24" s="58">
        <f>VLOOKUP(B24,'2019_A2_Rohdaten'!$A$9:$W$64,9,FALSE)</f>
        <v>39269</v>
      </c>
      <c r="L24" s="58">
        <f>VLOOKUP(B24,'2019_A2_Rohdaten'!$A$9:$W$64,10,FALSE)</f>
        <v>40924</v>
      </c>
      <c r="M24" s="58">
        <f>VLOOKUP(B24,'2019_A2_Rohdaten'!$A$9:$W$64,11,FALSE)</f>
        <v>44235</v>
      </c>
      <c r="N24" s="58">
        <f>VLOOKUP(B24,'2019_A2_Rohdaten'!$A$9:$W$64,12,FALSE)</f>
        <v>47992</v>
      </c>
      <c r="O24" s="58">
        <f>VLOOKUP(B24,'2019_A2_Rohdaten'!$A$9:$W$64,13,FALSE)</f>
        <v>57339</v>
      </c>
      <c r="P24" s="57">
        <f>VLOOKUP(B24,'2019_A2_Rohdaten'!$A$9:$W$64,14,FALSE)</f>
        <v>64270</v>
      </c>
      <c r="Q24" s="56">
        <f>VLOOKUP(B24,'2019_A2_Rohdaten'!$A$9:$W$64,15,FALSE)</f>
        <v>67205</v>
      </c>
      <c r="R24" s="55">
        <f>VLOOKUP(B24,'2019_A2_Rohdaten'!$A$9:$W$64,16,FALSE)</f>
        <v>70315</v>
      </c>
      <c r="S24" s="55">
        <f>VLOOKUP(B24,'2019_A2_Rohdaten'!$A$9:$W$64,17,FALSE)</f>
        <v>71870</v>
      </c>
    </row>
    <row r="25" spans="2:19" ht="8.25" customHeight="1" x14ac:dyDescent="0.25">
      <c r="B25" s="47">
        <v>251</v>
      </c>
      <c r="C25" s="96" t="s">
        <v>180</v>
      </c>
      <c r="D25" s="22" t="s">
        <v>36</v>
      </c>
      <c r="E25" s="58">
        <f>VLOOKUP(B25,'2019_A2_Rohdaten'!$A$9:$W$64,3,FALSE)</f>
        <v>8256</v>
      </c>
      <c r="F25" s="58">
        <f>VLOOKUP(B25,'2019_A2_Rohdaten'!$A$9:$W$64,4,FALSE)</f>
        <v>8139</v>
      </c>
      <c r="G25" s="58">
        <f>VLOOKUP(B25,'2019_A2_Rohdaten'!$A$9:$W$64,5,FALSE)</f>
        <v>8229</v>
      </c>
      <c r="H25" s="58">
        <f>VLOOKUP(B25,'2019_A2_Rohdaten'!$A$9:$W$64,6,FALSE)</f>
        <v>8105</v>
      </c>
      <c r="I25" s="58">
        <f>VLOOKUP(B25,'2019_A2_Rohdaten'!$A$9:$W$64,7,FALSE)</f>
        <v>8099</v>
      </c>
      <c r="J25" s="58">
        <f>VLOOKUP(B25,'2019_A2_Rohdaten'!$A$9:$W$64,8,FALSE)</f>
        <v>8183</v>
      </c>
      <c r="K25" s="58">
        <f>VLOOKUP(B25,'2019_A2_Rohdaten'!$A$9:$W$64,9,FALSE)</f>
        <v>8386</v>
      </c>
      <c r="L25" s="58">
        <f>VLOOKUP(B25,'2019_A2_Rohdaten'!$A$9:$W$64,10,FALSE)</f>
        <v>9184</v>
      </c>
      <c r="M25" s="58">
        <f>VLOOKUP(B25,'2019_A2_Rohdaten'!$A$9:$W$64,11,FALSE)</f>
        <v>10761</v>
      </c>
      <c r="N25" s="58">
        <f>VLOOKUP(B25,'2019_A2_Rohdaten'!$A$9:$W$64,12,FALSE)</f>
        <v>11631</v>
      </c>
      <c r="O25" s="58">
        <f>VLOOKUP(B25,'2019_A2_Rohdaten'!$A$9:$W$64,13,FALSE)</f>
        <v>13826</v>
      </c>
      <c r="P25" s="57">
        <f>VLOOKUP(B25,'2019_A2_Rohdaten'!$A$9:$W$64,14,FALSE)</f>
        <v>15540</v>
      </c>
      <c r="Q25" s="56">
        <f>VLOOKUP(B25,'2019_A2_Rohdaten'!$A$9:$W$64,15,FALSE)</f>
        <v>16065</v>
      </c>
      <c r="R25" s="55">
        <f>VLOOKUP(B25,'2019_A2_Rohdaten'!$A$9:$W$64,16,FALSE)</f>
        <v>17565</v>
      </c>
      <c r="S25" s="55">
        <f>VLOOKUP(B25,'2019_A2_Rohdaten'!$A$9:$W$64,17,FALSE)</f>
        <v>18545</v>
      </c>
    </row>
    <row r="26" spans="2:19" ht="8.25" customHeight="1" x14ac:dyDescent="0.25">
      <c r="B26" s="47">
        <v>252</v>
      </c>
      <c r="C26" s="96" t="s">
        <v>180</v>
      </c>
      <c r="D26" s="22" t="s">
        <v>37</v>
      </c>
      <c r="E26" s="58">
        <f>VLOOKUP(B26,'2019_A2_Rohdaten'!$A$9:$W$64,3,FALSE)</f>
        <v>11014</v>
      </c>
      <c r="F26" s="58">
        <f>VLOOKUP(B26,'2019_A2_Rohdaten'!$A$9:$W$64,4,FALSE)</f>
        <v>10617</v>
      </c>
      <c r="G26" s="58">
        <f>VLOOKUP(B26,'2019_A2_Rohdaten'!$A$9:$W$64,5,FALSE)</f>
        <v>10381</v>
      </c>
      <c r="H26" s="58">
        <f>VLOOKUP(B26,'2019_A2_Rohdaten'!$A$9:$W$64,6,FALSE)</f>
        <v>10213</v>
      </c>
      <c r="I26" s="58">
        <f>VLOOKUP(B26,'2019_A2_Rohdaten'!$A$9:$W$64,7,FALSE)</f>
        <v>10154</v>
      </c>
      <c r="J26" s="58">
        <f>VLOOKUP(B26,'2019_A2_Rohdaten'!$A$9:$W$64,8,FALSE)</f>
        <v>10394</v>
      </c>
      <c r="K26" s="58">
        <f>VLOOKUP(B26,'2019_A2_Rohdaten'!$A$9:$W$64,9,FALSE)</f>
        <v>10319</v>
      </c>
      <c r="L26" s="58">
        <f>VLOOKUP(B26,'2019_A2_Rohdaten'!$A$9:$W$64,10,FALSE)</f>
        <v>10342</v>
      </c>
      <c r="M26" s="58">
        <f>VLOOKUP(B26,'2019_A2_Rohdaten'!$A$9:$W$64,11,FALSE)</f>
        <v>10719</v>
      </c>
      <c r="N26" s="58">
        <f>VLOOKUP(B26,'2019_A2_Rohdaten'!$A$9:$W$64,12,FALSE)</f>
        <v>11665</v>
      </c>
      <c r="O26" s="58">
        <f>VLOOKUP(B26,'2019_A2_Rohdaten'!$A$9:$W$64,13,FALSE)</f>
        <v>13461</v>
      </c>
      <c r="P26" s="57">
        <f>VLOOKUP(B26,'2019_A2_Rohdaten'!$A$9:$W$64,14,FALSE)</f>
        <v>15065</v>
      </c>
      <c r="Q26" s="56">
        <f>VLOOKUP(B26,'2019_A2_Rohdaten'!$A$9:$W$64,15,FALSE)</f>
        <v>15795</v>
      </c>
      <c r="R26" s="55">
        <f>VLOOKUP(B26,'2019_A2_Rohdaten'!$A$9:$W$64,16,FALSE)</f>
        <v>16535</v>
      </c>
      <c r="S26" s="55">
        <f>VLOOKUP(B26,'2019_A2_Rohdaten'!$A$9:$W$64,17,FALSE)</f>
        <v>16910</v>
      </c>
    </row>
    <row r="27" spans="2:19" ht="8.25" customHeight="1" x14ac:dyDescent="0.25">
      <c r="B27" s="47">
        <v>254</v>
      </c>
      <c r="C27" s="96" t="s">
        <v>180</v>
      </c>
      <c r="D27" s="22" t="s">
        <v>38</v>
      </c>
      <c r="E27" s="58">
        <f>VLOOKUP(B27,'2019_A2_Rohdaten'!$A$9:$W$64,3,FALSE)</f>
        <v>14631</v>
      </c>
      <c r="F27" s="58">
        <f>VLOOKUP(B27,'2019_A2_Rohdaten'!$A$9:$W$64,4,FALSE)</f>
        <v>14237</v>
      </c>
      <c r="G27" s="58">
        <f>VLOOKUP(B27,'2019_A2_Rohdaten'!$A$9:$W$64,5,FALSE)</f>
        <v>13889</v>
      </c>
      <c r="H27" s="58">
        <f>VLOOKUP(B27,'2019_A2_Rohdaten'!$A$9:$W$64,6,FALSE)</f>
        <v>13669</v>
      </c>
      <c r="I27" s="58">
        <f>VLOOKUP(B27,'2019_A2_Rohdaten'!$A$9:$W$64,7,FALSE)</f>
        <v>13466</v>
      </c>
      <c r="J27" s="58">
        <f>VLOOKUP(B27,'2019_A2_Rohdaten'!$A$9:$W$64,8,FALSE)</f>
        <v>13637</v>
      </c>
      <c r="K27" s="58">
        <f>VLOOKUP(B27,'2019_A2_Rohdaten'!$A$9:$W$64,9,FALSE)</f>
        <v>13859</v>
      </c>
      <c r="L27" s="58">
        <f>VLOOKUP(B27,'2019_A2_Rohdaten'!$A$9:$W$64,10,FALSE)</f>
        <v>14417</v>
      </c>
      <c r="M27" s="58">
        <f>VLOOKUP(B27,'2019_A2_Rohdaten'!$A$9:$W$64,11,FALSE)</f>
        <v>15353</v>
      </c>
      <c r="N27" s="58">
        <f>VLOOKUP(B27,'2019_A2_Rohdaten'!$A$9:$W$64,12,FALSE)</f>
        <v>16412</v>
      </c>
      <c r="O27" s="58">
        <f>VLOOKUP(B27,'2019_A2_Rohdaten'!$A$9:$W$64,13,FALSE)</f>
        <v>19567</v>
      </c>
      <c r="P27" s="57">
        <f>VLOOKUP(B27,'2019_A2_Rohdaten'!$A$9:$W$64,14,FALSE)</f>
        <v>21915</v>
      </c>
      <c r="Q27" s="56">
        <f>VLOOKUP(B27,'2019_A2_Rohdaten'!$A$9:$W$64,15,FALSE)</f>
        <v>22775</v>
      </c>
      <c r="R27" s="55">
        <f>VLOOKUP(B27,'2019_A2_Rohdaten'!$A$9:$W$64,16,FALSE)</f>
        <v>24090</v>
      </c>
      <c r="S27" s="55">
        <f>VLOOKUP(B27,'2019_A2_Rohdaten'!$A$9:$W$64,17,FALSE)</f>
        <v>24995</v>
      </c>
    </row>
    <row r="28" spans="2:19" ht="8.25" customHeight="1" x14ac:dyDescent="0.25">
      <c r="B28" s="47">
        <v>254021</v>
      </c>
      <c r="C28" s="96" t="s">
        <v>180</v>
      </c>
      <c r="D28" s="22" t="s">
        <v>39</v>
      </c>
      <c r="E28" s="57" t="str">
        <f>VLOOKUP(B28,'2019_A2_Rohdaten'!$A$9:$W$64,3,FALSE)</f>
        <v>-</v>
      </c>
      <c r="F28" s="57" t="str">
        <f>VLOOKUP(B28,'2019_A2_Rohdaten'!$A$9:$W$64,4,FALSE)</f>
        <v>-</v>
      </c>
      <c r="G28" s="58">
        <f>VLOOKUP(B28,'2019_A2_Rohdaten'!$A$9:$W$64,5,FALSE)</f>
        <v>8448</v>
      </c>
      <c r="H28" s="58">
        <f>VLOOKUP(B28,'2019_A2_Rohdaten'!$A$9:$W$64,6,FALSE)</f>
        <v>8344</v>
      </c>
      <c r="I28" s="58">
        <f>VLOOKUP(B28,'2019_A2_Rohdaten'!$A$9:$W$64,7,FALSE)</f>
        <v>8279</v>
      </c>
      <c r="J28" s="58">
        <f>VLOOKUP(B28,'2019_A2_Rohdaten'!$A$9:$W$64,8,FALSE)</f>
        <v>8445</v>
      </c>
      <c r="K28" s="58">
        <f>VLOOKUP(B28,'2019_A2_Rohdaten'!$A$9:$W$64,9,FALSE)</f>
        <v>8609</v>
      </c>
      <c r="L28" s="58">
        <f>VLOOKUP(B28,'2019_A2_Rohdaten'!$A$9:$W$64,10,FALSE)</f>
        <v>8826</v>
      </c>
      <c r="M28" s="58">
        <f>VLOOKUP(B28,'2019_A2_Rohdaten'!$A$9:$W$64,11,FALSE)</f>
        <v>9212</v>
      </c>
      <c r="N28" s="58">
        <f>VLOOKUP(B28,'2019_A2_Rohdaten'!$A$9:$W$64,12,FALSE)</f>
        <v>9796</v>
      </c>
      <c r="O28" s="58">
        <f>VLOOKUP(B28,'2019_A2_Rohdaten'!$A$9:$W$64,13,FALSE)</f>
        <v>11180</v>
      </c>
      <c r="P28" s="57">
        <f>VLOOKUP(B28,'2019_A2_Rohdaten'!$A$9:$W$64,14,FALSE)</f>
        <v>12505</v>
      </c>
      <c r="Q28" s="56">
        <f>VLOOKUP(B28,'2019_A2_Rohdaten'!$A$9:$W$64,15,FALSE)</f>
        <v>13285</v>
      </c>
      <c r="R28" s="55">
        <f>VLOOKUP(B28,'2019_A2_Rohdaten'!$A$9:$W$64,16,FALSE)</f>
        <v>14425</v>
      </c>
      <c r="S28" s="55">
        <f>VLOOKUP(B28,'2019_A2_Rohdaten'!$A$9:$W$64,17,FALSE)</f>
        <v>14830</v>
      </c>
    </row>
    <row r="29" spans="2:19" ht="8.25" customHeight="1" x14ac:dyDescent="0.25">
      <c r="B29" s="52">
        <v>254999</v>
      </c>
      <c r="C29" s="96" t="s">
        <v>180</v>
      </c>
      <c r="D29" s="22" t="s">
        <v>40</v>
      </c>
      <c r="E29" s="57" t="str">
        <f>VLOOKUP(B29,'2019_A2_Rohdaten'!$A$9:$W$64,3,FALSE)</f>
        <v>-</v>
      </c>
      <c r="F29" s="57" t="str">
        <f>VLOOKUP(B29,'2019_A2_Rohdaten'!$A$9:$W$64,4,FALSE)</f>
        <v>-</v>
      </c>
      <c r="G29" s="58">
        <f>VLOOKUP(B29,'2019_A2_Rohdaten'!$A$9:$W$64,5,FALSE)</f>
        <v>5441</v>
      </c>
      <c r="H29" s="58">
        <f>VLOOKUP(B29,'2019_A2_Rohdaten'!$A$9:$W$64,6,FALSE)</f>
        <v>5325</v>
      </c>
      <c r="I29" s="58">
        <f>VLOOKUP(B29,'2019_A2_Rohdaten'!$A$9:$W$64,7,FALSE)</f>
        <v>5187</v>
      </c>
      <c r="J29" s="58">
        <f>VLOOKUP(B29,'2019_A2_Rohdaten'!$A$9:$W$64,8,FALSE)</f>
        <v>5192</v>
      </c>
      <c r="K29" s="58">
        <f>VLOOKUP(B29,'2019_A2_Rohdaten'!$A$9:$W$64,9,FALSE)</f>
        <v>5250</v>
      </c>
      <c r="L29" s="58">
        <f>VLOOKUP(B29,'2019_A2_Rohdaten'!$A$9:$W$64,10,FALSE)</f>
        <v>5591</v>
      </c>
      <c r="M29" s="58">
        <f>VLOOKUP(B29,'2019_A2_Rohdaten'!$A$9:$W$64,11,FALSE)</f>
        <v>6141</v>
      </c>
      <c r="N29" s="58">
        <f>VLOOKUP(B29,'2019_A2_Rohdaten'!$A$9:$W$64,12,FALSE)</f>
        <v>6616</v>
      </c>
      <c r="O29" s="58">
        <f>VLOOKUP(B29,'2019_A2_Rohdaten'!$A$9:$W$64,13,FALSE)</f>
        <v>8387</v>
      </c>
      <c r="P29" s="57">
        <f>VLOOKUP(B29,'2019_A2_Rohdaten'!$A$9:$W$64,14,FALSE)</f>
        <v>9410</v>
      </c>
      <c r="Q29" s="56">
        <f>VLOOKUP(B29,'2019_A2_Rohdaten'!$A$9:$W$64,15,FALSE)</f>
        <v>9490</v>
      </c>
      <c r="R29" s="55">
        <f>VLOOKUP(B29,'2019_A2_Rohdaten'!$A$9:$W$64,16,FALSE)</f>
        <v>9665</v>
      </c>
      <c r="S29" s="55">
        <f>VLOOKUP(B29,'2019_A2_Rohdaten'!$A$9:$W$64,17,FALSE)</f>
        <v>10165</v>
      </c>
    </row>
    <row r="30" spans="2:19" ht="8.25" customHeight="1" x14ac:dyDescent="0.25">
      <c r="B30" s="47">
        <v>255</v>
      </c>
      <c r="C30" s="96" t="s">
        <v>180</v>
      </c>
      <c r="D30" s="22" t="s">
        <v>41</v>
      </c>
      <c r="E30" s="58">
        <f>VLOOKUP(B30,'2019_A2_Rohdaten'!$A$9:$W$64,3,FALSE)</f>
        <v>3433</v>
      </c>
      <c r="F30" s="58">
        <f>VLOOKUP(B30,'2019_A2_Rohdaten'!$A$9:$W$64,4,FALSE)</f>
        <v>3274</v>
      </c>
      <c r="G30" s="58">
        <f>VLOOKUP(B30,'2019_A2_Rohdaten'!$A$9:$W$64,5,FALSE)</f>
        <v>3213</v>
      </c>
      <c r="H30" s="58">
        <f>VLOOKUP(B30,'2019_A2_Rohdaten'!$A$9:$W$64,6,FALSE)</f>
        <v>3109</v>
      </c>
      <c r="I30" s="58">
        <f>VLOOKUP(B30,'2019_A2_Rohdaten'!$A$9:$W$64,7,FALSE)</f>
        <v>3033</v>
      </c>
      <c r="J30" s="58">
        <f>VLOOKUP(B30,'2019_A2_Rohdaten'!$A$9:$W$64,8,FALSE)</f>
        <v>3063</v>
      </c>
      <c r="K30" s="58">
        <f>VLOOKUP(B30,'2019_A2_Rohdaten'!$A$9:$W$64,9,FALSE)</f>
        <v>3100</v>
      </c>
      <c r="L30" s="58">
        <f>VLOOKUP(B30,'2019_A2_Rohdaten'!$A$9:$W$64,10,FALSE)</f>
        <v>3072</v>
      </c>
      <c r="M30" s="58">
        <f>VLOOKUP(B30,'2019_A2_Rohdaten'!$A$9:$W$64,11,FALSE)</f>
        <v>3094</v>
      </c>
      <c r="N30" s="58">
        <f>VLOOKUP(B30,'2019_A2_Rohdaten'!$A$9:$W$64,12,FALSE)</f>
        <v>3131</v>
      </c>
      <c r="O30" s="58">
        <f>VLOOKUP(B30,'2019_A2_Rohdaten'!$A$9:$W$64,13,FALSE)</f>
        <v>3855</v>
      </c>
      <c r="P30" s="57">
        <f>VLOOKUP(B30,'2019_A2_Rohdaten'!$A$9:$W$64,14,FALSE)</f>
        <v>4300</v>
      </c>
      <c r="Q30" s="56">
        <f>VLOOKUP(B30,'2019_A2_Rohdaten'!$A$9:$W$64,15,FALSE)</f>
        <v>4350</v>
      </c>
      <c r="R30" s="55">
        <f>VLOOKUP(B30,'2019_A2_Rohdaten'!$A$9:$W$64,16,FALSE)</f>
        <v>4330</v>
      </c>
      <c r="S30" s="55">
        <f>VLOOKUP(B30,'2019_A2_Rohdaten'!$A$9:$W$64,17,FALSE)</f>
        <v>4275</v>
      </c>
    </row>
    <row r="31" spans="2:19" ht="8.25" customHeight="1" x14ac:dyDescent="0.25">
      <c r="B31" s="47">
        <v>256</v>
      </c>
      <c r="C31" s="96" t="s">
        <v>180</v>
      </c>
      <c r="D31" s="22" t="s">
        <v>42</v>
      </c>
      <c r="E31" s="58">
        <f>VLOOKUP(B31,'2019_A2_Rohdaten'!$A$9:$W$64,3,FALSE)</f>
        <v>5488</v>
      </c>
      <c r="F31" s="58">
        <f>VLOOKUP(B31,'2019_A2_Rohdaten'!$A$9:$W$64,4,FALSE)</f>
        <v>5402</v>
      </c>
      <c r="G31" s="58">
        <f>VLOOKUP(B31,'2019_A2_Rohdaten'!$A$9:$W$64,5,FALSE)</f>
        <v>5316</v>
      </c>
      <c r="H31" s="58">
        <f>VLOOKUP(B31,'2019_A2_Rohdaten'!$A$9:$W$64,6,FALSE)</f>
        <v>5301</v>
      </c>
      <c r="I31" s="58">
        <f>VLOOKUP(B31,'2019_A2_Rohdaten'!$A$9:$W$64,7,FALSE)</f>
        <v>5184</v>
      </c>
      <c r="J31" s="58">
        <f>VLOOKUP(B31,'2019_A2_Rohdaten'!$A$9:$W$64,8,FALSE)</f>
        <v>5160</v>
      </c>
      <c r="K31" s="58">
        <f>VLOOKUP(B31,'2019_A2_Rohdaten'!$A$9:$W$64,9,FALSE)</f>
        <v>5252</v>
      </c>
      <c r="L31" s="58">
        <f>VLOOKUP(B31,'2019_A2_Rohdaten'!$A$9:$W$64,10,FALSE)</f>
        <v>5374</v>
      </c>
      <c r="M31" s="58">
        <f>VLOOKUP(B31,'2019_A2_Rohdaten'!$A$9:$W$64,11,FALSE)</f>
        <v>5829</v>
      </c>
      <c r="N31" s="58">
        <f>VLOOKUP(B31,'2019_A2_Rohdaten'!$A$9:$W$64,12,FALSE)</f>
        <v>6299</v>
      </c>
      <c r="O31" s="58">
        <f>VLOOKUP(B31,'2019_A2_Rohdaten'!$A$9:$W$64,13,FALSE)</f>
        <v>7452</v>
      </c>
      <c r="P31" s="57">
        <f>VLOOKUP(B31,'2019_A2_Rohdaten'!$A$9:$W$64,14,FALSE)</f>
        <v>9380</v>
      </c>
      <c r="Q31" s="56">
        <f>VLOOKUP(B31,'2019_A2_Rohdaten'!$A$9:$W$64,15,FALSE)</f>
        <v>10010</v>
      </c>
      <c r="R31" s="55">
        <f>VLOOKUP(B31,'2019_A2_Rohdaten'!$A$9:$W$64,16,FALSE)</f>
        <v>10430</v>
      </c>
      <c r="S31" s="55">
        <f>VLOOKUP(B31,'2019_A2_Rohdaten'!$A$9:$W$64,17,FALSE)</f>
        <v>10345</v>
      </c>
    </row>
    <row r="32" spans="2:19" s="5" customFormat="1" ht="8.25" customHeight="1" x14ac:dyDescent="0.15">
      <c r="B32" s="47">
        <v>257</v>
      </c>
      <c r="C32" s="96" t="s">
        <v>180</v>
      </c>
      <c r="D32" s="22" t="s">
        <v>43</v>
      </c>
      <c r="E32" s="58">
        <f>VLOOKUP(B32,'2019_A2_Rohdaten'!$A$9:$W$64,3,FALSE)</f>
        <v>9608</v>
      </c>
      <c r="F32" s="58">
        <f>VLOOKUP(B32,'2019_A2_Rohdaten'!$A$9:$W$64,4,FALSE)</f>
        <v>9138</v>
      </c>
      <c r="G32" s="58">
        <f>VLOOKUP(B32,'2019_A2_Rohdaten'!$A$9:$W$64,5,FALSE)</f>
        <v>8895</v>
      </c>
      <c r="H32" s="58">
        <f>VLOOKUP(B32,'2019_A2_Rohdaten'!$A$9:$W$64,6,FALSE)</f>
        <v>8498</v>
      </c>
      <c r="I32" s="58">
        <f>VLOOKUP(B32,'2019_A2_Rohdaten'!$A$9:$W$64,7,FALSE)</f>
        <v>8456</v>
      </c>
      <c r="J32" s="58">
        <f>VLOOKUP(B32,'2019_A2_Rohdaten'!$A$9:$W$64,8,FALSE)</f>
        <v>8342</v>
      </c>
      <c r="K32" s="58">
        <f>VLOOKUP(B32,'2019_A2_Rohdaten'!$A$9:$W$64,9,FALSE)</f>
        <v>8341</v>
      </c>
      <c r="L32" s="58">
        <f>VLOOKUP(B32,'2019_A2_Rohdaten'!$A$9:$W$64,10,FALSE)</f>
        <v>8491</v>
      </c>
      <c r="M32" s="58">
        <f>VLOOKUP(B32,'2019_A2_Rohdaten'!$A$9:$W$64,11,FALSE)</f>
        <v>8854</v>
      </c>
      <c r="N32" s="58">
        <f>VLOOKUP(B32,'2019_A2_Rohdaten'!$A$9:$W$64,12,FALSE)</f>
        <v>9526</v>
      </c>
      <c r="O32" s="58">
        <f>VLOOKUP(B32,'2019_A2_Rohdaten'!$A$9:$W$64,13,FALSE)</f>
        <v>10716</v>
      </c>
      <c r="P32" s="57">
        <f>VLOOKUP(B32,'2019_A2_Rohdaten'!$A$9:$W$64,14,FALSE)</f>
        <v>12600</v>
      </c>
      <c r="Q32" s="56">
        <f>VLOOKUP(B32,'2019_A2_Rohdaten'!$A$9:$W$64,15,FALSE)</f>
        <v>13545</v>
      </c>
      <c r="R32" s="55">
        <f>VLOOKUP(B32,'2019_A2_Rohdaten'!$A$9:$W$64,16,FALSE)</f>
        <v>13985</v>
      </c>
      <c r="S32" s="55">
        <f>VLOOKUP(B32,'2019_A2_Rohdaten'!$A$9:$W$64,17,FALSE)</f>
        <v>14255</v>
      </c>
    </row>
    <row r="33" spans="2:19" s="9" customFormat="1" ht="16.5" customHeight="1" x14ac:dyDescent="0.25">
      <c r="B33" s="50">
        <v>2</v>
      </c>
      <c r="C33" s="96" t="s">
        <v>180</v>
      </c>
      <c r="D33" s="24" t="s">
        <v>44</v>
      </c>
      <c r="E33" s="58">
        <f>VLOOKUP(B33,'2019_A2_Rohdaten'!$A$9:$W$64,3,FALSE)</f>
        <v>167595</v>
      </c>
      <c r="F33" s="58">
        <f>VLOOKUP(B33,'2019_A2_Rohdaten'!$A$9:$W$64,4,FALSE)</f>
        <v>165870</v>
      </c>
      <c r="G33" s="58">
        <f>VLOOKUP(B33,'2019_A2_Rohdaten'!$A$9:$W$64,5,FALSE)</f>
        <v>164632</v>
      </c>
      <c r="H33" s="58">
        <f>VLOOKUP(B33,'2019_A2_Rohdaten'!$A$9:$W$64,6,FALSE)</f>
        <v>161409</v>
      </c>
      <c r="I33" s="58">
        <f>VLOOKUP(B33,'2019_A2_Rohdaten'!$A$9:$W$64,7,FALSE)</f>
        <v>160303</v>
      </c>
      <c r="J33" s="58">
        <f>VLOOKUP(B33,'2019_A2_Rohdaten'!$A$9:$W$64,8,FALSE)</f>
        <v>160800</v>
      </c>
      <c r="K33" s="58">
        <f>VLOOKUP(B33,'2019_A2_Rohdaten'!$A$9:$W$64,9,FALSE)</f>
        <v>164319</v>
      </c>
      <c r="L33" s="58">
        <f>VLOOKUP(B33,'2019_A2_Rohdaten'!$A$9:$W$64,10,FALSE)</f>
        <v>170246</v>
      </c>
      <c r="M33" s="58">
        <f>VLOOKUP(B33,'2019_A2_Rohdaten'!$A$9:$W$64,11,FALSE)</f>
        <v>181572</v>
      </c>
      <c r="N33" s="58">
        <f>VLOOKUP(B33,'2019_A2_Rohdaten'!$A$9:$W$64,12,FALSE)</f>
        <v>195197</v>
      </c>
      <c r="O33" s="58">
        <f>VLOOKUP(B33,'2019_A2_Rohdaten'!$A$9:$W$64,13,FALSE)</f>
        <v>223573</v>
      </c>
      <c r="P33" s="57">
        <f>VLOOKUP(B33,'2019_A2_Rohdaten'!$A$9:$W$64,14,FALSE)</f>
        <v>247535</v>
      </c>
      <c r="Q33" s="56">
        <f>VLOOKUP(B33,'2019_A2_Rohdaten'!$A$9:$W$64,15,FALSE)</f>
        <v>257705</v>
      </c>
      <c r="R33" s="55">
        <f>VLOOKUP(B33,'2019_A2_Rohdaten'!$A$9:$W$64,16,FALSE)</f>
        <v>268505</v>
      </c>
      <c r="S33" s="55">
        <f>VLOOKUP(B33,'2019_A2_Rohdaten'!$A$9:$W$64,17,FALSE)</f>
        <v>274635</v>
      </c>
    </row>
    <row r="34" spans="2:19" ht="8.25" customHeight="1" x14ac:dyDescent="0.25">
      <c r="B34" s="47">
        <v>351</v>
      </c>
      <c r="C34" s="96" t="s">
        <v>180</v>
      </c>
      <c r="D34" s="22" t="s">
        <v>45</v>
      </c>
      <c r="E34" s="58">
        <f>VLOOKUP(B34,'2019_A2_Rohdaten'!$A$9:$W$64,3,FALSE)</f>
        <v>7805</v>
      </c>
      <c r="F34" s="58">
        <f>VLOOKUP(B34,'2019_A2_Rohdaten'!$A$9:$W$64,4,FALSE)</f>
        <v>7594</v>
      </c>
      <c r="G34" s="58">
        <f>VLOOKUP(B34,'2019_A2_Rohdaten'!$A$9:$W$64,5,FALSE)</f>
        <v>7394</v>
      </c>
      <c r="H34" s="58">
        <f>VLOOKUP(B34,'2019_A2_Rohdaten'!$A$9:$W$64,6,FALSE)</f>
        <v>7449</v>
      </c>
      <c r="I34" s="58">
        <f>VLOOKUP(B34,'2019_A2_Rohdaten'!$A$9:$W$64,7,FALSE)</f>
        <v>7472</v>
      </c>
      <c r="J34" s="58">
        <f>VLOOKUP(B34,'2019_A2_Rohdaten'!$A$9:$W$64,8,FALSE)</f>
        <v>7584</v>
      </c>
      <c r="K34" s="58">
        <f>VLOOKUP(B34,'2019_A2_Rohdaten'!$A$9:$W$64,9,FALSE)</f>
        <v>7689</v>
      </c>
      <c r="L34" s="58">
        <f>VLOOKUP(B34,'2019_A2_Rohdaten'!$A$9:$W$64,10,FALSE)</f>
        <v>7959</v>
      </c>
      <c r="M34" s="58">
        <f>VLOOKUP(B34,'2019_A2_Rohdaten'!$A$9:$W$64,11,FALSE)</f>
        <v>8519</v>
      </c>
      <c r="N34" s="58">
        <f>VLOOKUP(B34,'2019_A2_Rohdaten'!$A$9:$W$64,12,FALSE)</f>
        <v>9503</v>
      </c>
      <c r="O34" s="58">
        <f>VLOOKUP(B34,'2019_A2_Rohdaten'!$A$9:$W$64,13,FALSE)</f>
        <v>10974</v>
      </c>
      <c r="P34" s="57">
        <f>VLOOKUP(B34,'2019_A2_Rohdaten'!$A$9:$W$64,14,FALSE)</f>
        <v>12675</v>
      </c>
      <c r="Q34" s="56">
        <f>VLOOKUP(B34,'2019_A2_Rohdaten'!$A$9:$W$64,15,FALSE)</f>
        <v>13430</v>
      </c>
      <c r="R34" s="55">
        <f>VLOOKUP(B34,'2019_A2_Rohdaten'!$A$9:$W$64,16,FALSE)</f>
        <v>14130</v>
      </c>
      <c r="S34" s="55">
        <f>VLOOKUP(B34,'2019_A2_Rohdaten'!$A$9:$W$64,17,FALSE)</f>
        <v>14330</v>
      </c>
    </row>
    <row r="35" spans="2:19" ht="8.25" customHeight="1" x14ac:dyDescent="0.25">
      <c r="B35" s="47">
        <v>352</v>
      </c>
      <c r="C35" s="96" t="s">
        <v>180</v>
      </c>
      <c r="D35" s="22" t="s">
        <v>46</v>
      </c>
      <c r="E35" s="58">
        <f>VLOOKUP(B35,'2019_A2_Rohdaten'!$A$9:$W$64,3,FALSE)</f>
        <v>8730</v>
      </c>
      <c r="F35" s="58">
        <f>VLOOKUP(B35,'2019_A2_Rohdaten'!$A$9:$W$64,4,FALSE)</f>
        <v>8486</v>
      </c>
      <c r="G35" s="58">
        <f>VLOOKUP(B35,'2019_A2_Rohdaten'!$A$9:$W$64,5,FALSE)</f>
        <v>8328</v>
      </c>
      <c r="H35" s="58">
        <f>VLOOKUP(B35,'2019_A2_Rohdaten'!$A$9:$W$64,6,FALSE)</f>
        <v>8238</v>
      </c>
      <c r="I35" s="58">
        <f>VLOOKUP(B35,'2019_A2_Rohdaten'!$A$9:$W$64,7,FALSE)</f>
        <v>8184</v>
      </c>
      <c r="J35" s="58">
        <f>VLOOKUP(B35,'2019_A2_Rohdaten'!$A$9:$W$64,8,FALSE)</f>
        <v>8131</v>
      </c>
      <c r="K35" s="58">
        <f>VLOOKUP(B35,'2019_A2_Rohdaten'!$A$9:$W$64,9,FALSE)</f>
        <v>8134</v>
      </c>
      <c r="L35" s="58">
        <f>VLOOKUP(B35,'2019_A2_Rohdaten'!$A$9:$W$64,10,FALSE)</f>
        <v>8167</v>
      </c>
      <c r="M35" s="58">
        <f>VLOOKUP(B35,'2019_A2_Rohdaten'!$A$9:$W$64,11,FALSE)</f>
        <v>8660</v>
      </c>
      <c r="N35" s="58">
        <f>VLOOKUP(B35,'2019_A2_Rohdaten'!$A$9:$W$64,12,FALSE)</f>
        <v>9787</v>
      </c>
      <c r="O35" s="58">
        <f>VLOOKUP(B35,'2019_A2_Rohdaten'!$A$9:$W$64,13,FALSE)</f>
        <v>11863</v>
      </c>
      <c r="P35" s="57">
        <f>VLOOKUP(B35,'2019_A2_Rohdaten'!$A$9:$W$64,14,FALSE)</f>
        <v>13215</v>
      </c>
      <c r="Q35" s="56">
        <f>VLOOKUP(B35,'2019_A2_Rohdaten'!$A$9:$W$64,15,FALSE)</f>
        <v>13215</v>
      </c>
      <c r="R35" s="55">
        <f>VLOOKUP(B35,'2019_A2_Rohdaten'!$A$9:$W$64,16,FALSE)</f>
        <v>13335</v>
      </c>
      <c r="S35" s="55">
        <f>VLOOKUP(B35,'2019_A2_Rohdaten'!$A$9:$W$64,17,FALSE)</f>
        <v>13345</v>
      </c>
    </row>
    <row r="36" spans="2:19" ht="8.25" customHeight="1" x14ac:dyDescent="0.25">
      <c r="B36" s="47">
        <v>353</v>
      </c>
      <c r="C36" s="96" t="s">
        <v>180</v>
      </c>
      <c r="D36" s="22" t="s">
        <v>47</v>
      </c>
      <c r="E36" s="58">
        <f>VLOOKUP(B36,'2019_A2_Rohdaten'!$A$9:$W$64,3,FALSE)</f>
        <v>11011</v>
      </c>
      <c r="F36" s="58">
        <f>VLOOKUP(B36,'2019_A2_Rohdaten'!$A$9:$W$64,4,FALSE)</f>
        <v>10667</v>
      </c>
      <c r="G36" s="58">
        <f>VLOOKUP(B36,'2019_A2_Rohdaten'!$A$9:$W$64,5,FALSE)</f>
        <v>10514</v>
      </c>
      <c r="H36" s="58">
        <f>VLOOKUP(B36,'2019_A2_Rohdaten'!$A$9:$W$64,6,FALSE)</f>
        <v>10670</v>
      </c>
      <c r="I36" s="58">
        <f>VLOOKUP(B36,'2019_A2_Rohdaten'!$A$9:$W$64,7,FALSE)</f>
        <v>10975</v>
      </c>
      <c r="J36" s="58">
        <f>VLOOKUP(B36,'2019_A2_Rohdaten'!$A$9:$W$64,8,FALSE)</f>
        <v>11183</v>
      </c>
      <c r="K36" s="58">
        <f>VLOOKUP(B36,'2019_A2_Rohdaten'!$A$9:$W$64,9,FALSE)</f>
        <v>11025</v>
      </c>
      <c r="L36" s="58">
        <f>VLOOKUP(B36,'2019_A2_Rohdaten'!$A$9:$W$64,10,FALSE)</f>
        <v>11307</v>
      </c>
      <c r="M36" s="58">
        <f>VLOOKUP(B36,'2019_A2_Rohdaten'!$A$9:$W$64,11,FALSE)</f>
        <v>11651</v>
      </c>
      <c r="N36" s="58">
        <f>VLOOKUP(B36,'2019_A2_Rohdaten'!$A$9:$W$64,12,FALSE)</f>
        <v>12035</v>
      </c>
      <c r="O36" s="58">
        <f>VLOOKUP(B36,'2019_A2_Rohdaten'!$A$9:$W$64,13,FALSE)</f>
        <v>13092</v>
      </c>
      <c r="P36" s="57">
        <f>VLOOKUP(B36,'2019_A2_Rohdaten'!$A$9:$W$64,14,FALSE)</f>
        <v>16015</v>
      </c>
      <c r="Q36" s="56">
        <f>VLOOKUP(B36,'2019_A2_Rohdaten'!$A$9:$W$64,15,FALSE)</f>
        <v>17475</v>
      </c>
      <c r="R36" s="55">
        <f>VLOOKUP(B36,'2019_A2_Rohdaten'!$A$9:$W$64,16,FALSE)</f>
        <v>18930</v>
      </c>
      <c r="S36" s="55">
        <f>VLOOKUP(B36,'2019_A2_Rohdaten'!$A$9:$W$64,17,FALSE)</f>
        <v>21285</v>
      </c>
    </row>
    <row r="37" spans="2:19" ht="8.25" customHeight="1" x14ac:dyDescent="0.25">
      <c r="B37" s="47">
        <v>354</v>
      </c>
      <c r="C37" s="96" t="s">
        <v>180</v>
      </c>
      <c r="D37" s="22" t="s">
        <v>48</v>
      </c>
      <c r="E37" s="58">
        <f>VLOOKUP(B37,'2019_A2_Rohdaten'!$A$9:$W$64,3,FALSE)</f>
        <v>1273</v>
      </c>
      <c r="F37" s="58">
        <f>VLOOKUP(B37,'2019_A2_Rohdaten'!$A$9:$W$64,4,FALSE)</f>
        <v>1267</v>
      </c>
      <c r="G37" s="58">
        <f>VLOOKUP(B37,'2019_A2_Rohdaten'!$A$9:$W$64,5,FALSE)</f>
        <v>1301</v>
      </c>
      <c r="H37" s="58">
        <f>VLOOKUP(B37,'2019_A2_Rohdaten'!$A$9:$W$64,6,FALSE)</f>
        <v>1372</v>
      </c>
      <c r="I37" s="58">
        <f>VLOOKUP(B37,'2019_A2_Rohdaten'!$A$9:$W$64,7,FALSE)</f>
        <v>1464</v>
      </c>
      <c r="J37" s="58">
        <f>VLOOKUP(B37,'2019_A2_Rohdaten'!$A$9:$W$64,8,FALSE)</f>
        <v>1487</v>
      </c>
      <c r="K37" s="58">
        <f>VLOOKUP(B37,'2019_A2_Rohdaten'!$A$9:$W$64,9,FALSE)</f>
        <v>1456</v>
      </c>
      <c r="L37" s="58">
        <f>VLOOKUP(B37,'2019_A2_Rohdaten'!$A$9:$W$64,10,FALSE)</f>
        <v>1601</v>
      </c>
      <c r="M37" s="58">
        <f>VLOOKUP(B37,'2019_A2_Rohdaten'!$A$9:$W$64,11,FALSE)</f>
        <v>1882</v>
      </c>
      <c r="N37" s="58">
        <f>VLOOKUP(B37,'2019_A2_Rohdaten'!$A$9:$W$64,12,FALSE)</f>
        <v>2244</v>
      </c>
      <c r="O37" s="58">
        <f>VLOOKUP(B37,'2019_A2_Rohdaten'!$A$9:$W$64,13,FALSE)</f>
        <v>2767</v>
      </c>
      <c r="P37" s="57">
        <f>VLOOKUP(B37,'2019_A2_Rohdaten'!$A$9:$W$64,14,FALSE)</f>
        <v>2825</v>
      </c>
      <c r="Q37" s="56">
        <f>VLOOKUP(B37,'2019_A2_Rohdaten'!$A$9:$W$64,15,FALSE)</f>
        <v>2585</v>
      </c>
      <c r="R37" s="55">
        <f>VLOOKUP(B37,'2019_A2_Rohdaten'!$A$9:$W$64,16,FALSE)</f>
        <v>2665</v>
      </c>
      <c r="S37" s="55">
        <f>VLOOKUP(B37,'2019_A2_Rohdaten'!$A$9:$W$64,17,FALSE)</f>
        <v>2785</v>
      </c>
    </row>
    <row r="38" spans="2:19" ht="8.25" customHeight="1" x14ac:dyDescent="0.25">
      <c r="B38" s="47">
        <v>355</v>
      </c>
      <c r="C38" s="96" t="s">
        <v>180</v>
      </c>
      <c r="D38" s="22" t="s">
        <v>49</v>
      </c>
      <c r="E38" s="58">
        <f>VLOOKUP(B38,'2019_A2_Rohdaten'!$A$9:$W$64,3,FALSE)</f>
        <v>6903</v>
      </c>
      <c r="F38" s="58">
        <f>VLOOKUP(B38,'2019_A2_Rohdaten'!$A$9:$W$64,4,FALSE)</f>
        <v>6746</v>
      </c>
      <c r="G38" s="58">
        <f>VLOOKUP(B38,'2019_A2_Rohdaten'!$A$9:$W$64,5,FALSE)</f>
        <v>6556</v>
      </c>
      <c r="H38" s="58">
        <f>VLOOKUP(B38,'2019_A2_Rohdaten'!$A$9:$W$64,6,FALSE)</f>
        <v>6390</v>
      </c>
      <c r="I38" s="58">
        <f>VLOOKUP(B38,'2019_A2_Rohdaten'!$A$9:$W$64,7,FALSE)</f>
        <v>6394</v>
      </c>
      <c r="J38" s="58">
        <f>VLOOKUP(B38,'2019_A2_Rohdaten'!$A$9:$W$64,8,FALSE)</f>
        <v>6385</v>
      </c>
      <c r="K38" s="58">
        <f>VLOOKUP(B38,'2019_A2_Rohdaten'!$A$9:$W$64,9,FALSE)</f>
        <v>6645</v>
      </c>
      <c r="L38" s="58">
        <f>VLOOKUP(B38,'2019_A2_Rohdaten'!$A$9:$W$64,10,FALSE)</f>
        <v>6993</v>
      </c>
      <c r="M38" s="58">
        <f>VLOOKUP(B38,'2019_A2_Rohdaten'!$A$9:$W$64,11,FALSE)</f>
        <v>7514</v>
      </c>
      <c r="N38" s="58">
        <f>VLOOKUP(B38,'2019_A2_Rohdaten'!$A$9:$W$64,12,FALSE)</f>
        <v>8364</v>
      </c>
      <c r="O38" s="58">
        <f>VLOOKUP(B38,'2019_A2_Rohdaten'!$A$9:$W$64,13,FALSE)</f>
        <v>9418</v>
      </c>
      <c r="P38" s="57">
        <f>VLOOKUP(B38,'2019_A2_Rohdaten'!$A$9:$W$64,14,FALSE)</f>
        <v>11800</v>
      </c>
      <c r="Q38" s="56">
        <f>VLOOKUP(B38,'2019_A2_Rohdaten'!$A$9:$W$64,15,FALSE)</f>
        <v>12105</v>
      </c>
      <c r="R38" s="55">
        <f>VLOOKUP(B38,'2019_A2_Rohdaten'!$A$9:$W$64,16,FALSE)</f>
        <v>12760</v>
      </c>
      <c r="S38" s="55">
        <f>VLOOKUP(B38,'2019_A2_Rohdaten'!$A$9:$W$64,17,FALSE)</f>
        <v>13120</v>
      </c>
    </row>
    <row r="39" spans="2:19" ht="8.25" customHeight="1" x14ac:dyDescent="0.25">
      <c r="B39" s="47">
        <v>356</v>
      </c>
      <c r="C39" s="96" t="s">
        <v>180</v>
      </c>
      <c r="D39" s="22" t="s">
        <v>50</v>
      </c>
      <c r="E39" s="58">
        <f>VLOOKUP(B39,'2019_A2_Rohdaten'!$A$9:$W$64,3,FALSE)</f>
        <v>3984</v>
      </c>
      <c r="F39" s="58">
        <f>VLOOKUP(B39,'2019_A2_Rohdaten'!$A$9:$W$64,4,FALSE)</f>
        <v>3951</v>
      </c>
      <c r="G39" s="58">
        <f>VLOOKUP(B39,'2019_A2_Rohdaten'!$A$9:$W$64,5,FALSE)</f>
        <v>3915</v>
      </c>
      <c r="H39" s="58">
        <f>VLOOKUP(B39,'2019_A2_Rohdaten'!$A$9:$W$64,6,FALSE)</f>
        <v>3854</v>
      </c>
      <c r="I39" s="58">
        <f>VLOOKUP(B39,'2019_A2_Rohdaten'!$A$9:$W$64,7,FALSE)</f>
        <v>3793</v>
      </c>
      <c r="J39" s="58">
        <f>VLOOKUP(B39,'2019_A2_Rohdaten'!$A$9:$W$64,8,FALSE)</f>
        <v>3766</v>
      </c>
      <c r="K39" s="58">
        <f>VLOOKUP(B39,'2019_A2_Rohdaten'!$A$9:$W$64,9,FALSE)</f>
        <v>3961</v>
      </c>
      <c r="L39" s="58">
        <f>VLOOKUP(B39,'2019_A2_Rohdaten'!$A$9:$W$64,10,FALSE)</f>
        <v>4181</v>
      </c>
      <c r="M39" s="58">
        <f>VLOOKUP(B39,'2019_A2_Rohdaten'!$A$9:$W$64,11,FALSE)</f>
        <v>4489</v>
      </c>
      <c r="N39" s="58">
        <f>VLOOKUP(B39,'2019_A2_Rohdaten'!$A$9:$W$64,12,FALSE)</f>
        <v>5090</v>
      </c>
      <c r="O39" s="58">
        <f>VLOOKUP(B39,'2019_A2_Rohdaten'!$A$9:$W$64,13,FALSE)</f>
        <v>6083</v>
      </c>
      <c r="P39" s="57">
        <f>VLOOKUP(B39,'2019_A2_Rohdaten'!$A$9:$W$64,14,FALSE)</f>
        <v>6210</v>
      </c>
      <c r="Q39" s="56">
        <f>VLOOKUP(B39,'2019_A2_Rohdaten'!$A$9:$W$64,15,FALSE)</f>
        <v>6360</v>
      </c>
      <c r="R39" s="55">
        <f>VLOOKUP(B39,'2019_A2_Rohdaten'!$A$9:$W$64,16,FALSE)</f>
        <v>6560</v>
      </c>
      <c r="S39" s="55">
        <f>VLOOKUP(B39,'2019_A2_Rohdaten'!$A$9:$W$64,17,FALSE)</f>
        <v>6715</v>
      </c>
    </row>
    <row r="40" spans="2:19" ht="8.25" customHeight="1" x14ac:dyDescent="0.25">
      <c r="B40" s="47">
        <v>357</v>
      </c>
      <c r="C40" s="96" t="s">
        <v>180</v>
      </c>
      <c r="D40" s="22" t="s">
        <v>51</v>
      </c>
      <c r="E40" s="58">
        <f>VLOOKUP(B40,'2019_A2_Rohdaten'!$A$9:$W$64,3,FALSE)</f>
        <v>6581</v>
      </c>
      <c r="F40" s="58">
        <f>VLOOKUP(B40,'2019_A2_Rohdaten'!$A$9:$W$64,4,FALSE)</f>
        <v>6516</v>
      </c>
      <c r="G40" s="58">
        <f>VLOOKUP(B40,'2019_A2_Rohdaten'!$A$9:$W$64,5,FALSE)</f>
        <v>6495</v>
      </c>
      <c r="H40" s="58">
        <f>VLOOKUP(B40,'2019_A2_Rohdaten'!$A$9:$W$64,6,FALSE)</f>
        <v>6402</v>
      </c>
      <c r="I40" s="58">
        <f>VLOOKUP(B40,'2019_A2_Rohdaten'!$A$9:$W$64,7,FALSE)</f>
        <v>6292</v>
      </c>
      <c r="J40" s="58">
        <f>VLOOKUP(B40,'2019_A2_Rohdaten'!$A$9:$W$64,8,FALSE)</f>
        <v>6172</v>
      </c>
      <c r="K40" s="58">
        <f>VLOOKUP(B40,'2019_A2_Rohdaten'!$A$9:$W$64,9,FALSE)</f>
        <v>6347</v>
      </c>
      <c r="L40" s="58">
        <f>VLOOKUP(B40,'2019_A2_Rohdaten'!$A$9:$W$64,10,FALSE)</f>
        <v>6657</v>
      </c>
      <c r="M40" s="58">
        <f>VLOOKUP(B40,'2019_A2_Rohdaten'!$A$9:$W$64,11,FALSE)</f>
        <v>7204</v>
      </c>
      <c r="N40" s="58">
        <f>VLOOKUP(B40,'2019_A2_Rohdaten'!$A$9:$W$64,12,FALSE)</f>
        <v>7962</v>
      </c>
      <c r="O40" s="58">
        <f>VLOOKUP(B40,'2019_A2_Rohdaten'!$A$9:$W$64,13,FALSE)</f>
        <v>9727</v>
      </c>
      <c r="P40" s="57">
        <f>VLOOKUP(B40,'2019_A2_Rohdaten'!$A$9:$W$64,14,FALSE)</f>
        <v>10720</v>
      </c>
      <c r="Q40" s="56">
        <f>VLOOKUP(B40,'2019_A2_Rohdaten'!$A$9:$W$64,15,FALSE)</f>
        <v>10845</v>
      </c>
      <c r="R40" s="55">
        <f>VLOOKUP(B40,'2019_A2_Rohdaten'!$A$9:$W$64,16,FALSE)</f>
        <v>11145</v>
      </c>
      <c r="S40" s="55">
        <f>VLOOKUP(B40,'2019_A2_Rohdaten'!$A$9:$W$64,17,FALSE)</f>
        <v>11585</v>
      </c>
    </row>
    <row r="41" spans="2:19" ht="8.25" customHeight="1" x14ac:dyDescent="0.25">
      <c r="B41" s="47">
        <v>358</v>
      </c>
      <c r="C41" s="96" t="s">
        <v>180</v>
      </c>
      <c r="D41" s="22" t="s">
        <v>52</v>
      </c>
      <c r="E41" s="58">
        <f>VLOOKUP(B41,'2019_A2_Rohdaten'!$A$9:$W$64,3,FALSE)</f>
        <v>5949</v>
      </c>
      <c r="F41" s="58">
        <f>VLOOKUP(B41,'2019_A2_Rohdaten'!$A$9:$W$64,4,FALSE)</f>
        <v>5987</v>
      </c>
      <c r="G41" s="58">
        <f>VLOOKUP(B41,'2019_A2_Rohdaten'!$A$9:$W$64,5,FALSE)</f>
        <v>5929</v>
      </c>
      <c r="H41" s="58">
        <f>VLOOKUP(B41,'2019_A2_Rohdaten'!$A$9:$W$64,6,FALSE)</f>
        <v>5739</v>
      </c>
      <c r="I41" s="58">
        <f>VLOOKUP(B41,'2019_A2_Rohdaten'!$A$9:$W$64,7,FALSE)</f>
        <v>5804</v>
      </c>
      <c r="J41" s="58">
        <f>VLOOKUP(B41,'2019_A2_Rohdaten'!$A$9:$W$64,8,FALSE)</f>
        <v>5915</v>
      </c>
      <c r="K41" s="58">
        <f>VLOOKUP(B41,'2019_A2_Rohdaten'!$A$9:$W$64,9,FALSE)</f>
        <v>5996</v>
      </c>
      <c r="L41" s="58">
        <f>VLOOKUP(B41,'2019_A2_Rohdaten'!$A$9:$W$64,10,FALSE)</f>
        <v>6350</v>
      </c>
      <c r="M41" s="58">
        <f>VLOOKUP(B41,'2019_A2_Rohdaten'!$A$9:$W$64,11,FALSE)</f>
        <v>7260</v>
      </c>
      <c r="N41" s="58">
        <f>VLOOKUP(B41,'2019_A2_Rohdaten'!$A$9:$W$64,12,FALSE)</f>
        <v>7825</v>
      </c>
      <c r="O41" s="58">
        <f>VLOOKUP(B41,'2019_A2_Rohdaten'!$A$9:$W$64,13,FALSE)</f>
        <v>9386</v>
      </c>
      <c r="P41" s="57">
        <f>VLOOKUP(B41,'2019_A2_Rohdaten'!$A$9:$W$64,14,FALSE)</f>
        <v>11140</v>
      </c>
      <c r="Q41" s="56">
        <f>VLOOKUP(B41,'2019_A2_Rohdaten'!$A$9:$W$64,15,FALSE)</f>
        <v>10920</v>
      </c>
      <c r="R41" s="55">
        <f>VLOOKUP(B41,'2019_A2_Rohdaten'!$A$9:$W$64,16,FALSE)</f>
        <v>11545</v>
      </c>
      <c r="S41" s="55">
        <f>VLOOKUP(B41,'2019_A2_Rohdaten'!$A$9:$W$64,17,FALSE)</f>
        <v>12525</v>
      </c>
    </row>
    <row r="42" spans="2:19" ht="8.25" customHeight="1" x14ac:dyDescent="0.25">
      <c r="B42" s="47">
        <v>359</v>
      </c>
      <c r="C42" s="96" t="s">
        <v>180</v>
      </c>
      <c r="D42" s="22" t="s">
        <v>53</v>
      </c>
      <c r="E42" s="58">
        <f>VLOOKUP(B42,'2019_A2_Rohdaten'!$A$9:$W$64,3,FALSE)</f>
        <v>8004</v>
      </c>
      <c r="F42" s="58">
        <f>VLOOKUP(B42,'2019_A2_Rohdaten'!$A$9:$W$64,4,FALSE)</f>
        <v>7920</v>
      </c>
      <c r="G42" s="58">
        <f>VLOOKUP(B42,'2019_A2_Rohdaten'!$A$9:$W$64,5,FALSE)</f>
        <v>7999</v>
      </c>
      <c r="H42" s="58">
        <f>VLOOKUP(B42,'2019_A2_Rohdaten'!$A$9:$W$64,6,FALSE)</f>
        <v>8070</v>
      </c>
      <c r="I42" s="58">
        <f>VLOOKUP(B42,'2019_A2_Rohdaten'!$A$9:$W$64,7,FALSE)</f>
        <v>8139</v>
      </c>
      <c r="J42" s="58">
        <f>VLOOKUP(B42,'2019_A2_Rohdaten'!$A$9:$W$64,8,FALSE)</f>
        <v>8248</v>
      </c>
      <c r="K42" s="58">
        <f>VLOOKUP(B42,'2019_A2_Rohdaten'!$A$9:$W$64,9,FALSE)</f>
        <v>8854</v>
      </c>
      <c r="L42" s="58">
        <f>VLOOKUP(B42,'2019_A2_Rohdaten'!$A$9:$W$64,10,FALSE)</f>
        <v>9454</v>
      </c>
      <c r="M42" s="58">
        <f>VLOOKUP(B42,'2019_A2_Rohdaten'!$A$9:$W$64,11,FALSE)</f>
        <v>10570</v>
      </c>
      <c r="N42" s="58">
        <f>VLOOKUP(B42,'2019_A2_Rohdaten'!$A$9:$W$64,12,FALSE)</f>
        <v>11524</v>
      </c>
      <c r="O42" s="58">
        <f>VLOOKUP(B42,'2019_A2_Rohdaten'!$A$9:$W$64,13,FALSE)</f>
        <v>14684</v>
      </c>
      <c r="P42" s="57">
        <f>VLOOKUP(B42,'2019_A2_Rohdaten'!$A$9:$W$64,14,FALSE)</f>
        <v>16345</v>
      </c>
      <c r="Q42" s="56">
        <f>VLOOKUP(B42,'2019_A2_Rohdaten'!$A$9:$W$64,15,FALSE)</f>
        <v>17280</v>
      </c>
      <c r="R42" s="55">
        <f>VLOOKUP(B42,'2019_A2_Rohdaten'!$A$9:$W$64,16,FALSE)</f>
        <v>18555</v>
      </c>
      <c r="S42" s="55">
        <f>VLOOKUP(B42,'2019_A2_Rohdaten'!$A$9:$W$64,17,FALSE)</f>
        <v>19385</v>
      </c>
    </row>
    <row r="43" spans="2:19" ht="8.25" customHeight="1" x14ac:dyDescent="0.25">
      <c r="B43" s="47">
        <v>360</v>
      </c>
      <c r="C43" s="96" t="s">
        <v>180</v>
      </c>
      <c r="D43" s="22" t="s">
        <v>54</v>
      </c>
      <c r="E43" s="58">
        <f>VLOOKUP(B43,'2019_A2_Rohdaten'!$A$9:$W$64,3,FALSE)</f>
        <v>2786</v>
      </c>
      <c r="F43" s="58">
        <f>VLOOKUP(B43,'2019_A2_Rohdaten'!$A$9:$W$64,4,FALSE)</f>
        <v>2742</v>
      </c>
      <c r="G43" s="58">
        <f>VLOOKUP(B43,'2019_A2_Rohdaten'!$A$9:$W$64,5,FALSE)</f>
        <v>2695</v>
      </c>
      <c r="H43" s="58">
        <f>VLOOKUP(B43,'2019_A2_Rohdaten'!$A$9:$W$64,6,FALSE)</f>
        <v>2550</v>
      </c>
      <c r="I43" s="58">
        <f>VLOOKUP(B43,'2019_A2_Rohdaten'!$A$9:$W$64,7,FALSE)</f>
        <v>2527</v>
      </c>
      <c r="J43" s="58">
        <f>VLOOKUP(B43,'2019_A2_Rohdaten'!$A$9:$W$64,8,FALSE)</f>
        <v>2555</v>
      </c>
      <c r="K43" s="58">
        <f>VLOOKUP(B43,'2019_A2_Rohdaten'!$A$9:$W$64,9,FALSE)</f>
        <v>2563</v>
      </c>
      <c r="L43" s="58">
        <f>VLOOKUP(B43,'2019_A2_Rohdaten'!$A$9:$W$64,10,FALSE)</f>
        <v>2634</v>
      </c>
      <c r="M43" s="58">
        <f>VLOOKUP(B43,'2019_A2_Rohdaten'!$A$9:$W$64,11,FALSE)</f>
        <v>3031</v>
      </c>
      <c r="N43" s="58">
        <f>VLOOKUP(B43,'2019_A2_Rohdaten'!$A$9:$W$64,12,FALSE)</f>
        <v>3588</v>
      </c>
      <c r="O43" s="58">
        <f>VLOOKUP(B43,'2019_A2_Rohdaten'!$A$9:$W$64,13,FALSE)</f>
        <v>4184</v>
      </c>
      <c r="P43" s="57">
        <f>VLOOKUP(B43,'2019_A2_Rohdaten'!$A$9:$W$64,14,FALSE)</f>
        <v>5020</v>
      </c>
      <c r="Q43" s="56">
        <f>VLOOKUP(B43,'2019_A2_Rohdaten'!$A$9:$W$64,15,FALSE)</f>
        <v>5335</v>
      </c>
      <c r="R43" s="55">
        <f>VLOOKUP(B43,'2019_A2_Rohdaten'!$A$9:$W$64,16,FALSE)</f>
        <v>5605</v>
      </c>
      <c r="S43" s="55">
        <f>VLOOKUP(B43,'2019_A2_Rohdaten'!$A$9:$W$64,17,FALSE)</f>
        <v>5765</v>
      </c>
    </row>
    <row r="44" spans="2:19" s="5" customFormat="1" ht="8.25" customHeight="1" x14ac:dyDescent="0.15">
      <c r="B44" s="47">
        <v>361</v>
      </c>
      <c r="C44" s="96" t="s">
        <v>180</v>
      </c>
      <c r="D44" s="22" t="s">
        <v>55</v>
      </c>
      <c r="E44" s="58">
        <f>VLOOKUP(B44,'2019_A2_Rohdaten'!$A$9:$W$64,3,FALSE)</f>
        <v>6736</v>
      </c>
      <c r="F44" s="58">
        <f>VLOOKUP(B44,'2019_A2_Rohdaten'!$A$9:$W$64,4,FALSE)</f>
        <v>6710</v>
      </c>
      <c r="G44" s="58">
        <f>VLOOKUP(B44,'2019_A2_Rohdaten'!$A$9:$W$64,5,FALSE)</f>
        <v>6576</v>
      </c>
      <c r="H44" s="58">
        <f>VLOOKUP(B44,'2019_A2_Rohdaten'!$A$9:$W$64,6,FALSE)</f>
        <v>6545</v>
      </c>
      <c r="I44" s="58">
        <f>VLOOKUP(B44,'2019_A2_Rohdaten'!$A$9:$W$64,7,FALSE)</f>
        <v>6485</v>
      </c>
      <c r="J44" s="58">
        <f>VLOOKUP(B44,'2019_A2_Rohdaten'!$A$9:$W$64,8,FALSE)</f>
        <v>6525</v>
      </c>
      <c r="K44" s="58">
        <f>VLOOKUP(B44,'2019_A2_Rohdaten'!$A$9:$W$64,9,FALSE)</f>
        <v>6554</v>
      </c>
      <c r="L44" s="58">
        <f>VLOOKUP(B44,'2019_A2_Rohdaten'!$A$9:$W$64,10,FALSE)</f>
        <v>6669</v>
      </c>
      <c r="M44" s="58">
        <f>VLOOKUP(B44,'2019_A2_Rohdaten'!$A$9:$W$64,11,FALSE)</f>
        <v>7060</v>
      </c>
      <c r="N44" s="58">
        <f>VLOOKUP(B44,'2019_A2_Rohdaten'!$A$9:$W$64,12,FALSE)</f>
        <v>7644</v>
      </c>
      <c r="O44" s="58">
        <f>VLOOKUP(B44,'2019_A2_Rohdaten'!$A$9:$W$64,13,FALSE)</f>
        <v>9177</v>
      </c>
      <c r="P44" s="57">
        <f>VLOOKUP(B44,'2019_A2_Rohdaten'!$A$9:$W$64,14,FALSE)</f>
        <v>10055</v>
      </c>
      <c r="Q44" s="56">
        <f>VLOOKUP(B44,'2019_A2_Rohdaten'!$A$9:$W$64,15,FALSE)</f>
        <v>10510</v>
      </c>
      <c r="R44" s="55">
        <f>VLOOKUP(B44,'2019_A2_Rohdaten'!$A$9:$W$64,16,FALSE)</f>
        <v>10975</v>
      </c>
      <c r="S44" s="55">
        <f>VLOOKUP(B44,'2019_A2_Rohdaten'!$A$9:$W$64,17,FALSE)</f>
        <v>11175</v>
      </c>
    </row>
    <row r="45" spans="2:19" s="8" customFormat="1" ht="16.5" customHeight="1" x14ac:dyDescent="0.25">
      <c r="B45" s="50">
        <v>3</v>
      </c>
      <c r="C45" s="96" t="s">
        <v>180</v>
      </c>
      <c r="D45" s="24" t="s">
        <v>56</v>
      </c>
      <c r="E45" s="58">
        <f>VLOOKUP(B45,'2019_A2_Rohdaten'!$A$9:$W$64,3,FALSE)</f>
        <v>69762</v>
      </c>
      <c r="F45" s="58">
        <f>VLOOKUP(B45,'2019_A2_Rohdaten'!$A$9:$W$64,4,FALSE)</f>
        <v>68586</v>
      </c>
      <c r="G45" s="58">
        <f>VLOOKUP(B45,'2019_A2_Rohdaten'!$A$9:$W$64,5,FALSE)</f>
        <v>67702</v>
      </c>
      <c r="H45" s="58">
        <f>VLOOKUP(B45,'2019_A2_Rohdaten'!$A$9:$W$64,6,FALSE)</f>
        <v>67279</v>
      </c>
      <c r="I45" s="58">
        <f>VLOOKUP(B45,'2019_A2_Rohdaten'!$A$9:$W$64,7,FALSE)</f>
        <v>67529</v>
      </c>
      <c r="J45" s="58">
        <f>VLOOKUP(B45,'2019_A2_Rohdaten'!$A$9:$W$64,8,FALSE)</f>
        <v>67951</v>
      </c>
      <c r="K45" s="58">
        <f>VLOOKUP(B45,'2019_A2_Rohdaten'!$A$9:$W$64,9,FALSE)</f>
        <v>69224</v>
      </c>
      <c r="L45" s="58">
        <f>VLOOKUP(B45,'2019_A2_Rohdaten'!$A$9:$W$64,10,FALSE)</f>
        <v>71972</v>
      </c>
      <c r="M45" s="58">
        <f>VLOOKUP(B45,'2019_A2_Rohdaten'!$A$9:$W$64,11,FALSE)</f>
        <v>77840</v>
      </c>
      <c r="N45" s="58">
        <f>VLOOKUP(B45,'2019_A2_Rohdaten'!$A$9:$W$64,12,FALSE)</f>
        <v>85566</v>
      </c>
      <c r="O45" s="58">
        <f>VLOOKUP(B45,'2019_A2_Rohdaten'!$A$9:$W$64,13,FALSE)</f>
        <v>101355</v>
      </c>
      <c r="P45" s="57">
        <f>VLOOKUP(B45,'2019_A2_Rohdaten'!$A$9:$W$64,14,FALSE)</f>
        <v>116020</v>
      </c>
      <c r="Q45" s="56">
        <f>VLOOKUP(B45,'2019_A2_Rohdaten'!$A$9:$W$64,15,FALSE)</f>
        <v>120060</v>
      </c>
      <c r="R45" s="55">
        <f>VLOOKUP(B45,'2019_A2_Rohdaten'!$A$9:$W$64,16,FALSE)</f>
        <v>126195</v>
      </c>
      <c r="S45" s="55">
        <f>VLOOKUP(B45,'2019_A2_Rohdaten'!$A$9:$W$64,17,FALSE)</f>
        <v>132025</v>
      </c>
    </row>
    <row r="46" spans="2:19" ht="8.25" customHeight="1" x14ac:dyDescent="0.25">
      <c r="B46" s="47">
        <v>401</v>
      </c>
      <c r="C46" s="96" t="s">
        <v>180</v>
      </c>
      <c r="D46" s="22" t="s">
        <v>57</v>
      </c>
      <c r="E46" s="58">
        <f>VLOOKUP(B46,'2019_A2_Rohdaten'!$A$9:$W$64,3,FALSE)</f>
        <v>6751</v>
      </c>
      <c r="F46" s="58">
        <f>VLOOKUP(B46,'2019_A2_Rohdaten'!$A$9:$W$64,4,FALSE)</f>
        <v>6486</v>
      </c>
      <c r="G46" s="58">
        <f>VLOOKUP(B46,'2019_A2_Rohdaten'!$A$9:$W$64,5,FALSE)</f>
        <v>6323</v>
      </c>
      <c r="H46" s="58">
        <f>VLOOKUP(B46,'2019_A2_Rohdaten'!$A$9:$W$64,6,FALSE)</f>
        <v>6245</v>
      </c>
      <c r="I46" s="58">
        <f>VLOOKUP(B46,'2019_A2_Rohdaten'!$A$9:$W$64,7,FALSE)</f>
        <v>6190</v>
      </c>
      <c r="J46" s="58">
        <f>VLOOKUP(B46,'2019_A2_Rohdaten'!$A$9:$W$64,8,FALSE)</f>
        <v>6102</v>
      </c>
      <c r="K46" s="58">
        <f>VLOOKUP(B46,'2019_A2_Rohdaten'!$A$9:$W$64,9,FALSE)</f>
        <v>6243</v>
      </c>
      <c r="L46" s="58">
        <f>VLOOKUP(B46,'2019_A2_Rohdaten'!$A$9:$W$64,10,FALSE)</f>
        <v>6616</v>
      </c>
      <c r="M46" s="58">
        <f>VLOOKUP(B46,'2019_A2_Rohdaten'!$A$9:$W$64,11,FALSE)</f>
        <v>7163</v>
      </c>
      <c r="N46" s="58">
        <f>VLOOKUP(B46,'2019_A2_Rohdaten'!$A$9:$W$64,12,FALSE)</f>
        <v>8139</v>
      </c>
      <c r="O46" s="58">
        <f>VLOOKUP(B46,'2019_A2_Rohdaten'!$A$9:$W$64,13,FALSE)</f>
        <v>10029</v>
      </c>
      <c r="P46" s="57">
        <f>VLOOKUP(B46,'2019_A2_Rohdaten'!$A$9:$W$64,14,FALSE)</f>
        <v>11225</v>
      </c>
      <c r="Q46" s="56">
        <f>VLOOKUP(B46,'2019_A2_Rohdaten'!$A$9:$W$64,15,FALSE)</f>
        <v>12410</v>
      </c>
      <c r="R46" s="55">
        <f>VLOOKUP(B46,'2019_A2_Rohdaten'!$A$9:$W$64,16,FALSE)</f>
        <v>12970</v>
      </c>
      <c r="S46" s="55">
        <f>VLOOKUP(B46,'2019_A2_Rohdaten'!$A$9:$W$64,17,FALSE)</f>
        <v>13220</v>
      </c>
    </row>
    <row r="47" spans="2:19" ht="8.25" customHeight="1" x14ac:dyDescent="0.25">
      <c r="B47" s="47">
        <v>402</v>
      </c>
      <c r="C47" s="96" t="s">
        <v>180</v>
      </c>
      <c r="D47" s="22" t="s">
        <v>58</v>
      </c>
      <c r="E47" s="58">
        <f>VLOOKUP(B47,'2019_A2_Rohdaten'!$A$9:$W$64,3,FALSE)</f>
        <v>2783</v>
      </c>
      <c r="F47" s="58">
        <f>VLOOKUP(B47,'2019_A2_Rohdaten'!$A$9:$W$64,4,FALSE)</f>
        <v>2664</v>
      </c>
      <c r="G47" s="58">
        <f>VLOOKUP(B47,'2019_A2_Rohdaten'!$A$9:$W$64,5,FALSE)</f>
        <v>2663</v>
      </c>
      <c r="H47" s="58">
        <f>VLOOKUP(B47,'2019_A2_Rohdaten'!$A$9:$W$64,6,FALSE)</f>
        <v>2585</v>
      </c>
      <c r="I47" s="58">
        <f>VLOOKUP(B47,'2019_A2_Rohdaten'!$A$9:$W$64,7,FALSE)</f>
        <v>2360</v>
      </c>
      <c r="J47" s="58">
        <f>VLOOKUP(B47,'2019_A2_Rohdaten'!$A$9:$W$64,8,FALSE)</f>
        <v>2454</v>
      </c>
      <c r="K47" s="58">
        <f>VLOOKUP(B47,'2019_A2_Rohdaten'!$A$9:$W$64,9,FALSE)</f>
        <v>2487</v>
      </c>
      <c r="L47" s="58">
        <f>VLOOKUP(B47,'2019_A2_Rohdaten'!$A$9:$W$64,10,FALSE)</f>
        <v>2784</v>
      </c>
      <c r="M47" s="58">
        <f>VLOOKUP(B47,'2019_A2_Rohdaten'!$A$9:$W$64,11,FALSE)</f>
        <v>3219</v>
      </c>
      <c r="N47" s="58">
        <f>VLOOKUP(B47,'2019_A2_Rohdaten'!$A$9:$W$64,12,FALSE)</f>
        <v>3641</v>
      </c>
      <c r="O47" s="58">
        <f>VLOOKUP(B47,'2019_A2_Rohdaten'!$A$9:$W$64,13,FALSE)</f>
        <v>4576</v>
      </c>
      <c r="P47" s="57">
        <f>VLOOKUP(B47,'2019_A2_Rohdaten'!$A$9:$W$64,14,FALSE)</f>
        <v>4955</v>
      </c>
      <c r="Q47" s="56">
        <f>VLOOKUP(B47,'2019_A2_Rohdaten'!$A$9:$W$64,15,FALSE)</f>
        <v>5420</v>
      </c>
      <c r="R47" s="55">
        <f>VLOOKUP(B47,'2019_A2_Rohdaten'!$A$9:$W$64,16,FALSE)</f>
        <v>5530</v>
      </c>
      <c r="S47" s="55">
        <f>VLOOKUP(B47,'2019_A2_Rohdaten'!$A$9:$W$64,17,FALSE)</f>
        <v>5675</v>
      </c>
    </row>
    <row r="48" spans="2:19" ht="8.25" customHeight="1" x14ac:dyDescent="0.25">
      <c r="B48" s="47">
        <v>403</v>
      </c>
      <c r="C48" s="96" t="s">
        <v>180</v>
      </c>
      <c r="D48" s="22" t="s">
        <v>59</v>
      </c>
      <c r="E48" s="58">
        <f>VLOOKUP(B48,'2019_A2_Rohdaten'!$A$9:$W$64,3,FALSE)</f>
        <v>9884</v>
      </c>
      <c r="F48" s="58">
        <f>VLOOKUP(B48,'2019_A2_Rohdaten'!$A$9:$W$64,4,FALSE)</f>
        <v>9767</v>
      </c>
      <c r="G48" s="58">
        <f>VLOOKUP(B48,'2019_A2_Rohdaten'!$A$9:$W$64,5,FALSE)</f>
        <v>9786</v>
      </c>
      <c r="H48" s="58">
        <f>VLOOKUP(B48,'2019_A2_Rohdaten'!$A$9:$W$64,6,FALSE)</f>
        <v>9419</v>
      </c>
      <c r="I48" s="58">
        <f>VLOOKUP(B48,'2019_A2_Rohdaten'!$A$9:$W$64,7,FALSE)</f>
        <v>9376</v>
      </c>
      <c r="J48" s="58">
        <f>VLOOKUP(B48,'2019_A2_Rohdaten'!$A$9:$W$64,8,FALSE)</f>
        <v>9497</v>
      </c>
      <c r="K48" s="58">
        <f>VLOOKUP(B48,'2019_A2_Rohdaten'!$A$9:$W$64,9,FALSE)</f>
        <v>9409</v>
      </c>
      <c r="L48" s="58">
        <f>VLOOKUP(B48,'2019_A2_Rohdaten'!$A$9:$W$64,10,FALSE)</f>
        <v>10068</v>
      </c>
      <c r="M48" s="58">
        <f>VLOOKUP(B48,'2019_A2_Rohdaten'!$A$9:$W$64,11,FALSE)</f>
        <v>10778</v>
      </c>
      <c r="N48" s="58">
        <f>VLOOKUP(B48,'2019_A2_Rohdaten'!$A$9:$W$64,12,FALSE)</f>
        <v>11523</v>
      </c>
      <c r="O48" s="58">
        <f>VLOOKUP(B48,'2019_A2_Rohdaten'!$A$9:$W$64,13,FALSE)</f>
        <v>13579</v>
      </c>
      <c r="P48" s="57">
        <f>VLOOKUP(B48,'2019_A2_Rohdaten'!$A$9:$W$64,14,FALSE)</f>
        <v>15440</v>
      </c>
      <c r="Q48" s="56">
        <f>VLOOKUP(B48,'2019_A2_Rohdaten'!$A$9:$W$64,15,FALSE)</f>
        <v>16595</v>
      </c>
      <c r="R48" s="55">
        <f>VLOOKUP(B48,'2019_A2_Rohdaten'!$A$9:$W$64,16,FALSE)</f>
        <v>17365</v>
      </c>
      <c r="S48" s="55">
        <f>VLOOKUP(B48,'2019_A2_Rohdaten'!$A$9:$W$64,17,FALSE)</f>
        <v>18285</v>
      </c>
    </row>
    <row r="49" spans="2:19" ht="8.25" customHeight="1" x14ac:dyDescent="0.25">
      <c r="B49" s="47">
        <v>404</v>
      </c>
      <c r="C49" s="96" t="s">
        <v>180</v>
      </c>
      <c r="D49" s="22" t="s">
        <v>60</v>
      </c>
      <c r="E49" s="58">
        <f>VLOOKUP(B49,'2019_A2_Rohdaten'!$A$9:$W$64,3,FALSE)</f>
        <v>15137</v>
      </c>
      <c r="F49" s="58">
        <f>VLOOKUP(B49,'2019_A2_Rohdaten'!$A$9:$W$64,4,FALSE)</f>
        <v>14718</v>
      </c>
      <c r="G49" s="58">
        <f>VLOOKUP(B49,'2019_A2_Rohdaten'!$A$9:$W$64,5,FALSE)</f>
        <v>14631</v>
      </c>
      <c r="H49" s="58">
        <f>VLOOKUP(B49,'2019_A2_Rohdaten'!$A$9:$W$64,6,FALSE)</f>
        <v>14584</v>
      </c>
      <c r="I49" s="58">
        <f>VLOOKUP(B49,'2019_A2_Rohdaten'!$A$9:$W$64,7,FALSE)</f>
        <v>14554</v>
      </c>
      <c r="J49" s="58">
        <f>VLOOKUP(B49,'2019_A2_Rohdaten'!$A$9:$W$64,8,FALSE)</f>
        <v>14707</v>
      </c>
      <c r="K49" s="58">
        <f>VLOOKUP(B49,'2019_A2_Rohdaten'!$A$9:$W$64,9,FALSE)</f>
        <v>15209</v>
      </c>
      <c r="L49" s="58">
        <f>VLOOKUP(B49,'2019_A2_Rohdaten'!$A$9:$W$64,10,FALSE)</f>
        <v>15985</v>
      </c>
      <c r="M49" s="58">
        <f>VLOOKUP(B49,'2019_A2_Rohdaten'!$A$9:$W$64,11,FALSE)</f>
        <v>16602</v>
      </c>
      <c r="N49" s="58">
        <f>VLOOKUP(B49,'2019_A2_Rohdaten'!$A$9:$W$64,12,FALSE)</f>
        <v>17648</v>
      </c>
      <c r="O49" s="58">
        <f>VLOOKUP(B49,'2019_A2_Rohdaten'!$A$9:$W$64,13,FALSE)</f>
        <v>19421</v>
      </c>
      <c r="P49" s="57">
        <f>VLOOKUP(B49,'2019_A2_Rohdaten'!$A$9:$W$64,14,FALSE)</f>
        <v>22855</v>
      </c>
      <c r="Q49" s="56">
        <f>VLOOKUP(B49,'2019_A2_Rohdaten'!$A$9:$W$64,15,FALSE)</f>
        <v>23915</v>
      </c>
      <c r="R49" s="55">
        <f>VLOOKUP(B49,'2019_A2_Rohdaten'!$A$9:$W$64,16,FALSE)</f>
        <v>24470</v>
      </c>
      <c r="S49" s="55">
        <f>VLOOKUP(B49,'2019_A2_Rohdaten'!$A$9:$W$64,17,FALSE)</f>
        <v>25290</v>
      </c>
    </row>
    <row r="50" spans="2:19" ht="8.25" customHeight="1" x14ac:dyDescent="0.25">
      <c r="B50" s="23">
        <v>405</v>
      </c>
      <c r="C50" s="96" t="s">
        <v>180</v>
      </c>
      <c r="D50" s="22" t="s">
        <v>61</v>
      </c>
      <c r="E50" s="58">
        <f>VLOOKUP(B50,'2019_A2_Rohdaten'!$A$9:$W$64,3,FALSE)</f>
        <v>3851</v>
      </c>
      <c r="F50" s="58">
        <f>VLOOKUP(B50,'2019_A2_Rohdaten'!$A$9:$W$64,4,FALSE)</f>
        <v>3710</v>
      </c>
      <c r="G50" s="58">
        <f>VLOOKUP(B50,'2019_A2_Rohdaten'!$A$9:$W$64,5,FALSE)</f>
        <v>3676</v>
      </c>
      <c r="H50" s="58">
        <f>VLOOKUP(B50,'2019_A2_Rohdaten'!$A$9:$W$64,6,FALSE)</f>
        <v>3618</v>
      </c>
      <c r="I50" s="58">
        <f>VLOOKUP(B50,'2019_A2_Rohdaten'!$A$9:$W$64,7,FALSE)</f>
        <v>3769</v>
      </c>
      <c r="J50" s="58">
        <f>VLOOKUP(B50,'2019_A2_Rohdaten'!$A$9:$W$64,8,FALSE)</f>
        <v>4274</v>
      </c>
      <c r="K50" s="58">
        <f>VLOOKUP(B50,'2019_A2_Rohdaten'!$A$9:$W$64,9,FALSE)</f>
        <v>4277</v>
      </c>
      <c r="L50" s="58">
        <f>VLOOKUP(B50,'2019_A2_Rohdaten'!$A$9:$W$64,10,FALSE)</f>
        <v>4499</v>
      </c>
      <c r="M50" s="58">
        <f>VLOOKUP(B50,'2019_A2_Rohdaten'!$A$9:$W$64,11,FALSE)</f>
        <v>4440</v>
      </c>
      <c r="N50" s="58">
        <f>VLOOKUP(B50,'2019_A2_Rohdaten'!$A$9:$W$64,12,FALSE)</f>
        <v>4698</v>
      </c>
      <c r="O50" s="58">
        <f>VLOOKUP(B50,'2019_A2_Rohdaten'!$A$9:$W$64,13,FALSE)</f>
        <v>5979</v>
      </c>
      <c r="P50" s="57">
        <f>VLOOKUP(B50,'2019_A2_Rohdaten'!$A$9:$W$64,14,FALSE)</f>
        <v>6925</v>
      </c>
      <c r="Q50" s="56">
        <f>VLOOKUP(B50,'2019_A2_Rohdaten'!$A$9:$W$64,15,FALSE)</f>
        <v>7820</v>
      </c>
      <c r="R50" s="55">
        <f>VLOOKUP(B50,'2019_A2_Rohdaten'!$A$9:$W$64,16,FALSE)</f>
        <v>8410</v>
      </c>
      <c r="S50" s="55">
        <f>VLOOKUP(B50,'2019_A2_Rohdaten'!$A$9:$W$64,17,FALSE)</f>
        <v>8785</v>
      </c>
    </row>
    <row r="51" spans="2:19" ht="8.25" customHeight="1" x14ac:dyDescent="0.25">
      <c r="B51" s="47">
        <v>451</v>
      </c>
      <c r="C51" s="96" t="s">
        <v>180</v>
      </c>
      <c r="D51" s="22" t="s">
        <v>62</v>
      </c>
      <c r="E51" s="58">
        <f>VLOOKUP(B51,'2019_A2_Rohdaten'!$A$9:$W$64,3,FALSE)</f>
        <v>3288</v>
      </c>
      <c r="F51" s="58">
        <f>VLOOKUP(B51,'2019_A2_Rohdaten'!$A$9:$W$64,4,FALSE)</f>
        <v>3324</v>
      </c>
      <c r="G51" s="58">
        <f>VLOOKUP(B51,'2019_A2_Rohdaten'!$A$9:$W$64,5,FALSE)</f>
        <v>3375</v>
      </c>
      <c r="H51" s="58">
        <f>VLOOKUP(B51,'2019_A2_Rohdaten'!$A$9:$W$64,6,FALSE)</f>
        <v>3362</v>
      </c>
      <c r="I51" s="58">
        <f>VLOOKUP(B51,'2019_A2_Rohdaten'!$A$9:$W$64,7,FALSE)</f>
        <v>3447</v>
      </c>
      <c r="J51" s="58">
        <f>VLOOKUP(B51,'2019_A2_Rohdaten'!$A$9:$W$64,8,FALSE)</f>
        <v>3546</v>
      </c>
      <c r="K51" s="58">
        <f>VLOOKUP(B51,'2019_A2_Rohdaten'!$A$9:$W$64,9,FALSE)</f>
        <v>3749</v>
      </c>
      <c r="L51" s="58">
        <f>VLOOKUP(B51,'2019_A2_Rohdaten'!$A$9:$W$64,10,FALSE)</f>
        <v>4282</v>
      </c>
      <c r="M51" s="58">
        <f>VLOOKUP(B51,'2019_A2_Rohdaten'!$A$9:$W$64,11,FALSE)</f>
        <v>4463</v>
      </c>
      <c r="N51" s="58">
        <f>VLOOKUP(B51,'2019_A2_Rohdaten'!$A$9:$W$64,12,FALSE)</f>
        <v>4953</v>
      </c>
      <c r="O51" s="58">
        <f>VLOOKUP(B51,'2019_A2_Rohdaten'!$A$9:$W$64,13,FALSE)</f>
        <v>6084</v>
      </c>
      <c r="P51" s="57">
        <f>VLOOKUP(B51,'2019_A2_Rohdaten'!$A$9:$W$64,14,FALSE)</f>
        <v>7130</v>
      </c>
      <c r="Q51" s="56">
        <f>VLOOKUP(B51,'2019_A2_Rohdaten'!$A$9:$W$64,15,FALSE)</f>
        <v>7600</v>
      </c>
      <c r="R51" s="55">
        <f>VLOOKUP(B51,'2019_A2_Rohdaten'!$A$9:$W$64,16,FALSE)</f>
        <v>8075</v>
      </c>
      <c r="S51" s="55">
        <f>VLOOKUP(B51,'2019_A2_Rohdaten'!$A$9:$W$64,17,FALSE)</f>
        <v>8525</v>
      </c>
    </row>
    <row r="52" spans="2:19" ht="8.25" customHeight="1" x14ac:dyDescent="0.25">
      <c r="B52" s="47">
        <v>452</v>
      </c>
      <c r="C52" s="96" t="s">
        <v>180</v>
      </c>
      <c r="D52" s="22" t="s">
        <v>63</v>
      </c>
      <c r="E52" s="58">
        <f>VLOOKUP(B52,'2019_A2_Rohdaten'!$A$9:$W$64,3,FALSE)</f>
        <v>5338</v>
      </c>
      <c r="F52" s="58">
        <f>VLOOKUP(B52,'2019_A2_Rohdaten'!$A$9:$W$64,4,FALSE)</f>
        <v>5511</v>
      </c>
      <c r="G52" s="58">
        <f>VLOOKUP(B52,'2019_A2_Rohdaten'!$A$9:$W$64,5,FALSE)</f>
        <v>5487</v>
      </c>
      <c r="H52" s="58">
        <f>VLOOKUP(B52,'2019_A2_Rohdaten'!$A$9:$W$64,6,FALSE)</f>
        <v>5158</v>
      </c>
      <c r="I52" s="58">
        <f>VLOOKUP(B52,'2019_A2_Rohdaten'!$A$9:$W$64,7,FALSE)</f>
        <v>5110</v>
      </c>
      <c r="J52" s="58">
        <f>VLOOKUP(B52,'2019_A2_Rohdaten'!$A$9:$W$64,8,FALSE)</f>
        <v>5350</v>
      </c>
      <c r="K52" s="58">
        <f>VLOOKUP(B52,'2019_A2_Rohdaten'!$A$9:$W$64,9,FALSE)</f>
        <v>5469</v>
      </c>
      <c r="L52" s="58">
        <f>VLOOKUP(B52,'2019_A2_Rohdaten'!$A$9:$W$64,10,FALSE)</f>
        <v>5736</v>
      </c>
      <c r="M52" s="58">
        <f>VLOOKUP(B52,'2019_A2_Rohdaten'!$A$9:$W$64,11,FALSE)</f>
        <v>6589</v>
      </c>
      <c r="N52" s="58">
        <f>VLOOKUP(B52,'2019_A2_Rohdaten'!$A$9:$W$64,12,FALSE)</f>
        <v>7903</v>
      </c>
      <c r="O52" s="58">
        <f>VLOOKUP(B52,'2019_A2_Rohdaten'!$A$9:$W$64,13,FALSE)</f>
        <v>9789</v>
      </c>
      <c r="P52" s="57">
        <f>VLOOKUP(B52,'2019_A2_Rohdaten'!$A$9:$W$64,14,FALSE)</f>
        <v>11055</v>
      </c>
      <c r="Q52" s="56">
        <f>VLOOKUP(B52,'2019_A2_Rohdaten'!$A$9:$W$64,15,FALSE)</f>
        <v>11200</v>
      </c>
      <c r="R52" s="55">
        <f>VLOOKUP(B52,'2019_A2_Rohdaten'!$A$9:$W$64,16,FALSE)</f>
        <v>11515</v>
      </c>
      <c r="S52" s="55">
        <f>VLOOKUP(B52,'2019_A2_Rohdaten'!$A$9:$W$64,17,FALSE)</f>
        <v>11480</v>
      </c>
    </row>
    <row r="53" spans="2:19" ht="8.25" customHeight="1" x14ac:dyDescent="0.25">
      <c r="B53" s="47">
        <v>453</v>
      </c>
      <c r="C53" s="96" t="s">
        <v>180</v>
      </c>
      <c r="D53" s="22" t="s">
        <v>64</v>
      </c>
      <c r="E53" s="58">
        <f>VLOOKUP(B53,'2019_A2_Rohdaten'!$A$9:$W$64,3,FALSE)</f>
        <v>6341</v>
      </c>
      <c r="F53" s="58">
        <f>VLOOKUP(B53,'2019_A2_Rohdaten'!$A$9:$W$64,4,FALSE)</f>
        <v>6549</v>
      </c>
      <c r="G53" s="58">
        <f>VLOOKUP(B53,'2019_A2_Rohdaten'!$A$9:$W$64,5,FALSE)</f>
        <v>6898</v>
      </c>
      <c r="H53" s="58">
        <f>VLOOKUP(B53,'2019_A2_Rohdaten'!$A$9:$W$64,6,FALSE)</f>
        <v>7296</v>
      </c>
      <c r="I53" s="58">
        <f>VLOOKUP(B53,'2019_A2_Rohdaten'!$A$9:$W$64,7,FALSE)</f>
        <v>7715</v>
      </c>
      <c r="J53" s="58">
        <f>VLOOKUP(B53,'2019_A2_Rohdaten'!$A$9:$W$64,8,FALSE)</f>
        <v>8442</v>
      </c>
      <c r="K53" s="58">
        <f>VLOOKUP(B53,'2019_A2_Rohdaten'!$A$9:$W$64,9,FALSE)</f>
        <v>9052</v>
      </c>
      <c r="L53" s="58">
        <f>VLOOKUP(B53,'2019_A2_Rohdaten'!$A$9:$W$64,10,FALSE)</f>
        <v>10700</v>
      </c>
      <c r="M53" s="58">
        <f>VLOOKUP(B53,'2019_A2_Rohdaten'!$A$9:$W$64,11,FALSE)</f>
        <v>11292</v>
      </c>
      <c r="N53" s="58">
        <f>VLOOKUP(B53,'2019_A2_Rohdaten'!$A$9:$W$64,12,FALSE)</f>
        <v>12969</v>
      </c>
      <c r="O53" s="58">
        <f>VLOOKUP(B53,'2019_A2_Rohdaten'!$A$9:$W$64,13,FALSE)</f>
        <v>14893</v>
      </c>
      <c r="P53" s="57">
        <f>VLOOKUP(B53,'2019_A2_Rohdaten'!$A$9:$W$64,14,FALSE)</f>
        <v>17345</v>
      </c>
      <c r="Q53" s="56">
        <f>VLOOKUP(B53,'2019_A2_Rohdaten'!$A$9:$W$64,15,FALSE)</f>
        <v>17050</v>
      </c>
      <c r="R53" s="55">
        <f>VLOOKUP(B53,'2019_A2_Rohdaten'!$A$9:$W$64,16,FALSE)</f>
        <v>18915</v>
      </c>
      <c r="S53" s="55">
        <f>VLOOKUP(B53,'2019_A2_Rohdaten'!$A$9:$W$64,17,FALSE)</f>
        <v>18890</v>
      </c>
    </row>
    <row r="54" spans="2:19" ht="8.25" customHeight="1" x14ac:dyDescent="0.25">
      <c r="B54" s="47">
        <v>454</v>
      </c>
      <c r="C54" s="96" t="s">
        <v>180</v>
      </c>
      <c r="D54" s="22" t="s">
        <v>65</v>
      </c>
      <c r="E54" s="58">
        <f>VLOOKUP(B54,'2019_A2_Rohdaten'!$A$9:$W$64,3,FALSE)</f>
        <v>12579</v>
      </c>
      <c r="F54" s="58">
        <f>VLOOKUP(B54,'2019_A2_Rohdaten'!$A$9:$W$64,4,FALSE)</f>
        <v>14186</v>
      </c>
      <c r="G54" s="58">
        <f>VLOOKUP(B54,'2019_A2_Rohdaten'!$A$9:$W$64,5,FALSE)</f>
        <v>15526</v>
      </c>
      <c r="H54" s="58">
        <f>VLOOKUP(B54,'2019_A2_Rohdaten'!$A$9:$W$64,6,FALSE)</f>
        <v>16357</v>
      </c>
      <c r="I54" s="58">
        <f>VLOOKUP(B54,'2019_A2_Rohdaten'!$A$9:$W$64,7,FALSE)</f>
        <v>16744</v>
      </c>
      <c r="J54" s="58">
        <f>VLOOKUP(B54,'2019_A2_Rohdaten'!$A$9:$W$64,8,FALSE)</f>
        <v>17640</v>
      </c>
      <c r="K54" s="58">
        <f>VLOOKUP(B54,'2019_A2_Rohdaten'!$A$9:$W$64,9,FALSE)</f>
        <v>19224</v>
      </c>
      <c r="L54" s="58">
        <f>VLOOKUP(B54,'2019_A2_Rohdaten'!$A$9:$W$64,10,FALSE)</f>
        <v>21112</v>
      </c>
      <c r="M54" s="58">
        <f>VLOOKUP(B54,'2019_A2_Rohdaten'!$A$9:$W$64,11,FALSE)</f>
        <v>22649</v>
      </c>
      <c r="N54" s="58">
        <f>VLOOKUP(B54,'2019_A2_Rohdaten'!$A$9:$W$64,12,FALSE)</f>
        <v>25259</v>
      </c>
      <c r="O54" s="58">
        <f>VLOOKUP(B54,'2019_A2_Rohdaten'!$A$9:$W$64,13,FALSE)</f>
        <v>30225</v>
      </c>
      <c r="P54" s="57">
        <f>VLOOKUP(B54,'2019_A2_Rohdaten'!$A$9:$W$64,14,FALSE)</f>
        <v>34110</v>
      </c>
      <c r="Q54" s="56">
        <f>VLOOKUP(B54,'2019_A2_Rohdaten'!$A$9:$W$64,15,FALSE)</f>
        <v>36430</v>
      </c>
      <c r="R54" s="55">
        <f>VLOOKUP(B54,'2019_A2_Rohdaten'!$A$9:$W$64,16,FALSE)</f>
        <v>38825</v>
      </c>
      <c r="S54" s="55">
        <f>VLOOKUP(B54,'2019_A2_Rohdaten'!$A$9:$W$64,17,FALSE)</f>
        <v>40430</v>
      </c>
    </row>
    <row r="55" spans="2:19" ht="8.25" customHeight="1" x14ac:dyDescent="0.25">
      <c r="B55" s="47">
        <v>455</v>
      </c>
      <c r="C55" s="96" t="s">
        <v>180</v>
      </c>
      <c r="D55" s="22" t="s">
        <v>66</v>
      </c>
      <c r="E55" s="58">
        <f>VLOOKUP(B55,'2019_A2_Rohdaten'!$A$9:$W$64,3,FALSE)</f>
        <v>2756</v>
      </c>
      <c r="F55" s="58">
        <f>VLOOKUP(B55,'2019_A2_Rohdaten'!$A$9:$W$64,4,FALSE)</f>
        <v>2750</v>
      </c>
      <c r="G55" s="58">
        <f>VLOOKUP(B55,'2019_A2_Rohdaten'!$A$9:$W$64,5,FALSE)</f>
        <v>2732</v>
      </c>
      <c r="H55" s="58">
        <f>VLOOKUP(B55,'2019_A2_Rohdaten'!$A$9:$W$64,6,FALSE)</f>
        <v>2655</v>
      </c>
      <c r="I55" s="58">
        <f>VLOOKUP(B55,'2019_A2_Rohdaten'!$A$9:$W$64,7,FALSE)</f>
        <v>2682</v>
      </c>
      <c r="J55" s="58">
        <f>VLOOKUP(B55,'2019_A2_Rohdaten'!$A$9:$W$64,8,FALSE)</f>
        <v>2609</v>
      </c>
      <c r="K55" s="58">
        <f>VLOOKUP(B55,'2019_A2_Rohdaten'!$A$9:$W$64,9,FALSE)</f>
        <v>2735</v>
      </c>
      <c r="L55" s="58">
        <f>VLOOKUP(B55,'2019_A2_Rohdaten'!$A$9:$W$64,10,FALSE)</f>
        <v>2687</v>
      </c>
      <c r="M55" s="58">
        <f>VLOOKUP(B55,'2019_A2_Rohdaten'!$A$9:$W$64,11,FALSE)</f>
        <v>2817</v>
      </c>
      <c r="N55" s="58">
        <f>VLOOKUP(B55,'2019_A2_Rohdaten'!$A$9:$W$64,12,FALSE)</f>
        <v>3078</v>
      </c>
      <c r="O55" s="58">
        <f>VLOOKUP(B55,'2019_A2_Rohdaten'!$A$9:$W$64,13,FALSE)</f>
        <v>3977</v>
      </c>
      <c r="P55" s="57">
        <f>VLOOKUP(B55,'2019_A2_Rohdaten'!$A$9:$W$64,14,FALSE)</f>
        <v>4745</v>
      </c>
      <c r="Q55" s="56">
        <f>VLOOKUP(B55,'2019_A2_Rohdaten'!$A$9:$W$64,15,FALSE)</f>
        <v>4770</v>
      </c>
      <c r="R55" s="55">
        <f>VLOOKUP(B55,'2019_A2_Rohdaten'!$A$9:$W$64,16,FALSE)</f>
        <v>4830</v>
      </c>
      <c r="S55" s="55">
        <f>VLOOKUP(B55,'2019_A2_Rohdaten'!$A$9:$W$64,17,FALSE)</f>
        <v>4840</v>
      </c>
    </row>
    <row r="56" spans="2:19" ht="8.25" customHeight="1" x14ac:dyDescent="0.25">
      <c r="B56" s="47">
        <v>456</v>
      </c>
      <c r="C56" s="96" t="s">
        <v>180</v>
      </c>
      <c r="D56" s="22" t="s">
        <v>67</v>
      </c>
      <c r="E56" s="58">
        <f>VLOOKUP(B56,'2019_A2_Rohdaten'!$A$9:$W$64,3,FALSE)</f>
        <v>13305</v>
      </c>
      <c r="F56" s="58">
        <f>VLOOKUP(B56,'2019_A2_Rohdaten'!$A$9:$W$64,4,FALSE)</f>
        <v>14052</v>
      </c>
      <c r="G56" s="58">
        <f>VLOOKUP(B56,'2019_A2_Rohdaten'!$A$9:$W$64,5,FALSE)</f>
        <v>14593</v>
      </c>
      <c r="H56" s="58">
        <f>VLOOKUP(B56,'2019_A2_Rohdaten'!$A$9:$W$64,6,FALSE)</f>
        <v>15398</v>
      </c>
      <c r="I56" s="58">
        <f>VLOOKUP(B56,'2019_A2_Rohdaten'!$A$9:$W$64,7,FALSE)</f>
        <v>15678</v>
      </c>
      <c r="J56" s="58">
        <f>VLOOKUP(B56,'2019_A2_Rohdaten'!$A$9:$W$64,8,FALSE)</f>
        <v>15786</v>
      </c>
      <c r="K56" s="58">
        <f>VLOOKUP(B56,'2019_A2_Rohdaten'!$A$9:$W$64,9,FALSE)</f>
        <v>16218</v>
      </c>
      <c r="L56" s="58">
        <f>VLOOKUP(B56,'2019_A2_Rohdaten'!$A$9:$W$64,10,FALSE)</f>
        <v>16768</v>
      </c>
      <c r="M56" s="58">
        <f>VLOOKUP(B56,'2019_A2_Rohdaten'!$A$9:$W$64,11,FALSE)</f>
        <v>17303</v>
      </c>
      <c r="N56" s="58">
        <f>VLOOKUP(B56,'2019_A2_Rohdaten'!$A$9:$W$64,12,FALSE)</f>
        <v>18091</v>
      </c>
      <c r="O56" s="58">
        <f>VLOOKUP(B56,'2019_A2_Rohdaten'!$A$9:$W$64,13,FALSE)</f>
        <v>19829</v>
      </c>
      <c r="P56" s="57">
        <f>VLOOKUP(B56,'2019_A2_Rohdaten'!$A$9:$W$64,14,FALSE)</f>
        <v>21015</v>
      </c>
      <c r="Q56" s="56">
        <f>VLOOKUP(B56,'2019_A2_Rohdaten'!$A$9:$W$64,15,FALSE)</f>
        <v>21140</v>
      </c>
      <c r="R56" s="55">
        <f>VLOOKUP(B56,'2019_A2_Rohdaten'!$A$9:$W$64,16,FALSE)</f>
        <v>21550</v>
      </c>
      <c r="S56" s="55">
        <f>VLOOKUP(B56,'2019_A2_Rohdaten'!$A$9:$W$64,17,FALSE)</f>
        <v>22030</v>
      </c>
    </row>
    <row r="57" spans="2:19" ht="8.25" customHeight="1" x14ac:dyDescent="0.25">
      <c r="B57" s="47">
        <v>457</v>
      </c>
      <c r="C57" s="96" t="s">
        <v>180</v>
      </c>
      <c r="D57" s="22" t="s">
        <v>68</v>
      </c>
      <c r="E57" s="58">
        <f>VLOOKUP(B57,'2019_A2_Rohdaten'!$A$9:$W$64,3,FALSE)</f>
        <v>6519</v>
      </c>
      <c r="F57" s="58">
        <f>VLOOKUP(B57,'2019_A2_Rohdaten'!$A$9:$W$64,4,FALSE)</f>
        <v>6700</v>
      </c>
      <c r="G57" s="58">
        <f>VLOOKUP(B57,'2019_A2_Rohdaten'!$A$9:$W$64,5,FALSE)</f>
        <v>7060</v>
      </c>
      <c r="H57" s="58">
        <f>VLOOKUP(B57,'2019_A2_Rohdaten'!$A$9:$W$64,6,FALSE)</f>
        <v>7139</v>
      </c>
      <c r="I57" s="58">
        <f>VLOOKUP(B57,'2019_A2_Rohdaten'!$A$9:$W$64,7,FALSE)</f>
        <v>6974</v>
      </c>
      <c r="J57" s="58">
        <f>VLOOKUP(B57,'2019_A2_Rohdaten'!$A$9:$W$64,8,FALSE)</f>
        <v>7130</v>
      </c>
      <c r="K57" s="58">
        <f>VLOOKUP(B57,'2019_A2_Rohdaten'!$A$9:$W$64,9,FALSE)</f>
        <v>7472</v>
      </c>
      <c r="L57" s="58">
        <f>VLOOKUP(B57,'2019_A2_Rohdaten'!$A$9:$W$64,10,FALSE)</f>
        <v>7867</v>
      </c>
      <c r="M57" s="58">
        <f>VLOOKUP(B57,'2019_A2_Rohdaten'!$A$9:$W$64,11,FALSE)</f>
        <v>8388</v>
      </c>
      <c r="N57" s="58">
        <f>VLOOKUP(B57,'2019_A2_Rohdaten'!$A$9:$W$64,12,FALSE)</f>
        <v>9314</v>
      </c>
      <c r="O57" s="58">
        <f>VLOOKUP(B57,'2019_A2_Rohdaten'!$A$9:$W$64,13,FALSE)</f>
        <v>10851</v>
      </c>
      <c r="P57" s="57">
        <f>VLOOKUP(B57,'2019_A2_Rohdaten'!$A$9:$W$64,14,FALSE)</f>
        <v>12320</v>
      </c>
      <c r="Q57" s="56">
        <f>VLOOKUP(B57,'2019_A2_Rohdaten'!$A$9:$W$64,15,FALSE)</f>
        <v>12705</v>
      </c>
      <c r="R57" s="55">
        <f>VLOOKUP(B57,'2019_A2_Rohdaten'!$A$9:$W$64,16,FALSE)</f>
        <v>13610</v>
      </c>
      <c r="S57" s="55">
        <f>VLOOKUP(B57,'2019_A2_Rohdaten'!$A$9:$W$64,17,FALSE)</f>
        <v>14855</v>
      </c>
    </row>
    <row r="58" spans="2:19" ht="8.25" customHeight="1" x14ac:dyDescent="0.25">
      <c r="B58" s="47">
        <v>458</v>
      </c>
      <c r="C58" s="96" t="s">
        <v>180</v>
      </c>
      <c r="D58" s="22" t="s">
        <v>69</v>
      </c>
      <c r="E58" s="58">
        <f>VLOOKUP(B58,'2019_A2_Rohdaten'!$A$9:$W$64,3,FALSE)</f>
        <v>4295</v>
      </c>
      <c r="F58" s="58">
        <f>VLOOKUP(B58,'2019_A2_Rohdaten'!$A$9:$W$64,4,FALSE)</f>
        <v>4397</v>
      </c>
      <c r="G58" s="58">
        <f>VLOOKUP(B58,'2019_A2_Rohdaten'!$A$9:$W$64,5,FALSE)</f>
        <v>4428</v>
      </c>
      <c r="H58" s="58">
        <f>VLOOKUP(B58,'2019_A2_Rohdaten'!$A$9:$W$64,6,FALSE)</f>
        <v>4430</v>
      </c>
      <c r="I58" s="58">
        <f>VLOOKUP(B58,'2019_A2_Rohdaten'!$A$9:$W$64,7,FALSE)</f>
        <v>4796</v>
      </c>
      <c r="J58" s="58">
        <f>VLOOKUP(B58,'2019_A2_Rohdaten'!$A$9:$W$64,8,FALSE)</f>
        <v>5240</v>
      </c>
      <c r="K58" s="58">
        <f>VLOOKUP(B58,'2019_A2_Rohdaten'!$A$9:$W$64,9,FALSE)</f>
        <v>5793</v>
      </c>
      <c r="L58" s="58">
        <f>VLOOKUP(B58,'2019_A2_Rohdaten'!$A$9:$W$64,10,FALSE)</f>
        <v>6328</v>
      </c>
      <c r="M58" s="58">
        <f>VLOOKUP(B58,'2019_A2_Rohdaten'!$A$9:$W$64,11,FALSE)</f>
        <v>7080</v>
      </c>
      <c r="N58" s="58">
        <f>VLOOKUP(B58,'2019_A2_Rohdaten'!$A$9:$W$64,12,FALSE)</f>
        <v>7810</v>
      </c>
      <c r="O58" s="58">
        <f>VLOOKUP(B58,'2019_A2_Rohdaten'!$A$9:$W$64,13,FALSE)</f>
        <v>9373</v>
      </c>
      <c r="P58" s="57">
        <f>VLOOKUP(B58,'2019_A2_Rohdaten'!$A$9:$W$64,14,FALSE)</f>
        <v>10860</v>
      </c>
      <c r="Q58" s="56">
        <f>VLOOKUP(B58,'2019_A2_Rohdaten'!$A$9:$W$64,15,FALSE)</f>
        <v>11375</v>
      </c>
      <c r="R58" s="55">
        <f>VLOOKUP(B58,'2019_A2_Rohdaten'!$A$9:$W$64,16,FALSE)</f>
        <v>11595</v>
      </c>
      <c r="S58" s="55">
        <f>VLOOKUP(B58,'2019_A2_Rohdaten'!$A$9:$W$64,17,FALSE)</f>
        <v>12525</v>
      </c>
    </row>
    <row r="59" spans="2:19" ht="8.25" customHeight="1" x14ac:dyDescent="0.25">
      <c r="B59" s="47">
        <v>459</v>
      </c>
      <c r="C59" s="96" t="s">
        <v>180</v>
      </c>
      <c r="D59" s="22" t="s">
        <v>70</v>
      </c>
      <c r="E59" s="58">
        <f>VLOOKUP(B59,'2019_A2_Rohdaten'!$A$9:$W$64,3,FALSE)</f>
        <v>16305</v>
      </c>
      <c r="F59" s="58">
        <f>VLOOKUP(B59,'2019_A2_Rohdaten'!$A$9:$W$64,4,FALSE)</f>
        <v>16323</v>
      </c>
      <c r="G59" s="58">
        <f>VLOOKUP(B59,'2019_A2_Rohdaten'!$A$9:$W$64,5,FALSE)</f>
        <v>16856</v>
      </c>
      <c r="H59" s="58">
        <f>VLOOKUP(B59,'2019_A2_Rohdaten'!$A$9:$W$64,6,FALSE)</f>
        <v>17266</v>
      </c>
      <c r="I59" s="58">
        <f>VLOOKUP(B59,'2019_A2_Rohdaten'!$A$9:$W$64,7,FALSE)</f>
        <v>17369</v>
      </c>
      <c r="J59" s="58">
        <f>VLOOKUP(B59,'2019_A2_Rohdaten'!$A$9:$W$64,8,FALSE)</f>
        <v>17592</v>
      </c>
      <c r="K59" s="58">
        <f>VLOOKUP(B59,'2019_A2_Rohdaten'!$A$9:$W$64,9,FALSE)</f>
        <v>18422</v>
      </c>
      <c r="L59" s="58">
        <f>VLOOKUP(B59,'2019_A2_Rohdaten'!$A$9:$W$64,10,FALSE)</f>
        <v>19312</v>
      </c>
      <c r="M59" s="58">
        <f>VLOOKUP(B59,'2019_A2_Rohdaten'!$A$9:$W$64,11,FALSE)</f>
        <v>20549</v>
      </c>
      <c r="N59" s="58">
        <f>VLOOKUP(B59,'2019_A2_Rohdaten'!$A$9:$W$64,12,FALSE)</f>
        <v>22034</v>
      </c>
      <c r="O59" s="58">
        <f>VLOOKUP(B59,'2019_A2_Rohdaten'!$A$9:$W$64,13,FALSE)</f>
        <v>24667</v>
      </c>
      <c r="P59" s="57">
        <f>VLOOKUP(B59,'2019_A2_Rohdaten'!$A$9:$W$64,14,FALSE)</f>
        <v>29000</v>
      </c>
      <c r="Q59" s="56">
        <f>VLOOKUP(B59,'2019_A2_Rohdaten'!$A$9:$W$64,15,FALSE)</f>
        <v>30930</v>
      </c>
      <c r="R59" s="55">
        <f>VLOOKUP(B59,'2019_A2_Rohdaten'!$A$9:$W$64,16,FALSE)</f>
        <v>32625</v>
      </c>
      <c r="S59" s="55">
        <f>VLOOKUP(B59,'2019_A2_Rohdaten'!$A$9:$W$64,17,FALSE)</f>
        <v>33445</v>
      </c>
    </row>
    <row r="60" spans="2:19" ht="8.25" customHeight="1" x14ac:dyDescent="0.25">
      <c r="B60" s="47">
        <v>460</v>
      </c>
      <c r="C60" s="96" t="s">
        <v>180</v>
      </c>
      <c r="D60" s="22" t="s">
        <v>71</v>
      </c>
      <c r="E60" s="58">
        <f>VLOOKUP(B60,'2019_A2_Rohdaten'!$A$9:$W$64,3,FALSE)</f>
        <v>8901</v>
      </c>
      <c r="F60" s="58">
        <f>VLOOKUP(B60,'2019_A2_Rohdaten'!$A$9:$W$64,4,FALSE)</f>
        <v>8932</v>
      </c>
      <c r="G60" s="58">
        <f>VLOOKUP(B60,'2019_A2_Rohdaten'!$A$9:$W$64,5,FALSE)</f>
        <v>8945</v>
      </c>
      <c r="H60" s="58">
        <f>VLOOKUP(B60,'2019_A2_Rohdaten'!$A$9:$W$64,6,FALSE)</f>
        <v>9034</v>
      </c>
      <c r="I60" s="58">
        <f>VLOOKUP(B60,'2019_A2_Rohdaten'!$A$9:$W$64,7,FALSE)</f>
        <v>9364</v>
      </c>
      <c r="J60" s="58">
        <f>VLOOKUP(B60,'2019_A2_Rohdaten'!$A$9:$W$64,8,FALSE)</f>
        <v>9897</v>
      </c>
      <c r="K60" s="58">
        <f>VLOOKUP(B60,'2019_A2_Rohdaten'!$A$9:$W$64,9,FALSE)</f>
        <v>10724</v>
      </c>
      <c r="L60" s="58">
        <f>VLOOKUP(B60,'2019_A2_Rohdaten'!$A$9:$W$64,10,FALSE)</f>
        <v>11183</v>
      </c>
      <c r="M60" s="58">
        <f>VLOOKUP(B60,'2019_A2_Rohdaten'!$A$9:$W$64,11,FALSE)</f>
        <v>11803</v>
      </c>
      <c r="N60" s="58">
        <f>VLOOKUP(B60,'2019_A2_Rohdaten'!$A$9:$W$64,12,FALSE)</f>
        <v>13386</v>
      </c>
      <c r="O60" s="58">
        <f>VLOOKUP(B60,'2019_A2_Rohdaten'!$A$9:$W$64,13,FALSE)</f>
        <v>15697</v>
      </c>
      <c r="P60" s="57">
        <f>VLOOKUP(B60,'2019_A2_Rohdaten'!$A$9:$W$64,14,FALSE)</f>
        <v>17665</v>
      </c>
      <c r="Q60" s="56">
        <f>VLOOKUP(B60,'2019_A2_Rohdaten'!$A$9:$W$64,15,FALSE)</f>
        <v>18640</v>
      </c>
      <c r="R60" s="55">
        <f>VLOOKUP(B60,'2019_A2_Rohdaten'!$A$9:$W$64,16,FALSE)</f>
        <v>19790</v>
      </c>
      <c r="S60" s="55">
        <f>VLOOKUP(B60,'2019_A2_Rohdaten'!$A$9:$W$64,17,FALSE)</f>
        <v>20715</v>
      </c>
    </row>
    <row r="61" spans="2:19" ht="8.25" customHeight="1" x14ac:dyDescent="0.25">
      <c r="B61" s="47">
        <v>461</v>
      </c>
      <c r="C61" s="96" t="s">
        <v>180</v>
      </c>
      <c r="D61" s="22" t="s">
        <v>72</v>
      </c>
      <c r="E61" s="58">
        <f>VLOOKUP(B61,'2019_A2_Rohdaten'!$A$9:$W$64,3,FALSE)</f>
        <v>5233</v>
      </c>
      <c r="F61" s="58">
        <f>VLOOKUP(B61,'2019_A2_Rohdaten'!$A$9:$W$64,4,FALSE)</f>
        <v>5295</v>
      </c>
      <c r="G61" s="58">
        <f>VLOOKUP(B61,'2019_A2_Rohdaten'!$A$9:$W$64,5,FALSE)</f>
        <v>5168</v>
      </c>
      <c r="H61" s="58">
        <f>VLOOKUP(B61,'2019_A2_Rohdaten'!$A$9:$W$64,6,FALSE)</f>
        <v>5077</v>
      </c>
      <c r="I61" s="58">
        <f>VLOOKUP(B61,'2019_A2_Rohdaten'!$A$9:$W$64,7,FALSE)</f>
        <v>4960</v>
      </c>
      <c r="J61" s="58">
        <f>VLOOKUP(B61,'2019_A2_Rohdaten'!$A$9:$W$64,8,FALSE)</f>
        <v>4763</v>
      </c>
      <c r="K61" s="58">
        <f>VLOOKUP(B61,'2019_A2_Rohdaten'!$A$9:$W$64,9,FALSE)</f>
        <v>4679</v>
      </c>
      <c r="L61" s="58">
        <f>VLOOKUP(B61,'2019_A2_Rohdaten'!$A$9:$W$64,10,FALSE)</f>
        <v>4669</v>
      </c>
      <c r="M61" s="58">
        <f>VLOOKUP(B61,'2019_A2_Rohdaten'!$A$9:$W$64,11,FALSE)</f>
        <v>4943</v>
      </c>
      <c r="N61" s="58">
        <f>VLOOKUP(B61,'2019_A2_Rohdaten'!$A$9:$W$64,12,FALSE)</f>
        <v>5280</v>
      </c>
      <c r="O61" s="58">
        <f>VLOOKUP(B61,'2019_A2_Rohdaten'!$A$9:$W$64,13,FALSE)</f>
        <v>6429</v>
      </c>
      <c r="P61" s="57">
        <f>VLOOKUP(B61,'2019_A2_Rohdaten'!$A$9:$W$64,14,FALSE)</f>
        <v>7260</v>
      </c>
      <c r="Q61" s="56">
        <f>VLOOKUP(B61,'2019_A2_Rohdaten'!$A$9:$W$64,15,FALSE)</f>
        <v>7325</v>
      </c>
      <c r="R61" s="55">
        <f>VLOOKUP(B61,'2019_A2_Rohdaten'!$A$9:$W$64,16,FALSE)</f>
        <v>7455</v>
      </c>
      <c r="S61" s="55">
        <f>VLOOKUP(B61,'2019_A2_Rohdaten'!$A$9:$W$64,17,FALSE)</f>
        <v>7780</v>
      </c>
    </row>
    <row r="62" spans="2:19" s="5" customFormat="1" ht="8.25" customHeight="1" x14ac:dyDescent="0.15">
      <c r="B62" s="47">
        <v>462</v>
      </c>
      <c r="C62" s="96" t="s">
        <v>180</v>
      </c>
      <c r="D62" s="22" t="s">
        <v>73</v>
      </c>
      <c r="E62" s="58">
        <f>VLOOKUP(B62,'2019_A2_Rohdaten'!$A$9:$W$64,3,FALSE)</f>
        <v>1327</v>
      </c>
      <c r="F62" s="58">
        <f>VLOOKUP(B62,'2019_A2_Rohdaten'!$A$9:$W$64,4,FALSE)</f>
        <v>1262</v>
      </c>
      <c r="G62" s="58">
        <f>VLOOKUP(B62,'2019_A2_Rohdaten'!$A$9:$W$64,5,FALSE)</f>
        <v>1242</v>
      </c>
      <c r="H62" s="58">
        <f>VLOOKUP(B62,'2019_A2_Rohdaten'!$A$9:$W$64,6,FALSE)</f>
        <v>1235</v>
      </c>
      <c r="I62" s="58">
        <f>VLOOKUP(B62,'2019_A2_Rohdaten'!$A$9:$W$64,7,FALSE)</f>
        <v>1231</v>
      </c>
      <c r="J62" s="58">
        <f>VLOOKUP(B62,'2019_A2_Rohdaten'!$A$9:$W$64,8,FALSE)</f>
        <v>1306</v>
      </c>
      <c r="K62" s="58">
        <f>VLOOKUP(B62,'2019_A2_Rohdaten'!$A$9:$W$64,9,FALSE)</f>
        <v>1409</v>
      </c>
      <c r="L62" s="58">
        <f>VLOOKUP(B62,'2019_A2_Rohdaten'!$A$9:$W$64,10,FALSE)</f>
        <v>1446</v>
      </c>
      <c r="M62" s="58">
        <f>VLOOKUP(B62,'2019_A2_Rohdaten'!$A$9:$W$64,11,FALSE)</f>
        <v>1651</v>
      </c>
      <c r="N62" s="58">
        <f>VLOOKUP(B62,'2019_A2_Rohdaten'!$A$9:$W$64,12,FALSE)</f>
        <v>1965</v>
      </c>
      <c r="O62" s="58">
        <f>VLOOKUP(B62,'2019_A2_Rohdaten'!$A$9:$W$64,13,FALSE)</f>
        <v>2558</v>
      </c>
      <c r="P62" s="57">
        <f>VLOOKUP(B62,'2019_A2_Rohdaten'!$A$9:$W$64,14,FALSE)</f>
        <v>2560</v>
      </c>
      <c r="Q62" s="56">
        <f>VLOOKUP(B62,'2019_A2_Rohdaten'!$A$9:$W$64,15,FALSE)</f>
        <v>2595</v>
      </c>
      <c r="R62" s="55">
        <f>VLOOKUP(B62,'2019_A2_Rohdaten'!$A$9:$W$64,16,FALSE)</f>
        <v>2675</v>
      </c>
      <c r="S62" s="55">
        <f>VLOOKUP(B62,'2019_A2_Rohdaten'!$A$9:$W$64,17,FALSE)</f>
        <v>2745</v>
      </c>
    </row>
    <row r="63" spans="2:19" s="10" customFormat="1" ht="16.5" customHeight="1" x14ac:dyDescent="0.25">
      <c r="B63" s="50">
        <v>4</v>
      </c>
      <c r="C63" s="96" t="s">
        <v>180</v>
      </c>
      <c r="D63" s="24" t="s">
        <v>74</v>
      </c>
      <c r="E63" s="58">
        <f>VLOOKUP(B63,'2019_A2_Rohdaten'!$A$9:$W$64,3,FALSE)</f>
        <v>124593</v>
      </c>
      <c r="F63" s="58">
        <f>VLOOKUP(B63,'2019_A2_Rohdaten'!$A$9:$W$64,4,FALSE)</f>
        <v>126626</v>
      </c>
      <c r="G63" s="58">
        <f>VLOOKUP(B63,'2019_A2_Rohdaten'!$A$9:$W$64,5,FALSE)</f>
        <v>129389</v>
      </c>
      <c r="H63" s="58">
        <f>VLOOKUP(B63,'2019_A2_Rohdaten'!$A$9:$W$64,6,FALSE)</f>
        <v>130858</v>
      </c>
      <c r="I63" s="58">
        <f>VLOOKUP(B63,'2019_A2_Rohdaten'!$A$9:$W$64,7,FALSE)</f>
        <v>132319</v>
      </c>
      <c r="J63" s="58">
        <f>VLOOKUP(B63,'2019_A2_Rohdaten'!$A$9:$W$64,8,FALSE)</f>
        <v>136335</v>
      </c>
      <c r="K63" s="58">
        <f>VLOOKUP(B63,'2019_A2_Rohdaten'!$A$9:$W$64,9,FALSE)</f>
        <v>142571</v>
      </c>
      <c r="L63" s="58">
        <f>VLOOKUP(B63,'2019_A2_Rohdaten'!$A$9:$W$64,10,FALSE)</f>
        <v>152042</v>
      </c>
      <c r="M63" s="58">
        <f>VLOOKUP(B63,'2019_A2_Rohdaten'!$A$9:$W$64,11,FALSE)</f>
        <v>161729</v>
      </c>
      <c r="N63" s="58">
        <f>VLOOKUP(B63,'2019_A2_Rohdaten'!$A$9:$W$64,12,FALSE)</f>
        <v>177691</v>
      </c>
      <c r="O63" s="58">
        <f>VLOOKUP(B63,'2019_A2_Rohdaten'!$A$9:$W$64,13,FALSE)</f>
        <v>207956</v>
      </c>
      <c r="P63" s="57">
        <f>VLOOKUP(B63,'2019_A2_Rohdaten'!$A$9:$W$64,14,FALSE)</f>
        <v>236470</v>
      </c>
      <c r="Q63" s="56">
        <f>VLOOKUP(B63,'2019_A2_Rohdaten'!$A$9:$W$64,15,FALSE)</f>
        <v>247925</v>
      </c>
      <c r="R63" s="55">
        <f>VLOOKUP(B63,'2019_A2_Rohdaten'!$A$9:$W$64,16,FALSE)</f>
        <v>260205</v>
      </c>
      <c r="S63" s="55">
        <f>VLOOKUP(B63,'2019_A2_Rohdaten'!$A$9:$W$64,17,FALSE)</f>
        <v>269505</v>
      </c>
    </row>
    <row r="64" spans="2:19" s="8" customFormat="1" ht="16.5" customHeight="1" x14ac:dyDescent="0.25">
      <c r="B64" s="50">
        <v>0</v>
      </c>
      <c r="C64" s="96" t="s">
        <v>180</v>
      </c>
      <c r="D64" s="24" t="s">
        <v>75</v>
      </c>
      <c r="E64" s="58">
        <f>VLOOKUP(B64,'2019_A2_Rohdaten'!$A$9:$W$64,3,FALSE)</f>
        <v>461486</v>
      </c>
      <c r="F64" s="58">
        <f>VLOOKUP(B64,'2019_A2_Rohdaten'!$A$9:$W$64,4,FALSE)</f>
        <v>458757</v>
      </c>
      <c r="G64" s="58">
        <f>VLOOKUP(B64,'2019_A2_Rohdaten'!$A$9:$W$64,5,FALSE)</f>
        <v>457099</v>
      </c>
      <c r="H64" s="58">
        <f>VLOOKUP(B64,'2019_A2_Rohdaten'!$A$9:$W$64,6,FALSE)</f>
        <v>453141</v>
      </c>
      <c r="I64" s="58">
        <f>VLOOKUP(B64,'2019_A2_Rohdaten'!$A$9:$W$64,7,FALSE)</f>
        <v>453636</v>
      </c>
      <c r="J64" s="58">
        <f>VLOOKUP(B64,'2019_A2_Rohdaten'!$A$9:$W$64,8,FALSE)</f>
        <v>458153</v>
      </c>
      <c r="K64" s="58">
        <f>VLOOKUP(B64,'2019_A2_Rohdaten'!$A$9:$W$64,9,FALSE)</f>
        <v>470683</v>
      </c>
      <c r="L64" s="58">
        <f>VLOOKUP(B64,'2019_A2_Rohdaten'!$A$9:$W$64,10,FALSE)</f>
        <v>492072</v>
      </c>
      <c r="M64" s="58">
        <f>VLOOKUP(B64,'2019_A2_Rohdaten'!$A$9:$W$64,11,FALSE)</f>
        <v>525689</v>
      </c>
      <c r="N64" s="58">
        <f>VLOOKUP(B64,'2019_A2_Rohdaten'!$A$9:$W$64,12,FALSE)</f>
        <v>570988</v>
      </c>
      <c r="O64" s="58">
        <f>VLOOKUP(B64,'2019_A2_Rohdaten'!$A$9:$W$64,13,FALSE)</f>
        <v>663817</v>
      </c>
      <c r="P64" s="57">
        <f>VLOOKUP(B64,'2019_A2_Rohdaten'!$A$9:$W$64,14,FALSE)</f>
        <v>745185</v>
      </c>
      <c r="Q64" s="56">
        <f>VLOOKUP(B64,'2019_A2_Rohdaten'!$A$9:$W$64,15,FALSE)</f>
        <v>776860</v>
      </c>
      <c r="R64" s="55">
        <f>VLOOKUP(B64,'2019_A2_Rohdaten'!$A$9:$W$64,16,FALSE)</f>
        <v>813080</v>
      </c>
      <c r="S64" s="55">
        <f>VLOOKUP(B64,'2019_A2_Rohdaten'!$A$9:$W$64,17,FALSE)</f>
        <v>841165</v>
      </c>
    </row>
    <row r="65" spans="2:19" s="8" customFormat="1" ht="8.25" customHeight="1" x14ac:dyDescent="0.25">
      <c r="D65" s="11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  <c r="Q65" s="7"/>
      <c r="R65" s="32"/>
      <c r="S65" s="32"/>
    </row>
    <row r="66" spans="2:19" s="13" customFormat="1" ht="8.25" customHeight="1" x14ac:dyDescent="0.25">
      <c r="D66" s="81" t="s">
        <v>76</v>
      </c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12"/>
      <c r="P66" s="6"/>
      <c r="Q66" s="6"/>
      <c r="R66" s="34"/>
      <c r="S66" s="34"/>
    </row>
    <row r="67" spans="2:19" s="13" customFormat="1" ht="8.25" customHeight="1" x14ac:dyDescent="0.1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12"/>
      <c r="P67" s="14"/>
      <c r="Q67" s="14"/>
      <c r="R67" s="37"/>
      <c r="S67" s="37"/>
    </row>
    <row r="68" spans="2:19" ht="8.25" customHeight="1" x14ac:dyDescent="0.25">
      <c r="D68" s="15" t="s">
        <v>77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2"/>
      <c r="P68" s="17"/>
      <c r="Q68" s="17"/>
      <c r="R68" s="39"/>
      <c r="S68" s="39"/>
    </row>
    <row r="71" spans="2:19" s="59" customFormat="1" ht="16.5" customHeight="1" x14ac:dyDescent="0.25">
      <c r="B71" s="82" t="s">
        <v>82</v>
      </c>
      <c r="C71" s="75"/>
      <c r="D71" s="85" t="s">
        <v>0</v>
      </c>
      <c r="E71" s="88" t="s">
        <v>1</v>
      </c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18"/>
      <c r="R71" s="27"/>
      <c r="S71" s="79"/>
    </row>
    <row r="72" spans="2:19" s="59" customFormat="1" ht="16.5" customHeight="1" x14ac:dyDescent="0.25">
      <c r="B72" s="83"/>
      <c r="C72" s="76"/>
      <c r="D72" s="86"/>
      <c r="E72" s="1">
        <v>2005</v>
      </c>
      <c r="F72" s="2">
        <v>2006</v>
      </c>
      <c r="G72" s="2">
        <v>2007</v>
      </c>
      <c r="H72" s="2">
        <v>2008</v>
      </c>
      <c r="I72" s="1">
        <v>2009</v>
      </c>
      <c r="J72" s="1">
        <v>2010</v>
      </c>
      <c r="K72" s="1">
        <v>2011</v>
      </c>
      <c r="L72" s="1">
        <v>2012</v>
      </c>
      <c r="M72" s="1">
        <v>2013</v>
      </c>
      <c r="N72" s="1">
        <v>2014</v>
      </c>
      <c r="O72" s="78">
        <v>2015</v>
      </c>
      <c r="P72" s="78">
        <v>2016</v>
      </c>
      <c r="Q72" s="3">
        <v>2017</v>
      </c>
      <c r="R72" s="28">
        <v>2018</v>
      </c>
      <c r="S72" s="28">
        <v>2019</v>
      </c>
    </row>
    <row r="73" spans="2:19" s="59" customFormat="1" ht="8.25" customHeight="1" x14ac:dyDescent="0.25">
      <c r="B73" s="84"/>
      <c r="C73" s="77"/>
      <c r="D73" s="87"/>
      <c r="E73" s="90" t="s">
        <v>2</v>
      </c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80"/>
      <c r="R73" s="27"/>
      <c r="S73" s="79"/>
    </row>
    <row r="74" spans="2:19" s="59" customFormat="1" x14ac:dyDescent="0.25">
      <c r="B74" s="19" t="s">
        <v>4</v>
      </c>
      <c r="C74" s="19"/>
      <c r="D74" s="19" t="s">
        <v>5</v>
      </c>
      <c r="E74" s="20" t="s">
        <v>6</v>
      </c>
      <c r="F74" s="20" t="s">
        <v>7</v>
      </c>
      <c r="G74" s="20" t="s">
        <v>8</v>
      </c>
      <c r="H74" s="20" t="s">
        <v>9</v>
      </c>
      <c r="I74" s="20" t="s">
        <v>10</v>
      </c>
      <c r="J74" s="20" t="s">
        <v>11</v>
      </c>
      <c r="K74" s="20" t="s">
        <v>12</v>
      </c>
      <c r="L74" s="20" t="s">
        <v>13</v>
      </c>
      <c r="M74" s="20" t="s">
        <v>14</v>
      </c>
      <c r="N74" s="20" t="s">
        <v>15</v>
      </c>
      <c r="O74" s="20" t="s">
        <v>16</v>
      </c>
      <c r="P74" s="20" t="s">
        <v>17</v>
      </c>
      <c r="Q74" s="21" t="s">
        <v>18</v>
      </c>
      <c r="R74" s="30" t="s">
        <v>19</v>
      </c>
      <c r="S74" s="30">
        <v>16</v>
      </c>
    </row>
    <row r="75" spans="2:19" s="59" customFormat="1" ht="8.25" customHeight="1" x14ac:dyDescent="0.25">
      <c r="B75" s="47">
        <v>101</v>
      </c>
      <c r="C75" s="97" t="s">
        <v>181</v>
      </c>
      <c r="D75" s="22" t="s">
        <v>20</v>
      </c>
      <c r="E75" s="95">
        <f>E9/'2019_A1'!D10*100</f>
        <v>8.2662991849897871</v>
      </c>
      <c r="F75" s="95">
        <f>F9/'2019_A1'!E10*100</f>
        <v>8.2626177856901339</v>
      </c>
      <c r="G75" s="95">
        <f>G9/'2019_A1'!F10*100</f>
        <v>8.0855132012530007</v>
      </c>
      <c r="H75" s="95">
        <f>H9/'2019_A1'!G10*100</f>
        <v>7.8866071573744367</v>
      </c>
      <c r="I75" s="95">
        <f>I9/'2019_A1'!H10*100</f>
        <v>7.8411479385610345</v>
      </c>
      <c r="J75" s="95">
        <f>J9/'2019_A1'!I10*100</f>
        <v>7.8998019022208652</v>
      </c>
      <c r="K75" s="95">
        <f>K9/'2019_A1'!J10*100</f>
        <v>8.2902361901168433</v>
      </c>
      <c r="L75" s="95">
        <f>L9/'2019_A1'!K10*100</f>
        <v>8.4703699786003153</v>
      </c>
      <c r="M75" s="95">
        <f>M9/'2019_A1'!L10*100</f>
        <v>8.9480517904597789</v>
      </c>
      <c r="N75" s="95">
        <f>N9/'2019_A1'!M10*100</f>
        <v>9.2775913272327788</v>
      </c>
      <c r="O75" s="95">
        <f>O9/'2019_A1'!N10*100</f>
        <v>10.386531086392642</v>
      </c>
      <c r="P75" s="95">
        <f>P9/'2019_A1'!O10*100</f>
        <v>11.340467372027652</v>
      </c>
      <c r="Q75" s="95">
        <f>Q9/'2019_A1'!P10*100</f>
        <v>11.458614725247255</v>
      </c>
      <c r="R75" s="95">
        <f>R9/'2019_A1'!Q10*100</f>
        <v>11.973805036005993</v>
      </c>
      <c r="S75" s="95">
        <f>S9/'2019_A1'!R10*100</f>
        <v>12.607956504655061</v>
      </c>
    </row>
    <row r="76" spans="2:19" s="59" customFormat="1" ht="8.25" customHeight="1" x14ac:dyDescent="0.25">
      <c r="B76" s="47">
        <v>102</v>
      </c>
      <c r="C76" s="97" t="s">
        <v>181</v>
      </c>
      <c r="D76" s="22" t="s">
        <v>21</v>
      </c>
      <c r="E76" s="95">
        <f>E10/'2019_A1'!D11*100</f>
        <v>9.9521006999238804</v>
      </c>
      <c r="F76" s="95">
        <f>F10/'2019_A1'!E11*100</f>
        <v>9.8195284301317223</v>
      </c>
      <c r="G76" s="95">
        <f>G10/'2019_A1'!F11*100</f>
        <v>9.7075579187238894</v>
      </c>
      <c r="H76" s="95">
        <f>H10/'2019_A1'!G11*100</f>
        <v>9.7593442057784205</v>
      </c>
      <c r="I76" s="95">
        <f>I10/'2019_A1'!H11*100</f>
        <v>9.726813989907777</v>
      </c>
      <c r="J76" s="95">
        <f>J10/'2019_A1'!I11*100</f>
        <v>9.5806394905951517</v>
      </c>
      <c r="K76" s="95">
        <f>K10/'2019_A1'!J11*100</f>
        <v>9.9444151418022475</v>
      </c>
      <c r="L76" s="95">
        <f>L10/'2019_A1'!K11*100</f>
        <v>10.110607064580254</v>
      </c>
      <c r="M76" s="95">
        <f>M10/'2019_A1'!L11*100</f>
        <v>10.790553682902736</v>
      </c>
      <c r="N76" s="95">
        <f>N10/'2019_A1'!M11*100</f>
        <v>11.741406139482248</v>
      </c>
      <c r="O76" s="95">
        <f>O10/'2019_A1'!N11*100</f>
        <v>13.409313507256702</v>
      </c>
      <c r="P76" s="95">
        <f>P10/'2019_A1'!O11*100</f>
        <v>16.287571864027473</v>
      </c>
      <c r="Q76" s="95">
        <f>Q10/'2019_A1'!P11*100</f>
        <v>18.015648314649731</v>
      </c>
      <c r="R76" s="95">
        <f>R10/'2019_A1'!Q11*100</f>
        <v>18.914128901932386</v>
      </c>
      <c r="S76" s="95">
        <f>S10/'2019_A1'!R11*100</f>
        <v>19.344909915524831</v>
      </c>
    </row>
    <row r="77" spans="2:19" s="59" customFormat="1" ht="8.25" customHeight="1" x14ac:dyDescent="0.25">
      <c r="B77" s="47">
        <v>103</v>
      </c>
      <c r="C77" s="97" t="s">
        <v>181</v>
      </c>
      <c r="D77" s="22" t="s">
        <v>22</v>
      </c>
      <c r="E77" s="95">
        <f>E11/'2019_A1'!D12*100</f>
        <v>9.8895205405985198</v>
      </c>
      <c r="F77" s="95">
        <f>F11/'2019_A1'!E12*100</f>
        <v>9.9101192600400019</v>
      </c>
      <c r="G77" s="95">
        <f>G11/'2019_A1'!F12*100</f>
        <v>9.8092643051771127</v>
      </c>
      <c r="H77" s="95">
        <f>H11/'2019_A1'!G12*100</f>
        <v>9.8093547263103744</v>
      </c>
      <c r="I77" s="95">
        <f>I11/'2019_A1'!H12*100</f>
        <v>9.739986293339058</v>
      </c>
      <c r="J77" s="95">
        <f>J11/'2019_A1'!I12*100</f>
        <v>9.7191459930342283</v>
      </c>
      <c r="K77" s="95">
        <f>K11/'2019_A1'!J12*100</f>
        <v>9.9926378744137185</v>
      </c>
      <c r="L77" s="95">
        <f>L11/'2019_A1'!K12*100</f>
        <v>10.414100100198755</v>
      </c>
      <c r="M77" s="95">
        <f>M11/'2019_A1'!L12*100</f>
        <v>11.446466923083205</v>
      </c>
      <c r="N77" s="95">
        <f>N11/'2019_A1'!M12*100</f>
        <v>12.374519414437481</v>
      </c>
      <c r="O77" s="95">
        <f>O11/'2019_A1'!N12*100</f>
        <v>13.67729453021081</v>
      </c>
      <c r="P77" s="95">
        <f>P11/'2019_A1'!O12*100</f>
        <v>14.341169729398187</v>
      </c>
      <c r="Q77" s="95">
        <f>Q11/'2019_A1'!P12*100</f>
        <v>14.8651484093807</v>
      </c>
      <c r="R77" s="95">
        <f>R11/'2019_A1'!Q12*100</f>
        <v>15.56572238644876</v>
      </c>
      <c r="S77" s="95">
        <f>S11/'2019_A1'!R12*100</f>
        <v>16.20956653882336</v>
      </c>
    </row>
    <row r="78" spans="2:19" s="59" customFormat="1" ht="8.25" customHeight="1" x14ac:dyDescent="0.25">
      <c r="B78" s="47">
        <v>151</v>
      </c>
      <c r="C78" s="97" t="s">
        <v>181</v>
      </c>
      <c r="D78" s="22" t="s">
        <v>23</v>
      </c>
      <c r="E78" s="95">
        <f>E12/'2019_A1'!D13*100</f>
        <v>4.3423199351960662</v>
      </c>
      <c r="F78" s="95">
        <f>F12/'2019_A1'!E13*100</f>
        <v>4.2126258758444113</v>
      </c>
      <c r="G78" s="95">
        <f>G12/'2019_A1'!F13*100</f>
        <v>4.1416046926336429</v>
      </c>
      <c r="H78" s="95">
        <f>H12/'2019_A1'!G13*100</f>
        <v>4.0502978160158829</v>
      </c>
      <c r="I78" s="95">
        <f>I12/'2019_A1'!H13*100</f>
        <v>4.0745166634915693</v>
      </c>
      <c r="J78" s="95">
        <f>J12/'2019_A1'!I13*100</f>
        <v>4.0685113210497965</v>
      </c>
      <c r="K78" s="95">
        <f>K12/'2019_A1'!J13*100</f>
        <v>4.1758113130249024</v>
      </c>
      <c r="L78" s="95">
        <f>L12/'2019_A1'!K13*100</f>
        <v>4.4159869017337661</v>
      </c>
      <c r="M78" s="95">
        <f>M12/'2019_A1'!L13*100</f>
        <v>4.6601545414783496</v>
      </c>
      <c r="N78" s="95">
        <f>N12/'2019_A1'!M13*100</f>
        <v>5.1384888229464298</v>
      </c>
      <c r="O78" s="95">
        <f>O12/'2019_A1'!N13*100</f>
        <v>5.65827616888149</v>
      </c>
      <c r="P78" s="95">
        <f>P12/'2019_A1'!O13*100</f>
        <v>6.2031828508317641</v>
      </c>
      <c r="Q78" s="95">
        <f>Q12/'2019_A1'!P13*100</f>
        <v>6.3628419170774331</v>
      </c>
      <c r="R78" s="95">
        <f>R12/'2019_A1'!Q13*100</f>
        <v>6.7132787630741246</v>
      </c>
      <c r="S78" s="95">
        <f>S12/'2019_A1'!R13*100</f>
        <v>6.9849254771332916</v>
      </c>
    </row>
    <row r="79" spans="2:19" s="4" customFormat="1" ht="8.25" customHeight="1" x14ac:dyDescent="0.25">
      <c r="B79" s="47">
        <v>153</v>
      </c>
      <c r="C79" s="97" t="s">
        <v>181</v>
      </c>
      <c r="D79" s="22" t="s">
        <v>26</v>
      </c>
      <c r="E79" s="95">
        <f>E13/'2019_A1'!D14*100</f>
        <v>4.9560256714998818</v>
      </c>
      <c r="F79" s="95">
        <f>F13/'2019_A1'!E14*100</f>
        <v>4.8945581867750043</v>
      </c>
      <c r="G79" s="95">
        <f>G13/'2019_A1'!F14*100</f>
        <v>4.8828085433956145</v>
      </c>
      <c r="H79" s="95">
        <f>H13/'2019_A1'!G14*100</f>
        <v>4.8472162367378768</v>
      </c>
      <c r="I79" s="95">
        <f>I13/'2019_A1'!H14*100</f>
        <v>4.8666021564832729</v>
      </c>
      <c r="J79" s="95">
        <f>J13/'2019_A1'!I14*100</f>
        <v>4.8806410561203801</v>
      </c>
      <c r="K79" s="95">
        <f>K13/'2019_A1'!J14*100</f>
        <v>5.0574959699086515</v>
      </c>
      <c r="L79" s="95">
        <f>L13/'2019_A1'!K14*100</f>
        <v>5.3506905629079373</v>
      </c>
      <c r="M79" s="95">
        <f>M13/'2019_A1'!L14*100</f>
        <v>5.7656729520506698</v>
      </c>
      <c r="N79" s="95">
        <f>N13/'2019_A1'!M14*100</f>
        <v>6.2904353908025872</v>
      </c>
      <c r="O79" s="95">
        <f>O13/'2019_A1'!N14*100</f>
        <v>7.6825139616308338</v>
      </c>
      <c r="P79" s="95">
        <f>P13/'2019_A1'!O14*100</f>
        <v>8.5121648946578823</v>
      </c>
      <c r="Q79" s="95">
        <f>Q13/'2019_A1'!P14*100</f>
        <v>9.2902888131256223</v>
      </c>
      <c r="R79" s="95">
        <f>R13/'2019_A1'!Q14*100</f>
        <v>9.8201643627658477</v>
      </c>
      <c r="S79" s="95">
        <f>S13/'2019_A1'!R14*100</f>
        <v>10.286737299327914</v>
      </c>
    </row>
    <row r="80" spans="2:19" s="59" customFormat="1" ht="8.25" customHeight="1" x14ac:dyDescent="0.25">
      <c r="B80" s="47">
        <v>154</v>
      </c>
      <c r="C80" s="97" t="s">
        <v>181</v>
      </c>
      <c r="D80" s="22" t="s">
        <v>27</v>
      </c>
      <c r="E80" s="95">
        <f>E14/'2019_A1'!D15*100</f>
        <v>3.7320074885676582</v>
      </c>
      <c r="F80" s="95">
        <f>F14/'2019_A1'!E15*100</f>
        <v>3.7330363403869158</v>
      </c>
      <c r="G80" s="95">
        <f>G14/'2019_A1'!F15*100</f>
        <v>3.6486528773038769</v>
      </c>
      <c r="H80" s="95">
        <f>H14/'2019_A1'!G15*100</f>
        <v>3.5754189944134076</v>
      </c>
      <c r="I80" s="95">
        <f>I14/'2019_A1'!H15*100</f>
        <v>3.5696410125342108</v>
      </c>
      <c r="J80" s="95">
        <f>J14/'2019_A1'!I15*100</f>
        <v>3.6246714636563406</v>
      </c>
      <c r="K80" s="95">
        <f>K14/'2019_A1'!J15*100</f>
        <v>3.7329931037516908</v>
      </c>
      <c r="L80" s="95">
        <f>L14/'2019_A1'!K15*100</f>
        <v>3.765861645517806</v>
      </c>
      <c r="M80" s="95">
        <f>M14/'2019_A1'!L15*100</f>
        <v>4.0719728387688976</v>
      </c>
      <c r="N80" s="95">
        <f>N14/'2019_A1'!M15*100</f>
        <v>4.5100541206494471</v>
      </c>
      <c r="O80" s="95">
        <f>O14/'2019_A1'!N15*100</f>
        <v>5.7060109289617484</v>
      </c>
      <c r="P80" s="95">
        <f>P14/'2019_A1'!O15*100</f>
        <v>6.7659292563993958</v>
      </c>
      <c r="Q80" s="95">
        <f>Q14/'2019_A1'!P15*100</f>
        <v>6.9941125163541216</v>
      </c>
      <c r="R80" s="95">
        <f>R14/'2019_A1'!Q15*100</f>
        <v>7.1024127394394734</v>
      </c>
      <c r="S80" s="95">
        <f>S14/'2019_A1'!R15*100</f>
        <v>7.157956997491703</v>
      </c>
    </row>
    <row r="81" spans="2:19" s="59" customFormat="1" ht="8.25" customHeight="1" x14ac:dyDescent="0.25">
      <c r="B81" s="47">
        <v>155</v>
      </c>
      <c r="C81" s="97" t="s">
        <v>181</v>
      </c>
      <c r="D81" s="22" t="s">
        <v>28</v>
      </c>
      <c r="E81" s="95">
        <f>E15/'2019_A1'!D16*100</f>
        <v>3.958006680755334</v>
      </c>
      <c r="F81" s="95">
        <f>F15/'2019_A1'!E16*100</f>
        <v>3.8539260969976903</v>
      </c>
      <c r="G81" s="95">
        <f>G15/'2019_A1'!F16*100</f>
        <v>3.7752353447557687</v>
      </c>
      <c r="H81" s="95">
        <f>H15/'2019_A1'!G16*100</f>
        <v>3.6628466635282213</v>
      </c>
      <c r="I81" s="95">
        <f>I15/'2019_A1'!H16*100</f>
        <v>3.6391966019935538</v>
      </c>
      <c r="J81" s="95">
        <f>J15/'2019_A1'!I16*100</f>
        <v>3.6624478642312672</v>
      </c>
      <c r="K81" s="95">
        <f>K15/'2019_A1'!J16*100</f>
        <v>3.7314307480441853</v>
      </c>
      <c r="L81" s="95">
        <f>L15/'2019_A1'!K16*100</f>
        <v>3.7757166698666347</v>
      </c>
      <c r="M81" s="95">
        <f>M15/'2019_A1'!L16*100</f>
        <v>4.0145253636910461</v>
      </c>
      <c r="N81" s="95">
        <f>N15/'2019_A1'!M16*100</f>
        <v>4.4240319629588143</v>
      </c>
      <c r="O81" s="95">
        <f>O15/'2019_A1'!N16*100</f>
        <v>5.310757917210295</v>
      </c>
      <c r="P81" s="95">
        <f>P15/'2019_A1'!O16*100</f>
        <v>6.1709452885263074</v>
      </c>
      <c r="Q81" s="95">
        <f>Q15/'2019_A1'!P16*100</f>
        <v>6.3436706101649056</v>
      </c>
      <c r="R81" s="95">
        <f>R15/'2019_A1'!Q16*100</f>
        <v>6.6320189809061123</v>
      </c>
      <c r="S81" s="95">
        <f>S15/'2019_A1'!R16*100</f>
        <v>6.9735797709490868</v>
      </c>
    </row>
    <row r="82" spans="2:19" s="59" customFormat="1" ht="8.25" customHeight="1" x14ac:dyDescent="0.25">
      <c r="B82" s="47">
        <v>157</v>
      </c>
      <c r="C82" s="97" t="s">
        <v>181</v>
      </c>
      <c r="D82" s="22" t="s">
        <v>29</v>
      </c>
      <c r="E82" s="95">
        <f>E16/'2019_A1'!D17*100</f>
        <v>5.0779827761719707</v>
      </c>
      <c r="F82" s="95">
        <f>F16/'2019_A1'!E17*100</f>
        <v>4.9754803320961711</v>
      </c>
      <c r="G82" s="95">
        <f>G16/'2019_A1'!F17*100</f>
        <v>4.8577418388739142</v>
      </c>
      <c r="H82" s="95">
        <f>H16/'2019_A1'!G17*100</f>
        <v>4.8124995287038219</v>
      </c>
      <c r="I82" s="95">
        <f>I16/'2019_A1'!H17*100</f>
        <v>4.8468190147350567</v>
      </c>
      <c r="J82" s="95">
        <f>J16/'2019_A1'!I17*100</f>
        <v>4.8470881724355612</v>
      </c>
      <c r="K82" s="95">
        <f>K16/'2019_A1'!J17*100</f>
        <v>4.8930203971881845</v>
      </c>
      <c r="L82" s="95">
        <f>L16/'2019_A1'!K17*100</f>
        <v>5.0043445831122595</v>
      </c>
      <c r="M82" s="95">
        <f>M16/'2019_A1'!L17*100</f>
        <v>5.2817199013423286</v>
      </c>
      <c r="N82" s="95">
        <f>N16/'2019_A1'!M17*100</f>
        <v>5.6668785078215329</v>
      </c>
      <c r="O82" s="95">
        <f>O16/'2019_A1'!N17*100</f>
        <v>6.8462817412333727</v>
      </c>
      <c r="P82" s="95">
        <f>P16/'2019_A1'!O17*100</f>
        <v>7.4523044992066412</v>
      </c>
      <c r="Q82" s="95">
        <f>Q16/'2019_A1'!P17*100</f>
        <v>7.8092196029032444</v>
      </c>
      <c r="R82" s="95">
        <f>R16/'2019_A1'!Q17*100</f>
        <v>8.2372261411562722</v>
      </c>
      <c r="S82" s="95">
        <f>S16/'2019_A1'!R17*100</f>
        <v>8.4124005014799597</v>
      </c>
    </row>
    <row r="83" spans="2:19" s="59" customFormat="1" ht="8.25" customHeight="1" x14ac:dyDescent="0.25">
      <c r="B83" s="48">
        <v>158</v>
      </c>
      <c r="C83" s="97" t="s">
        <v>181</v>
      </c>
      <c r="D83" s="22" t="s">
        <v>30</v>
      </c>
      <c r="E83" s="95">
        <f>E17/'2019_A1'!D18*100</f>
        <v>3.8636723074489963</v>
      </c>
      <c r="F83" s="95">
        <f>F17/'2019_A1'!E18*100</f>
        <v>3.715752878512423</v>
      </c>
      <c r="G83" s="95">
        <f>G17/'2019_A1'!F18*100</f>
        <v>3.6333151493758624</v>
      </c>
      <c r="H83" s="95">
        <f>H17/'2019_A1'!G18*100</f>
        <v>3.6300267662922625</v>
      </c>
      <c r="I83" s="95">
        <f>I17/'2019_A1'!H18*100</f>
        <v>3.5763724899434886</v>
      </c>
      <c r="J83" s="95">
        <f>J17/'2019_A1'!I18*100</f>
        <v>3.6381514257620449</v>
      </c>
      <c r="K83" s="95">
        <f>K17/'2019_A1'!J18*100</f>
        <v>3.7442391529997927</v>
      </c>
      <c r="L83" s="95">
        <f>L17/'2019_A1'!K18*100</f>
        <v>3.9045264200737617</v>
      </c>
      <c r="M83" s="95">
        <f>M17/'2019_A1'!L18*100</f>
        <v>4.2126772310258547</v>
      </c>
      <c r="N83" s="95">
        <f>N17/'2019_A1'!M18*100</f>
        <v>4.525346773857625</v>
      </c>
      <c r="O83" s="95">
        <f>O17/'2019_A1'!N18*100</f>
        <v>5.5173952934758352</v>
      </c>
      <c r="P83" s="95">
        <f>P17/'2019_A1'!O18*100</f>
        <v>6.0295771852047899</v>
      </c>
      <c r="Q83" s="95">
        <f>Q17/'2019_A1'!P18*100</f>
        <v>6.0986241769555871</v>
      </c>
      <c r="R83" s="95">
        <f>R17/'2019_A1'!Q18*100</f>
        <v>6.2645881960653558</v>
      </c>
      <c r="S83" s="95">
        <f>S17/'2019_A1'!R18*100</f>
        <v>6.4160438715286485</v>
      </c>
    </row>
    <row r="84" spans="2:19" s="4" customFormat="1" ht="8.25" customHeight="1" x14ac:dyDescent="0.25">
      <c r="B84" s="47">
        <v>159</v>
      </c>
      <c r="C84" s="97" t="s">
        <v>181</v>
      </c>
      <c r="D84" s="22" t="s">
        <v>80</v>
      </c>
      <c r="E84" s="95">
        <f>E18/'2019_A1'!D19*100</f>
        <v>5.8746611385743899</v>
      </c>
      <c r="F84" s="95">
        <f>F18/'2019_A1'!E19*100</f>
        <v>5.7528875300130986</v>
      </c>
      <c r="G84" s="95">
        <f>G18/'2019_A1'!F19*100</f>
        <v>5.5881483735614861</v>
      </c>
      <c r="H84" s="95">
        <f>H18/'2019_A1'!G19*100</f>
        <v>5.4668832468189796</v>
      </c>
      <c r="I84" s="95">
        <f>I18/'2019_A1'!H19*100</f>
        <v>5.5798700031345927</v>
      </c>
      <c r="J84" s="95">
        <f>J18/'2019_A1'!I19*100</f>
        <v>5.5052144649376284</v>
      </c>
      <c r="K84" s="95">
        <f>K18/'2019_A1'!J19*100</f>
        <v>5.8268371591434294</v>
      </c>
      <c r="L84" s="95">
        <f>L18/'2019_A1'!K19*100</f>
        <v>6.0956787736884923</v>
      </c>
      <c r="M84" s="95">
        <f>M18/'2019_A1'!L19*100</f>
        <v>6.4703018047496021</v>
      </c>
      <c r="N84" s="95">
        <f>N18/'2019_A1'!M19*100</f>
        <v>6.9077142033245584</v>
      </c>
      <c r="O84" s="95">
        <f>O18/'2019_A1'!N19*100</f>
        <v>7.9041139269694183</v>
      </c>
      <c r="P84" s="95">
        <f>P18/'2019_A1'!O19*100</f>
        <v>8.5932614852686946</v>
      </c>
      <c r="Q84" s="95">
        <f>Q18/'2019_A1'!P19*100</f>
        <v>8.8440568731959868</v>
      </c>
      <c r="R84" s="95">
        <f>R18/'2019_A1'!Q19*100</f>
        <v>9.1960960027310907</v>
      </c>
      <c r="S84" s="95">
        <f>S18/'2019_A1'!R19*100</f>
        <v>9.8423204443612917</v>
      </c>
    </row>
    <row r="85" spans="2:19" s="4" customFormat="1" ht="8.25" customHeight="1" x14ac:dyDescent="0.25">
      <c r="B85" s="47">
        <v>159016</v>
      </c>
      <c r="C85" s="97" t="s">
        <v>181</v>
      </c>
      <c r="D85" s="22" t="s">
        <v>31</v>
      </c>
      <c r="E85" s="98" t="s">
        <v>24</v>
      </c>
      <c r="F85" s="98" t="s">
        <v>24</v>
      </c>
      <c r="G85" s="95">
        <f>G19/'2019_A1'!F20*100</f>
        <v>9.0843107174081581</v>
      </c>
      <c r="H85" s="95">
        <f>H19/'2019_A1'!G20*100</f>
        <v>8.8917696016909957</v>
      </c>
      <c r="I85" s="95">
        <f>I19/'2019_A1'!H20*100</f>
        <v>9.0131839809674865</v>
      </c>
      <c r="J85" s="95">
        <f>J19/'2019_A1'!I20*100</f>
        <v>8.8654353562005284</v>
      </c>
      <c r="K85" s="95">
        <f>K19/'2019_A1'!J20*100</f>
        <v>9.4125679518093115</v>
      </c>
      <c r="L85" s="95">
        <f>L19/'2019_A1'!K20*100</f>
        <v>9.7768514611018773</v>
      </c>
      <c r="M85" s="95">
        <f>M19/'2019_A1'!L20*100</f>
        <v>10.538567256485139</v>
      </c>
      <c r="N85" s="95">
        <f>N19/'2019_A1'!M20*100</f>
        <v>11.484661103439995</v>
      </c>
      <c r="O85" s="95">
        <f>O19/'2019_A1'!N20*100</f>
        <v>13.125393932167009</v>
      </c>
      <c r="P85" s="95">
        <f>P19/'2019_A1'!O20*100</f>
        <v>13.198842887383929</v>
      </c>
      <c r="Q85" s="95">
        <f>Q19/'2019_A1'!P20*100</f>
        <v>13.677326070143584</v>
      </c>
      <c r="R85" s="95">
        <f>R19/'2019_A1'!Q20*100</f>
        <v>14.411398903181109</v>
      </c>
      <c r="S85" s="95">
        <f>S19/'2019_A1'!R20*100</f>
        <v>15.82275819730723</v>
      </c>
    </row>
    <row r="86" spans="2:19" s="5" customFormat="1" ht="8.25" customHeight="1" x14ac:dyDescent="0.15">
      <c r="B86" s="49">
        <v>159999</v>
      </c>
      <c r="C86" s="97" t="s">
        <v>181</v>
      </c>
      <c r="D86" s="22" t="s">
        <v>25</v>
      </c>
      <c r="E86" s="98" t="s">
        <v>24</v>
      </c>
      <c r="F86" s="98" t="s">
        <v>24</v>
      </c>
      <c r="G86" s="95">
        <f>G20/'2019_A1'!F21*100</f>
        <v>3.6659305178285577</v>
      </c>
      <c r="H86" s="95">
        <f>H20/'2019_A1'!G21*100</f>
        <v>3.5703835110371438</v>
      </c>
      <c r="I86" s="95">
        <f>I20/'2019_A1'!H21*100</f>
        <v>3.6654905898501191</v>
      </c>
      <c r="J86" s="95">
        <f>J20/'2019_A1'!I21*100</f>
        <v>3.6105480445576781</v>
      </c>
      <c r="K86" s="95">
        <f>K20/'2019_A1'!J21*100</f>
        <v>3.8402053217009908</v>
      </c>
      <c r="L86" s="95">
        <f>L20/'2019_A1'!K21*100</f>
        <v>4.0328185328185331</v>
      </c>
      <c r="M86" s="95">
        <f>M20/'2019_A1'!L21*100</f>
        <v>4.1712174829010662</v>
      </c>
      <c r="N86" s="95">
        <f>N20/'2019_A1'!M21*100</f>
        <v>4.3159632849303096</v>
      </c>
      <c r="O86" s="95">
        <f>O20/'2019_A1'!N21*100</f>
        <v>4.9548964422313633</v>
      </c>
      <c r="P86" s="95">
        <f>P20/'2019_A1'!O21*100</f>
        <v>5.9637025516075752</v>
      </c>
      <c r="Q86" s="95">
        <f>Q20/'2019_A1'!P21*100</f>
        <v>6.0857133262009508</v>
      </c>
      <c r="R86" s="95">
        <f>R20/'2019_A1'!Q21*100</f>
        <v>6.196194417903425</v>
      </c>
      <c r="S86" s="95">
        <f>S20/'2019_A1'!R21*100</f>
        <v>6.4090184908028771</v>
      </c>
    </row>
    <row r="87" spans="2:19" s="8" customFormat="1" ht="16.5" customHeight="1" x14ac:dyDescent="0.25">
      <c r="B87" s="50">
        <v>1</v>
      </c>
      <c r="C87" s="97" t="s">
        <v>181</v>
      </c>
      <c r="D87" s="24" t="s">
        <v>32</v>
      </c>
      <c r="E87" s="95">
        <f>E21/'2019_A1'!D22*100</f>
        <v>6.0308948852878181</v>
      </c>
      <c r="F87" s="95">
        <f>F21/'2019_A1'!E22*100</f>
        <v>5.9493499722251997</v>
      </c>
      <c r="G87" s="95">
        <f>G21/'2019_A1'!F22*100</f>
        <v>5.8394017576491537</v>
      </c>
      <c r="H87" s="95">
        <f>H21/'2019_A1'!G22*100</f>
        <v>5.7644848116803571</v>
      </c>
      <c r="I87" s="95">
        <f>I21/'2019_A1'!H22*100</f>
        <v>5.7823865604433662</v>
      </c>
      <c r="J87" s="95">
        <f>J21/'2019_A1'!I22*100</f>
        <v>5.7828254427666996</v>
      </c>
      <c r="K87" s="95">
        <f>K21/'2019_A1'!J22*100</f>
        <v>6.000692907470202</v>
      </c>
      <c r="L87" s="95">
        <f>L21/'2019_A1'!K22*100</f>
        <v>6.2121513317967869</v>
      </c>
      <c r="M87" s="95">
        <f>M21/'2019_A1'!L22*100</f>
        <v>6.6382379982424684</v>
      </c>
      <c r="N87" s="95">
        <f>N21/'2019_A1'!M22*100</f>
        <v>7.1235141673956832</v>
      </c>
      <c r="O87" s="95">
        <f>O21/'2019_A1'!N22*100</f>
        <v>8.1927136389006385</v>
      </c>
      <c r="P87" s="95">
        <f>P21/'2019_A1'!O22*100</f>
        <v>9.0971535006383135</v>
      </c>
      <c r="Q87" s="95">
        <f>Q21/'2019_A1'!P22*100</f>
        <v>9.473383408512948</v>
      </c>
      <c r="R87" s="95">
        <f>R21/'2019_A1'!Q22*100</f>
        <v>9.908569051789156</v>
      </c>
      <c r="S87" s="95">
        <f>S21/'2019_A1'!R22*100</f>
        <v>10.345288097463898</v>
      </c>
    </row>
    <row r="88" spans="2:19" s="59" customFormat="1" ht="8.25" customHeight="1" x14ac:dyDescent="0.25">
      <c r="B88" s="51">
        <v>241</v>
      </c>
      <c r="C88" s="97" t="s">
        <v>181</v>
      </c>
      <c r="D88" s="22" t="s">
        <v>33</v>
      </c>
      <c r="E88" s="95">
        <f>E22/'2019_A1'!D23*100</f>
        <v>10.204750727265155</v>
      </c>
      <c r="F88" s="95">
        <f>F22/'2019_A1'!E23*100</f>
        <v>10.193644066295054</v>
      </c>
      <c r="G88" s="95">
        <f>G22/'2019_A1'!F23*100</f>
        <v>10.150888597650169</v>
      </c>
      <c r="H88" s="95">
        <f>H22/'2019_A1'!G23*100</f>
        <v>9.9587802056475638</v>
      </c>
      <c r="I88" s="95">
        <f>I22/'2019_A1'!H23*100</f>
        <v>9.9013326113768318</v>
      </c>
      <c r="J88" s="95">
        <f>J22/'2019_A1'!I23*100</f>
        <v>9.894711738051285</v>
      </c>
      <c r="K88" s="95">
        <f>K22/'2019_A1'!J23*100</f>
        <v>10.401376219356203</v>
      </c>
      <c r="L88" s="95">
        <f>L22/'2019_A1'!K23*100</f>
        <v>10.7278405644056</v>
      </c>
      <c r="M88" s="95">
        <f>M22/'2019_A1'!L23*100</f>
        <v>11.340692400176504</v>
      </c>
      <c r="N88" s="95">
        <f>N22/'2019_A1'!M23*100</f>
        <v>12.103592346704941</v>
      </c>
      <c r="O88" s="95">
        <f>O22/'2019_A1'!N23*100</f>
        <v>13.516694466749557</v>
      </c>
      <c r="P88" s="95">
        <f>P22/'2019_A1'!O23*100</f>
        <v>14.689213893967093</v>
      </c>
      <c r="Q88" s="95">
        <f>Q22/'2019_A1'!P23*100</f>
        <v>15.196824777148807</v>
      </c>
      <c r="R88" s="95">
        <f>R22/'2019_A1'!Q23*100</f>
        <v>15.684712825580672</v>
      </c>
      <c r="S88" s="95">
        <f>S22/'2019_A1'!R23*100</f>
        <v>16.014829986647825</v>
      </c>
    </row>
    <row r="89" spans="2:19" s="59" customFormat="1" ht="8.25" customHeight="1" x14ac:dyDescent="0.25">
      <c r="B89" s="51">
        <v>241001</v>
      </c>
      <c r="C89" s="97" t="s">
        <v>181</v>
      </c>
      <c r="D89" s="22" t="s">
        <v>34</v>
      </c>
      <c r="E89" s="95">
        <f>E23/'2019_A1'!D24*100</f>
        <v>14.545623767521315</v>
      </c>
      <c r="F89" s="95">
        <f>F23/'2019_A1'!E24*100</f>
        <v>14.505474074404029</v>
      </c>
      <c r="G89" s="95">
        <f>G23/'2019_A1'!F24*100</f>
        <v>14.472396534052415</v>
      </c>
      <c r="H89" s="95">
        <f>H23/'2019_A1'!G24*100</f>
        <v>14.262565456613402</v>
      </c>
      <c r="I89" s="95">
        <f>I23/'2019_A1'!H24*100</f>
        <v>14.105143137939905</v>
      </c>
      <c r="J89" s="95">
        <f>J23/'2019_A1'!I24*100</f>
        <v>14.052031238640408</v>
      </c>
      <c r="K89" s="95">
        <f>K23/'2019_A1'!J24*100</f>
        <v>14.876394790818178</v>
      </c>
      <c r="L89" s="95">
        <f>L23/'2019_A1'!K24*100</f>
        <v>15.257022933576071</v>
      </c>
      <c r="M89" s="95">
        <f>M23/'2019_A1'!L24*100</f>
        <v>15.958571412036591</v>
      </c>
      <c r="N89" s="95">
        <f>N23/'2019_A1'!M24*100</f>
        <v>16.90868952452248</v>
      </c>
      <c r="O89" s="95">
        <f>O23/'2019_A1'!N24*100</f>
        <v>18.294582674857139</v>
      </c>
      <c r="P89" s="95">
        <f>P23/'2019_A1'!O24*100</f>
        <v>19.604439406677876</v>
      </c>
      <c r="Q89" s="95">
        <f>Q23/'2019_A1'!P24*100</f>
        <v>20.178073154275864</v>
      </c>
      <c r="R89" s="95">
        <f>R23/'2019_A1'!Q24*100</f>
        <v>20.676754610941366</v>
      </c>
      <c r="S89" s="95">
        <f>S23/'2019_A1'!R24*100</f>
        <v>21.12771802393258</v>
      </c>
    </row>
    <row r="90" spans="2:19" s="59" customFormat="1" ht="8.25" customHeight="1" x14ac:dyDescent="0.25">
      <c r="B90" s="49">
        <v>241999</v>
      </c>
      <c r="C90" s="97" t="s">
        <v>181</v>
      </c>
      <c r="D90" s="22" t="s">
        <v>35</v>
      </c>
      <c r="E90" s="95">
        <f>E24/'2019_A1'!D25*100</f>
        <v>6.5515800879222734</v>
      </c>
      <c r="F90" s="95">
        <f>F24/'2019_A1'!E25*100</f>
        <v>6.5583112491407167</v>
      </c>
      <c r="G90" s="95">
        <f>G24/'2019_A1'!F25*100</f>
        <v>6.4924751213294769</v>
      </c>
      <c r="H90" s="95">
        <f>H24/'2019_A1'!G25*100</f>
        <v>6.2937372373307463</v>
      </c>
      <c r="I90" s="95">
        <f>I24/'2019_A1'!H25*100</f>
        <v>6.3069509729261313</v>
      </c>
      <c r="J90" s="95">
        <f>J24/'2019_A1'!I25*100</f>
        <v>6.3292115436364957</v>
      </c>
      <c r="K90" s="95">
        <f>K24/'2019_A1'!J25*100</f>
        <v>6.5806540267522893</v>
      </c>
      <c r="L90" s="95">
        <f>L24/'2019_A1'!K25*100</f>
        <v>6.8373269533429788</v>
      </c>
      <c r="M90" s="95">
        <f>M24/'2019_A1'!L25*100</f>
        <v>7.3585188142529194</v>
      </c>
      <c r="N90" s="95">
        <f>N24/'2019_A1'!M25*100</f>
        <v>7.9405024859570306</v>
      </c>
      <c r="O90" s="95">
        <f>O24/'2019_A1'!N25*100</f>
        <v>9.3642519083221458</v>
      </c>
      <c r="P90" s="95">
        <f>P24/'2019_A1'!O25*100</f>
        <v>10.436220032606084</v>
      </c>
      <c r="Q90" s="95">
        <f>Q24/'2019_A1'!P25*100</f>
        <v>10.881391937358934</v>
      </c>
      <c r="R90" s="95">
        <f>R24/'2019_A1'!Q25*100</f>
        <v>11.349256564378361</v>
      </c>
      <c r="S90" s="95">
        <f>S24/'2019_A1'!R25*100</f>
        <v>11.588384204840452</v>
      </c>
    </row>
    <row r="91" spans="2:19" s="59" customFormat="1" ht="8.25" customHeight="1" x14ac:dyDescent="0.25">
      <c r="B91" s="47">
        <v>251</v>
      </c>
      <c r="C91" s="97" t="s">
        <v>181</v>
      </c>
      <c r="D91" s="22" t="s">
        <v>36</v>
      </c>
      <c r="E91" s="95">
        <f>E25/'2019_A1'!D26*100</f>
        <v>3.8302373485256185</v>
      </c>
      <c r="F91" s="95">
        <f>F25/'2019_A1'!E26*100</f>
        <v>3.7784462828333476</v>
      </c>
      <c r="G91" s="95">
        <f>G25/'2019_A1'!F26*100</f>
        <v>3.8249156371140924</v>
      </c>
      <c r="H91" s="95">
        <f>H25/'2019_A1'!G26*100</f>
        <v>3.7806874740529621</v>
      </c>
      <c r="I91" s="95">
        <f>I25/'2019_A1'!H26*100</f>
        <v>3.7910632202739261</v>
      </c>
      <c r="J91" s="95">
        <f>J25/'2019_A1'!I26*100</f>
        <v>3.8317459425542473</v>
      </c>
      <c r="K91" s="95">
        <f>K25/'2019_A1'!J26*100</f>
        <v>3.9981882762401963</v>
      </c>
      <c r="L91" s="95">
        <f>L25/'2019_A1'!K26*100</f>
        <v>4.3801956398357422</v>
      </c>
      <c r="M91" s="95">
        <f>M25/'2019_A1'!L26*100</f>
        <v>5.1253840108594702</v>
      </c>
      <c r="N91" s="95">
        <f>N25/'2019_A1'!M26*100</f>
        <v>5.5098937435158906</v>
      </c>
      <c r="O91" s="95">
        <f>O25/'2019_A1'!N26*100</f>
        <v>6.4614723146521102</v>
      </c>
      <c r="P91" s="95">
        <f>P25/'2019_A1'!O26*100</f>
        <v>7.2251513376293692</v>
      </c>
      <c r="Q91" s="95">
        <f>Q25/'2019_A1'!P26*100</f>
        <v>7.4370868285095275</v>
      </c>
      <c r="R91" s="95">
        <f>R25/'2019_A1'!Q26*100</f>
        <v>8.0987246756360491</v>
      </c>
      <c r="S91" s="95">
        <f>S25/'2019_A1'!R26*100</f>
        <v>8.5425793107895842</v>
      </c>
    </row>
    <row r="92" spans="2:19" s="59" customFormat="1" ht="8.25" customHeight="1" x14ac:dyDescent="0.25">
      <c r="B92" s="47">
        <v>252</v>
      </c>
      <c r="C92" s="97" t="s">
        <v>181</v>
      </c>
      <c r="D92" s="22" t="s">
        <v>37</v>
      </c>
      <c r="E92" s="95">
        <f>E26/'2019_A1'!D27*100</f>
        <v>6.8906406406406413</v>
      </c>
      <c r="F92" s="95">
        <f>F26/'2019_A1'!E27*100</f>
        <v>6.6917520704912459</v>
      </c>
      <c r="G92" s="95">
        <f>G26/'2019_A1'!F27*100</f>
        <v>6.5757884801763504</v>
      </c>
      <c r="H92" s="95">
        <f>H26/'2019_A1'!G27*100</f>
        <v>6.5301346564534066</v>
      </c>
      <c r="I92" s="95">
        <f>I26/'2019_A1'!H27*100</f>
        <v>6.5440437214817875</v>
      </c>
      <c r="J92" s="95">
        <f>J26/'2019_A1'!I27*100</f>
        <v>6.7456274134406327</v>
      </c>
      <c r="K92" s="95">
        <f>K26/'2019_A1'!J27*100</f>
        <v>6.9017409857336816</v>
      </c>
      <c r="L92" s="95">
        <f>L26/'2019_A1'!K27*100</f>
        <v>6.9628093609457888</v>
      </c>
      <c r="M92" s="95">
        <f>M26/'2019_A1'!L27*100</f>
        <v>7.2545768332712939</v>
      </c>
      <c r="N92" s="95">
        <f>N26/'2019_A1'!M27*100</f>
        <v>7.8917280618078252</v>
      </c>
      <c r="O92" s="95">
        <f>O26/'2019_A1'!N27*100</f>
        <v>9.0780342727658976</v>
      </c>
      <c r="P92" s="95">
        <f>P26/'2019_A1'!O27*100</f>
        <v>10.160860621185041</v>
      </c>
      <c r="Q92" s="95">
        <f>Q26/'2019_A1'!P27*100</f>
        <v>10.650995306683928</v>
      </c>
      <c r="R92" s="95">
        <f>R26/'2019_A1'!Q27*100</f>
        <v>11.13025801196831</v>
      </c>
      <c r="S92" s="95">
        <f>S26/'2019_A1'!R27*100</f>
        <v>11.383449232239867</v>
      </c>
    </row>
    <row r="93" spans="2:19" s="59" customFormat="1" ht="8.25" customHeight="1" x14ac:dyDescent="0.25">
      <c r="B93" s="47">
        <v>254</v>
      </c>
      <c r="C93" s="97" t="s">
        <v>181</v>
      </c>
      <c r="D93" s="22" t="s">
        <v>38</v>
      </c>
      <c r="E93" s="95">
        <f>E27/'2019_A1'!D28*100</f>
        <v>5.0340107967506524</v>
      </c>
      <c r="F93" s="95">
        <f>F27/'2019_A1'!E28*100</f>
        <v>4.9095812182741119</v>
      </c>
      <c r="G93" s="95">
        <f>G27/'2019_A1'!F28*100</f>
        <v>4.8121598070839813</v>
      </c>
      <c r="H93" s="95">
        <f>H27/'2019_A1'!G28*100</f>
        <v>4.7683168040521444</v>
      </c>
      <c r="I93" s="95">
        <f>I27/'2019_A1'!H28*100</f>
        <v>4.7323678356428198</v>
      </c>
      <c r="J93" s="95">
        <f>J27/'2019_A1'!I28*100</f>
        <v>4.8211810956811947</v>
      </c>
      <c r="K93" s="95">
        <f>K27/'2019_A1'!J28*100</f>
        <v>5.0144183976583223</v>
      </c>
      <c r="L93" s="95">
        <f>L27/'2019_A1'!K28*100</f>
        <v>5.2362619402171937</v>
      </c>
      <c r="M93" s="95">
        <f>M27/'2019_A1'!L28*100</f>
        <v>5.5926912162728266</v>
      </c>
      <c r="N93" s="95">
        <f>N27/'2019_A1'!M28*100</f>
        <v>5.9776947340049684</v>
      </c>
      <c r="O93" s="95">
        <f>O27/'2019_A1'!N28*100</f>
        <v>7.0624966161953404</v>
      </c>
      <c r="P93" s="95">
        <f>P27/'2019_A1'!O28*100</f>
        <v>7.9029931482149287</v>
      </c>
      <c r="Q93" s="95">
        <f>Q27/'2019_A1'!P28*100</f>
        <v>8.232721226142278</v>
      </c>
      <c r="R93" s="95">
        <f>R27/'2019_A1'!Q28*100</f>
        <v>8.7095164754116148</v>
      </c>
      <c r="S93" s="95">
        <f>S27/'2019_A1'!R28*100</f>
        <v>9.0621680317021802</v>
      </c>
    </row>
    <row r="94" spans="2:19" s="59" customFormat="1" ht="8.25" customHeight="1" x14ac:dyDescent="0.25">
      <c r="B94" s="47">
        <v>254021</v>
      </c>
      <c r="C94" s="97" t="s">
        <v>181</v>
      </c>
      <c r="D94" s="22" t="s">
        <v>39</v>
      </c>
      <c r="E94" s="98" t="s">
        <v>24</v>
      </c>
      <c r="F94" s="98" t="s">
        <v>24</v>
      </c>
      <c r="G94" s="95">
        <f>G28/'2019_A1'!F29*100</f>
        <v>8.1549911673568669</v>
      </c>
      <c r="H94" s="95">
        <f>H28/'2019_A1'!G29*100</f>
        <v>8.0783827743784364</v>
      </c>
      <c r="I94" s="95">
        <f>I28/'2019_A1'!H29*100</f>
        <v>8.0454408520645657</v>
      </c>
      <c r="J94" s="95">
        <f>J28/'2019_A1'!I29*100</f>
        <v>8.2154600463062035</v>
      </c>
      <c r="K94" s="95">
        <f>K28/'2019_A1'!J29*100</f>
        <v>8.6923597298088673</v>
      </c>
      <c r="L94" s="95">
        <f>L28/'2019_A1'!K29*100</f>
        <v>8.8950253970813513</v>
      </c>
      <c r="M94" s="95">
        <f>M28/'2019_A1'!L29*100</f>
        <v>9.268538082302042</v>
      </c>
      <c r="N94" s="95">
        <f>N28/'2019_A1'!M29*100</f>
        <v>9.7980575920943398</v>
      </c>
      <c r="O94" s="95">
        <f>O28/'2019_A1'!N29*100</f>
        <v>10.99668525676965</v>
      </c>
      <c r="P94" s="95">
        <f>P28/'2019_A1'!O29*100</f>
        <v>12.29754049190162</v>
      </c>
      <c r="Q94" s="95">
        <f>Q28/'2019_A1'!P29*100</f>
        <v>13.057281019028149</v>
      </c>
      <c r="R94" s="95">
        <f>R28/'2019_A1'!Q29*100</f>
        <v>14.143543484655357</v>
      </c>
      <c r="S94" s="95">
        <f>S28/'2019_A1'!R29*100</f>
        <v>14.583107981866991</v>
      </c>
    </row>
    <row r="95" spans="2:19" s="59" customFormat="1" ht="8.25" customHeight="1" x14ac:dyDescent="0.25">
      <c r="B95" s="52">
        <v>254999</v>
      </c>
      <c r="C95" s="97" t="s">
        <v>181</v>
      </c>
      <c r="D95" s="22" t="s">
        <v>40</v>
      </c>
      <c r="E95" s="98" t="s">
        <v>24</v>
      </c>
      <c r="F95" s="98" t="s">
        <v>24</v>
      </c>
      <c r="G95" s="95">
        <f>G29/'2019_A1'!F30*100</f>
        <v>2.9406042263416743</v>
      </c>
      <c r="H95" s="95">
        <f>H29/'2019_A1'!G30*100</f>
        <v>2.9038854805725971</v>
      </c>
      <c r="I95" s="95">
        <f>I29/'2019_A1'!H30*100</f>
        <v>2.8555227693120759</v>
      </c>
      <c r="J95" s="95">
        <f>J29/'2019_A1'!I30*100</f>
        <v>2.8834512556785996</v>
      </c>
      <c r="K95" s="95">
        <f>K29/'2019_A1'!J30*100</f>
        <v>2.96038163548398</v>
      </c>
      <c r="L95" s="95">
        <f>L29/'2019_A1'!K30*100</f>
        <v>3.1747924545444222</v>
      </c>
      <c r="M95" s="95">
        <f>M29/'2019_A1'!L30*100</f>
        <v>3.5065580229430875</v>
      </c>
      <c r="N95" s="95">
        <f>N29/'2019_A1'!M30*100</f>
        <v>3.7897751682657881</v>
      </c>
      <c r="O95" s="95">
        <f>O29/'2019_A1'!N30*100</f>
        <v>4.7819691198941774</v>
      </c>
      <c r="P95" s="95">
        <f>P29/'2019_A1'!O30*100</f>
        <v>5.3583732411609617</v>
      </c>
      <c r="Q95" s="95">
        <f>Q29/'2019_A1'!P30*100</f>
        <v>5.4260817857469581</v>
      </c>
      <c r="R95" s="95">
        <f>R29/'2019_A1'!Q30*100</f>
        <v>5.5353829236443612</v>
      </c>
      <c r="S95" s="95">
        <f>S29/'2019_A1'!R30*100</f>
        <v>5.8377937561737614</v>
      </c>
    </row>
    <row r="96" spans="2:19" s="59" customFormat="1" ht="8.25" customHeight="1" x14ac:dyDescent="0.25">
      <c r="B96" s="47">
        <v>255</v>
      </c>
      <c r="C96" s="97" t="s">
        <v>181</v>
      </c>
      <c r="D96" s="22" t="s">
        <v>41</v>
      </c>
      <c r="E96" s="95">
        <f>E30/'2019_A1'!D31*100</f>
        <v>4.4059139094945969</v>
      </c>
      <c r="F96" s="95">
        <f>F30/'2019_A1'!E31*100</f>
        <v>4.2581417126209553</v>
      </c>
      <c r="G96" s="95">
        <f>G30/'2019_A1'!F31*100</f>
        <v>4.2219097801663539</v>
      </c>
      <c r="H96" s="95">
        <f>H30/'2019_A1'!G31*100</f>
        <v>4.1402546209982418</v>
      </c>
      <c r="I96" s="95">
        <f>I30/'2019_A1'!H31*100</f>
        <v>4.0934488622560528</v>
      </c>
      <c r="J96" s="95">
        <f>J30/'2019_A1'!I31*100</f>
        <v>4.182140906608411</v>
      </c>
      <c r="K96" s="95">
        <f>K30/'2019_A1'!J31*100</f>
        <v>4.2375777458820307</v>
      </c>
      <c r="L96" s="95">
        <f>L30/'2019_A1'!K31*100</f>
        <v>4.23963896824411</v>
      </c>
      <c r="M96" s="95">
        <f>M30/'2019_A1'!L31*100</f>
        <v>4.3045758726713697</v>
      </c>
      <c r="N96" s="95">
        <f>N30/'2019_A1'!M31*100</f>
        <v>4.3828214675662815</v>
      </c>
      <c r="O96" s="95">
        <f>O30/'2019_A1'!N31*100</f>
        <v>5.3796452643771193</v>
      </c>
      <c r="P96" s="95">
        <f>P30/'2019_A1'!O31*100</f>
        <v>6.0131450146832615</v>
      </c>
      <c r="Q96" s="95">
        <f>Q30/'2019_A1'!P31*100</f>
        <v>6.114359608680985</v>
      </c>
      <c r="R96" s="95">
        <f>R30/'2019_A1'!Q31*100</f>
        <v>6.1007396970764356</v>
      </c>
      <c r="S96" s="95">
        <f>S30/'2019_A1'!R31*100</f>
        <v>6.0674444349825425</v>
      </c>
    </row>
    <row r="97" spans="2:19" s="59" customFormat="1" ht="8.25" customHeight="1" x14ac:dyDescent="0.25">
      <c r="B97" s="47">
        <v>256</v>
      </c>
      <c r="C97" s="97" t="s">
        <v>181</v>
      </c>
      <c r="D97" s="22" t="s">
        <v>42</v>
      </c>
      <c r="E97" s="95">
        <f>E31/'2019_A1'!D32*100</f>
        <v>4.3600540239930092</v>
      </c>
      <c r="F97" s="95">
        <f>F31/'2019_A1'!E32*100</f>
        <v>4.3065786536560475</v>
      </c>
      <c r="G97" s="95">
        <f>G31/'2019_A1'!F32*100</f>
        <v>4.2563753552984505</v>
      </c>
      <c r="H97" s="95">
        <f>H31/'2019_A1'!G32*100</f>
        <v>4.279106561942509</v>
      </c>
      <c r="I97" s="95">
        <f>I31/'2019_A1'!H32*100</f>
        <v>4.2150110985535294</v>
      </c>
      <c r="J97" s="95">
        <f>J31/'2019_A1'!I32*100</f>
        <v>4.2223786066150595</v>
      </c>
      <c r="K97" s="95">
        <f>K31/'2019_A1'!J32*100</f>
        <v>4.326550786720488</v>
      </c>
      <c r="L97" s="95">
        <f>L31/'2019_A1'!K32*100</f>
        <v>4.4699521730089415</v>
      </c>
      <c r="M97" s="95">
        <f>M31/'2019_A1'!L32*100</f>
        <v>4.8636606368066211</v>
      </c>
      <c r="N97" s="95">
        <f>N31/'2019_A1'!M32*100</f>
        <v>5.2653576414140151</v>
      </c>
      <c r="O97" s="95">
        <f>O31/'2019_A1'!N32*100</f>
        <v>6.1774653491610847</v>
      </c>
      <c r="P97" s="95">
        <f>P31/'2019_A1'!O32*100</f>
        <v>7.7199739924117106</v>
      </c>
      <c r="Q97" s="95">
        <f>Q31/'2019_A1'!P32*100</f>
        <v>8.2407178727257762</v>
      </c>
      <c r="R97" s="95">
        <f>R31/'2019_A1'!Q32*100</f>
        <v>8.592424167531675</v>
      </c>
      <c r="S97" s="95">
        <f>S31/'2019_A1'!R32*100</f>
        <v>8.5221187906746856</v>
      </c>
    </row>
    <row r="98" spans="2:19" s="5" customFormat="1" ht="8.25" customHeight="1" x14ac:dyDescent="0.15">
      <c r="B98" s="47">
        <v>257</v>
      </c>
      <c r="C98" s="97" t="s">
        <v>181</v>
      </c>
      <c r="D98" s="22" t="s">
        <v>43</v>
      </c>
      <c r="E98" s="95">
        <f>E32/'2019_A1'!D33*100</f>
        <v>5.8034392988517549</v>
      </c>
      <c r="F98" s="95">
        <f>F32/'2019_A1'!E33*100</f>
        <v>5.5345256769770268</v>
      </c>
      <c r="G98" s="95">
        <f>G32/'2019_A1'!F33*100</f>
        <v>5.4180980922447191</v>
      </c>
      <c r="H98" s="95">
        <f>H32/'2019_A1'!G33*100</f>
        <v>5.2144246522387414</v>
      </c>
      <c r="I98" s="95">
        <f>I32/'2019_A1'!H33*100</f>
        <v>5.2279499956722271</v>
      </c>
      <c r="J98" s="95">
        <f>J32/'2019_A1'!I33*100</f>
        <v>5.1931073980925824</v>
      </c>
      <c r="K98" s="95">
        <f>K32/'2019_A1'!J33*100</f>
        <v>5.3118591825557555</v>
      </c>
      <c r="L98" s="95">
        <f>L32/'2019_A1'!K33*100</f>
        <v>5.4415883208685001</v>
      </c>
      <c r="M98" s="95">
        <f>M32/'2019_A1'!L33*100</f>
        <v>5.6902679323131897</v>
      </c>
      <c r="N98" s="95">
        <f>N32/'2019_A1'!M33*100</f>
        <v>6.1124051152733134</v>
      </c>
      <c r="O98" s="95">
        <f>O32/'2019_A1'!N33*100</f>
        <v>6.8601718243857466</v>
      </c>
      <c r="P98" s="95">
        <f>P32/'2019_A1'!O33*100</f>
        <v>7.9941122728656984</v>
      </c>
      <c r="Q98" s="95">
        <f>Q32/'2019_A1'!P33*100</f>
        <v>8.5791377159035491</v>
      </c>
      <c r="R98" s="95">
        <f>R32/'2019_A1'!Q33*100</f>
        <v>8.86355137817608</v>
      </c>
      <c r="S98" s="95">
        <f>S32/'2019_A1'!R33*100</f>
        <v>9.0324420225573441</v>
      </c>
    </row>
    <row r="99" spans="2:19" s="9" customFormat="1" ht="16.5" customHeight="1" x14ac:dyDescent="0.25">
      <c r="B99" s="50">
        <v>2</v>
      </c>
      <c r="C99" s="97" t="s">
        <v>181</v>
      </c>
      <c r="D99" s="24" t="s">
        <v>44</v>
      </c>
      <c r="E99" s="95">
        <f>E33/'2019_A1'!D34*100</f>
        <v>7.7449756668341099</v>
      </c>
      <c r="F99" s="95">
        <f>F33/'2019_A1'!E34*100</f>
        <v>7.6782673140599735</v>
      </c>
      <c r="G99" s="95">
        <f>G33/'2019_A1'!F34*100</f>
        <v>7.6330151364889671</v>
      </c>
      <c r="H99" s="95">
        <f>H33/'2019_A1'!G34*100</f>
        <v>7.5102562324904225</v>
      </c>
      <c r="I99" s="95">
        <f>I33/'2019_A1'!H34*100</f>
        <v>7.4822632139056404</v>
      </c>
      <c r="J99" s="95">
        <f>J33/'2019_A1'!I34*100</f>
        <v>7.5185473867203187</v>
      </c>
      <c r="K99" s="95">
        <f>K33/'2019_A1'!J34*100</f>
        <v>7.8492675421353759</v>
      </c>
      <c r="L99" s="95">
        <f>L33/'2019_A1'!K34*100</f>
        <v>8.1265683690775496</v>
      </c>
      <c r="M99" s="95">
        <f>M33/'2019_A1'!L34*100</f>
        <v>8.6500793919619028</v>
      </c>
      <c r="N99" s="95">
        <f>N33/'2019_A1'!M34*100</f>
        <v>9.2580059030180522</v>
      </c>
      <c r="O99" s="95">
        <f>O33/'2019_A1'!N34*100</f>
        <v>10.485112250209868</v>
      </c>
      <c r="P99" s="95">
        <f>P33/'2019_A1'!O34*100</f>
        <v>11.567185800214581</v>
      </c>
      <c r="Q99" s="95">
        <f>Q33/'2019_A1'!P34*100</f>
        <v>12.019150047571964</v>
      </c>
      <c r="R99" s="95">
        <f>R33/'2019_A1'!Q34*100</f>
        <v>12.489737441302816</v>
      </c>
      <c r="S99" s="95">
        <f>S33/'2019_A1'!R34*100</f>
        <v>12.784198026475652</v>
      </c>
    </row>
    <row r="100" spans="2:19" s="59" customFormat="1" ht="8.25" customHeight="1" x14ac:dyDescent="0.25">
      <c r="B100" s="47">
        <v>351</v>
      </c>
      <c r="C100" s="97" t="s">
        <v>181</v>
      </c>
      <c r="D100" s="22" t="s">
        <v>45</v>
      </c>
      <c r="E100" s="95">
        <f>E34/'2019_A1'!D35*100</f>
        <v>4.2780250378198241</v>
      </c>
      <c r="F100" s="95">
        <f>F34/'2019_A1'!E35*100</f>
        <v>4.1739952510773017</v>
      </c>
      <c r="G100" s="95">
        <f>G34/'2019_A1'!F35*100</f>
        <v>4.0824890263092506</v>
      </c>
      <c r="H100" s="95">
        <f>H34/'2019_A1'!G35*100</f>
        <v>4.1353466940542942</v>
      </c>
      <c r="I100" s="95">
        <f>I34/'2019_A1'!H35*100</f>
        <v>4.1685495433675319</v>
      </c>
      <c r="J100" s="95">
        <f>J34/'2019_A1'!I35*100</f>
        <v>4.2480731313855529</v>
      </c>
      <c r="K100" s="95">
        <f>K34/'2019_A1'!J35*100</f>
        <v>4.3674099992047895</v>
      </c>
      <c r="L100" s="95">
        <f>L34/'2019_A1'!K35*100</f>
        <v>4.5297257919479135</v>
      </c>
      <c r="M100" s="95">
        <f>M34/'2019_A1'!L35*100</f>
        <v>4.8526932191031724</v>
      </c>
      <c r="N100" s="95">
        <f>N34/'2019_A1'!M35*100</f>
        <v>5.3946195723133341</v>
      </c>
      <c r="O100" s="95">
        <f>O34/'2019_A1'!N35*100</f>
        <v>6.166173140567845</v>
      </c>
      <c r="P100" s="95">
        <f>P34/'2019_A1'!O35*100</f>
        <v>7.1060155855805345</v>
      </c>
      <c r="Q100" s="95">
        <f>Q34/'2019_A1'!P35*100</f>
        <v>7.5126983061466523</v>
      </c>
      <c r="R100" s="95">
        <f>R34/'2019_A1'!Q35*100</f>
        <v>7.8966781419054861</v>
      </c>
      <c r="S100" s="95">
        <f>S34/'2019_A1'!R35*100</f>
        <v>8.0050946589874368</v>
      </c>
    </row>
    <row r="101" spans="2:19" s="59" customFormat="1" ht="8.25" customHeight="1" x14ac:dyDescent="0.25">
      <c r="B101" s="47">
        <v>352</v>
      </c>
      <c r="C101" s="97" t="s">
        <v>181</v>
      </c>
      <c r="D101" s="22" t="s">
        <v>46</v>
      </c>
      <c r="E101" s="95">
        <f>E35/'2019_A1'!D36*100</f>
        <v>4.2528108497827315</v>
      </c>
      <c r="F101" s="95">
        <f>F35/'2019_A1'!E36*100</f>
        <v>4.1550175043454844</v>
      </c>
      <c r="G101" s="95">
        <f>G35/'2019_A1'!F36*100</f>
        <v>4.1038175161260115</v>
      </c>
      <c r="H101" s="95">
        <f>H35/'2019_A1'!G36*100</f>
        <v>4.0757158971720333</v>
      </c>
      <c r="I101" s="95">
        <f>I35/'2019_A1'!H36*100</f>
        <v>4.0678370479352646</v>
      </c>
      <c r="J101" s="95">
        <f>J35/'2019_A1'!I36*100</f>
        <v>4.0560898714981244</v>
      </c>
      <c r="K101" s="95">
        <f>K35/'2019_A1'!J36*100</f>
        <v>4.1056961865583119</v>
      </c>
      <c r="L101" s="95">
        <f>L35/'2019_A1'!K36*100</f>
        <v>4.1365931733803363</v>
      </c>
      <c r="M101" s="95">
        <f>M35/'2019_A1'!L36*100</f>
        <v>4.4047261796375512</v>
      </c>
      <c r="N101" s="95">
        <f>N35/'2019_A1'!M36*100</f>
        <v>4.9733976329737226</v>
      </c>
      <c r="O101" s="95">
        <f>O35/'2019_A1'!N36*100</f>
        <v>5.9882990161683569</v>
      </c>
      <c r="P101" s="95">
        <f>P35/'2019_A1'!O36*100</f>
        <v>6.6517340313081998</v>
      </c>
      <c r="Q101" s="95">
        <f>Q35/'2019_A1'!P36*100</f>
        <v>6.6708732963149924</v>
      </c>
      <c r="R101" s="95">
        <f>R35/'2019_A1'!Q36*100</f>
        <v>6.7276112061267419</v>
      </c>
      <c r="S101" s="95">
        <f>S35/'2019_A1'!R36*100</f>
        <v>6.7386057221341362</v>
      </c>
    </row>
    <row r="102" spans="2:19" s="59" customFormat="1" ht="8.25" customHeight="1" x14ac:dyDescent="0.25">
      <c r="B102" s="47">
        <v>353</v>
      </c>
      <c r="C102" s="97" t="s">
        <v>181</v>
      </c>
      <c r="D102" s="22" t="s">
        <v>47</v>
      </c>
      <c r="E102" s="95">
        <f>E36/'2019_A1'!D37*100</f>
        <v>4.5532550128811096</v>
      </c>
      <c r="F102" s="95">
        <f>F36/'2019_A1'!E37*100</f>
        <v>4.3942689538121842</v>
      </c>
      <c r="G102" s="95">
        <f>G36/'2019_A1'!F37*100</f>
        <v>4.3109952109164862</v>
      </c>
      <c r="H102" s="95">
        <f>H36/'2019_A1'!G37*100</f>
        <v>4.3615107913669062</v>
      </c>
      <c r="I102" s="95">
        <f>I36/'2019_A1'!H37*100</f>
        <v>4.4682115754160829</v>
      </c>
      <c r="J102" s="95">
        <f>J36/'2019_A1'!I37*100</f>
        <v>4.5299512289968726</v>
      </c>
      <c r="K102" s="95">
        <f>K36/'2019_A1'!J37*100</f>
        <v>4.6077845437561908</v>
      </c>
      <c r="L102" s="95">
        <f>L36/'2019_A1'!K37*100</f>
        <v>4.7005171525017877</v>
      </c>
      <c r="M102" s="95">
        <f>M36/'2019_A1'!L37*100</f>
        <v>4.7971968658258906</v>
      </c>
      <c r="N102" s="95">
        <f>N36/'2019_A1'!M37*100</f>
        <v>4.908258190286257</v>
      </c>
      <c r="O102" s="95">
        <f>O36/'2019_A1'!N37*100</f>
        <v>5.2764365916766751</v>
      </c>
      <c r="P102" s="95">
        <f>P36/'2019_A1'!O37*100</f>
        <v>6.3976574546790985</v>
      </c>
      <c r="Q102" s="95">
        <f>Q36/'2019_A1'!P37*100</f>
        <v>6.9480062502236484</v>
      </c>
      <c r="R102" s="95">
        <f>R36/'2019_A1'!Q37*100</f>
        <v>7.4888438775833146</v>
      </c>
      <c r="S102" s="95">
        <f>S36/'2019_A1'!R37*100</f>
        <v>8.3657258745986152</v>
      </c>
    </row>
    <row r="103" spans="2:19" s="59" customFormat="1" ht="8.25" customHeight="1" x14ac:dyDescent="0.25">
      <c r="B103" s="47">
        <v>354</v>
      </c>
      <c r="C103" s="97" t="s">
        <v>181</v>
      </c>
      <c r="D103" s="22" t="s">
        <v>48</v>
      </c>
      <c r="E103" s="95">
        <f>E37/'2019_A1'!D38*100</f>
        <v>2.4789686867113256</v>
      </c>
      <c r="F103" s="95">
        <f>F37/'2019_A1'!E38*100</f>
        <v>2.4902708439797161</v>
      </c>
      <c r="G103" s="95">
        <f>G37/'2019_A1'!F38*100</f>
        <v>2.578024373328049</v>
      </c>
      <c r="H103" s="95">
        <f>H37/'2019_A1'!G38*100</f>
        <v>2.7459221455018512</v>
      </c>
      <c r="I103" s="95">
        <f>I37/'2019_A1'!H38*100</f>
        <v>2.9457333145536126</v>
      </c>
      <c r="J103" s="95">
        <f>J37/'2019_A1'!I38*100</f>
        <v>3.0215593440757522</v>
      </c>
      <c r="K103" s="95">
        <f>K37/'2019_A1'!J38*100</f>
        <v>2.9664642842589952</v>
      </c>
      <c r="L103" s="95">
        <f>L37/'2019_A1'!K38*100</f>
        <v>3.2721550032701114</v>
      </c>
      <c r="M103" s="95">
        <f>M37/'2019_A1'!L38*100</f>
        <v>3.8668584343538113</v>
      </c>
      <c r="N103" s="95">
        <f>N37/'2019_A1'!M38*100</f>
        <v>4.6051551469381051</v>
      </c>
      <c r="O103" s="95">
        <f>O37/'2019_A1'!N38*100</f>
        <v>5.5198691350143632</v>
      </c>
      <c r="P103" s="95">
        <f>P37/'2019_A1'!O38*100</f>
        <v>5.7859703020993347</v>
      </c>
      <c r="Q103" s="95">
        <f>Q37/'2019_A1'!P38*100</f>
        <v>5.3456583328163454</v>
      </c>
      <c r="R103" s="95">
        <f>R37/'2019_A1'!Q38*100</f>
        <v>5.5034693540393187</v>
      </c>
      <c r="S103" s="95">
        <f>S37/'2019_A1'!R38*100</f>
        <v>5.7527059406758649</v>
      </c>
    </row>
    <row r="104" spans="2:19" s="59" customFormat="1" ht="8.25" customHeight="1" x14ac:dyDescent="0.25">
      <c r="B104" s="47">
        <v>355</v>
      </c>
      <c r="C104" s="97" t="s">
        <v>181</v>
      </c>
      <c r="D104" s="22" t="s">
        <v>49</v>
      </c>
      <c r="E104" s="95">
        <f>E38/'2019_A1'!D39*100</f>
        <v>3.934656095211496</v>
      </c>
      <c r="F104" s="95">
        <f>F38/'2019_A1'!E39*100</f>
        <v>3.835002785578661</v>
      </c>
      <c r="G104" s="95">
        <f>G38/'2019_A1'!F39*100</f>
        <v>3.7156054294539373</v>
      </c>
      <c r="H104" s="95">
        <f>H38/'2019_A1'!G39*100</f>
        <v>3.6201504713560553</v>
      </c>
      <c r="I104" s="95">
        <f>I38/'2019_A1'!H39*100</f>
        <v>3.6115723952508443</v>
      </c>
      <c r="J104" s="95">
        <f>J38/'2019_A1'!I39*100</f>
        <v>3.6016674281781826</v>
      </c>
      <c r="K104" s="95">
        <f>K38/'2019_A1'!J39*100</f>
        <v>3.8039900392134416</v>
      </c>
      <c r="L104" s="95">
        <f>L38/'2019_A1'!K39*100</f>
        <v>3.9814393076747896</v>
      </c>
      <c r="M104" s="95">
        <f>M38/'2019_A1'!L39*100</f>
        <v>4.2517555325445464</v>
      </c>
      <c r="N104" s="95">
        <f>N38/'2019_A1'!M39*100</f>
        <v>4.6956580321352783</v>
      </c>
      <c r="O104" s="95">
        <f>O38/'2019_A1'!N39*100</f>
        <v>5.2114055522662257</v>
      </c>
      <c r="P104" s="95">
        <f>P38/'2019_A1'!O39*100</f>
        <v>6.4976184576415852</v>
      </c>
      <c r="Q104" s="95">
        <f>Q38/'2019_A1'!P39*100</f>
        <v>6.6172853003881258</v>
      </c>
      <c r="R104" s="95">
        <f>R38/'2019_A1'!Q39*100</f>
        <v>6.9585323822611951</v>
      </c>
      <c r="S104" s="95">
        <f>S38/'2019_A1'!R39*100</f>
        <v>7.125052270295809</v>
      </c>
    </row>
    <row r="105" spans="2:19" s="59" customFormat="1" ht="8.25" customHeight="1" x14ac:dyDescent="0.25">
      <c r="B105" s="47">
        <v>356</v>
      </c>
      <c r="C105" s="97" t="s">
        <v>181</v>
      </c>
      <c r="D105" s="22" t="s">
        <v>50</v>
      </c>
      <c r="E105" s="95">
        <f>E39/'2019_A1'!D40*100</f>
        <v>3.5337632272199113</v>
      </c>
      <c r="F105" s="95">
        <f>F39/'2019_A1'!E40*100</f>
        <v>3.5120624366655409</v>
      </c>
      <c r="G105" s="95">
        <f>G39/'2019_A1'!F40*100</f>
        <v>3.4744717294260687</v>
      </c>
      <c r="H105" s="95">
        <f>H39/'2019_A1'!G40*100</f>
        <v>3.4262041498497591</v>
      </c>
      <c r="I105" s="95">
        <f>I39/'2019_A1'!H40*100</f>
        <v>3.3857304805005843</v>
      </c>
      <c r="J105" s="95">
        <f>J39/'2019_A1'!I40*100</f>
        <v>3.3662268940612821</v>
      </c>
      <c r="K105" s="95">
        <f>K39/'2019_A1'!J40*100</f>
        <v>3.5735551505746921</v>
      </c>
      <c r="L105" s="95">
        <f>L39/'2019_A1'!K40*100</f>
        <v>3.7729208778515737</v>
      </c>
      <c r="M105" s="95">
        <f>M39/'2019_A1'!L40*100</f>
        <v>4.0484478995689113</v>
      </c>
      <c r="N105" s="95">
        <f>N39/'2019_A1'!M40*100</f>
        <v>4.5656775860213124</v>
      </c>
      <c r="O105" s="95">
        <f>O39/'2019_A1'!N40*100</f>
        <v>5.3557435793588608</v>
      </c>
      <c r="P105" s="95">
        <f>P39/'2019_A1'!O40*100</f>
        <v>5.5104485558365504</v>
      </c>
      <c r="Q105" s="95">
        <f>Q39/'2019_A1'!P40*100</f>
        <v>5.6230935856062949</v>
      </c>
      <c r="R105" s="95">
        <f>R39/'2019_A1'!Q40*100</f>
        <v>5.7788701251794885</v>
      </c>
      <c r="S105" s="95">
        <f>S39/'2019_A1'!R40*100</f>
        <v>5.8940734498981815</v>
      </c>
    </row>
    <row r="106" spans="2:19" s="59" customFormat="1" ht="8.25" customHeight="1" x14ac:dyDescent="0.25">
      <c r="B106" s="47">
        <v>357</v>
      </c>
      <c r="C106" s="97" t="s">
        <v>181</v>
      </c>
      <c r="D106" s="22" t="s">
        <v>51</v>
      </c>
      <c r="E106" s="95">
        <f>E40/'2019_A1'!D41*100</f>
        <v>3.9915087187263074</v>
      </c>
      <c r="F106" s="95">
        <f>F40/'2019_A1'!E41*100</f>
        <v>3.9500963881715347</v>
      </c>
      <c r="G106" s="95">
        <f>G40/'2019_A1'!F41*100</f>
        <v>3.9345990283145742</v>
      </c>
      <c r="H106" s="95">
        <f>H40/'2019_A1'!G41*100</f>
        <v>3.8893580311415952</v>
      </c>
      <c r="I106" s="95">
        <f>I40/'2019_A1'!H41*100</f>
        <v>3.835088745855276</v>
      </c>
      <c r="J106" s="95">
        <f>J40/'2019_A1'!I41*100</f>
        <v>3.7666300500427194</v>
      </c>
      <c r="K106" s="95">
        <f>K40/'2019_A1'!J41*100</f>
        <v>3.9135045812728912</v>
      </c>
      <c r="L106" s="95">
        <f>L40/'2019_A1'!K41*100</f>
        <v>4.1148473235257752</v>
      </c>
      <c r="M106" s="95">
        <f>M40/'2019_A1'!L41*100</f>
        <v>4.4659905274381924</v>
      </c>
      <c r="N106" s="95">
        <f>N40/'2019_A1'!M41*100</f>
        <v>4.9196129558458246</v>
      </c>
      <c r="O106" s="95">
        <f>O40/'2019_A1'!N41*100</f>
        <v>5.9582366020838817</v>
      </c>
      <c r="P106" s="95">
        <f>P40/'2019_A1'!O41*100</f>
        <v>6.561711921259457</v>
      </c>
      <c r="Q106" s="95">
        <f>Q40/'2019_A1'!P41*100</f>
        <v>6.638021263702969</v>
      </c>
      <c r="R106" s="95">
        <f>R40/'2019_A1'!Q41*100</f>
        <v>6.8183903826741306</v>
      </c>
      <c r="S106" s="95">
        <f>S40/'2019_A1'!R41*100</f>
        <v>7.0734268723058698</v>
      </c>
    </row>
    <row r="107" spans="2:19" s="59" customFormat="1" ht="8.25" customHeight="1" x14ac:dyDescent="0.25">
      <c r="B107" s="47">
        <v>358</v>
      </c>
      <c r="C107" s="97" t="s">
        <v>181</v>
      </c>
      <c r="D107" s="22" t="s">
        <v>52</v>
      </c>
      <c r="E107" s="95">
        <f>E41/'2019_A1'!D42*100</f>
        <v>4.1695285888504188</v>
      </c>
      <c r="F107" s="95">
        <f>F41/'2019_A1'!E42*100</f>
        <v>4.2092607955903656</v>
      </c>
      <c r="G107" s="95">
        <f>G41/'2019_A1'!F42*100</f>
        <v>4.1844281963695904</v>
      </c>
      <c r="H107" s="95">
        <f>H41/'2019_A1'!G42*100</f>
        <v>4.0762259219273824</v>
      </c>
      <c r="I107" s="95">
        <f>I41/'2019_A1'!H42*100</f>
        <v>4.1441454306583934</v>
      </c>
      <c r="J107" s="95">
        <f>J41/'2019_A1'!I42*100</f>
        <v>4.2361956599584616</v>
      </c>
      <c r="K107" s="95">
        <f>K41/'2019_A1'!J42*100</f>
        <v>4.4064906814039624</v>
      </c>
      <c r="L107" s="95">
        <f>L41/'2019_A1'!K42*100</f>
        <v>4.6769584303096368</v>
      </c>
      <c r="M107" s="95">
        <f>M41/'2019_A1'!L42*100</f>
        <v>5.3284012594402981</v>
      </c>
      <c r="N107" s="95">
        <f>N41/'2019_A1'!M42*100</f>
        <v>5.7452276064610865</v>
      </c>
      <c r="O107" s="95">
        <f>O41/'2019_A1'!N42*100</f>
        <v>6.6916671419608731</v>
      </c>
      <c r="P107" s="95">
        <f>P41/'2019_A1'!O42*100</f>
        <v>7.9775997020932241</v>
      </c>
      <c r="Q107" s="95">
        <f>Q41/'2019_A1'!P42*100</f>
        <v>7.8505237277047275</v>
      </c>
      <c r="R107" s="95">
        <f>R41/'2019_A1'!Q42*100</f>
        <v>8.2608851203892524</v>
      </c>
      <c r="S107" s="95">
        <f>S41/'2019_A1'!R42*100</f>
        <v>8.9036275617922414</v>
      </c>
    </row>
    <row r="108" spans="2:19" s="59" customFormat="1" ht="8.25" customHeight="1" x14ac:dyDescent="0.25">
      <c r="B108" s="47">
        <v>359</v>
      </c>
      <c r="C108" s="97" t="s">
        <v>181</v>
      </c>
      <c r="D108" s="22" t="s">
        <v>53</v>
      </c>
      <c r="E108" s="95">
        <f>E42/'2019_A1'!D43*100</f>
        <v>4.07380073800738</v>
      </c>
      <c r="F108" s="95">
        <f>F42/'2019_A1'!E43*100</f>
        <v>4.0178163776747402</v>
      </c>
      <c r="G108" s="95">
        <f>G42/'2019_A1'!F43*100</f>
        <v>4.0585313383158033</v>
      </c>
      <c r="H108" s="95">
        <f>H42/'2019_A1'!G43*100</f>
        <v>4.0987145171693982</v>
      </c>
      <c r="I108" s="95">
        <f>I42/'2019_A1'!H43*100</f>
        <v>4.1324789796498642</v>
      </c>
      <c r="J108" s="95">
        <f>J42/'2019_A1'!I43*100</f>
        <v>4.183998539049977</v>
      </c>
      <c r="K108" s="95">
        <f>K42/'2019_A1'!J43*100</f>
        <v>4.5264460190382705</v>
      </c>
      <c r="L108" s="95">
        <f>L42/'2019_A1'!K43*100</f>
        <v>4.8289142349281589</v>
      </c>
      <c r="M108" s="95">
        <f>M42/'2019_A1'!L43*100</f>
        <v>5.3786968999979647</v>
      </c>
      <c r="N108" s="95">
        <f>N42/'2019_A1'!M43*100</f>
        <v>5.8364734005915482</v>
      </c>
      <c r="O108" s="95">
        <f>O42/'2019_A1'!N43*100</f>
        <v>7.3400181950873264</v>
      </c>
      <c r="P108" s="95">
        <f>P42/'2019_A1'!O43*100</f>
        <v>8.1061109513087821</v>
      </c>
      <c r="Q108" s="95">
        <f>Q42/'2019_A1'!P43*100</f>
        <v>8.559243537226271</v>
      </c>
      <c r="R108" s="95">
        <f>R42/'2019_A1'!Q43*100</f>
        <v>9.1358036848480069</v>
      </c>
      <c r="S108" s="95">
        <f>S42/'2019_A1'!R43*100</f>
        <v>9.4786613988421209</v>
      </c>
    </row>
    <row r="109" spans="2:19" s="59" customFormat="1" ht="8.25" customHeight="1" x14ac:dyDescent="0.25">
      <c r="B109" s="47">
        <v>360</v>
      </c>
      <c r="C109" s="97" t="s">
        <v>181</v>
      </c>
      <c r="D109" s="22" t="s">
        <v>54</v>
      </c>
      <c r="E109" s="95">
        <f>E43/'2019_A1'!D44*100</f>
        <v>2.8739426449350116</v>
      </c>
      <c r="F109" s="95">
        <f>F43/'2019_A1'!E44*100</f>
        <v>2.842688009289017</v>
      </c>
      <c r="G109" s="95">
        <f>G43/'2019_A1'!F44*100</f>
        <v>2.807788879280706</v>
      </c>
      <c r="H109" s="95">
        <f>H43/'2019_A1'!G44*100</f>
        <v>2.6859068885611967</v>
      </c>
      <c r="I109" s="95">
        <f>I43/'2019_A1'!H44*100</f>
        <v>2.6761130173253695</v>
      </c>
      <c r="J109" s="95">
        <f>J43/'2019_A1'!I44*100</f>
        <v>2.7175069134226759</v>
      </c>
      <c r="K109" s="95">
        <f>K43/'2019_A1'!J44*100</f>
        <v>2.7475236910938641</v>
      </c>
      <c r="L109" s="95">
        <f>L43/'2019_A1'!K44*100</f>
        <v>2.8383314834969453</v>
      </c>
      <c r="M109" s="95">
        <f>M43/'2019_A1'!L44*100</f>
        <v>3.2818658235523408</v>
      </c>
      <c r="N109" s="95">
        <f>N43/'2019_A1'!M44*100</f>
        <v>3.8775355819005113</v>
      </c>
      <c r="O109" s="95">
        <f>O43/'2019_A1'!N44*100</f>
        <v>4.4925964501616003</v>
      </c>
      <c r="P109" s="95">
        <f>P43/'2019_A1'!O44*100</f>
        <v>5.4001140263121092</v>
      </c>
      <c r="Q109" s="95">
        <f>Q43/'2019_A1'!P44*100</f>
        <v>5.7523936858449067</v>
      </c>
      <c r="R109" s="95">
        <f>R43/'2019_A1'!Q44*100</f>
        <v>6.054746575638422</v>
      </c>
      <c r="S109" s="95">
        <f>S43/'2019_A1'!R44*100</f>
        <v>6.2399203368366365</v>
      </c>
    </row>
    <row r="110" spans="2:19" s="5" customFormat="1" ht="8.25" customHeight="1" x14ac:dyDescent="0.15">
      <c r="B110" s="47">
        <v>361</v>
      </c>
      <c r="C110" s="97" t="s">
        <v>181</v>
      </c>
      <c r="D110" s="22" t="s">
        <v>55</v>
      </c>
      <c r="E110" s="95">
        <f>E44/'2019_A1'!D45*100</f>
        <v>5.0237164762387758</v>
      </c>
      <c r="F110" s="95">
        <f>F44/'2019_A1'!E45*100</f>
        <v>5.0087709476355764</v>
      </c>
      <c r="G110" s="95">
        <f>G44/'2019_A1'!F45*100</f>
        <v>4.9160106752786561</v>
      </c>
      <c r="H110" s="95">
        <f>H44/'2019_A1'!G45*100</f>
        <v>4.90041928721174</v>
      </c>
      <c r="I110" s="95">
        <f>I44/'2019_A1'!H45*100</f>
        <v>4.8639445577823111</v>
      </c>
      <c r="J110" s="95">
        <f>J44/'2019_A1'!I45*100</f>
        <v>4.8924779557315095</v>
      </c>
      <c r="K110" s="95">
        <f>K44/'2019_A1'!J45*100</f>
        <v>4.9675600291050204</v>
      </c>
      <c r="L110" s="95">
        <f>L44/'2019_A1'!K45*100</f>
        <v>5.0473400994482667</v>
      </c>
      <c r="M110" s="95">
        <f>M44/'2019_A1'!L45*100</f>
        <v>5.3299511546969249</v>
      </c>
      <c r="N110" s="95">
        <f>N44/'2019_A1'!M45*100</f>
        <v>5.7380925571444656</v>
      </c>
      <c r="O110" s="95">
        <f>O44/'2019_A1'!N45*100</f>
        <v>6.8157005458799063</v>
      </c>
      <c r="P110" s="95">
        <f>P44/'2019_A1'!O45*100</f>
        <v>7.4019817140501463</v>
      </c>
      <c r="Q110" s="95">
        <f>Q44/'2019_A1'!P45*100</f>
        <v>7.6945603631305373</v>
      </c>
      <c r="R110" s="95">
        <f>R44/'2019_A1'!Q45*100</f>
        <v>8.0231300076027843</v>
      </c>
      <c r="S110" s="95">
        <f>S44/'2019_A1'!R45*100</f>
        <v>8.1490232110432927</v>
      </c>
    </row>
    <row r="111" spans="2:19" s="8" customFormat="1" ht="16.5" customHeight="1" x14ac:dyDescent="0.25">
      <c r="B111" s="50">
        <v>3</v>
      </c>
      <c r="C111" s="97" t="s">
        <v>181</v>
      </c>
      <c r="D111" s="24" t="s">
        <v>56</v>
      </c>
      <c r="E111" s="95">
        <f>E45/'2019_A1'!D46*100</f>
        <v>4.093694564919522</v>
      </c>
      <c r="F111" s="95">
        <f>F45/'2019_A1'!E46*100</f>
        <v>4.0275101031276535</v>
      </c>
      <c r="G111" s="95">
        <f>G45/'2019_A1'!F46*100</f>
        <v>3.9798204959991348</v>
      </c>
      <c r="H111" s="95">
        <f>H45/'2019_A1'!G46*100</f>
        <v>3.9654187710673368</v>
      </c>
      <c r="I111" s="95">
        <f>I45/'2019_A1'!H46*100</f>
        <v>3.9871780186507984</v>
      </c>
      <c r="J111" s="95">
        <f>J45/'2019_A1'!I46*100</f>
        <v>4.0154517272393129</v>
      </c>
      <c r="K111" s="95">
        <f>K45/'2019_A1'!J46*100</f>
        <v>4.1522931366356612</v>
      </c>
      <c r="L111" s="95">
        <f>L45/'2019_A1'!K46*100</f>
        <v>4.3165968145516311</v>
      </c>
      <c r="M111" s="95">
        <f>M45/'2019_A1'!L46*100</f>
        <v>4.6605224886375813</v>
      </c>
      <c r="N111" s="95">
        <f>N45/'2019_A1'!M46*100</f>
        <v>5.1001510983689125</v>
      </c>
      <c r="O111" s="95">
        <f>O45/'2019_A1'!N46*100</f>
        <v>5.9621675454081817</v>
      </c>
      <c r="P111" s="95">
        <f>P45/'2019_A1'!O46*100</f>
        <v>6.8089052170111133</v>
      </c>
      <c r="Q111" s="95">
        <f>Q45/'2019_A1'!P46*100</f>
        <v>7.0356011026309364</v>
      </c>
      <c r="R111" s="95">
        <f>R45/'2019_A1'!Q46*100</f>
        <v>7.3758821308376685</v>
      </c>
      <c r="S111" s="95">
        <f>S45/'2019_A1'!R46*100</f>
        <v>7.6917564645127614</v>
      </c>
    </row>
    <row r="112" spans="2:19" s="59" customFormat="1" ht="8.25" customHeight="1" x14ac:dyDescent="0.25">
      <c r="B112" s="47">
        <v>401</v>
      </c>
      <c r="C112" s="97" t="s">
        <v>181</v>
      </c>
      <c r="D112" s="22" t="s">
        <v>57</v>
      </c>
      <c r="E112" s="95">
        <f>E46/'2019_A1'!D47*100</f>
        <v>8.8927235365403874</v>
      </c>
      <c r="F112" s="95">
        <f>F46/'2019_A1'!E47*100</f>
        <v>8.6112586298459899</v>
      </c>
      <c r="G112" s="95">
        <f>G46/'2019_A1'!F47*100</f>
        <v>8.4155187329473602</v>
      </c>
      <c r="H112" s="95">
        <f>H46/'2019_A1'!G47*100</f>
        <v>8.3544032855747759</v>
      </c>
      <c r="I112" s="95">
        <f>I46/'2019_A1'!H47*100</f>
        <v>8.3073867296542847</v>
      </c>
      <c r="J112" s="95">
        <f>J46/'2019_A1'!I47*100</f>
        <v>8.2059143906079797</v>
      </c>
      <c r="K112" s="95">
        <f>K46/'2019_A1'!J47*100</f>
        <v>8.5096232484597358</v>
      </c>
      <c r="L112" s="95">
        <f>L46/'2019_A1'!K47*100</f>
        <v>8.990596292873839</v>
      </c>
      <c r="M112" s="95">
        <f>M46/'2019_A1'!L47*100</f>
        <v>9.6729325338951018</v>
      </c>
      <c r="N112" s="95">
        <f>N46/'2019_A1'!M47*100</f>
        <v>10.880434201379606</v>
      </c>
      <c r="O112" s="95">
        <f>O46/'2019_A1'!N47*100</f>
        <v>13.140206752879211</v>
      </c>
      <c r="P112" s="95">
        <f>P46/'2019_A1'!O47*100</f>
        <v>14.569407489129729</v>
      </c>
      <c r="Q112" s="95">
        <f>Q46/'2019_A1'!P47*100</f>
        <v>16.008565420982702</v>
      </c>
      <c r="R112" s="95">
        <f>R46/'2019_A1'!Q47*100</f>
        <v>16.7124099630188</v>
      </c>
      <c r="S112" s="95">
        <f>S46/'2019_A1'!R47*100</f>
        <v>17.045088255392667</v>
      </c>
    </row>
    <row r="113" spans="2:19" s="59" customFormat="1" ht="8.25" customHeight="1" x14ac:dyDescent="0.25">
      <c r="B113" s="47">
        <v>402</v>
      </c>
      <c r="C113" s="97" t="s">
        <v>181</v>
      </c>
      <c r="D113" s="22" t="s">
        <v>58</v>
      </c>
      <c r="E113" s="95">
        <f>E47/'2019_A1'!D48*100</f>
        <v>5.3837076586771904</v>
      </c>
      <c r="F113" s="95">
        <f>F47/'2019_A1'!E48*100</f>
        <v>5.1486220091994896</v>
      </c>
      <c r="G113" s="95">
        <f>G47/'2019_A1'!F48*100</f>
        <v>5.1494759639556023</v>
      </c>
      <c r="H113" s="95">
        <f>H47/'2019_A1'!G48*100</f>
        <v>5.0133819479461623</v>
      </c>
      <c r="I113" s="95">
        <f>I47/'2019_A1'!H48*100</f>
        <v>4.6011073851672775</v>
      </c>
      <c r="J113" s="95">
        <f>J47/'2019_A1'!I48*100</f>
        <v>4.7543397396156237</v>
      </c>
      <c r="K113" s="95">
        <f>K47/'2019_A1'!J48*100</f>
        <v>4.9891670678863749</v>
      </c>
      <c r="L113" s="95">
        <f>L47/'2019_A1'!K48*100</f>
        <v>5.5958674197503573</v>
      </c>
      <c r="M113" s="95">
        <f>M47/'2019_A1'!L48*100</f>
        <v>6.4651536453103038</v>
      </c>
      <c r="N113" s="95">
        <f>N47/'2019_A1'!M48*100</f>
        <v>7.2796705054382596</v>
      </c>
      <c r="O113" s="95">
        <f>O47/'2019_A1'!N48*100</f>
        <v>9.0267092752593996</v>
      </c>
      <c r="P113" s="95">
        <f>P47/'2019_A1'!O48*100</f>
        <v>9.8146020679000117</v>
      </c>
      <c r="Q113" s="95">
        <f>Q47/'2019_A1'!P48*100</f>
        <v>10.70998083269113</v>
      </c>
      <c r="R113" s="95">
        <f>R47/'2019_A1'!Q48*100</f>
        <v>11.017033569080585</v>
      </c>
      <c r="S113" s="95">
        <f>S47/'2019_A1'!R48*100</f>
        <v>11.369783423156292</v>
      </c>
    </row>
    <row r="114" spans="2:19" s="59" customFormat="1" ht="8.25" customHeight="1" x14ac:dyDescent="0.25">
      <c r="B114" s="47">
        <v>403</v>
      </c>
      <c r="C114" s="97" t="s">
        <v>181</v>
      </c>
      <c r="D114" s="22" t="s">
        <v>59</v>
      </c>
      <c r="E114" s="95">
        <f>E48/'2019_A1'!D49*100</f>
        <v>6.2334058587960772</v>
      </c>
      <c r="F114" s="95">
        <f>F48/'2019_A1'!E49*100</f>
        <v>6.1404501445995221</v>
      </c>
      <c r="G114" s="95">
        <f>G48/'2019_A1'!F49*100</f>
        <v>6.1330007583211641</v>
      </c>
      <c r="H114" s="95">
        <f>H48/'2019_A1'!G49*100</f>
        <v>5.8766276305691951</v>
      </c>
      <c r="I114" s="95">
        <f>I48/'2019_A1'!H49*100</f>
        <v>5.8115462332800281</v>
      </c>
      <c r="J114" s="95">
        <f>J48/'2019_A1'!I49*100</f>
        <v>5.8560919511879295</v>
      </c>
      <c r="K114" s="95">
        <f>K48/'2019_A1'!J49*100</f>
        <v>5.9661648890974348</v>
      </c>
      <c r="L114" s="95">
        <f>L48/'2019_A1'!K49*100</f>
        <v>6.345724766478841</v>
      </c>
      <c r="M114" s="95">
        <f>M48/'2019_A1'!L49*100</f>
        <v>6.752709729966794</v>
      </c>
      <c r="N114" s="95">
        <f>N48/'2019_A1'!M49*100</f>
        <v>7.1612794968522184</v>
      </c>
      <c r="O114" s="95">
        <f>O48/'2019_A1'!N49*100</f>
        <v>8.2884697552340842</v>
      </c>
      <c r="P114" s="95">
        <f>P48/'2019_A1'!O49*100</f>
        <v>9.3174261213799934</v>
      </c>
      <c r="Q114" s="95">
        <f>Q48/'2019_A1'!P49*100</f>
        <v>9.9323082816119133</v>
      </c>
      <c r="R114" s="95">
        <f>R48/'2019_A1'!Q49*100</f>
        <v>10.323405267225493</v>
      </c>
      <c r="S114" s="95">
        <f>S48/'2019_A1'!R49*100</f>
        <v>10.814599265423446</v>
      </c>
    </row>
    <row r="115" spans="2:19" s="59" customFormat="1" ht="8.25" customHeight="1" x14ac:dyDescent="0.25">
      <c r="B115" s="47">
        <v>404</v>
      </c>
      <c r="C115" s="97" t="s">
        <v>181</v>
      </c>
      <c r="D115" s="22" t="s">
        <v>60</v>
      </c>
      <c r="E115" s="95">
        <f>E49/'2019_A1'!D50*100</f>
        <v>9.2403579669625309</v>
      </c>
      <c r="F115" s="95">
        <f>F49/'2019_A1'!E50*100</f>
        <v>9.0283400809716596</v>
      </c>
      <c r="G115" s="95">
        <f>G49/'2019_A1'!F50*100</f>
        <v>8.9832381654079949</v>
      </c>
      <c r="H115" s="95">
        <f>H49/'2019_A1'!G50*100</f>
        <v>8.9315679237656624</v>
      </c>
      <c r="I115" s="95">
        <f>I49/'2019_A1'!H50*100</f>
        <v>8.9007669068092028</v>
      </c>
      <c r="J115" s="95">
        <f>J49/'2019_A1'!I50*100</f>
        <v>8.9611806067548549</v>
      </c>
      <c r="K115" s="95">
        <f>K49/'2019_A1'!J50*100</f>
        <v>9.8431847158491514</v>
      </c>
      <c r="L115" s="95">
        <f>L49/'2019_A1'!K50*100</f>
        <v>10.271485943775101</v>
      </c>
      <c r="M115" s="95">
        <f>M49/'2019_A1'!L50*100</f>
        <v>10.620861721523847</v>
      </c>
      <c r="N115" s="95">
        <f>N49/'2019_A1'!M50*100</f>
        <v>11.248143686622432</v>
      </c>
      <c r="O115" s="95">
        <f>O49/'2019_A1'!N50*100</f>
        <v>11.958522933689649</v>
      </c>
      <c r="P115" s="95">
        <f>P49/'2019_A1'!O50*100</f>
        <v>13.930029865301396</v>
      </c>
      <c r="Q115" s="95">
        <f>Q49/'2019_A1'!P50*100</f>
        <v>14.549137941523599</v>
      </c>
      <c r="R115" s="95">
        <f>R49/'2019_A1'!Q50*100</f>
        <v>14.852987593172603</v>
      </c>
      <c r="S115" s="95">
        <f>S49/'2019_A1'!R50*100</f>
        <v>15.303992108973622</v>
      </c>
    </row>
    <row r="116" spans="2:19" s="59" customFormat="1" ht="8.25" customHeight="1" x14ac:dyDescent="0.25">
      <c r="B116" s="23">
        <v>405</v>
      </c>
      <c r="C116" s="97" t="s">
        <v>181</v>
      </c>
      <c r="D116" s="22" t="s">
        <v>61</v>
      </c>
      <c r="E116" s="95">
        <f>E50/'2019_A1'!D51*100</f>
        <v>4.6091057066258134</v>
      </c>
      <c r="F116" s="95">
        <f>F50/'2019_A1'!E51*100</f>
        <v>4.4808386777298699</v>
      </c>
      <c r="G116" s="95">
        <f>G50/'2019_A1'!F51*100</f>
        <v>4.4724547401206936</v>
      </c>
      <c r="H116" s="95">
        <f>H50/'2019_A1'!G51*100</f>
        <v>4.4441168883811768</v>
      </c>
      <c r="I116" s="95">
        <f>I50/'2019_A1'!H51*100</f>
        <v>4.6452296732686698</v>
      </c>
      <c r="J116" s="95">
        <f>J50/'2019_A1'!I51*100</f>
        <v>5.2555211253750427</v>
      </c>
      <c r="K116" s="95">
        <f>K50/'2019_A1'!J51*100</f>
        <v>5.5598887242284798</v>
      </c>
      <c r="L116" s="95">
        <f>L50/'2019_A1'!K51*100</f>
        <v>5.8775883467241492</v>
      </c>
      <c r="M116" s="95">
        <f>M50/'2019_A1'!L51*100</f>
        <v>5.863088949926051</v>
      </c>
      <c r="N116" s="95">
        <f>N50/'2019_A1'!M51*100</f>
        <v>6.2197156247517675</v>
      </c>
      <c r="O116" s="95">
        <f>O50/'2019_A1'!N51*100</f>
        <v>7.8676228699256532</v>
      </c>
      <c r="P116" s="95">
        <f>P50/'2019_A1'!O51*100</f>
        <v>9.0878072466240614</v>
      </c>
      <c r="Q116" s="95">
        <f>Q50/'2019_A1'!P51*100</f>
        <v>10.246868284501284</v>
      </c>
      <c r="R116" s="95">
        <f>R50/'2019_A1'!Q51*100</f>
        <v>11.025459503395474</v>
      </c>
      <c r="S116" s="95">
        <f>S50/'2019_A1'!R51*100</f>
        <v>11.545689915756547</v>
      </c>
    </row>
    <row r="117" spans="2:19" s="59" customFormat="1" ht="8.25" customHeight="1" x14ac:dyDescent="0.25">
      <c r="B117" s="47">
        <v>451</v>
      </c>
      <c r="C117" s="97" t="s">
        <v>181</v>
      </c>
      <c r="D117" s="22" t="s">
        <v>62</v>
      </c>
      <c r="E117" s="95">
        <f>E51/'2019_A1'!D52*100</f>
        <v>2.8371487000716193</v>
      </c>
      <c r="F117" s="95">
        <f>F51/'2019_A1'!E52*100</f>
        <v>2.8501363332361569</v>
      </c>
      <c r="G117" s="95">
        <f>G51/'2019_A1'!F52*100</f>
        <v>2.8836048905938947</v>
      </c>
      <c r="H117" s="95">
        <f>H51/'2019_A1'!G52*100</f>
        <v>2.8710013492510802</v>
      </c>
      <c r="I117" s="95">
        <f>I51/'2019_A1'!H52*100</f>
        <v>2.93319264446846</v>
      </c>
      <c r="J117" s="95">
        <f>J51/'2019_A1'!I52*100</f>
        <v>3.0049828819362054</v>
      </c>
      <c r="K117" s="95">
        <f>K51/'2019_A1'!J52*100</f>
        <v>3.1784385041245944</v>
      </c>
      <c r="L117" s="95">
        <f>L51/'2019_A1'!K52*100</f>
        <v>3.6138375714201318</v>
      </c>
      <c r="M117" s="95">
        <f>M51/'2019_A1'!L52*100</f>
        <v>3.754679678627014</v>
      </c>
      <c r="N117" s="95">
        <f>N51/'2019_A1'!M52*100</f>
        <v>4.1303568301408475</v>
      </c>
      <c r="O117" s="95">
        <f>O51/'2019_A1'!N52*100</f>
        <v>5.0100877012393461</v>
      </c>
      <c r="P117" s="95">
        <f>P51/'2019_A1'!O52*100</f>
        <v>5.8110156644770088</v>
      </c>
      <c r="Q117" s="95">
        <f>Q51/'2019_A1'!P52*100</f>
        <v>6.1599811958468758</v>
      </c>
      <c r="R117" s="95">
        <f>R51/'2019_A1'!Q52*100</f>
        <v>6.5083702073812573</v>
      </c>
      <c r="S117" s="95">
        <f>S51/'2019_A1'!R52*100</f>
        <v>6.8277016474583325</v>
      </c>
    </row>
    <row r="118" spans="2:19" s="59" customFormat="1" ht="8.25" customHeight="1" x14ac:dyDescent="0.25">
      <c r="B118" s="47">
        <v>452</v>
      </c>
      <c r="C118" s="97" t="s">
        <v>181</v>
      </c>
      <c r="D118" s="22" t="s">
        <v>63</v>
      </c>
      <c r="E118" s="95">
        <f>E52/'2019_A1'!D53*100</f>
        <v>2.80758226037196</v>
      </c>
      <c r="F118" s="95">
        <f>F52/'2019_A1'!E53*100</f>
        <v>2.8966843975358998</v>
      </c>
      <c r="G118" s="95">
        <f>G52/'2019_A1'!F53*100</f>
        <v>2.8834481562642873</v>
      </c>
      <c r="H118" s="95">
        <f>H52/'2019_A1'!G53*100</f>
        <v>2.7236100770404637</v>
      </c>
      <c r="I118" s="95">
        <f>I52/'2019_A1'!H53*100</f>
        <v>2.704090002275457</v>
      </c>
      <c r="J118" s="95">
        <f>J52/'2019_A1'!I53*100</f>
        <v>2.8314818441150162</v>
      </c>
      <c r="K118" s="95">
        <f>K52/'2019_A1'!J53*100</f>
        <v>2.9290943855007421</v>
      </c>
      <c r="L118" s="95">
        <f>L52/'2019_A1'!K53*100</f>
        <v>3.0727528887412747</v>
      </c>
      <c r="M118" s="95">
        <f>M52/'2019_A1'!L53*100</f>
        <v>3.5224368912315964</v>
      </c>
      <c r="N118" s="95">
        <f>N52/'2019_A1'!M53*100</f>
        <v>4.2037681251928216</v>
      </c>
      <c r="O118" s="95">
        <f>O52/'2019_A1'!N53*100</f>
        <v>5.1739174097114677</v>
      </c>
      <c r="P118" s="95">
        <f>P52/'2019_A1'!O53*100</f>
        <v>5.8164006187324402</v>
      </c>
      <c r="Q118" s="95">
        <f>Q52/'2019_A1'!P53*100</f>
        <v>5.8963195384024134</v>
      </c>
      <c r="R118" s="95">
        <f>R52/'2019_A1'!Q53*100</f>
        <v>6.0653786186844219</v>
      </c>
      <c r="S118" s="95">
        <f>S52/'2019_A1'!R53*100</f>
        <v>6.0518519299503408</v>
      </c>
    </row>
    <row r="119" spans="2:19" s="59" customFormat="1" ht="8.25" customHeight="1" x14ac:dyDescent="0.25">
      <c r="B119" s="47">
        <v>453</v>
      </c>
      <c r="C119" s="97" t="s">
        <v>181</v>
      </c>
      <c r="D119" s="22" t="s">
        <v>64</v>
      </c>
      <c r="E119" s="95">
        <f>E53/'2019_A1'!D54*100</f>
        <v>4.0740931111139664</v>
      </c>
      <c r="F119" s="95">
        <f>F53/'2019_A1'!E54*100</f>
        <v>4.1916014362427276</v>
      </c>
      <c r="G119" s="95">
        <f>G53/'2019_A1'!F54*100</f>
        <v>4.3890458374691406</v>
      </c>
      <c r="H119" s="95">
        <f>H53/'2019_A1'!G54*100</f>
        <v>4.6392145891090371</v>
      </c>
      <c r="I119" s="95">
        <f>I53/'2019_A1'!H54*100</f>
        <v>4.8982260993232005</v>
      </c>
      <c r="J119" s="95">
        <f>J53/'2019_A1'!I54*100</f>
        <v>5.3364855809954861</v>
      </c>
      <c r="K119" s="95">
        <f>K53/'2019_A1'!J54*100</f>
        <v>5.6827170569401719</v>
      </c>
      <c r="L119" s="95">
        <f>L53/'2019_A1'!K54*100</f>
        <v>6.6861209875463175</v>
      </c>
      <c r="M119" s="95">
        <f>M53/'2019_A1'!L54*100</f>
        <v>7.0497452801917895</v>
      </c>
      <c r="N119" s="95">
        <f>N53/'2019_A1'!M54*100</f>
        <v>7.9882968894364028</v>
      </c>
      <c r="O119" s="95">
        <f>O53/'2019_A1'!N54*100</f>
        <v>9.0406352058470016</v>
      </c>
      <c r="P119" s="95">
        <f>P53/'2019_A1'!O54*100</f>
        <v>10.453203157958175</v>
      </c>
      <c r="Q119" s="95">
        <f>Q53/'2019_A1'!P54*100</f>
        <v>10.153342265892512</v>
      </c>
      <c r="R119" s="95">
        <f>R53/'2019_A1'!Q54*100</f>
        <v>11.169308170158491</v>
      </c>
      <c r="S119" s="95">
        <f>S53/'2019_A1'!R54*100</f>
        <v>11.067365041422059</v>
      </c>
    </row>
    <row r="120" spans="2:19" s="59" customFormat="1" ht="8.25" customHeight="1" x14ac:dyDescent="0.25">
      <c r="B120" s="47">
        <v>454</v>
      </c>
      <c r="C120" s="97" t="s">
        <v>181</v>
      </c>
      <c r="D120" s="22" t="s">
        <v>65</v>
      </c>
      <c r="E120" s="95">
        <f>E54/'2019_A1'!D55*100</f>
        <v>4.0565903872449116</v>
      </c>
      <c r="F120" s="95">
        <f>F54/'2019_A1'!E55*100</f>
        <v>4.5473049861362655</v>
      </c>
      <c r="G120" s="95">
        <f>G54/'2019_A1'!F55*100</f>
        <v>4.9519508313319491</v>
      </c>
      <c r="H120" s="95">
        <f>H54/'2019_A1'!G55*100</f>
        <v>5.2121571326603444</v>
      </c>
      <c r="I120" s="95">
        <f>I54/'2019_A1'!H55*100</f>
        <v>5.3478463612032012</v>
      </c>
      <c r="J120" s="95">
        <f>J54/'2019_A1'!I55*100</f>
        <v>5.634774609015639</v>
      </c>
      <c r="K120" s="95">
        <f>K54/'2019_A1'!J55*100</f>
        <v>6.1687749090278983</v>
      </c>
      <c r="L120" s="95">
        <f>L54/'2019_A1'!K55*100</f>
        <v>6.7481740742516507</v>
      </c>
      <c r="M120" s="95">
        <f>M54/'2019_A1'!L55*100</f>
        <v>7.2202085505070306</v>
      </c>
      <c r="N120" s="95">
        <f>N54/'2019_A1'!M55*100</f>
        <v>7.9995059491951084</v>
      </c>
      <c r="O120" s="95">
        <f>O54/'2019_A1'!N55*100</f>
        <v>9.46044921875</v>
      </c>
      <c r="P120" s="95">
        <f>P54/'2019_A1'!O55*100</f>
        <v>10.613240569897727</v>
      </c>
      <c r="Q120" s="95">
        <f>Q54/'2019_A1'!P55*100</f>
        <v>11.256473321880136</v>
      </c>
      <c r="R120" s="95">
        <f>R54/'2019_A1'!Q55*100</f>
        <v>11.922052957559641</v>
      </c>
      <c r="S120" s="95">
        <f>S54/'2019_A1'!R55*100</f>
        <v>12.365653884032616</v>
      </c>
    </row>
    <row r="121" spans="2:19" s="59" customFormat="1" ht="8.25" customHeight="1" x14ac:dyDescent="0.25">
      <c r="B121" s="47">
        <v>455</v>
      </c>
      <c r="C121" s="97" t="s">
        <v>181</v>
      </c>
      <c r="D121" s="22" t="s">
        <v>66</v>
      </c>
      <c r="E121" s="95">
        <f>E55/'2019_A1'!D56*100</f>
        <v>2.7176271052735377</v>
      </c>
      <c r="F121" s="95">
        <f>F55/'2019_A1'!E56*100</f>
        <v>2.7176061348723217</v>
      </c>
      <c r="G121" s="95">
        <f>G55/'2019_A1'!F56*100</f>
        <v>2.7108822274481787</v>
      </c>
      <c r="H121" s="95">
        <f>H55/'2019_A1'!G56*100</f>
        <v>2.6468740965236726</v>
      </c>
      <c r="I121" s="95">
        <f>I55/'2019_A1'!H56*100</f>
        <v>2.6860021431933578</v>
      </c>
      <c r="J121" s="95">
        <f>J55/'2019_A1'!I56*100</f>
        <v>2.619530512660897</v>
      </c>
      <c r="K121" s="95">
        <f>K55/'2019_A1'!J56*100</f>
        <v>2.7948945910869942</v>
      </c>
      <c r="L121" s="95">
        <f>L55/'2019_A1'!K56*100</f>
        <v>2.7607960791969344</v>
      </c>
      <c r="M121" s="95">
        <f>M55/'2019_A1'!L56*100</f>
        <v>2.901342012297488</v>
      </c>
      <c r="N121" s="95">
        <f>N55/'2019_A1'!M56*100</f>
        <v>3.1752581573599352</v>
      </c>
      <c r="O121" s="95">
        <f>O55/'2019_A1'!N56*100</f>
        <v>4.0623084780388155</v>
      </c>
      <c r="P121" s="95">
        <f>P55/'2019_A1'!O56*100</f>
        <v>4.8217134611671693</v>
      </c>
      <c r="Q121" s="95">
        <f>Q55/'2019_A1'!P56*100</f>
        <v>4.8421971596503877</v>
      </c>
      <c r="R121" s="95">
        <f>R55/'2019_A1'!Q56*100</f>
        <v>4.9055453991468614</v>
      </c>
      <c r="S121" s="95">
        <f>S55/'2019_A1'!R56*100</f>
        <v>4.9035500081050412</v>
      </c>
    </row>
    <row r="122" spans="2:19" s="59" customFormat="1" ht="8.25" customHeight="1" x14ac:dyDescent="0.25">
      <c r="B122" s="47">
        <v>456</v>
      </c>
      <c r="C122" s="97" t="s">
        <v>181</v>
      </c>
      <c r="D122" s="22" t="s">
        <v>67</v>
      </c>
      <c r="E122" s="95">
        <f>E56/'2019_A1'!D57*100</f>
        <v>9.8964609273887625</v>
      </c>
      <c r="F122" s="95">
        <f>F56/'2019_A1'!E57*100</f>
        <v>10.421239988134085</v>
      </c>
      <c r="G122" s="95">
        <f>G56/'2019_A1'!F57*100</f>
        <v>10.788053522584461</v>
      </c>
      <c r="H122" s="95">
        <f>H56/'2019_A1'!G57*100</f>
        <v>11.363166750302565</v>
      </c>
      <c r="I122" s="95">
        <f>I56/'2019_A1'!H57*100</f>
        <v>11.583644880528423</v>
      </c>
      <c r="J122" s="95">
        <f>J56/'2019_A1'!I57*100</f>
        <v>11.689263737809799</v>
      </c>
      <c r="K122" s="95">
        <f>K56/'2019_A1'!J57*100</f>
        <v>12.157421289355321</v>
      </c>
      <c r="L122" s="95">
        <f>L56/'2019_A1'!K57*100</f>
        <v>12.546015024092419</v>
      </c>
      <c r="M122" s="95">
        <f>M56/'2019_A1'!L57*100</f>
        <v>12.943790302069152</v>
      </c>
      <c r="N122" s="95">
        <f>N56/'2019_A1'!M57*100</f>
        <v>13.46768009886175</v>
      </c>
      <c r="O122" s="95">
        <f>O56/'2019_A1'!N57*100</f>
        <v>14.616473293921658</v>
      </c>
      <c r="P122" s="95">
        <f>P56/'2019_A1'!O57*100</f>
        <v>15.478382558739042</v>
      </c>
      <c r="Q122" s="95">
        <f>Q56/'2019_A1'!P57*100</f>
        <v>15.560249965037281</v>
      </c>
      <c r="R122" s="95">
        <f>R56/'2019_A1'!Q57*100</f>
        <v>15.786273633626594</v>
      </c>
      <c r="S122" s="95">
        <f>S56/'2019_A1'!R57*100</f>
        <v>16.061299776906139</v>
      </c>
    </row>
    <row r="123" spans="2:19" s="59" customFormat="1" ht="8.25" customHeight="1" x14ac:dyDescent="0.25">
      <c r="B123" s="47">
        <v>457</v>
      </c>
      <c r="C123" s="97" t="s">
        <v>181</v>
      </c>
      <c r="D123" s="22" t="s">
        <v>68</v>
      </c>
      <c r="E123" s="95">
        <f>E57/'2019_A1'!D58*100</f>
        <v>3.949568631252423</v>
      </c>
      <c r="F123" s="95">
        <f>F57/'2019_A1'!E58*100</f>
        <v>4.0520844043133533</v>
      </c>
      <c r="G123" s="95">
        <f>G57/'2019_A1'!F58*100</f>
        <v>4.2765070750145382</v>
      </c>
      <c r="H123" s="95">
        <f>H57/'2019_A1'!G58*100</f>
        <v>4.3280568910013519</v>
      </c>
      <c r="I123" s="95">
        <f>I57/'2019_A1'!H58*100</f>
        <v>4.2308462299119736</v>
      </c>
      <c r="J123" s="95">
        <f>J57/'2019_A1'!I58*100</f>
        <v>4.3289517622415836</v>
      </c>
      <c r="K123" s="95">
        <f>K57/'2019_A1'!J58*100</f>
        <v>4.5563476044417071</v>
      </c>
      <c r="L123" s="95">
        <f>L57/'2019_A1'!K58*100</f>
        <v>4.7910500481114724</v>
      </c>
      <c r="M123" s="95">
        <f>M57/'2019_A1'!L58*100</f>
        <v>5.0900529151900571</v>
      </c>
      <c r="N123" s="95">
        <f>N57/'2019_A1'!M58*100</f>
        <v>5.6173066600727344</v>
      </c>
      <c r="O123" s="95">
        <f>O57/'2019_A1'!N58*100</f>
        <v>6.4763530450975244</v>
      </c>
      <c r="P123" s="95">
        <f>P57/'2019_A1'!O58*100</f>
        <v>7.3223062887437367</v>
      </c>
      <c r="Q123" s="95">
        <f>Q57/'2019_A1'!P58*100</f>
        <v>7.5201543688515855</v>
      </c>
      <c r="R123" s="95">
        <f>R57/'2019_A1'!Q58*100</f>
        <v>8.0148873145710766</v>
      </c>
      <c r="S123" s="95">
        <f>S57/'2019_A1'!R58*100</f>
        <v>8.69954789289981</v>
      </c>
    </row>
    <row r="124" spans="2:19" s="59" customFormat="1" ht="8.25" customHeight="1" x14ac:dyDescent="0.25">
      <c r="B124" s="47">
        <v>458</v>
      </c>
      <c r="C124" s="97" t="s">
        <v>181</v>
      </c>
      <c r="D124" s="22" t="s">
        <v>69</v>
      </c>
      <c r="E124" s="95">
        <f>E58/'2019_A1'!D59*100</f>
        <v>3.4160230969291585</v>
      </c>
      <c r="F124" s="95">
        <f>F58/'2019_A1'!E59*100</f>
        <v>3.4910956021881869</v>
      </c>
      <c r="G124" s="95">
        <f>G58/'2019_A1'!F59*100</f>
        <v>3.5106357675749815</v>
      </c>
      <c r="H124" s="95">
        <f>H58/'2019_A1'!G59*100</f>
        <v>3.5174642497002613</v>
      </c>
      <c r="I124" s="95">
        <f>I58/'2019_A1'!H59*100</f>
        <v>3.7891776157255612</v>
      </c>
      <c r="J124" s="95">
        <f>J58/'2019_A1'!I59*100</f>
        <v>4.1168429157304249</v>
      </c>
      <c r="K124" s="95">
        <f>K58/'2019_A1'!J59*100</f>
        <v>4.6245958567836185</v>
      </c>
      <c r="L124" s="95">
        <f>L58/'2019_A1'!K59*100</f>
        <v>5.0457289116758233</v>
      </c>
      <c r="M124" s="95">
        <f>M58/'2019_A1'!L59*100</f>
        <v>5.6289653198492582</v>
      </c>
      <c r="N124" s="95">
        <f>N58/'2019_A1'!M59*100</f>
        <v>6.1594031451600184</v>
      </c>
      <c r="O124" s="95">
        <f>O58/'2019_A1'!N59*100</f>
        <v>7.2880380691714359</v>
      </c>
      <c r="P124" s="95">
        <f>P58/'2019_A1'!O59*100</f>
        <v>8.3871366346421183</v>
      </c>
      <c r="Q124" s="95">
        <f>Q58/'2019_A1'!P59*100</f>
        <v>8.7551183768972631</v>
      </c>
      <c r="R124" s="95">
        <f>R58/'2019_A1'!Q59*100</f>
        <v>8.9093619375461017</v>
      </c>
      <c r="S124" s="95">
        <f>S58/'2019_A1'!R59*100</f>
        <v>9.5691038276415306</v>
      </c>
    </row>
    <row r="125" spans="2:19" s="59" customFormat="1" ht="8.25" customHeight="1" x14ac:dyDescent="0.25">
      <c r="B125" s="47">
        <v>459</v>
      </c>
      <c r="C125" s="97" t="s">
        <v>181</v>
      </c>
      <c r="D125" s="22" t="s">
        <v>70</v>
      </c>
      <c r="E125" s="95">
        <f>E59/'2019_A1'!D60*100</f>
        <v>4.5361094341617312</v>
      </c>
      <c r="F125" s="95">
        <f>F59/'2019_A1'!E60*100</f>
        <v>4.5424945733845385</v>
      </c>
      <c r="G125" s="95">
        <f>G59/'2019_A1'!F60*100</f>
        <v>4.6972010745376922</v>
      </c>
      <c r="H125" s="95">
        <f>H59/'2019_A1'!G60*100</f>
        <v>4.8197277772194864</v>
      </c>
      <c r="I125" s="95">
        <f>I59/'2019_A1'!H60*100</f>
        <v>4.8645030471410644</v>
      </c>
      <c r="J125" s="95">
        <f>J59/'2019_A1'!I60*100</f>
        <v>4.9398662821553225</v>
      </c>
      <c r="K125" s="95">
        <f>K59/'2019_A1'!J60*100</f>
        <v>5.2571500322472025</v>
      </c>
      <c r="L125" s="95">
        <f>L59/'2019_A1'!K60*100</f>
        <v>5.5107235392815968</v>
      </c>
      <c r="M125" s="95">
        <f>M59/'2019_A1'!L60*100</f>
        <v>5.8660812670210278</v>
      </c>
      <c r="N125" s="95">
        <f>N59/'2019_A1'!M60*100</f>
        <v>6.2718464288560734</v>
      </c>
      <c r="O125" s="95">
        <f>O59/'2019_A1'!N60*100</f>
        <v>6.8887033308292311</v>
      </c>
      <c r="P125" s="95">
        <f>P59/'2019_A1'!O60*100</f>
        <v>8.1734576826274559</v>
      </c>
      <c r="Q125" s="95">
        <f>Q59/'2019_A1'!P60*100</f>
        <v>8.684786881563431</v>
      </c>
      <c r="R125" s="95">
        <f>R59/'2019_A1'!Q60*100</f>
        <v>9.12988361322315</v>
      </c>
      <c r="S125" s="95">
        <f>S59/'2019_A1'!R60*100</f>
        <v>9.3400915996425375</v>
      </c>
    </row>
    <row r="126" spans="2:19" s="59" customFormat="1" ht="8.25" customHeight="1" x14ac:dyDescent="0.25">
      <c r="B126" s="47">
        <v>460</v>
      </c>
      <c r="C126" s="97" t="s">
        <v>181</v>
      </c>
      <c r="D126" s="22" t="s">
        <v>71</v>
      </c>
      <c r="E126" s="95">
        <f>E60/'2019_A1'!D61*100</f>
        <v>6.7227588915491578</v>
      </c>
      <c r="F126" s="95">
        <f>F60/'2019_A1'!E61*100</f>
        <v>6.7105421324678449</v>
      </c>
      <c r="G126" s="95">
        <f>G60/'2019_A1'!F61*100</f>
        <v>6.655307877741734</v>
      </c>
      <c r="H126" s="95">
        <f>H60/'2019_A1'!G61*100</f>
        <v>6.7164290068844519</v>
      </c>
      <c r="I126" s="95">
        <f>I60/'2019_A1'!H61*100</f>
        <v>6.9446298521188385</v>
      </c>
      <c r="J126" s="95">
        <f>J60/'2019_A1'!I61*100</f>
        <v>7.3108573285859917</v>
      </c>
      <c r="K126" s="95">
        <f>K60/'2019_A1'!J61*100</f>
        <v>8.0782210437507533</v>
      </c>
      <c r="L126" s="95">
        <f>L60/'2019_A1'!K61*100</f>
        <v>8.379164106637095</v>
      </c>
      <c r="M126" s="95">
        <f>M60/'2019_A1'!L61*100</f>
        <v>8.7958684830238187</v>
      </c>
      <c r="N126" s="95">
        <f>N60/'2019_A1'!M61*100</f>
        <v>9.8293485284614928</v>
      </c>
      <c r="O126" s="95">
        <f>O60/'2019_A1'!N61*100</f>
        <v>11.385693354416608</v>
      </c>
      <c r="P126" s="95">
        <f>P60/'2019_A1'!O61*100</f>
        <v>12.647578953397629</v>
      </c>
      <c r="Q126" s="95">
        <f>Q60/'2019_A1'!P61*100</f>
        <v>13.263127935107445</v>
      </c>
      <c r="R126" s="95">
        <f>R60/'2019_A1'!Q61*100</f>
        <v>13.976186104323506</v>
      </c>
      <c r="S126" s="95">
        <f>S60/'2019_A1'!R61*100</f>
        <v>14.504880473903119</v>
      </c>
    </row>
    <row r="127" spans="2:19" s="59" customFormat="1" ht="8.25" customHeight="1" x14ac:dyDescent="0.25">
      <c r="B127" s="47">
        <v>461</v>
      </c>
      <c r="C127" s="97" t="s">
        <v>181</v>
      </c>
      <c r="D127" s="22" t="s">
        <v>72</v>
      </c>
      <c r="E127" s="95">
        <f>E61/'2019_A1'!D62*100</f>
        <v>5.5833555614830628</v>
      </c>
      <c r="F127" s="95">
        <f>F61/'2019_A1'!E62*100</f>
        <v>5.687799428534599</v>
      </c>
      <c r="G127" s="95">
        <f>G61/'2019_A1'!F62*100</f>
        <v>5.5796678974757619</v>
      </c>
      <c r="H127" s="95">
        <f>H61/'2019_A1'!G62*100</f>
        <v>5.5203983994432848</v>
      </c>
      <c r="I127" s="95">
        <f>I61/'2019_A1'!H62*100</f>
        <v>5.4369272591748148</v>
      </c>
      <c r="J127" s="95">
        <f>J61/'2019_A1'!I62*100</f>
        <v>5.2472127968977222</v>
      </c>
      <c r="K127" s="95">
        <f>K61/'2019_A1'!J62*100</f>
        <v>5.2263562947490705</v>
      </c>
      <c r="L127" s="95">
        <f>L61/'2019_A1'!K62*100</f>
        <v>5.2386508987276441</v>
      </c>
      <c r="M127" s="95">
        <f>M61/'2019_A1'!L62*100</f>
        <v>5.5644988798955319</v>
      </c>
      <c r="N127" s="95">
        <f>N61/'2019_A1'!M62*100</f>
        <v>5.9482904297865149</v>
      </c>
      <c r="O127" s="95">
        <f>O61/'2019_A1'!N62*100</f>
        <v>7.2042492632145141</v>
      </c>
      <c r="P127" s="95">
        <f>P61/'2019_A1'!O62*100</f>
        <v>8.131538271992115</v>
      </c>
      <c r="Q127" s="95">
        <f>Q61/'2019_A1'!P62*100</f>
        <v>8.2283031160836639</v>
      </c>
      <c r="R127" s="95">
        <f>R61/'2019_A1'!Q62*100</f>
        <v>8.4119425889149664</v>
      </c>
      <c r="S127" s="95">
        <f>S61/'2019_A1'!R62*100</f>
        <v>8.7827235474075156</v>
      </c>
    </row>
    <row r="128" spans="2:19" s="5" customFormat="1" ht="8.25" customHeight="1" x14ac:dyDescent="0.15">
      <c r="B128" s="47">
        <v>462</v>
      </c>
      <c r="C128" s="97" t="s">
        <v>181</v>
      </c>
      <c r="D128" s="22" t="s">
        <v>73</v>
      </c>
      <c r="E128" s="95">
        <f>E62/'2019_A1'!D63*100</f>
        <v>2.289747040756462</v>
      </c>
      <c r="F128" s="95">
        <f>F62/'2019_A1'!E63*100</f>
        <v>2.1822960798215427</v>
      </c>
      <c r="G128" s="95">
        <f>G62/'2019_A1'!F63*100</f>
        <v>2.1509473173772991</v>
      </c>
      <c r="H128" s="95">
        <f>H62/'2019_A1'!G63*100</f>
        <v>2.148124956515689</v>
      </c>
      <c r="I128" s="95">
        <f>I62/'2019_A1'!H63*100</f>
        <v>2.1449356170828175</v>
      </c>
      <c r="J128" s="95">
        <f>J62/'2019_A1'!I63*100</f>
        <v>2.2800279329608939</v>
      </c>
      <c r="K128" s="95">
        <f>K62/'2019_A1'!J63*100</f>
        <v>2.4906314077635581</v>
      </c>
      <c r="L128" s="95">
        <f>L62/'2019_A1'!K63*100</f>
        <v>2.5655583549199816</v>
      </c>
      <c r="M128" s="95">
        <f>M62/'2019_A1'!L63*100</f>
        <v>2.9273049645390072</v>
      </c>
      <c r="N128" s="95">
        <f>N62/'2019_A1'!M63*100</f>
        <v>3.4754771042996868</v>
      </c>
      <c r="O128" s="95">
        <f>O62/'2019_A1'!N63*100</f>
        <v>4.474139891207388</v>
      </c>
      <c r="P128" s="95">
        <f>P62/'2019_A1'!O63*100</f>
        <v>4.5006241099840016</v>
      </c>
      <c r="Q128" s="95">
        <f>Q62/'2019_A1'!P63*100</f>
        <v>4.5742186811443482</v>
      </c>
      <c r="R128" s="95">
        <f>R62/'2019_A1'!Q63*100</f>
        <v>4.7027179072465808</v>
      </c>
      <c r="S128" s="95">
        <f>S62/'2019_A1'!R63*100</f>
        <v>4.8220496785300213</v>
      </c>
    </row>
    <row r="129" spans="2:19" s="10" customFormat="1" ht="16.5" customHeight="1" x14ac:dyDescent="0.25">
      <c r="B129" s="50">
        <v>4</v>
      </c>
      <c r="C129" s="97" t="s">
        <v>181</v>
      </c>
      <c r="D129" s="24" t="s">
        <v>74</v>
      </c>
      <c r="E129" s="95">
        <f>E63/'2019_A1'!D64*100</f>
        <v>5.0331271897454171</v>
      </c>
      <c r="F129" s="95">
        <f>F63/'2019_A1'!E64*100</f>
        <v>5.1105896635533181</v>
      </c>
      <c r="G129" s="95">
        <f>G63/'2019_A1'!F64*100</f>
        <v>5.2164717445985369</v>
      </c>
      <c r="H129" s="95">
        <f>H63/'2019_A1'!G64*100</f>
        <v>5.2812790205390243</v>
      </c>
      <c r="I129" s="95">
        <f>I63/'2019_A1'!H64*100</f>
        <v>5.3440608465020816</v>
      </c>
      <c r="J129" s="95">
        <f>J63/'2019_A1'!I64*100</f>
        <v>5.5018714878075849</v>
      </c>
      <c r="K129" s="95">
        <f>K63/'2019_A1'!J64*100</f>
        <v>5.8485220043097526</v>
      </c>
      <c r="L129" s="95">
        <f>L63/'2019_A1'!K64*100</f>
        <v>6.2256035017535387</v>
      </c>
      <c r="M129" s="95">
        <f>M63/'2019_A1'!L64*100</f>
        <v>6.6110462751574284</v>
      </c>
      <c r="N129" s="95">
        <f>N63/'2019_A1'!M64*100</f>
        <v>7.2206958795248966</v>
      </c>
      <c r="O129" s="95">
        <f>O63/'2019_A1'!N64*100</f>
        <v>8.3309830717064823</v>
      </c>
      <c r="P129" s="95">
        <f>P63/'2019_A1'!O64*100</f>
        <v>9.435569627576907</v>
      </c>
      <c r="Q129" s="95">
        <f>Q63/'2019_A1'!P64*100</f>
        <v>9.8521452979327684</v>
      </c>
      <c r="R129" s="95">
        <f>R63/'2019_A1'!Q64*100</f>
        <v>10.303789638831789</v>
      </c>
      <c r="S129" s="95">
        <f>S63/'2019_A1'!R64*100</f>
        <v>10.635585812589063</v>
      </c>
    </row>
    <row r="130" spans="2:19" s="8" customFormat="1" ht="16.5" customHeight="1" x14ac:dyDescent="0.25">
      <c r="B130" s="50">
        <v>0</v>
      </c>
      <c r="C130" s="97" t="s">
        <v>181</v>
      </c>
      <c r="D130" s="24" t="s">
        <v>75</v>
      </c>
      <c r="E130" s="95">
        <f>E64/'2019_A1'!D65*100</f>
        <v>5.772943675126152</v>
      </c>
      <c r="F130" s="95">
        <f>F64/'2019_A1'!E65*100</f>
        <v>5.7469009487409313</v>
      </c>
      <c r="G130" s="95">
        <f>G64/'2019_A1'!F65*100</f>
        <v>5.73403311019353</v>
      </c>
      <c r="H130" s="95">
        <f>H64/'2019_A1'!G65*100</f>
        <v>5.7018634384448239</v>
      </c>
      <c r="I130" s="95">
        <f>I64/'2019_A1'!H65*100</f>
        <v>5.7213593708517605</v>
      </c>
      <c r="J130" s="95">
        <f>J64/'2019_A1'!I65*100</f>
        <v>5.7860071608868227</v>
      </c>
      <c r="K130" s="95">
        <f>K64/'2019_A1'!J65*100</f>
        <v>6.0543823310098093</v>
      </c>
      <c r="L130" s="95">
        <f>L64/'2019_A1'!K65*100</f>
        <v>6.3256500357694021</v>
      </c>
      <c r="M130" s="95">
        <f>M64/'2019_A1'!L65*100</f>
        <v>6.7477699610515751</v>
      </c>
      <c r="N130" s="95">
        <f>N64/'2019_A1'!M65*100</f>
        <v>7.2953499535374817</v>
      </c>
      <c r="O130" s="95">
        <f>O64/'2019_A1'!N65*100</f>
        <v>8.3745500434675701</v>
      </c>
      <c r="P130" s="95">
        <f>P64/'2019_A1'!O65*100</f>
        <v>9.3784865622032587</v>
      </c>
      <c r="Q130" s="95">
        <f>Q64/'2019_A1'!P65*100</f>
        <v>9.7561465695062335</v>
      </c>
      <c r="R130" s="95">
        <f>R64/'2019_A1'!Q65*100</f>
        <v>10.18584774996342</v>
      </c>
      <c r="S130" s="95">
        <f>S64/'2019_A1'!R65*100</f>
        <v>10.522970353312298</v>
      </c>
    </row>
    <row r="131" spans="2:19" s="8" customFormat="1" ht="8.25" customHeight="1" x14ac:dyDescent="0.25">
      <c r="D131" s="11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7"/>
      <c r="Q131" s="7"/>
      <c r="R131" s="32"/>
      <c r="S131" s="32"/>
    </row>
    <row r="132" spans="2:19" s="13" customFormat="1" ht="8.25" customHeight="1" x14ac:dyDescent="0.25">
      <c r="D132" s="81" t="s">
        <v>76</v>
      </c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12"/>
      <c r="P132" s="6"/>
      <c r="Q132" s="6"/>
      <c r="R132" s="34"/>
      <c r="S132" s="34"/>
    </row>
    <row r="133" spans="2:19" s="13" customFormat="1" ht="8.25" customHeight="1" x14ac:dyDescent="0.15"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12"/>
      <c r="P133" s="14"/>
      <c r="Q133" s="14"/>
      <c r="R133" s="37"/>
      <c r="S133" s="37"/>
    </row>
    <row r="134" spans="2:19" s="59" customFormat="1" ht="8.25" customHeight="1" x14ac:dyDescent="0.25">
      <c r="D134" s="15" t="s">
        <v>77</v>
      </c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2"/>
      <c r="P134" s="17"/>
      <c r="Q134" s="17"/>
      <c r="R134" s="39"/>
      <c r="S134" s="39"/>
    </row>
  </sheetData>
  <mergeCells count="10">
    <mergeCell ref="D132:N132"/>
    <mergeCell ref="B71:B73"/>
    <mergeCell ref="D71:D73"/>
    <mergeCell ref="E71:P71"/>
    <mergeCell ref="E73:P73"/>
    <mergeCell ref="D66:N66"/>
    <mergeCell ref="B5:B7"/>
    <mergeCell ref="D5:D7"/>
    <mergeCell ref="E5:P5"/>
    <mergeCell ref="E7:P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EF60-B755-4843-87C7-6E15E9E8DA91}">
  <dimension ref="B1:U65"/>
  <sheetViews>
    <sheetView workbookViewId="0">
      <selection activeCell="E2" sqref="E2"/>
    </sheetView>
    <sheetView workbookViewId="1"/>
  </sheetViews>
  <sheetFormatPr baseColWidth="10" defaultRowHeight="15" x14ac:dyDescent="0.25"/>
  <sheetData>
    <row r="1" spans="2:21" x14ac:dyDescent="0.25">
      <c r="C1" t="s">
        <v>162</v>
      </c>
    </row>
    <row r="2" spans="2:21" x14ac:dyDescent="0.25">
      <c r="C2" t="s">
        <v>163</v>
      </c>
    </row>
    <row r="6" spans="2:21" x14ac:dyDescent="0.25">
      <c r="C6" t="s">
        <v>0</v>
      </c>
      <c r="D6" t="s">
        <v>164</v>
      </c>
      <c r="S6" t="s">
        <v>165</v>
      </c>
    </row>
    <row r="7" spans="2:21" x14ac:dyDescent="0.25">
      <c r="D7">
        <v>2005</v>
      </c>
      <c r="E7">
        <v>2006</v>
      </c>
      <c r="F7">
        <v>2007</v>
      </c>
      <c r="G7">
        <v>2008</v>
      </c>
      <c r="H7">
        <v>2009</v>
      </c>
      <c r="I7">
        <v>2010</v>
      </c>
      <c r="J7">
        <v>2011</v>
      </c>
      <c r="K7">
        <v>2012</v>
      </c>
      <c r="L7">
        <v>2013</v>
      </c>
      <c r="M7">
        <v>2014</v>
      </c>
      <c r="N7">
        <v>2015</v>
      </c>
      <c r="O7">
        <v>2016</v>
      </c>
      <c r="P7">
        <v>2017</v>
      </c>
      <c r="Q7">
        <v>2018</v>
      </c>
      <c r="R7">
        <v>2019</v>
      </c>
      <c r="S7" t="s">
        <v>166</v>
      </c>
      <c r="T7" t="s">
        <v>167</v>
      </c>
      <c r="U7" t="s">
        <v>168</v>
      </c>
    </row>
    <row r="8" spans="2:21" x14ac:dyDescent="0.25">
      <c r="D8" t="s">
        <v>2</v>
      </c>
      <c r="S8" t="s">
        <v>3</v>
      </c>
    </row>
    <row r="9" spans="2:21" x14ac:dyDescent="0.25">
      <c r="B9" t="s">
        <v>82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J9" t="s">
        <v>11</v>
      </c>
      <c r="K9" t="s">
        <v>12</v>
      </c>
      <c r="L9" t="s">
        <v>13</v>
      </c>
      <c r="M9" t="s">
        <v>14</v>
      </c>
      <c r="N9" t="s">
        <v>15</v>
      </c>
      <c r="O9" t="s">
        <v>16</v>
      </c>
      <c r="P9" t="s">
        <v>17</v>
      </c>
      <c r="Q9" t="s">
        <v>18</v>
      </c>
      <c r="R9" t="s">
        <v>19</v>
      </c>
      <c r="S9" t="s">
        <v>79</v>
      </c>
      <c r="T9" t="s">
        <v>78</v>
      </c>
      <c r="U9" t="s">
        <v>83</v>
      </c>
    </row>
    <row r="10" spans="2:21" x14ac:dyDescent="0.25">
      <c r="B10">
        <v>101</v>
      </c>
      <c r="C10" t="s">
        <v>20</v>
      </c>
      <c r="D10">
        <v>245273</v>
      </c>
      <c r="E10">
        <v>245467</v>
      </c>
      <c r="F10">
        <v>245810</v>
      </c>
      <c r="G10">
        <v>246012</v>
      </c>
      <c r="H10">
        <v>247400</v>
      </c>
      <c r="I10">
        <v>248867</v>
      </c>
      <c r="J10">
        <v>243829</v>
      </c>
      <c r="K10">
        <v>245798</v>
      </c>
      <c r="L10">
        <v>247227</v>
      </c>
      <c r="M10">
        <v>248502</v>
      </c>
      <c r="N10">
        <v>251364</v>
      </c>
      <c r="O10">
        <v>248667</v>
      </c>
      <c r="P10">
        <v>248023</v>
      </c>
      <c r="Q10">
        <v>248292</v>
      </c>
      <c r="R10">
        <v>249406</v>
      </c>
      <c r="S10">
        <v>1.6850611359587073</v>
      </c>
      <c r="T10">
        <v>0.36377976837208553</v>
      </c>
      <c r="U10">
        <v>0.44866528120116639</v>
      </c>
    </row>
    <row r="11" spans="2:21" x14ac:dyDescent="0.25">
      <c r="B11">
        <v>102</v>
      </c>
      <c r="C11" t="s">
        <v>169</v>
      </c>
      <c r="D11">
        <v>107726</v>
      </c>
      <c r="E11">
        <v>106665</v>
      </c>
      <c r="F11">
        <v>105320</v>
      </c>
      <c r="G11">
        <v>104423</v>
      </c>
      <c r="H11">
        <v>103446</v>
      </c>
      <c r="I11">
        <v>102394</v>
      </c>
      <c r="J11">
        <v>98588</v>
      </c>
      <c r="K11">
        <v>98095</v>
      </c>
      <c r="L11">
        <v>98197</v>
      </c>
      <c r="M11">
        <v>98966</v>
      </c>
      <c r="N11">
        <v>101079</v>
      </c>
      <c r="O11">
        <v>103668</v>
      </c>
      <c r="P11">
        <v>104548</v>
      </c>
      <c r="Q11">
        <v>104948</v>
      </c>
      <c r="R11">
        <v>104291</v>
      </c>
      <c r="S11">
        <v>-3.1886452666951342</v>
      </c>
      <c r="T11">
        <v>5.3806357739021484</v>
      </c>
      <c r="U11">
        <v>-0.62602431680451276</v>
      </c>
    </row>
    <row r="12" spans="2:21" x14ac:dyDescent="0.25">
      <c r="B12">
        <v>103</v>
      </c>
      <c r="C12" t="s">
        <v>170</v>
      </c>
      <c r="D12">
        <v>121199</v>
      </c>
      <c r="E12">
        <v>120493</v>
      </c>
      <c r="F12">
        <v>120009</v>
      </c>
      <c r="G12">
        <v>120538</v>
      </c>
      <c r="H12">
        <v>121109</v>
      </c>
      <c r="I12">
        <v>121451</v>
      </c>
      <c r="J12">
        <v>120889</v>
      </c>
      <c r="K12">
        <v>121758</v>
      </c>
      <c r="L12">
        <v>122457</v>
      </c>
      <c r="M12">
        <v>123027</v>
      </c>
      <c r="N12">
        <v>124045</v>
      </c>
      <c r="O12">
        <v>123909</v>
      </c>
      <c r="P12">
        <v>123914</v>
      </c>
      <c r="Q12">
        <v>124151</v>
      </c>
      <c r="R12">
        <v>124371</v>
      </c>
      <c r="S12">
        <v>2.6171833100933175</v>
      </c>
      <c r="T12">
        <v>1.0924431222414592</v>
      </c>
      <c r="U12">
        <v>0.1772035666245137</v>
      </c>
    </row>
    <row r="13" spans="2:21" x14ac:dyDescent="0.25">
      <c r="B13">
        <v>151</v>
      </c>
      <c r="C13" t="s">
        <v>23</v>
      </c>
      <c r="D13">
        <v>175298</v>
      </c>
      <c r="E13">
        <v>174974</v>
      </c>
      <c r="F13">
        <v>174401</v>
      </c>
      <c r="G13">
        <v>173765</v>
      </c>
      <c r="H13">
        <v>173223</v>
      </c>
      <c r="I13">
        <v>172643</v>
      </c>
      <c r="J13">
        <v>170865</v>
      </c>
      <c r="K13">
        <v>171015</v>
      </c>
      <c r="L13">
        <v>171475</v>
      </c>
      <c r="M13">
        <v>172541</v>
      </c>
      <c r="N13">
        <v>174205</v>
      </c>
      <c r="O13">
        <v>174749</v>
      </c>
      <c r="P13">
        <v>175079</v>
      </c>
      <c r="Q13">
        <v>175920</v>
      </c>
      <c r="R13">
        <v>176523</v>
      </c>
      <c r="S13">
        <v>0.69881002635512102</v>
      </c>
      <c r="T13">
        <v>2.307857262911424</v>
      </c>
      <c r="U13">
        <v>0.3427694406548431</v>
      </c>
    </row>
    <row r="14" spans="2:21" x14ac:dyDescent="0.25">
      <c r="B14">
        <v>153</v>
      </c>
      <c r="C14" t="s">
        <v>26</v>
      </c>
      <c r="D14">
        <v>151452</v>
      </c>
      <c r="E14">
        <v>149656</v>
      </c>
      <c r="F14">
        <v>148091</v>
      </c>
      <c r="G14">
        <v>146187</v>
      </c>
      <c r="H14">
        <v>144680</v>
      </c>
      <c r="I14">
        <v>143014</v>
      </c>
      <c r="J14">
        <v>139575</v>
      </c>
      <c r="K14">
        <v>138655</v>
      </c>
      <c r="L14">
        <v>137833</v>
      </c>
      <c r="M14">
        <v>137256</v>
      </c>
      <c r="N14">
        <v>138236</v>
      </c>
      <c r="O14">
        <v>137979</v>
      </c>
      <c r="P14">
        <v>137563</v>
      </c>
      <c r="Q14">
        <v>137014</v>
      </c>
      <c r="R14">
        <v>136292</v>
      </c>
      <c r="S14">
        <v>-10.009772073000027</v>
      </c>
      <c r="T14">
        <v>-0.70233723844494955</v>
      </c>
      <c r="U14">
        <v>-0.52695345001240745</v>
      </c>
    </row>
    <row r="15" spans="2:21" x14ac:dyDescent="0.25">
      <c r="B15">
        <v>154</v>
      </c>
      <c r="C15" t="s">
        <v>27</v>
      </c>
      <c r="D15">
        <v>97749</v>
      </c>
      <c r="E15">
        <v>96972</v>
      </c>
      <c r="F15">
        <v>95871</v>
      </c>
      <c r="G15">
        <v>94870</v>
      </c>
      <c r="H15">
        <v>93903</v>
      </c>
      <c r="I15">
        <v>92836</v>
      </c>
      <c r="J15">
        <v>90919</v>
      </c>
      <c r="K15">
        <v>90391</v>
      </c>
      <c r="L15">
        <v>90423</v>
      </c>
      <c r="M15">
        <v>90908</v>
      </c>
      <c r="N15">
        <v>91500</v>
      </c>
      <c r="O15">
        <v>92079</v>
      </c>
      <c r="P15">
        <v>91720</v>
      </c>
      <c r="Q15">
        <v>91307</v>
      </c>
      <c r="R15">
        <v>91297</v>
      </c>
      <c r="S15">
        <v>-6.6005790340566142</v>
      </c>
      <c r="T15">
        <v>0.42790513486161835</v>
      </c>
      <c r="U15">
        <v>-1.0952062821032341E-2</v>
      </c>
    </row>
    <row r="16" spans="2:21" x14ac:dyDescent="0.25">
      <c r="B16">
        <v>155</v>
      </c>
      <c r="C16" t="s">
        <v>28</v>
      </c>
      <c r="D16">
        <v>146690</v>
      </c>
      <c r="E16">
        <v>145488</v>
      </c>
      <c r="F16">
        <v>144044</v>
      </c>
      <c r="G16">
        <v>142321</v>
      </c>
      <c r="H16">
        <v>140553</v>
      </c>
      <c r="I16">
        <v>139060</v>
      </c>
      <c r="J16">
        <v>136516</v>
      </c>
      <c r="K16">
        <v>135418</v>
      </c>
      <c r="L16">
        <v>134661</v>
      </c>
      <c r="M16">
        <v>133905</v>
      </c>
      <c r="N16">
        <v>134896</v>
      </c>
      <c r="O16">
        <v>133610</v>
      </c>
      <c r="P16">
        <v>133046</v>
      </c>
      <c r="Q16">
        <v>132765</v>
      </c>
      <c r="R16">
        <v>132285</v>
      </c>
      <c r="S16">
        <v>-9.8200286318085759</v>
      </c>
      <c r="T16">
        <v>-1.2098129270751652</v>
      </c>
      <c r="U16">
        <v>-0.36154106880578468</v>
      </c>
    </row>
    <row r="17" spans="2:21" x14ac:dyDescent="0.25">
      <c r="B17">
        <v>157</v>
      </c>
      <c r="C17" t="s">
        <v>29</v>
      </c>
      <c r="D17">
        <v>134581</v>
      </c>
      <c r="E17">
        <v>134178</v>
      </c>
      <c r="F17">
        <v>133560</v>
      </c>
      <c r="G17">
        <v>132613</v>
      </c>
      <c r="H17">
        <v>132066</v>
      </c>
      <c r="I17">
        <v>131481</v>
      </c>
      <c r="J17">
        <v>130165</v>
      </c>
      <c r="K17">
        <v>130047</v>
      </c>
      <c r="L17">
        <v>130147</v>
      </c>
      <c r="M17">
        <v>130601</v>
      </c>
      <c r="N17">
        <v>132320</v>
      </c>
      <c r="O17">
        <v>132979</v>
      </c>
      <c r="P17">
        <v>133368</v>
      </c>
      <c r="Q17">
        <v>133965</v>
      </c>
      <c r="R17">
        <v>134801</v>
      </c>
      <c r="S17">
        <v>0.16347032642051998</v>
      </c>
      <c r="T17">
        <v>3.2159018690515389</v>
      </c>
      <c r="U17">
        <v>0.62404359347590788</v>
      </c>
    </row>
    <row r="18" spans="2:21" x14ac:dyDescent="0.25">
      <c r="B18">
        <v>158</v>
      </c>
      <c r="C18" t="s">
        <v>30</v>
      </c>
      <c r="D18">
        <v>126460</v>
      </c>
      <c r="E18">
        <v>125412</v>
      </c>
      <c r="F18">
        <v>124652</v>
      </c>
      <c r="G18">
        <v>123663</v>
      </c>
      <c r="H18">
        <v>122806</v>
      </c>
      <c r="I18">
        <v>122040</v>
      </c>
      <c r="J18">
        <v>120425</v>
      </c>
      <c r="K18">
        <v>120117</v>
      </c>
      <c r="L18">
        <v>119900</v>
      </c>
      <c r="M18">
        <v>120035</v>
      </c>
      <c r="N18">
        <v>120981</v>
      </c>
      <c r="O18">
        <v>120904</v>
      </c>
      <c r="P18">
        <v>120437</v>
      </c>
      <c r="Q18">
        <v>119960</v>
      </c>
      <c r="R18">
        <v>119622</v>
      </c>
      <c r="S18">
        <v>-5.4072433971216194</v>
      </c>
      <c r="T18">
        <v>-0.34406631399175241</v>
      </c>
      <c r="U18">
        <v>-0.28176058686228744</v>
      </c>
    </row>
    <row r="19" spans="2:21" x14ac:dyDescent="0.25">
      <c r="B19">
        <v>159</v>
      </c>
      <c r="C19" t="s">
        <v>80</v>
      </c>
      <c r="D19">
        <v>344905</v>
      </c>
      <c r="E19">
        <v>342767</v>
      </c>
      <c r="F19">
        <v>341759</v>
      </c>
      <c r="G19">
        <v>339828</v>
      </c>
      <c r="H19">
        <v>338162</v>
      </c>
      <c r="I19">
        <v>336372</v>
      </c>
      <c r="J19">
        <v>324550</v>
      </c>
      <c r="K19">
        <v>323311</v>
      </c>
      <c r="L19">
        <v>322427</v>
      </c>
      <c r="M19">
        <v>322509</v>
      </c>
      <c r="N19">
        <v>325261</v>
      </c>
      <c r="O19">
        <v>326244</v>
      </c>
      <c r="P19">
        <v>327395</v>
      </c>
      <c r="Q19">
        <v>328074</v>
      </c>
      <c r="R19">
        <v>326041</v>
      </c>
      <c r="S19">
        <v>-5.4693321349357067</v>
      </c>
      <c r="T19">
        <v>1.095163235754661</v>
      </c>
      <c r="U19">
        <v>-0.44792798954529356</v>
      </c>
    </row>
    <row r="20" spans="2:21" x14ac:dyDescent="0.25">
      <c r="B20">
        <v>159016</v>
      </c>
      <c r="C20" t="s">
        <v>171</v>
      </c>
      <c r="D20">
        <v>121865</v>
      </c>
      <c r="E20">
        <v>121531</v>
      </c>
      <c r="F20">
        <v>121242</v>
      </c>
      <c r="G20">
        <v>121112</v>
      </c>
      <c r="H20">
        <v>121056</v>
      </c>
      <c r="I20">
        <v>121280</v>
      </c>
      <c r="J20">
        <v>115707</v>
      </c>
      <c r="K20">
        <v>116111</v>
      </c>
      <c r="L20">
        <v>116420</v>
      </c>
      <c r="M20">
        <v>116599</v>
      </c>
      <c r="N20">
        <v>117406</v>
      </c>
      <c r="O20">
        <v>118571</v>
      </c>
      <c r="P20">
        <v>118956</v>
      </c>
      <c r="Q20">
        <v>119801</v>
      </c>
      <c r="R20">
        <v>118911</v>
      </c>
      <c r="S20">
        <v>-2.4239937635908588</v>
      </c>
      <c r="T20">
        <v>1.9828643470355662</v>
      </c>
      <c r="U20">
        <v>-0.35363227271584557</v>
      </c>
    </row>
    <row r="21" spans="2:21" x14ac:dyDescent="0.25">
      <c r="B21">
        <v>159999</v>
      </c>
      <c r="C21" t="s">
        <v>172</v>
      </c>
      <c r="D21">
        <v>223040</v>
      </c>
      <c r="E21">
        <v>221236</v>
      </c>
      <c r="F21">
        <v>220517</v>
      </c>
      <c r="G21">
        <v>218716</v>
      </c>
      <c r="H21">
        <v>217106</v>
      </c>
      <c r="I21">
        <v>215092</v>
      </c>
      <c r="J21">
        <v>208843</v>
      </c>
      <c r="K21">
        <v>207200</v>
      </c>
      <c r="L21">
        <v>206007</v>
      </c>
      <c r="M21">
        <v>205910</v>
      </c>
      <c r="N21">
        <v>207855</v>
      </c>
      <c r="O21">
        <v>207673</v>
      </c>
      <c r="P21">
        <v>208439</v>
      </c>
      <c r="Q21">
        <v>208273</v>
      </c>
      <c r="R21">
        <v>207130</v>
      </c>
      <c r="S21">
        <v>-7.1332496413199422</v>
      </c>
      <c r="T21">
        <v>0.59249186537807785</v>
      </c>
      <c r="U21">
        <v>-0.50198150594451785</v>
      </c>
    </row>
    <row r="22" spans="2:21" x14ac:dyDescent="0.25">
      <c r="B22">
        <v>1</v>
      </c>
      <c r="C22" t="s">
        <v>32</v>
      </c>
      <c r="D22">
        <v>1650435</v>
      </c>
      <c r="E22">
        <v>1641776</v>
      </c>
      <c r="F22">
        <v>1633318</v>
      </c>
      <c r="G22">
        <v>1623649</v>
      </c>
      <c r="H22">
        <v>1616720</v>
      </c>
      <c r="I22">
        <v>1609369</v>
      </c>
      <c r="J22">
        <v>1575968</v>
      </c>
      <c r="K22">
        <v>1574527</v>
      </c>
      <c r="L22">
        <v>1574936</v>
      </c>
      <c r="M22">
        <v>1579754</v>
      </c>
      <c r="N22">
        <v>1598164</v>
      </c>
      <c r="O22">
        <v>1595609</v>
      </c>
      <c r="P22">
        <v>1595734</v>
      </c>
      <c r="Q22">
        <v>1596396</v>
      </c>
      <c r="R22">
        <v>1594929</v>
      </c>
      <c r="S22">
        <v>-3.3631133610230028</v>
      </c>
      <c r="T22">
        <v>0.96059259859446466</v>
      </c>
      <c r="U22">
        <v>-9.1894492344004874E-2</v>
      </c>
    </row>
    <row r="23" spans="2:21" x14ac:dyDescent="0.25">
      <c r="B23">
        <v>241</v>
      </c>
      <c r="C23" t="s">
        <v>33</v>
      </c>
      <c r="D23">
        <v>1128543</v>
      </c>
      <c r="E23">
        <v>1128772</v>
      </c>
      <c r="F23">
        <v>1130039</v>
      </c>
      <c r="G23">
        <v>1129797</v>
      </c>
      <c r="H23">
        <v>1130262</v>
      </c>
      <c r="I23">
        <v>1132130</v>
      </c>
      <c r="J23">
        <v>1106219</v>
      </c>
      <c r="K23">
        <v>1112675</v>
      </c>
      <c r="L23">
        <v>1119526</v>
      </c>
      <c r="M23">
        <v>1128037</v>
      </c>
      <c r="N23">
        <v>1144481</v>
      </c>
      <c r="O23">
        <v>1148700</v>
      </c>
      <c r="P23">
        <v>1152675</v>
      </c>
      <c r="Q23">
        <v>1157624</v>
      </c>
      <c r="R23">
        <v>1157115</v>
      </c>
      <c r="S23">
        <v>2.5317599772449966</v>
      </c>
      <c r="T23">
        <v>2.5777523254999615</v>
      </c>
      <c r="U23">
        <v>-4.3969371747648631E-2</v>
      </c>
    </row>
    <row r="24" spans="2:21" x14ac:dyDescent="0.25">
      <c r="B24">
        <v>241001</v>
      </c>
      <c r="C24" t="s">
        <v>34</v>
      </c>
      <c r="D24">
        <v>515729</v>
      </c>
      <c r="E24">
        <v>516343</v>
      </c>
      <c r="F24">
        <v>518069</v>
      </c>
      <c r="G24">
        <v>519619</v>
      </c>
      <c r="H24">
        <v>520966</v>
      </c>
      <c r="I24">
        <v>522686</v>
      </c>
      <c r="J24">
        <v>509485</v>
      </c>
      <c r="K24">
        <v>514137</v>
      </c>
      <c r="L24">
        <v>518386</v>
      </c>
      <c r="M24">
        <v>523642</v>
      </c>
      <c r="N24">
        <v>532163</v>
      </c>
      <c r="O24">
        <v>532864</v>
      </c>
      <c r="P24">
        <v>535061</v>
      </c>
      <c r="Q24">
        <v>538068</v>
      </c>
      <c r="R24">
        <v>536925</v>
      </c>
      <c r="S24">
        <v>4.1099104374584323</v>
      </c>
      <c r="T24">
        <v>2.5366567234866571</v>
      </c>
      <c r="U24">
        <v>-0.21242668212939628</v>
      </c>
    </row>
    <row r="25" spans="2:21" x14ac:dyDescent="0.25">
      <c r="B25">
        <v>241999</v>
      </c>
      <c r="C25" t="s">
        <v>35</v>
      </c>
      <c r="D25">
        <v>612814</v>
      </c>
      <c r="E25">
        <v>612429</v>
      </c>
      <c r="F25">
        <v>611970</v>
      </c>
      <c r="G25">
        <v>610178</v>
      </c>
      <c r="H25">
        <v>609296</v>
      </c>
      <c r="I25">
        <v>609444</v>
      </c>
      <c r="J25">
        <v>596734</v>
      </c>
      <c r="K25">
        <v>598538</v>
      </c>
      <c r="L25">
        <v>601140</v>
      </c>
      <c r="M25">
        <v>604395</v>
      </c>
      <c r="N25">
        <v>612318</v>
      </c>
      <c r="O25">
        <v>615836</v>
      </c>
      <c r="P25">
        <v>617614</v>
      </c>
      <c r="Q25">
        <v>619556</v>
      </c>
      <c r="R25">
        <v>620190</v>
      </c>
      <c r="S25">
        <v>1.2036278544550223</v>
      </c>
      <c r="T25">
        <v>2.6133571588117044</v>
      </c>
      <c r="U25">
        <v>0.10233134696460046</v>
      </c>
    </row>
    <row r="26" spans="2:21" x14ac:dyDescent="0.25">
      <c r="B26">
        <v>251</v>
      </c>
      <c r="C26" t="s">
        <v>36</v>
      </c>
      <c r="D26">
        <v>215548</v>
      </c>
      <c r="E26">
        <v>215406</v>
      </c>
      <c r="F26">
        <v>215142</v>
      </c>
      <c r="G26">
        <v>214379</v>
      </c>
      <c r="H26">
        <v>213634</v>
      </c>
      <c r="I26">
        <v>213558</v>
      </c>
      <c r="J26">
        <v>209745</v>
      </c>
      <c r="K26">
        <v>209671</v>
      </c>
      <c r="L26">
        <v>209955</v>
      </c>
      <c r="M26">
        <v>211093</v>
      </c>
      <c r="N26">
        <v>213976</v>
      </c>
      <c r="O26">
        <v>215082</v>
      </c>
      <c r="P26">
        <v>216012</v>
      </c>
      <c r="Q26">
        <v>216886</v>
      </c>
      <c r="R26">
        <v>217089</v>
      </c>
      <c r="S26">
        <v>0.71492196633696437</v>
      </c>
      <c r="T26">
        <v>2.8404542073872654</v>
      </c>
      <c r="U26">
        <v>9.3597558164196862E-2</v>
      </c>
    </row>
    <row r="27" spans="2:21" x14ac:dyDescent="0.25">
      <c r="B27">
        <v>252</v>
      </c>
      <c r="C27" t="s">
        <v>37</v>
      </c>
      <c r="D27">
        <v>159840</v>
      </c>
      <c r="E27">
        <v>158658</v>
      </c>
      <c r="F27">
        <v>157867</v>
      </c>
      <c r="G27">
        <v>156398</v>
      </c>
      <c r="H27">
        <v>155164</v>
      </c>
      <c r="I27">
        <v>154085</v>
      </c>
      <c r="J27">
        <v>149513</v>
      </c>
      <c r="K27">
        <v>148532</v>
      </c>
      <c r="L27">
        <v>147755</v>
      </c>
      <c r="M27">
        <v>147813</v>
      </c>
      <c r="N27">
        <v>148281</v>
      </c>
      <c r="O27">
        <v>148265</v>
      </c>
      <c r="P27">
        <v>148296</v>
      </c>
      <c r="Q27">
        <v>148559</v>
      </c>
      <c r="R27">
        <v>148549</v>
      </c>
      <c r="S27">
        <v>-7.0639389389389393</v>
      </c>
      <c r="T27">
        <v>0.49792643407548726</v>
      </c>
      <c r="U27">
        <v>-6.731332332608593E-3</v>
      </c>
    </row>
    <row r="28" spans="2:21" x14ac:dyDescent="0.25">
      <c r="B28">
        <v>254</v>
      </c>
      <c r="C28" t="s">
        <v>38</v>
      </c>
      <c r="D28">
        <v>290643</v>
      </c>
      <c r="E28">
        <v>289984</v>
      </c>
      <c r="F28">
        <v>288623</v>
      </c>
      <c r="G28">
        <v>286663</v>
      </c>
      <c r="H28">
        <v>284551</v>
      </c>
      <c r="I28">
        <v>282856</v>
      </c>
      <c r="J28">
        <v>276383</v>
      </c>
      <c r="K28">
        <v>275330</v>
      </c>
      <c r="L28">
        <v>274519</v>
      </c>
      <c r="M28">
        <v>274554</v>
      </c>
      <c r="N28">
        <v>277055</v>
      </c>
      <c r="O28">
        <v>277300</v>
      </c>
      <c r="P28">
        <v>276640</v>
      </c>
      <c r="Q28">
        <v>276594</v>
      </c>
      <c r="R28">
        <v>275817</v>
      </c>
      <c r="S28">
        <v>-5.1011034155303934</v>
      </c>
      <c r="T28">
        <v>0.4600187941170043</v>
      </c>
      <c r="U28">
        <v>-0.2809171565543721</v>
      </c>
    </row>
    <row r="29" spans="2:21" x14ac:dyDescent="0.25">
      <c r="B29">
        <v>254021</v>
      </c>
      <c r="C29" t="s">
        <v>173</v>
      </c>
      <c r="D29">
        <v>102575</v>
      </c>
      <c r="E29">
        <v>103249</v>
      </c>
      <c r="F29">
        <v>103593</v>
      </c>
      <c r="G29">
        <v>103288</v>
      </c>
      <c r="H29">
        <v>102903</v>
      </c>
      <c r="I29">
        <v>102794</v>
      </c>
      <c r="J29">
        <v>99041</v>
      </c>
      <c r="K29">
        <v>99224</v>
      </c>
      <c r="L29">
        <v>99390</v>
      </c>
      <c r="M29">
        <v>99979</v>
      </c>
      <c r="N29">
        <v>101667</v>
      </c>
      <c r="O29">
        <v>101687</v>
      </c>
      <c r="P29">
        <v>101744</v>
      </c>
      <c r="Q29">
        <v>101990</v>
      </c>
      <c r="R29">
        <v>101693</v>
      </c>
      <c r="S29">
        <v>-0.85985864001949797</v>
      </c>
      <c r="T29">
        <v>1.7143600156032768</v>
      </c>
      <c r="U29">
        <v>-0.29120502010000981</v>
      </c>
    </row>
    <row r="30" spans="2:21" x14ac:dyDescent="0.25">
      <c r="B30">
        <v>254999</v>
      </c>
      <c r="C30" t="s">
        <v>174</v>
      </c>
      <c r="D30">
        <v>188068</v>
      </c>
      <c r="E30">
        <v>186735</v>
      </c>
      <c r="F30">
        <v>185030</v>
      </c>
      <c r="G30">
        <v>183375</v>
      </c>
      <c r="H30">
        <v>181648</v>
      </c>
      <c r="I30">
        <v>180062</v>
      </c>
      <c r="J30">
        <v>177342</v>
      </c>
      <c r="K30">
        <v>176106</v>
      </c>
      <c r="L30">
        <v>175129</v>
      </c>
      <c r="M30">
        <v>174575</v>
      </c>
      <c r="N30">
        <v>175388</v>
      </c>
      <c r="O30">
        <v>175613</v>
      </c>
      <c r="P30">
        <v>174896</v>
      </c>
      <c r="Q30">
        <v>174604</v>
      </c>
      <c r="R30">
        <v>174124</v>
      </c>
      <c r="S30">
        <v>-7.4143394942254925</v>
      </c>
      <c r="T30">
        <v>-0.2583416869540312</v>
      </c>
      <c r="U30">
        <v>-0.27490779134498639</v>
      </c>
    </row>
    <row r="31" spans="2:21" x14ac:dyDescent="0.25">
      <c r="B31">
        <v>255</v>
      </c>
      <c r="C31" t="s">
        <v>41</v>
      </c>
      <c r="D31">
        <v>77918</v>
      </c>
      <c r="E31">
        <v>76888</v>
      </c>
      <c r="F31">
        <v>76103</v>
      </c>
      <c r="G31">
        <v>75092</v>
      </c>
      <c r="H31">
        <v>74094</v>
      </c>
      <c r="I31">
        <v>73240</v>
      </c>
      <c r="J31">
        <v>73155</v>
      </c>
      <c r="K31">
        <v>72459</v>
      </c>
      <c r="L31">
        <v>71877</v>
      </c>
      <c r="M31">
        <v>71438</v>
      </c>
      <c r="N31">
        <v>71659</v>
      </c>
      <c r="O31">
        <v>71510</v>
      </c>
      <c r="P31">
        <v>71144</v>
      </c>
      <c r="Q31">
        <v>70975</v>
      </c>
      <c r="R31">
        <v>70458</v>
      </c>
      <c r="S31">
        <v>-9.5741677147770741</v>
      </c>
      <c r="T31">
        <v>-1.3718189199025728</v>
      </c>
      <c r="U31">
        <v>-0.72842550193730182</v>
      </c>
    </row>
    <row r="32" spans="2:21" x14ac:dyDescent="0.25">
      <c r="B32">
        <v>256</v>
      </c>
      <c r="C32" t="s">
        <v>42</v>
      </c>
      <c r="D32">
        <v>125870</v>
      </c>
      <c r="E32">
        <v>125436</v>
      </c>
      <c r="F32">
        <v>124895</v>
      </c>
      <c r="G32">
        <v>123881</v>
      </c>
      <c r="H32">
        <v>122989</v>
      </c>
      <c r="I32">
        <v>122206</v>
      </c>
      <c r="J32">
        <v>121390</v>
      </c>
      <c r="K32">
        <v>120225</v>
      </c>
      <c r="L32">
        <v>119848</v>
      </c>
      <c r="M32">
        <v>119631</v>
      </c>
      <c r="N32">
        <v>120632</v>
      </c>
      <c r="O32">
        <v>121503</v>
      </c>
      <c r="P32">
        <v>121470</v>
      </c>
      <c r="Q32">
        <v>121386</v>
      </c>
      <c r="R32">
        <v>121390</v>
      </c>
      <c r="S32">
        <v>-3.5592277746881704</v>
      </c>
      <c r="T32">
        <v>1.4703546739557471</v>
      </c>
      <c r="U32">
        <v>3.2952729309805085E-3</v>
      </c>
    </row>
    <row r="33" spans="2:21" x14ac:dyDescent="0.25">
      <c r="B33">
        <v>257</v>
      </c>
      <c r="C33" t="s">
        <v>43</v>
      </c>
      <c r="D33">
        <v>165557</v>
      </c>
      <c r="E33">
        <v>165109</v>
      </c>
      <c r="F33">
        <v>164172</v>
      </c>
      <c r="G33">
        <v>162971</v>
      </c>
      <c r="H33">
        <v>161746</v>
      </c>
      <c r="I33">
        <v>160636</v>
      </c>
      <c r="J33">
        <v>157026</v>
      </c>
      <c r="K33">
        <v>156039</v>
      </c>
      <c r="L33">
        <v>155599</v>
      </c>
      <c r="M33">
        <v>155847</v>
      </c>
      <c r="N33">
        <v>156206</v>
      </c>
      <c r="O33">
        <v>157616</v>
      </c>
      <c r="P33">
        <v>157883</v>
      </c>
      <c r="Q33">
        <v>157781</v>
      </c>
      <c r="R33">
        <v>157820</v>
      </c>
      <c r="S33">
        <v>-4.6733149308093287</v>
      </c>
      <c r="T33">
        <v>1.2659852291029021</v>
      </c>
      <c r="U33">
        <v>2.4717805058910768E-2</v>
      </c>
    </row>
    <row r="34" spans="2:21" x14ac:dyDescent="0.25">
      <c r="B34">
        <v>2</v>
      </c>
      <c r="C34" t="s">
        <v>44</v>
      </c>
      <c r="D34">
        <v>2163919</v>
      </c>
      <c r="E34">
        <v>2160253</v>
      </c>
      <c r="F34">
        <v>2156841</v>
      </c>
      <c r="G34">
        <v>2149181</v>
      </c>
      <c r="H34">
        <v>2142440</v>
      </c>
      <c r="I34">
        <v>2138711</v>
      </c>
      <c r="J34">
        <v>2093431</v>
      </c>
      <c r="K34">
        <v>2094931</v>
      </c>
      <c r="L34">
        <v>2099079</v>
      </c>
      <c r="M34">
        <v>2108413</v>
      </c>
      <c r="N34">
        <v>2132290</v>
      </c>
      <c r="O34">
        <v>2139976</v>
      </c>
      <c r="P34">
        <v>2144120</v>
      </c>
      <c r="Q34">
        <v>2149805</v>
      </c>
      <c r="R34">
        <v>2148238</v>
      </c>
      <c r="S34">
        <v>-0.72465743865643772</v>
      </c>
      <c r="T34">
        <v>1.8888614327458615</v>
      </c>
      <c r="U34">
        <v>-7.2890331913824741E-2</v>
      </c>
    </row>
    <row r="35" spans="2:21" x14ac:dyDescent="0.25">
      <c r="B35">
        <v>351</v>
      </c>
      <c r="C35" t="s">
        <v>45</v>
      </c>
      <c r="D35">
        <v>182444</v>
      </c>
      <c r="E35">
        <v>181936</v>
      </c>
      <c r="F35">
        <v>181115</v>
      </c>
      <c r="G35">
        <v>180130</v>
      </c>
      <c r="H35">
        <v>179247</v>
      </c>
      <c r="I35">
        <v>178528</v>
      </c>
      <c r="J35">
        <v>176054</v>
      </c>
      <c r="K35">
        <v>175706</v>
      </c>
      <c r="L35">
        <v>175552</v>
      </c>
      <c r="M35">
        <v>176157</v>
      </c>
      <c r="N35">
        <v>177971</v>
      </c>
      <c r="O35">
        <v>178370</v>
      </c>
      <c r="P35">
        <v>178764</v>
      </c>
      <c r="Q35">
        <v>178936</v>
      </c>
      <c r="R35">
        <v>179011</v>
      </c>
      <c r="S35">
        <v>-1.8816732805682839</v>
      </c>
      <c r="T35">
        <v>1.6201456655142856</v>
      </c>
      <c r="U35">
        <v>4.1914427504806187E-2</v>
      </c>
    </row>
    <row r="36" spans="2:21" x14ac:dyDescent="0.25">
      <c r="B36">
        <v>352</v>
      </c>
      <c r="C36" t="s">
        <v>46</v>
      </c>
      <c r="D36">
        <v>205276</v>
      </c>
      <c r="E36">
        <v>204235</v>
      </c>
      <c r="F36">
        <v>202933</v>
      </c>
      <c r="G36">
        <v>202124</v>
      </c>
      <c r="H36">
        <v>201188</v>
      </c>
      <c r="I36">
        <v>200464</v>
      </c>
      <c r="J36">
        <v>198115</v>
      </c>
      <c r="K36">
        <v>197433</v>
      </c>
      <c r="L36">
        <v>196607</v>
      </c>
      <c r="M36">
        <v>196787</v>
      </c>
      <c r="N36">
        <v>198103</v>
      </c>
      <c r="O36">
        <v>198670</v>
      </c>
      <c r="P36">
        <v>198100</v>
      </c>
      <c r="Q36">
        <v>198213</v>
      </c>
      <c r="R36">
        <v>198038</v>
      </c>
      <c r="S36">
        <v>-3.5259845281474695</v>
      </c>
      <c r="T36">
        <v>0.63571272492593511</v>
      </c>
      <c r="U36">
        <v>-8.8288860972791899E-2</v>
      </c>
    </row>
    <row r="37" spans="2:21" x14ac:dyDescent="0.25">
      <c r="B37">
        <v>353</v>
      </c>
      <c r="C37" t="s">
        <v>47</v>
      </c>
      <c r="D37">
        <v>241827</v>
      </c>
      <c r="E37">
        <v>242748</v>
      </c>
      <c r="F37">
        <v>243888</v>
      </c>
      <c r="G37">
        <v>244640</v>
      </c>
      <c r="H37">
        <v>245624</v>
      </c>
      <c r="I37">
        <v>246868</v>
      </c>
      <c r="J37">
        <v>239269</v>
      </c>
      <c r="K37">
        <v>240548</v>
      </c>
      <c r="L37">
        <v>242871</v>
      </c>
      <c r="M37">
        <v>245199</v>
      </c>
      <c r="N37">
        <v>248122</v>
      </c>
      <c r="O37">
        <v>250326</v>
      </c>
      <c r="P37">
        <v>251511</v>
      </c>
      <c r="Q37">
        <v>252776</v>
      </c>
      <c r="R37">
        <v>254431</v>
      </c>
      <c r="S37">
        <v>5.2119903898241304</v>
      </c>
      <c r="T37">
        <v>3.7651050779163047</v>
      </c>
      <c r="U37">
        <v>0.65472987941893213</v>
      </c>
    </row>
    <row r="38" spans="2:21" x14ac:dyDescent="0.25">
      <c r="B38">
        <v>354</v>
      </c>
      <c r="C38" t="s">
        <v>48</v>
      </c>
      <c r="D38">
        <v>51352</v>
      </c>
      <c r="E38">
        <v>50878</v>
      </c>
      <c r="F38">
        <v>50465</v>
      </c>
      <c r="G38">
        <v>49965</v>
      </c>
      <c r="H38">
        <v>49699</v>
      </c>
      <c r="I38">
        <v>49213</v>
      </c>
      <c r="J38">
        <v>49082</v>
      </c>
      <c r="K38">
        <v>48928</v>
      </c>
      <c r="L38">
        <v>48670</v>
      </c>
      <c r="M38">
        <v>48728</v>
      </c>
      <c r="N38">
        <v>50128</v>
      </c>
      <c r="O38">
        <v>48825</v>
      </c>
      <c r="P38">
        <v>48357</v>
      </c>
      <c r="Q38">
        <v>48424</v>
      </c>
      <c r="R38">
        <v>48412</v>
      </c>
      <c r="S38">
        <v>-5.7251908396946565</v>
      </c>
      <c r="T38">
        <v>-0.64849778361516996</v>
      </c>
      <c r="U38">
        <v>-2.478110028085247E-2</v>
      </c>
    </row>
    <row r="39" spans="2:21" x14ac:dyDescent="0.25">
      <c r="B39">
        <v>355</v>
      </c>
      <c r="C39" t="s">
        <v>49</v>
      </c>
      <c r="D39">
        <v>175441</v>
      </c>
      <c r="E39">
        <v>175906</v>
      </c>
      <c r="F39">
        <v>176445</v>
      </c>
      <c r="G39">
        <v>176512</v>
      </c>
      <c r="H39">
        <v>177042</v>
      </c>
      <c r="I39">
        <v>177279</v>
      </c>
      <c r="J39">
        <v>174685</v>
      </c>
      <c r="K39">
        <v>175640</v>
      </c>
      <c r="L39">
        <v>176727</v>
      </c>
      <c r="M39">
        <v>178122</v>
      </c>
      <c r="N39">
        <v>180719</v>
      </c>
      <c r="O39">
        <v>181605</v>
      </c>
      <c r="P39">
        <v>182930</v>
      </c>
      <c r="Q39">
        <v>183372</v>
      </c>
      <c r="R39">
        <v>184139</v>
      </c>
      <c r="S39">
        <v>4.9577920782485281</v>
      </c>
      <c r="T39">
        <v>3.3780218052795274</v>
      </c>
      <c r="U39">
        <v>0.41827541827541825</v>
      </c>
    </row>
    <row r="40" spans="2:21" x14ac:dyDescent="0.25">
      <c r="B40">
        <v>356</v>
      </c>
      <c r="C40" t="s">
        <v>50</v>
      </c>
      <c r="D40">
        <v>112741</v>
      </c>
      <c r="E40">
        <v>112498</v>
      </c>
      <c r="F40">
        <v>112679</v>
      </c>
      <c r="G40">
        <v>112486</v>
      </c>
      <c r="H40">
        <v>112029</v>
      </c>
      <c r="I40">
        <v>111876</v>
      </c>
      <c r="J40">
        <v>110842</v>
      </c>
      <c r="K40">
        <v>110816</v>
      </c>
      <c r="L40">
        <v>110882</v>
      </c>
      <c r="M40">
        <v>111484</v>
      </c>
      <c r="N40">
        <v>113579</v>
      </c>
      <c r="O40">
        <v>112695</v>
      </c>
      <c r="P40">
        <v>113105</v>
      </c>
      <c r="Q40">
        <v>113517</v>
      </c>
      <c r="R40">
        <v>113928</v>
      </c>
      <c r="S40">
        <v>1.0528556603187837</v>
      </c>
      <c r="T40">
        <v>2.1922428330522767</v>
      </c>
      <c r="U40">
        <v>0.36206030814767831</v>
      </c>
    </row>
    <row r="41" spans="2:21" x14ac:dyDescent="0.25">
      <c r="B41">
        <v>357</v>
      </c>
      <c r="C41" t="s">
        <v>51</v>
      </c>
      <c r="D41">
        <v>164875</v>
      </c>
      <c r="E41">
        <v>164958</v>
      </c>
      <c r="F41">
        <v>165074</v>
      </c>
      <c r="G41">
        <v>164603</v>
      </c>
      <c r="H41">
        <v>164064</v>
      </c>
      <c r="I41">
        <v>163860</v>
      </c>
      <c r="J41">
        <v>162182</v>
      </c>
      <c r="K41">
        <v>161780</v>
      </c>
      <c r="L41">
        <v>161308</v>
      </c>
      <c r="M41">
        <v>161842</v>
      </c>
      <c r="N41">
        <v>163253</v>
      </c>
      <c r="O41">
        <v>163372</v>
      </c>
      <c r="P41">
        <v>163377</v>
      </c>
      <c r="Q41">
        <v>163455</v>
      </c>
      <c r="R41">
        <v>163782</v>
      </c>
      <c r="S41">
        <v>-0.66292645943896888</v>
      </c>
      <c r="T41">
        <v>1.1986999666341247</v>
      </c>
      <c r="U41">
        <v>0.20005506102597045</v>
      </c>
    </row>
    <row r="42" spans="2:21" x14ac:dyDescent="0.25">
      <c r="B42">
        <v>358</v>
      </c>
      <c r="C42" t="s">
        <v>52</v>
      </c>
      <c r="D42">
        <v>142678</v>
      </c>
      <c r="E42">
        <v>142234</v>
      </c>
      <c r="F42">
        <v>141692</v>
      </c>
      <c r="G42">
        <v>140792</v>
      </c>
      <c r="H42">
        <v>140053</v>
      </c>
      <c r="I42">
        <v>139630</v>
      </c>
      <c r="J42">
        <v>136072</v>
      </c>
      <c r="K42">
        <v>135772</v>
      </c>
      <c r="L42">
        <v>136251</v>
      </c>
      <c r="M42">
        <v>136200</v>
      </c>
      <c r="N42">
        <v>140264</v>
      </c>
      <c r="O42">
        <v>139641</v>
      </c>
      <c r="P42">
        <v>139099</v>
      </c>
      <c r="Q42">
        <v>139755</v>
      </c>
      <c r="R42">
        <v>140673</v>
      </c>
      <c r="S42">
        <v>-1.4052621987972918</v>
      </c>
      <c r="T42">
        <v>3.2841409691629955</v>
      </c>
      <c r="U42">
        <v>0.65686379735966516</v>
      </c>
    </row>
    <row r="43" spans="2:21" x14ac:dyDescent="0.25">
      <c r="B43">
        <v>359</v>
      </c>
      <c r="C43" t="s">
        <v>53</v>
      </c>
      <c r="D43">
        <v>196475</v>
      </c>
      <c r="E43">
        <v>197122</v>
      </c>
      <c r="F43">
        <v>197091</v>
      </c>
      <c r="G43">
        <v>196891</v>
      </c>
      <c r="H43">
        <v>196952</v>
      </c>
      <c r="I43">
        <v>197132</v>
      </c>
      <c r="J43">
        <v>195606</v>
      </c>
      <c r="K43">
        <v>195779</v>
      </c>
      <c r="L43">
        <v>196516</v>
      </c>
      <c r="M43">
        <v>197448</v>
      </c>
      <c r="N43">
        <v>200054</v>
      </c>
      <c r="O43">
        <v>201638</v>
      </c>
      <c r="P43">
        <v>201887</v>
      </c>
      <c r="Q43">
        <v>203102</v>
      </c>
      <c r="R43">
        <v>204512</v>
      </c>
      <c r="S43">
        <v>4.0905967680366455</v>
      </c>
      <c r="T43">
        <v>3.5776508245208865</v>
      </c>
      <c r="U43">
        <v>0.69423245462870875</v>
      </c>
    </row>
    <row r="44" spans="2:21" x14ac:dyDescent="0.25">
      <c r="B44">
        <v>360</v>
      </c>
      <c r="C44" t="s">
        <v>54</v>
      </c>
      <c r="D44">
        <v>96940</v>
      </c>
      <c r="E44">
        <v>96458</v>
      </c>
      <c r="F44">
        <v>95983</v>
      </c>
      <c r="G44">
        <v>94940</v>
      </c>
      <c r="H44">
        <v>94428</v>
      </c>
      <c r="I44">
        <v>94020</v>
      </c>
      <c r="J44">
        <v>93284</v>
      </c>
      <c r="K44">
        <v>92801</v>
      </c>
      <c r="L44">
        <v>92356</v>
      </c>
      <c r="M44">
        <v>92533</v>
      </c>
      <c r="N44">
        <v>93131</v>
      </c>
      <c r="O44">
        <v>92961</v>
      </c>
      <c r="P44">
        <v>92744</v>
      </c>
      <c r="Q44">
        <v>92572</v>
      </c>
      <c r="R44">
        <v>92389</v>
      </c>
      <c r="S44">
        <v>-4.6946564885496187</v>
      </c>
      <c r="T44">
        <v>-0.15562015713313088</v>
      </c>
      <c r="U44">
        <v>-0.19768396491379683</v>
      </c>
    </row>
    <row r="45" spans="2:21" x14ac:dyDescent="0.25">
      <c r="B45">
        <v>361</v>
      </c>
      <c r="C45" t="s">
        <v>55</v>
      </c>
      <c r="D45">
        <v>134084</v>
      </c>
      <c r="E45">
        <v>133965</v>
      </c>
      <c r="F45">
        <v>133767</v>
      </c>
      <c r="G45">
        <v>133560</v>
      </c>
      <c r="H45">
        <v>133328</v>
      </c>
      <c r="I45">
        <v>133368</v>
      </c>
      <c r="J45">
        <v>131936</v>
      </c>
      <c r="K45">
        <v>132129</v>
      </c>
      <c r="L45">
        <v>132459</v>
      </c>
      <c r="M45">
        <v>133215</v>
      </c>
      <c r="N45">
        <v>134645</v>
      </c>
      <c r="O45">
        <v>135842</v>
      </c>
      <c r="P45">
        <v>136590</v>
      </c>
      <c r="Q45">
        <v>136792</v>
      </c>
      <c r="R45">
        <v>137133</v>
      </c>
      <c r="S45">
        <v>2.2739476745920468</v>
      </c>
      <c r="T45">
        <v>2.9411102353338587</v>
      </c>
      <c r="U45">
        <v>0.24928358383531202</v>
      </c>
    </row>
    <row r="46" spans="2:21" x14ac:dyDescent="0.25">
      <c r="B46">
        <v>3</v>
      </c>
      <c r="C46" t="s">
        <v>56</v>
      </c>
      <c r="D46">
        <v>1704133</v>
      </c>
      <c r="E46">
        <v>1702938</v>
      </c>
      <c r="F46">
        <v>1701132</v>
      </c>
      <c r="G46">
        <v>1696643</v>
      </c>
      <c r="H46">
        <v>1693654</v>
      </c>
      <c r="I46">
        <v>1692238</v>
      </c>
      <c r="J46">
        <v>1667127</v>
      </c>
      <c r="K46">
        <v>1667332</v>
      </c>
      <c r="L46">
        <v>1670199</v>
      </c>
      <c r="M46">
        <v>1677715</v>
      </c>
      <c r="N46">
        <v>1699969</v>
      </c>
      <c r="O46">
        <v>1703945</v>
      </c>
      <c r="P46">
        <v>1706464</v>
      </c>
      <c r="Q46">
        <v>1710914</v>
      </c>
      <c r="R46">
        <v>1716448</v>
      </c>
      <c r="S46">
        <v>0.72265486320609951</v>
      </c>
      <c r="T46">
        <v>2.3086757882000222</v>
      </c>
      <c r="U46">
        <v>0.32345284450299666</v>
      </c>
    </row>
    <row r="47" spans="2:21" x14ac:dyDescent="0.25">
      <c r="B47">
        <v>401</v>
      </c>
      <c r="C47" t="s">
        <v>175</v>
      </c>
      <c r="D47">
        <v>75916</v>
      </c>
      <c r="E47">
        <v>75320</v>
      </c>
      <c r="F47">
        <v>75135</v>
      </c>
      <c r="G47">
        <v>74751</v>
      </c>
      <c r="H47">
        <v>74512</v>
      </c>
      <c r="I47">
        <v>74361</v>
      </c>
      <c r="J47">
        <v>73364</v>
      </c>
      <c r="K47">
        <v>73588</v>
      </c>
      <c r="L47">
        <v>74052</v>
      </c>
      <c r="M47">
        <v>74804</v>
      </c>
      <c r="N47">
        <v>76323</v>
      </c>
      <c r="O47">
        <v>77045</v>
      </c>
      <c r="P47">
        <v>77521</v>
      </c>
      <c r="Q47">
        <v>77607</v>
      </c>
      <c r="R47">
        <v>77559</v>
      </c>
      <c r="S47">
        <v>2.1642341535381209</v>
      </c>
      <c r="T47">
        <v>3.6829581305812522</v>
      </c>
      <c r="U47">
        <v>-6.1850090842320925E-2</v>
      </c>
    </row>
    <row r="48" spans="2:21" x14ac:dyDescent="0.25">
      <c r="B48">
        <v>402</v>
      </c>
      <c r="C48" t="s">
        <v>176</v>
      </c>
      <c r="D48">
        <v>51693</v>
      </c>
      <c r="E48">
        <v>51742</v>
      </c>
      <c r="F48">
        <v>51714</v>
      </c>
      <c r="G48">
        <v>51562</v>
      </c>
      <c r="H48">
        <v>51292</v>
      </c>
      <c r="I48">
        <v>51616</v>
      </c>
      <c r="J48">
        <v>49848</v>
      </c>
      <c r="K48">
        <v>49751</v>
      </c>
      <c r="L48">
        <v>49790</v>
      </c>
      <c r="M48">
        <v>50016</v>
      </c>
      <c r="N48">
        <v>50694</v>
      </c>
      <c r="O48">
        <v>50486</v>
      </c>
      <c r="P48">
        <v>50607</v>
      </c>
      <c r="Q48">
        <v>50195</v>
      </c>
      <c r="R48">
        <v>49913</v>
      </c>
      <c r="S48">
        <v>-3.4434062639042038</v>
      </c>
      <c r="T48">
        <v>-0.20593410108765195</v>
      </c>
      <c r="U48">
        <v>-0.56180894511405521</v>
      </c>
    </row>
    <row r="49" spans="2:21" x14ac:dyDescent="0.25">
      <c r="B49">
        <v>403</v>
      </c>
      <c r="C49" t="s">
        <v>177</v>
      </c>
      <c r="D49">
        <v>158565</v>
      </c>
      <c r="E49">
        <v>159060</v>
      </c>
      <c r="F49">
        <v>159563</v>
      </c>
      <c r="G49">
        <v>160279</v>
      </c>
      <c r="H49">
        <v>161334</v>
      </c>
      <c r="I49">
        <v>162173</v>
      </c>
      <c r="J49">
        <v>157706</v>
      </c>
      <c r="K49">
        <v>158658</v>
      </c>
      <c r="L49">
        <v>159610</v>
      </c>
      <c r="M49">
        <v>160907</v>
      </c>
      <c r="N49">
        <v>163830</v>
      </c>
      <c r="O49">
        <v>165711</v>
      </c>
      <c r="P49">
        <v>167081</v>
      </c>
      <c r="Q49">
        <v>168210</v>
      </c>
      <c r="R49">
        <v>169077</v>
      </c>
      <c r="S49">
        <v>6.6294579509980132</v>
      </c>
      <c r="T49">
        <v>5.0774671083296559</v>
      </c>
      <c r="U49">
        <v>0.51542714464062778</v>
      </c>
    </row>
    <row r="50" spans="2:21" x14ac:dyDescent="0.25">
      <c r="B50">
        <v>404</v>
      </c>
      <c r="C50" t="s">
        <v>178</v>
      </c>
      <c r="D50">
        <v>163814</v>
      </c>
      <c r="E50">
        <v>163020</v>
      </c>
      <c r="F50">
        <v>162870</v>
      </c>
      <c r="G50">
        <v>163286</v>
      </c>
      <c r="H50">
        <v>163514</v>
      </c>
      <c r="I50">
        <v>164119</v>
      </c>
      <c r="J50">
        <v>154513</v>
      </c>
      <c r="K50">
        <v>155625</v>
      </c>
      <c r="L50">
        <v>156315</v>
      </c>
      <c r="M50">
        <v>156897</v>
      </c>
      <c r="N50">
        <v>162403</v>
      </c>
      <c r="O50">
        <v>164070</v>
      </c>
      <c r="P50">
        <v>164374</v>
      </c>
      <c r="Q50">
        <v>164748</v>
      </c>
      <c r="R50">
        <v>165251</v>
      </c>
      <c r="S50">
        <v>0.8772144016994885</v>
      </c>
      <c r="T50">
        <v>5.3245122596353021</v>
      </c>
      <c r="U50">
        <v>0.30531478379100202</v>
      </c>
    </row>
    <row r="51" spans="2:21" x14ac:dyDescent="0.25">
      <c r="B51">
        <v>405</v>
      </c>
      <c r="C51" t="s">
        <v>179</v>
      </c>
      <c r="D51">
        <v>83552</v>
      </c>
      <c r="E51">
        <v>82797</v>
      </c>
      <c r="F51">
        <v>82192</v>
      </c>
      <c r="G51">
        <v>81411</v>
      </c>
      <c r="H51">
        <v>81137</v>
      </c>
      <c r="I51">
        <v>81324</v>
      </c>
      <c r="J51">
        <v>76926</v>
      </c>
      <c r="K51">
        <v>76545</v>
      </c>
      <c r="L51">
        <v>75728</v>
      </c>
      <c r="M51">
        <v>75534</v>
      </c>
      <c r="N51">
        <v>75995</v>
      </c>
      <c r="O51">
        <v>76201</v>
      </c>
      <c r="P51">
        <v>76316</v>
      </c>
      <c r="Q51">
        <v>76278</v>
      </c>
      <c r="R51">
        <v>76089</v>
      </c>
      <c r="S51">
        <v>-8.9321620068939112</v>
      </c>
      <c r="T51">
        <v>0.73476844864564306</v>
      </c>
      <c r="U51">
        <v>-0.24777786517737749</v>
      </c>
    </row>
    <row r="52" spans="2:21" x14ac:dyDescent="0.25">
      <c r="B52">
        <v>451</v>
      </c>
      <c r="C52" t="s">
        <v>62</v>
      </c>
      <c r="D52">
        <v>115891</v>
      </c>
      <c r="E52">
        <v>116626</v>
      </c>
      <c r="F52">
        <v>117041</v>
      </c>
      <c r="G52">
        <v>117102</v>
      </c>
      <c r="H52">
        <v>117517</v>
      </c>
      <c r="I52">
        <v>118004</v>
      </c>
      <c r="J52">
        <v>117951</v>
      </c>
      <c r="K52">
        <v>118489</v>
      </c>
      <c r="L52">
        <v>118865</v>
      </c>
      <c r="M52">
        <v>119917</v>
      </c>
      <c r="N52">
        <v>121435</v>
      </c>
      <c r="O52">
        <v>122698</v>
      </c>
      <c r="P52">
        <v>123377</v>
      </c>
      <c r="Q52">
        <v>124071</v>
      </c>
      <c r="R52">
        <v>124859</v>
      </c>
      <c r="S52">
        <v>7.7383058218498419</v>
      </c>
      <c r="T52">
        <v>4.1211838188080092</v>
      </c>
      <c r="U52">
        <v>0.63512021342618341</v>
      </c>
    </row>
    <row r="53" spans="2:21" x14ac:dyDescent="0.25">
      <c r="B53">
        <v>452</v>
      </c>
      <c r="C53" t="s">
        <v>63</v>
      </c>
      <c r="D53">
        <v>190128</v>
      </c>
      <c r="E53">
        <v>190252</v>
      </c>
      <c r="F53">
        <v>190293</v>
      </c>
      <c r="G53">
        <v>189381</v>
      </c>
      <c r="H53">
        <v>188973</v>
      </c>
      <c r="I53">
        <v>188947</v>
      </c>
      <c r="J53">
        <v>186713</v>
      </c>
      <c r="K53">
        <v>186673</v>
      </c>
      <c r="L53">
        <v>187058</v>
      </c>
      <c r="M53">
        <v>187998</v>
      </c>
      <c r="N53">
        <v>189199</v>
      </c>
      <c r="O53">
        <v>190066</v>
      </c>
      <c r="P53">
        <v>189949</v>
      </c>
      <c r="Q53">
        <v>189848</v>
      </c>
      <c r="R53">
        <v>189694</v>
      </c>
      <c r="S53">
        <v>-0.22826727257426577</v>
      </c>
      <c r="T53">
        <v>0.90213725677932743</v>
      </c>
      <c r="U53">
        <v>-8.1117525599426907E-2</v>
      </c>
    </row>
    <row r="54" spans="2:21" x14ac:dyDescent="0.25">
      <c r="B54">
        <v>453</v>
      </c>
      <c r="C54" t="s">
        <v>64</v>
      </c>
      <c r="D54">
        <v>155642</v>
      </c>
      <c r="E54">
        <v>156241</v>
      </c>
      <c r="F54">
        <v>157164</v>
      </c>
      <c r="G54">
        <v>157268</v>
      </c>
      <c r="H54">
        <v>157506</v>
      </c>
      <c r="I54">
        <v>158194</v>
      </c>
      <c r="J54">
        <v>159290</v>
      </c>
      <c r="K54">
        <v>160033</v>
      </c>
      <c r="L54">
        <v>160176</v>
      </c>
      <c r="M54">
        <v>162350</v>
      </c>
      <c r="N54">
        <v>164734</v>
      </c>
      <c r="O54">
        <v>165930</v>
      </c>
      <c r="P54">
        <v>167925</v>
      </c>
      <c r="Q54">
        <v>169348</v>
      </c>
      <c r="R54">
        <v>170682</v>
      </c>
      <c r="S54">
        <v>9.6632014494802174</v>
      </c>
      <c r="T54">
        <v>5.1321219587311369</v>
      </c>
      <c r="U54">
        <v>0.78772704726362286</v>
      </c>
    </row>
    <row r="55" spans="2:21" x14ac:dyDescent="0.25">
      <c r="B55">
        <v>454</v>
      </c>
      <c r="C55" t="s">
        <v>65</v>
      </c>
      <c r="D55">
        <v>310088</v>
      </c>
      <c r="E55">
        <v>311965</v>
      </c>
      <c r="F55">
        <v>313533</v>
      </c>
      <c r="G55">
        <v>313824</v>
      </c>
      <c r="H55">
        <v>313098</v>
      </c>
      <c r="I55">
        <v>313056</v>
      </c>
      <c r="J55">
        <v>311634</v>
      </c>
      <c r="K55">
        <v>312855</v>
      </c>
      <c r="L55">
        <v>313689</v>
      </c>
      <c r="M55">
        <v>315757</v>
      </c>
      <c r="N55">
        <v>319488</v>
      </c>
      <c r="O55">
        <v>321391</v>
      </c>
      <c r="P55">
        <v>323636</v>
      </c>
      <c r="Q55">
        <v>325657</v>
      </c>
      <c r="R55">
        <v>326954</v>
      </c>
      <c r="S55">
        <v>5.4391011583808471</v>
      </c>
      <c r="T55">
        <v>3.5460813220292819</v>
      </c>
      <c r="U55">
        <v>0.39827180131242379</v>
      </c>
    </row>
    <row r="56" spans="2:21" x14ac:dyDescent="0.25">
      <c r="B56">
        <v>455</v>
      </c>
      <c r="C56" t="s">
        <v>66</v>
      </c>
      <c r="D56">
        <v>101412</v>
      </c>
      <c r="E56">
        <v>101192</v>
      </c>
      <c r="F56">
        <v>100779</v>
      </c>
      <c r="G56">
        <v>100307</v>
      </c>
      <c r="H56">
        <v>99851</v>
      </c>
      <c r="I56">
        <v>99598</v>
      </c>
      <c r="J56">
        <v>97857</v>
      </c>
      <c r="K56">
        <v>97327</v>
      </c>
      <c r="L56">
        <v>97093</v>
      </c>
      <c r="M56">
        <v>96937</v>
      </c>
      <c r="N56">
        <v>97900</v>
      </c>
      <c r="O56">
        <v>98409</v>
      </c>
      <c r="P56">
        <v>98509</v>
      </c>
      <c r="Q56">
        <v>98460</v>
      </c>
      <c r="R56">
        <v>98704</v>
      </c>
      <c r="S56">
        <v>-2.6702954285488896</v>
      </c>
      <c r="T56">
        <v>1.8228333866325552</v>
      </c>
      <c r="U56">
        <v>0.24781637213081453</v>
      </c>
    </row>
    <row r="57" spans="2:21" x14ac:dyDescent="0.25">
      <c r="B57">
        <v>456</v>
      </c>
      <c r="C57" t="s">
        <v>67</v>
      </c>
      <c r="D57">
        <v>134442</v>
      </c>
      <c r="E57">
        <v>134840</v>
      </c>
      <c r="F57">
        <v>135270</v>
      </c>
      <c r="G57">
        <v>135508</v>
      </c>
      <c r="H57">
        <v>135346</v>
      </c>
      <c r="I57">
        <v>135047</v>
      </c>
      <c r="J57">
        <v>133400</v>
      </c>
      <c r="K57">
        <v>133652</v>
      </c>
      <c r="L57">
        <v>133678</v>
      </c>
      <c r="M57">
        <v>134329</v>
      </c>
      <c r="N57">
        <v>135662</v>
      </c>
      <c r="O57">
        <v>135770</v>
      </c>
      <c r="P57">
        <v>135859</v>
      </c>
      <c r="Q57">
        <v>136511</v>
      </c>
      <c r="R57">
        <v>137162</v>
      </c>
      <c r="S57">
        <v>2.0231772809092399</v>
      </c>
      <c r="T57">
        <v>2.1090010347728341</v>
      </c>
      <c r="U57">
        <v>0.47688464665851105</v>
      </c>
    </row>
    <row r="58" spans="2:21" x14ac:dyDescent="0.25">
      <c r="B58">
        <v>457</v>
      </c>
      <c r="C58" t="s">
        <v>68</v>
      </c>
      <c r="D58">
        <v>165056</v>
      </c>
      <c r="E58">
        <v>165347</v>
      </c>
      <c r="F58">
        <v>165088</v>
      </c>
      <c r="G58">
        <v>164947</v>
      </c>
      <c r="H58">
        <v>164837</v>
      </c>
      <c r="I58">
        <v>164705</v>
      </c>
      <c r="J58">
        <v>163991</v>
      </c>
      <c r="K58">
        <v>164202</v>
      </c>
      <c r="L58">
        <v>164792</v>
      </c>
      <c r="M58">
        <v>165809</v>
      </c>
      <c r="N58">
        <v>167548</v>
      </c>
      <c r="O58">
        <v>168253</v>
      </c>
      <c r="P58">
        <v>168946</v>
      </c>
      <c r="Q58">
        <v>169809</v>
      </c>
      <c r="R58">
        <v>170756</v>
      </c>
      <c r="S58">
        <v>3.453373400542846</v>
      </c>
      <c r="T58">
        <v>2.9835533656194779</v>
      </c>
      <c r="U58">
        <v>0.55768539947823736</v>
      </c>
    </row>
    <row r="59" spans="2:21" x14ac:dyDescent="0.25">
      <c r="B59">
        <v>458</v>
      </c>
      <c r="C59" t="s">
        <v>69</v>
      </c>
      <c r="D59">
        <v>125731</v>
      </c>
      <c r="E59">
        <v>125949</v>
      </c>
      <c r="F59">
        <v>126131</v>
      </c>
      <c r="G59">
        <v>125943</v>
      </c>
      <c r="H59">
        <v>126571</v>
      </c>
      <c r="I59">
        <v>127282</v>
      </c>
      <c r="J59">
        <v>125265</v>
      </c>
      <c r="K59">
        <v>125413</v>
      </c>
      <c r="L59">
        <v>125778</v>
      </c>
      <c r="M59">
        <v>126798</v>
      </c>
      <c r="N59">
        <v>128608</v>
      </c>
      <c r="O59">
        <v>129484</v>
      </c>
      <c r="P59">
        <v>129924</v>
      </c>
      <c r="Q59">
        <v>130144</v>
      </c>
      <c r="R59">
        <v>130890</v>
      </c>
      <c r="S59">
        <v>4.1032044603160713</v>
      </c>
      <c r="T59">
        <v>3.2271802394359534</v>
      </c>
      <c r="U59">
        <v>0.57321121219572169</v>
      </c>
    </row>
    <row r="60" spans="2:21" x14ac:dyDescent="0.25">
      <c r="B60">
        <v>459</v>
      </c>
      <c r="C60" t="s">
        <v>70</v>
      </c>
      <c r="D60">
        <v>359449</v>
      </c>
      <c r="E60">
        <v>359340</v>
      </c>
      <c r="F60">
        <v>358852</v>
      </c>
      <c r="G60">
        <v>358236</v>
      </c>
      <c r="H60">
        <v>357056</v>
      </c>
      <c r="I60">
        <v>356123</v>
      </c>
      <c r="J60">
        <v>350418</v>
      </c>
      <c r="K60">
        <v>350444</v>
      </c>
      <c r="L60">
        <v>350302</v>
      </c>
      <c r="M60">
        <v>351316</v>
      </c>
      <c r="N60">
        <v>358079</v>
      </c>
      <c r="O60">
        <v>354807</v>
      </c>
      <c r="P60">
        <v>356140</v>
      </c>
      <c r="Q60">
        <v>357343</v>
      </c>
      <c r="R60">
        <v>358080</v>
      </c>
      <c r="S60">
        <v>-0.38086070624761786</v>
      </c>
      <c r="T60">
        <v>1.9253321795762219</v>
      </c>
      <c r="U60">
        <v>0.2062444206266808</v>
      </c>
    </row>
    <row r="61" spans="2:21" x14ac:dyDescent="0.25">
      <c r="B61">
        <v>460</v>
      </c>
      <c r="C61" t="s">
        <v>71</v>
      </c>
      <c r="D61">
        <v>132401</v>
      </c>
      <c r="E61">
        <v>133104</v>
      </c>
      <c r="F61">
        <v>134404</v>
      </c>
      <c r="G61">
        <v>134506</v>
      </c>
      <c r="H61">
        <v>134838</v>
      </c>
      <c r="I61">
        <v>135374</v>
      </c>
      <c r="J61">
        <v>132752</v>
      </c>
      <c r="K61">
        <v>133462</v>
      </c>
      <c r="L61">
        <v>134188</v>
      </c>
      <c r="M61">
        <v>136184</v>
      </c>
      <c r="N61">
        <v>137866</v>
      </c>
      <c r="O61">
        <v>139671</v>
      </c>
      <c r="P61">
        <v>140540</v>
      </c>
      <c r="Q61">
        <v>141598</v>
      </c>
      <c r="R61">
        <v>142814</v>
      </c>
      <c r="S61">
        <v>7.8647442239862233</v>
      </c>
      <c r="T61">
        <v>4.8684133231510307</v>
      </c>
      <c r="U61">
        <v>0.85876919165524934</v>
      </c>
    </row>
    <row r="62" spans="2:21" x14ac:dyDescent="0.25">
      <c r="B62">
        <v>461</v>
      </c>
      <c r="C62" t="s">
        <v>72</v>
      </c>
      <c r="D62">
        <v>93725</v>
      </c>
      <c r="E62">
        <v>93094</v>
      </c>
      <c r="F62">
        <v>92622</v>
      </c>
      <c r="G62">
        <v>91968</v>
      </c>
      <c r="H62">
        <v>91228</v>
      </c>
      <c r="I62">
        <v>90772</v>
      </c>
      <c r="J62">
        <v>89527</v>
      </c>
      <c r="K62">
        <v>89126</v>
      </c>
      <c r="L62">
        <v>88831</v>
      </c>
      <c r="M62">
        <v>88765</v>
      </c>
      <c r="N62">
        <v>89239</v>
      </c>
      <c r="O62">
        <v>89282</v>
      </c>
      <c r="P62">
        <v>89022</v>
      </c>
      <c r="Q62">
        <v>88624</v>
      </c>
      <c r="R62">
        <v>88583</v>
      </c>
      <c r="S62">
        <v>-5.4862630034675917</v>
      </c>
      <c r="T62">
        <v>-0.20503576860248973</v>
      </c>
      <c r="U62">
        <v>-4.6262863332731538E-2</v>
      </c>
    </row>
    <row r="63" spans="2:21" x14ac:dyDescent="0.25">
      <c r="B63">
        <v>462</v>
      </c>
      <c r="C63" t="s">
        <v>73</v>
      </c>
      <c r="D63">
        <v>57954</v>
      </c>
      <c r="E63">
        <v>57829</v>
      </c>
      <c r="F63">
        <v>57742</v>
      </c>
      <c r="G63">
        <v>57492</v>
      </c>
      <c r="H63">
        <v>57391</v>
      </c>
      <c r="I63">
        <v>57280</v>
      </c>
      <c r="J63">
        <v>56572</v>
      </c>
      <c r="K63">
        <v>56362</v>
      </c>
      <c r="L63">
        <v>56400</v>
      </c>
      <c r="M63">
        <v>56539</v>
      </c>
      <c r="N63">
        <v>57173</v>
      </c>
      <c r="O63">
        <v>56881</v>
      </c>
      <c r="P63">
        <v>56731</v>
      </c>
      <c r="Q63">
        <v>56882</v>
      </c>
      <c r="R63">
        <v>56926</v>
      </c>
      <c r="S63">
        <v>-1.7738206163508989</v>
      </c>
      <c r="T63">
        <v>0.68448327703001466</v>
      </c>
      <c r="U63">
        <v>7.7353116979009179E-2</v>
      </c>
    </row>
    <row r="64" spans="2:21" x14ac:dyDescent="0.25">
      <c r="B64">
        <v>4</v>
      </c>
      <c r="C64" t="s">
        <v>74</v>
      </c>
      <c r="D64">
        <v>2475459</v>
      </c>
      <c r="E64">
        <v>2477718</v>
      </c>
      <c r="F64">
        <v>2480393</v>
      </c>
      <c r="G64">
        <v>2477771</v>
      </c>
      <c r="H64">
        <v>2476001</v>
      </c>
      <c r="I64">
        <v>2477975</v>
      </c>
      <c r="J64">
        <v>2437727</v>
      </c>
      <c r="K64">
        <v>2442205</v>
      </c>
      <c r="L64">
        <v>2446345</v>
      </c>
      <c r="M64">
        <v>2460857</v>
      </c>
      <c r="N64">
        <v>2496176</v>
      </c>
      <c r="O64">
        <v>2506155</v>
      </c>
      <c r="P64">
        <v>2516457</v>
      </c>
      <c r="Q64">
        <v>2525333</v>
      </c>
      <c r="R64">
        <v>2533993</v>
      </c>
      <c r="S64">
        <v>2.3645715804624516</v>
      </c>
      <c r="T64">
        <v>2.9719727720871223</v>
      </c>
      <c r="U64">
        <v>0.34292507166381619</v>
      </c>
    </row>
    <row r="65" spans="2:21" x14ac:dyDescent="0.25">
      <c r="B65">
        <v>0</v>
      </c>
      <c r="C65" t="s">
        <v>75</v>
      </c>
      <c r="D65">
        <v>7993946</v>
      </c>
      <c r="E65">
        <v>7982685</v>
      </c>
      <c r="F65">
        <v>7971684</v>
      </c>
      <c r="G65">
        <v>7947244</v>
      </c>
      <c r="H65">
        <v>7928815</v>
      </c>
      <c r="I65">
        <v>7918293</v>
      </c>
      <c r="J65">
        <v>7774253</v>
      </c>
      <c r="K65">
        <v>7778995</v>
      </c>
      <c r="L65">
        <v>7790559</v>
      </c>
      <c r="M65">
        <v>7826739</v>
      </c>
      <c r="N65">
        <v>7926599</v>
      </c>
      <c r="O65">
        <v>7945685</v>
      </c>
      <c r="P65">
        <v>7962775</v>
      </c>
      <c r="Q65">
        <v>7982448</v>
      </c>
      <c r="R65">
        <v>7993608</v>
      </c>
      <c r="S65">
        <v>-4.2281996901154953E-3</v>
      </c>
      <c r="T65">
        <v>2.1320373657534768</v>
      </c>
      <c r="U65">
        <v>0.13980673597873736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3FDC-16AB-446D-91CD-929C08B4F591}">
  <dimension ref="A1:U61"/>
  <sheetViews>
    <sheetView topLeftCell="F1" zoomScale="145" zoomScaleNormal="145" workbookViewId="0">
      <selection activeCell="S1" sqref="S1"/>
    </sheetView>
    <sheetView workbookViewId="1"/>
  </sheetViews>
  <sheetFormatPr baseColWidth="10" defaultRowHeight="15" x14ac:dyDescent="0.25"/>
  <cols>
    <col min="1" max="2" width="11.42578125" style="59"/>
    <col min="3" max="3" width="21.7109375" style="59" customWidth="1"/>
    <col min="4" max="16" width="11.42578125" style="59"/>
    <col min="17" max="21" width="11.42578125" style="4"/>
    <col min="22" max="16384" width="11.42578125" style="59"/>
  </cols>
  <sheetData>
    <row r="1" spans="1:21" ht="16.5" x14ac:dyDescent="0.25">
      <c r="A1" s="59" t="s">
        <v>157</v>
      </c>
      <c r="B1" s="19" t="s">
        <v>82</v>
      </c>
      <c r="C1" s="19" t="s">
        <v>86</v>
      </c>
      <c r="D1" s="1">
        <v>2005</v>
      </c>
      <c r="E1" s="2">
        <v>2006</v>
      </c>
      <c r="F1" s="2">
        <v>2007</v>
      </c>
      <c r="G1" s="2">
        <v>2008</v>
      </c>
      <c r="H1" s="1">
        <v>2009</v>
      </c>
      <c r="I1" s="1">
        <v>2010</v>
      </c>
      <c r="J1" s="1">
        <v>2011</v>
      </c>
      <c r="K1" s="1">
        <v>2012</v>
      </c>
      <c r="L1" s="1">
        <v>2013</v>
      </c>
      <c r="M1" s="1">
        <v>2014</v>
      </c>
      <c r="N1" s="72">
        <v>2015</v>
      </c>
      <c r="O1" s="72">
        <v>2016</v>
      </c>
      <c r="P1" s="3">
        <v>2017</v>
      </c>
      <c r="Q1" s="28">
        <v>2018</v>
      </c>
      <c r="R1" s="28">
        <v>2019</v>
      </c>
      <c r="S1" s="29" t="s">
        <v>158</v>
      </c>
      <c r="T1" s="28" t="s">
        <v>159</v>
      </c>
      <c r="U1" s="73" t="s">
        <v>160</v>
      </c>
    </row>
    <row r="2" spans="1:21" ht="8.25" customHeight="1" x14ac:dyDescent="0.25">
      <c r="A2" s="59" t="str">
        <f>3&amp;B2</f>
        <v>3101</v>
      </c>
      <c r="B2" s="47">
        <v>101</v>
      </c>
      <c r="C2" s="22" t="s">
        <v>20</v>
      </c>
      <c r="D2" s="58">
        <f>VLOOKUP(B2,'2019_A2_Rohdaten'!$A$9:$W$64,3,FALSE)</f>
        <v>20275</v>
      </c>
      <c r="E2" s="58">
        <f>VLOOKUP(B2,'2019_A2_Rohdaten'!$A$9:$W$64,4,FALSE)</f>
        <v>20282</v>
      </c>
      <c r="F2" s="58">
        <f>VLOOKUP(B2,'2019_A2_Rohdaten'!$A$9:$W$64,5,FALSE)</f>
        <v>19875</v>
      </c>
      <c r="G2" s="58">
        <f>VLOOKUP(B2,'2019_A2_Rohdaten'!$A$9:$W$64,6,FALSE)</f>
        <v>19402</v>
      </c>
      <c r="H2" s="58">
        <f>VLOOKUP(B2,'2019_A2_Rohdaten'!$A$9:$W$64,7,FALSE)</f>
        <v>19399</v>
      </c>
      <c r="I2" s="58">
        <f>VLOOKUP(B2,'2019_A2_Rohdaten'!$A$9:$W$64,8,FALSE)</f>
        <v>19660</v>
      </c>
      <c r="J2" s="58">
        <f>VLOOKUP(B2,'2019_A2_Rohdaten'!$A$9:$W$64,9,FALSE)</f>
        <v>20214</v>
      </c>
      <c r="K2" s="58">
        <f>VLOOKUP(B2,'2019_A2_Rohdaten'!$A$9:$W$64,10,FALSE)</f>
        <v>20820</v>
      </c>
      <c r="L2" s="58">
        <f>VLOOKUP(B2,'2019_A2_Rohdaten'!$A$9:$W$64,11,FALSE)</f>
        <v>22122</v>
      </c>
      <c r="M2" s="58">
        <f>VLOOKUP(B2,'2019_A2_Rohdaten'!$A$9:$W$64,12,FALSE)</f>
        <v>23055</v>
      </c>
      <c r="N2" s="58">
        <f>VLOOKUP(B2,'2019_A2_Rohdaten'!$A$9:$W$64,13,FALSE)</f>
        <v>26108</v>
      </c>
      <c r="O2" s="57">
        <f>VLOOKUP(B2,'2019_A2_Rohdaten'!$A$9:$W$64,14,FALSE)</f>
        <v>28200</v>
      </c>
      <c r="P2" s="56">
        <f>VLOOKUP(B2,'2019_A2_Rohdaten'!$A$9:$W$64,5,FALSE)</f>
        <v>19875</v>
      </c>
      <c r="Q2" s="55">
        <f>VLOOKUP(B2,'2019_A2_Rohdaten'!$A$9:$W$64,6,FALSE)</f>
        <v>19402</v>
      </c>
      <c r="R2" s="55">
        <f>VLOOKUP(B2,'2019_A2_Rohdaten'!$A$9:$W$64,17,FALSE)</f>
        <v>31445</v>
      </c>
      <c r="S2" s="54">
        <f>VLOOKUP(B2,'2019_A2_Rohdaten'!$A$9:$W$64,18,FALSE)</f>
        <v>8.3000000000000007</v>
      </c>
      <c r="T2" s="54">
        <f>VLOOKUP(B2,'2019_A2_Rohdaten'!$A$9:$W$64,19,FALSE)</f>
        <v>11.3</v>
      </c>
      <c r="U2" s="53">
        <f>VLOOKUP(B2,'2019_A2_Rohdaten'!$A$9:$W$64,20,FALSE)</f>
        <v>12.6</v>
      </c>
    </row>
    <row r="3" spans="1:21" ht="8.25" customHeight="1" x14ac:dyDescent="0.25">
      <c r="A3" s="59" t="str">
        <f t="shared" ref="A3:A57" si="0">3&amp;B3</f>
        <v>3102</v>
      </c>
      <c r="B3" s="47">
        <v>102</v>
      </c>
      <c r="C3" s="22" t="s">
        <v>21</v>
      </c>
      <c r="D3" s="58">
        <f>VLOOKUP(B3,'2019_A2_Rohdaten'!$A$9:$W$64,3,FALSE)</f>
        <v>10721</v>
      </c>
      <c r="E3" s="58">
        <f>VLOOKUP(B3,'2019_A2_Rohdaten'!$A$9:$W$64,4,FALSE)</f>
        <v>10474</v>
      </c>
      <c r="F3" s="58">
        <f>VLOOKUP(B3,'2019_A2_Rohdaten'!$A$9:$W$64,5,FALSE)</f>
        <v>10224</v>
      </c>
      <c r="G3" s="58">
        <f>VLOOKUP(B3,'2019_A2_Rohdaten'!$A$9:$W$64,6,FALSE)</f>
        <v>10191</v>
      </c>
      <c r="H3" s="58">
        <f>VLOOKUP(B3,'2019_A2_Rohdaten'!$A$9:$W$64,7,FALSE)</f>
        <v>10062</v>
      </c>
      <c r="I3" s="58">
        <f>VLOOKUP(B3,'2019_A2_Rohdaten'!$A$9:$W$64,8,FALSE)</f>
        <v>9810</v>
      </c>
      <c r="J3" s="58">
        <f>VLOOKUP(B3,'2019_A2_Rohdaten'!$A$9:$W$64,9,FALSE)</f>
        <v>9804</v>
      </c>
      <c r="K3" s="58">
        <f>VLOOKUP(B3,'2019_A2_Rohdaten'!$A$9:$W$64,10,FALSE)</f>
        <v>9918</v>
      </c>
      <c r="L3" s="58">
        <f>VLOOKUP(B3,'2019_A2_Rohdaten'!$A$9:$W$64,11,FALSE)</f>
        <v>10596</v>
      </c>
      <c r="M3" s="58">
        <f>VLOOKUP(B3,'2019_A2_Rohdaten'!$A$9:$W$64,12,FALSE)</f>
        <v>11620</v>
      </c>
      <c r="N3" s="58">
        <f>VLOOKUP(B3,'2019_A2_Rohdaten'!$A$9:$W$64,13,FALSE)</f>
        <v>13554</v>
      </c>
      <c r="O3" s="57">
        <f>VLOOKUP(B3,'2019_A2_Rohdaten'!$A$9:$W$64,14,FALSE)</f>
        <v>16885</v>
      </c>
      <c r="P3" s="56">
        <f>VLOOKUP(B3,'2019_A2_Rohdaten'!$A$9:$W$64,5,FALSE)</f>
        <v>10224</v>
      </c>
      <c r="Q3" s="55">
        <f>VLOOKUP(B3,'2019_A2_Rohdaten'!$A$9:$W$64,6,FALSE)</f>
        <v>10191</v>
      </c>
      <c r="R3" s="55">
        <f>VLOOKUP(B3,'2019_A2_Rohdaten'!$A$9:$W$64,17,FALSE)</f>
        <v>20175</v>
      </c>
      <c r="S3" s="54">
        <f>VLOOKUP(B3,'2019_A2_Rohdaten'!$A$9:$W$64,18,FALSE)</f>
        <v>10</v>
      </c>
      <c r="T3" s="54">
        <f>VLOOKUP(B3,'2019_A2_Rohdaten'!$A$9:$W$64,19,FALSE)</f>
        <v>16.3</v>
      </c>
      <c r="U3" s="53">
        <f>VLOOKUP(B3,'2019_A2_Rohdaten'!$A$9:$W$64,20,FALSE)</f>
        <v>19.3</v>
      </c>
    </row>
    <row r="4" spans="1:21" ht="8.25" customHeight="1" x14ac:dyDescent="0.25">
      <c r="A4" s="59" t="str">
        <f t="shared" si="0"/>
        <v>3103</v>
      </c>
      <c r="B4" s="47">
        <v>103</v>
      </c>
      <c r="C4" s="22" t="s">
        <v>22</v>
      </c>
      <c r="D4" s="58">
        <f>VLOOKUP(B4,'2019_A2_Rohdaten'!$A$9:$W$64,3,FALSE)</f>
        <v>11986</v>
      </c>
      <c r="E4" s="58">
        <f>VLOOKUP(B4,'2019_A2_Rohdaten'!$A$9:$W$64,4,FALSE)</f>
        <v>11941</v>
      </c>
      <c r="F4" s="58">
        <f>VLOOKUP(B4,'2019_A2_Rohdaten'!$A$9:$W$64,5,FALSE)</f>
        <v>11772</v>
      </c>
      <c r="G4" s="58">
        <f>VLOOKUP(B4,'2019_A2_Rohdaten'!$A$9:$W$64,6,FALSE)</f>
        <v>11824</v>
      </c>
      <c r="H4" s="58">
        <f>VLOOKUP(B4,'2019_A2_Rohdaten'!$A$9:$W$64,7,FALSE)</f>
        <v>11796</v>
      </c>
      <c r="I4" s="58">
        <f>VLOOKUP(B4,'2019_A2_Rohdaten'!$A$9:$W$64,8,FALSE)</f>
        <v>11804</v>
      </c>
      <c r="J4" s="58">
        <f>VLOOKUP(B4,'2019_A2_Rohdaten'!$A$9:$W$64,9,FALSE)</f>
        <v>12080</v>
      </c>
      <c r="K4" s="58">
        <f>VLOOKUP(B4,'2019_A2_Rohdaten'!$A$9:$W$64,10,FALSE)</f>
        <v>12680</v>
      </c>
      <c r="L4" s="58">
        <f>VLOOKUP(B4,'2019_A2_Rohdaten'!$A$9:$W$64,11,FALSE)</f>
        <v>14017</v>
      </c>
      <c r="M4" s="58">
        <f>VLOOKUP(B4,'2019_A2_Rohdaten'!$A$9:$W$64,12,FALSE)</f>
        <v>15224</v>
      </c>
      <c r="N4" s="58">
        <f>VLOOKUP(B4,'2019_A2_Rohdaten'!$A$9:$W$64,13,FALSE)</f>
        <v>16966</v>
      </c>
      <c r="O4" s="57">
        <f>VLOOKUP(B4,'2019_A2_Rohdaten'!$A$9:$W$64,14,FALSE)</f>
        <v>17770</v>
      </c>
      <c r="P4" s="56">
        <f>VLOOKUP(B4,'2019_A2_Rohdaten'!$A$9:$W$64,5,FALSE)</f>
        <v>11772</v>
      </c>
      <c r="Q4" s="55">
        <f>VLOOKUP(B4,'2019_A2_Rohdaten'!$A$9:$W$64,6,FALSE)</f>
        <v>11824</v>
      </c>
      <c r="R4" s="55">
        <f>VLOOKUP(B4,'2019_A2_Rohdaten'!$A$9:$W$64,17,FALSE)</f>
        <v>20160</v>
      </c>
      <c r="S4" s="54">
        <f>VLOOKUP(B4,'2019_A2_Rohdaten'!$A$9:$W$64,18,FALSE)</f>
        <v>9.9</v>
      </c>
      <c r="T4" s="54">
        <f>VLOOKUP(B4,'2019_A2_Rohdaten'!$A$9:$W$64,19,FALSE)</f>
        <v>14.3</v>
      </c>
      <c r="U4" s="53">
        <f>VLOOKUP(B4,'2019_A2_Rohdaten'!$A$9:$W$64,20,FALSE)</f>
        <v>16.2</v>
      </c>
    </row>
    <row r="5" spans="1:21" ht="8.25" customHeight="1" x14ac:dyDescent="0.25">
      <c r="A5" s="59" t="str">
        <f t="shared" si="0"/>
        <v>3151</v>
      </c>
      <c r="B5" s="47">
        <v>151</v>
      </c>
      <c r="C5" s="22" t="s">
        <v>23</v>
      </c>
      <c r="D5" s="58">
        <f>VLOOKUP(B5,'2019_A2_Rohdaten'!$A$9:$W$64,3,FALSE)</f>
        <v>7612</v>
      </c>
      <c r="E5" s="58">
        <f>VLOOKUP(B5,'2019_A2_Rohdaten'!$A$9:$W$64,4,FALSE)</f>
        <v>7371</v>
      </c>
      <c r="F5" s="58">
        <f>VLOOKUP(B5,'2019_A2_Rohdaten'!$A$9:$W$64,5,FALSE)</f>
        <v>7223</v>
      </c>
      <c r="G5" s="58">
        <f>VLOOKUP(B5,'2019_A2_Rohdaten'!$A$9:$W$64,6,FALSE)</f>
        <v>7038</v>
      </c>
      <c r="H5" s="58">
        <f>VLOOKUP(B5,'2019_A2_Rohdaten'!$A$9:$W$64,7,FALSE)</f>
        <v>7058</v>
      </c>
      <c r="I5" s="58">
        <f>VLOOKUP(B5,'2019_A2_Rohdaten'!$A$9:$W$64,8,FALSE)</f>
        <v>7024</v>
      </c>
      <c r="J5" s="58">
        <f>VLOOKUP(B5,'2019_A2_Rohdaten'!$A$9:$W$64,9,FALSE)</f>
        <v>7135</v>
      </c>
      <c r="K5" s="58">
        <f>VLOOKUP(B5,'2019_A2_Rohdaten'!$A$9:$W$64,10,FALSE)</f>
        <v>7552</v>
      </c>
      <c r="L5" s="58">
        <f>VLOOKUP(B5,'2019_A2_Rohdaten'!$A$9:$W$64,11,FALSE)</f>
        <v>7991</v>
      </c>
      <c r="M5" s="58">
        <f>VLOOKUP(B5,'2019_A2_Rohdaten'!$A$9:$W$64,12,FALSE)</f>
        <v>8866</v>
      </c>
      <c r="N5" s="58">
        <f>VLOOKUP(B5,'2019_A2_Rohdaten'!$A$9:$W$64,13,FALSE)</f>
        <v>9857</v>
      </c>
      <c r="O5" s="57">
        <f>VLOOKUP(B5,'2019_A2_Rohdaten'!$A$9:$W$64,14,FALSE)</f>
        <v>10840</v>
      </c>
      <c r="P5" s="56">
        <f>VLOOKUP(B5,'2019_A2_Rohdaten'!$A$9:$W$64,5,FALSE)</f>
        <v>7223</v>
      </c>
      <c r="Q5" s="55">
        <f>VLOOKUP(B5,'2019_A2_Rohdaten'!$A$9:$W$64,6,FALSE)</f>
        <v>7038</v>
      </c>
      <c r="R5" s="55">
        <f>VLOOKUP(B5,'2019_A2_Rohdaten'!$A$9:$W$64,17,FALSE)</f>
        <v>12330</v>
      </c>
      <c r="S5" s="54">
        <f>VLOOKUP(B5,'2019_A2_Rohdaten'!$A$9:$W$64,18,FALSE)</f>
        <v>4.3</v>
      </c>
      <c r="T5" s="54">
        <f>VLOOKUP(B5,'2019_A2_Rohdaten'!$A$9:$W$64,19,FALSE)</f>
        <v>6.2</v>
      </c>
      <c r="U5" s="53">
        <f>VLOOKUP(B5,'2019_A2_Rohdaten'!$A$9:$W$64,20,FALSE)</f>
        <v>7</v>
      </c>
    </row>
    <row r="6" spans="1:21" s="4" customFormat="1" ht="8.25" customHeight="1" x14ac:dyDescent="0.25">
      <c r="A6" s="59" t="str">
        <f t="shared" si="0"/>
        <v>3153</v>
      </c>
      <c r="B6" s="47">
        <v>153</v>
      </c>
      <c r="C6" s="22" t="s">
        <v>26</v>
      </c>
      <c r="D6" s="58">
        <f>VLOOKUP(B6,'2019_A2_Rohdaten'!$A$9:$W$64,3,FALSE)</f>
        <v>7506</v>
      </c>
      <c r="E6" s="58">
        <f>VLOOKUP(B6,'2019_A2_Rohdaten'!$A$9:$W$64,4,FALSE)</f>
        <v>7325</v>
      </c>
      <c r="F6" s="58">
        <f>VLOOKUP(B6,'2019_A2_Rohdaten'!$A$9:$W$64,5,FALSE)</f>
        <v>7231</v>
      </c>
      <c r="G6" s="58">
        <f>VLOOKUP(B6,'2019_A2_Rohdaten'!$A$9:$W$64,6,FALSE)</f>
        <v>7086</v>
      </c>
      <c r="H6" s="58">
        <f>VLOOKUP(B6,'2019_A2_Rohdaten'!$A$9:$W$64,7,FALSE)</f>
        <v>7041</v>
      </c>
      <c r="I6" s="58">
        <f>VLOOKUP(B6,'2019_A2_Rohdaten'!$A$9:$W$64,8,FALSE)</f>
        <v>6980</v>
      </c>
      <c r="J6" s="58">
        <f>VLOOKUP(B6,'2019_A2_Rohdaten'!$A$9:$W$64,9,FALSE)</f>
        <v>7059</v>
      </c>
      <c r="K6" s="58">
        <f>VLOOKUP(B6,'2019_A2_Rohdaten'!$A$9:$W$64,10,FALSE)</f>
        <v>7419</v>
      </c>
      <c r="L6" s="58">
        <f>VLOOKUP(B6,'2019_A2_Rohdaten'!$A$9:$W$64,11,FALSE)</f>
        <v>7947</v>
      </c>
      <c r="M6" s="58">
        <f>VLOOKUP(B6,'2019_A2_Rohdaten'!$A$9:$W$64,12,FALSE)</f>
        <v>8634</v>
      </c>
      <c r="N6" s="58">
        <f>VLOOKUP(B6,'2019_A2_Rohdaten'!$A$9:$W$64,13,FALSE)</f>
        <v>10620</v>
      </c>
      <c r="O6" s="57">
        <f>VLOOKUP(B6,'2019_A2_Rohdaten'!$A$9:$W$64,14,FALSE)</f>
        <v>11745</v>
      </c>
      <c r="P6" s="56">
        <f>VLOOKUP(B6,'2019_A2_Rohdaten'!$A$9:$W$64,5,FALSE)</f>
        <v>7231</v>
      </c>
      <c r="Q6" s="55">
        <f>VLOOKUP(B6,'2019_A2_Rohdaten'!$A$9:$W$64,6,FALSE)</f>
        <v>7086</v>
      </c>
      <c r="R6" s="55">
        <f>VLOOKUP(B6,'2019_A2_Rohdaten'!$A$9:$W$64,17,FALSE)</f>
        <v>14020</v>
      </c>
      <c r="S6" s="54">
        <f>VLOOKUP(B6,'2019_A2_Rohdaten'!$A$9:$W$64,18,FALSE)</f>
        <v>5</v>
      </c>
      <c r="T6" s="54">
        <f>VLOOKUP(B6,'2019_A2_Rohdaten'!$A$9:$W$64,19,FALSE)</f>
        <v>8.5</v>
      </c>
      <c r="U6" s="53">
        <f>VLOOKUP(B6,'2019_A2_Rohdaten'!$A$9:$W$64,20,FALSE)</f>
        <v>10.3</v>
      </c>
    </row>
    <row r="7" spans="1:21" ht="8.25" customHeight="1" x14ac:dyDescent="0.25">
      <c r="A7" s="59" t="str">
        <f t="shared" si="0"/>
        <v>3154</v>
      </c>
      <c r="B7" s="47">
        <v>154</v>
      </c>
      <c r="C7" s="22" t="s">
        <v>27</v>
      </c>
      <c r="D7" s="58">
        <f>VLOOKUP(B7,'2019_A2_Rohdaten'!$A$9:$W$64,3,FALSE)</f>
        <v>3648</v>
      </c>
      <c r="E7" s="58">
        <f>VLOOKUP(B7,'2019_A2_Rohdaten'!$A$9:$W$64,4,FALSE)</f>
        <v>3620</v>
      </c>
      <c r="F7" s="58">
        <f>VLOOKUP(B7,'2019_A2_Rohdaten'!$A$9:$W$64,5,FALSE)</f>
        <v>3498</v>
      </c>
      <c r="G7" s="58">
        <f>VLOOKUP(B7,'2019_A2_Rohdaten'!$A$9:$W$64,6,FALSE)</f>
        <v>3392</v>
      </c>
      <c r="H7" s="58">
        <f>VLOOKUP(B7,'2019_A2_Rohdaten'!$A$9:$W$64,7,FALSE)</f>
        <v>3352</v>
      </c>
      <c r="I7" s="58">
        <f>VLOOKUP(B7,'2019_A2_Rohdaten'!$A$9:$W$64,8,FALSE)</f>
        <v>3365</v>
      </c>
      <c r="J7" s="58">
        <f>VLOOKUP(B7,'2019_A2_Rohdaten'!$A$9:$W$64,9,FALSE)</f>
        <v>3394</v>
      </c>
      <c r="K7" s="58">
        <f>VLOOKUP(B7,'2019_A2_Rohdaten'!$A$9:$W$64,10,FALSE)</f>
        <v>3404</v>
      </c>
      <c r="L7" s="58">
        <f>VLOOKUP(B7,'2019_A2_Rohdaten'!$A$9:$W$64,11,FALSE)</f>
        <v>3682</v>
      </c>
      <c r="M7" s="58">
        <f>VLOOKUP(B7,'2019_A2_Rohdaten'!$A$9:$W$64,12,FALSE)</f>
        <v>4100</v>
      </c>
      <c r="N7" s="58">
        <f>VLOOKUP(B7,'2019_A2_Rohdaten'!$A$9:$W$64,13,FALSE)</f>
        <v>5221</v>
      </c>
      <c r="O7" s="57">
        <f>VLOOKUP(B7,'2019_A2_Rohdaten'!$A$9:$W$64,14,FALSE)</f>
        <v>6230</v>
      </c>
      <c r="P7" s="56">
        <f>VLOOKUP(B7,'2019_A2_Rohdaten'!$A$9:$W$64,5,FALSE)</f>
        <v>3498</v>
      </c>
      <c r="Q7" s="55">
        <f>VLOOKUP(B7,'2019_A2_Rohdaten'!$A$9:$W$64,6,FALSE)</f>
        <v>3392</v>
      </c>
      <c r="R7" s="55">
        <f>VLOOKUP(B7,'2019_A2_Rohdaten'!$A$9:$W$64,17,FALSE)</f>
        <v>6535</v>
      </c>
      <c r="S7" s="54">
        <f>VLOOKUP(B7,'2019_A2_Rohdaten'!$A$9:$W$64,18,FALSE)</f>
        <v>3.7</v>
      </c>
      <c r="T7" s="54">
        <f>VLOOKUP(B7,'2019_A2_Rohdaten'!$A$9:$W$64,19,FALSE)</f>
        <v>6.8</v>
      </c>
      <c r="U7" s="53">
        <f>VLOOKUP(B7,'2019_A2_Rohdaten'!$A$9:$W$64,20,FALSE)</f>
        <v>7.2</v>
      </c>
    </row>
    <row r="8" spans="1:21" ht="8.25" customHeight="1" x14ac:dyDescent="0.25">
      <c r="A8" s="59" t="str">
        <f t="shared" si="0"/>
        <v>3155</v>
      </c>
      <c r="B8" s="47">
        <v>155</v>
      </c>
      <c r="C8" s="22" t="s">
        <v>28</v>
      </c>
      <c r="D8" s="58">
        <f>VLOOKUP(B8,'2019_A2_Rohdaten'!$A$9:$W$64,3,FALSE)</f>
        <v>5806</v>
      </c>
      <c r="E8" s="58">
        <f>VLOOKUP(B8,'2019_A2_Rohdaten'!$A$9:$W$64,4,FALSE)</f>
        <v>5607</v>
      </c>
      <c r="F8" s="58">
        <f>VLOOKUP(B8,'2019_A2_Rohdaten'!$A$9:$W$64,5,FALSE)</f>
        <v>5438</v>
      </c>
      <c r="G8" s="58">
        <f>VLOOKUP(B8,'2019_A2_Rohdaten'!$A$9:$W$64,6,FALSE)</f>
        <v>5213</v>
      </c>
      <c r="H8" s="58">
        <f>VLOOKUP(B8,'2019_A2_Rohdaten'!$A$9:$W$64,7,FALSE)</f>
        <v>5115</v>
      </c>
      <c r="I8" s="58">
        <f>VLOOKUP(B8,'2019_A2_Rohdaten'!$A$9:$W$64,8,FALSE)</f>
        <v>5093</v>
      </c>
      <c r="J8" s="58">
        <f>VLOOKUP(B8,'2019_A2_Rohdaten'!$A$9:$W$64,9,FALSE)</f>
        <v>5094</v>
      </c>
      <c r="K8" s="58">
        <f>VLOOKUP(B8,'2019_A2_Rohdaten'!$A$9:$W$64,10,FALSE)</f>
        <v>5113</v>
      </c>
      <c r="L8" s="58">
        <f>VLOOKUP(B8,'2019_A2_Rohdaten'!$A$9:$W$64,11,FALSE)</f>
        <v>5406</v>
      </c>
      <c r="M8" s="58">
        <f>VLOOKUP(B8,'2019_A2_Rohdaten'!$A$9:$W$64,12,FALSE)</f>
        <v>5924</v>
      </c>
      <c r="N8" s="58">
        <f>VLOOKUP(B8,'2019_A2_Rohdaten'!$A$9:$W$64,13,FALSE)</f>
        <v>7164</v>
      </c>
      <c r="O8" s="57">
        <f>VLOOKUP(B8,'2019_A2_Rohdaten'!$A$9:$W$64,14,FALSE)</f>
        <v>8245</v>
      </c>
      <c r="P8" s="56">
        <f>VLOOKUP(B8,'2019_A2_Rohdaten'!$A$9:$W$64,5,FALSE)</f>
        <v>5438</v>
      </c>
      <c r="Q8" s="55">
        <f>VLOOKUP(B8,'2019_A2_Rohdaten'!$A$9:$W$64,6,FALSE)</f>
        <v>5213</v>
      </c>
      <c r="R8" s="55">
        <f>VLOOKUP(B8,'2019_A2_Rohdaten'!$A$9:$W$64,17,FALSE)</f>
        <v>9225</v>
      </c>
      <c r="S8" s="54">
        <f>VLOOKUP(B8,'2019_A2_Rohdaten'!$A$9:$W$64,18,FALSE)</f>
        <v>4</v>
      </c>
      <c r="T8" s="54">
        <f>VLOOKUP(B8,'2019_A2_Rohdaten'!$A$9:$W$64,19,FALSE)</f>
        <v>6.2</v>
      </c>
      <c r="U8" s="53">
        <f>VLOOKUP(B8,'2019_A2_Rohdaten'!$A$9:$W$64,20,FALSE)</f>
        <v>7</v>
      </c>
    </row>
    <row r="9" spans="1:21" ht="8.25" customHeight="1" x14ac:dyDescent="0.25">
      <c r="A9" s="59" t="str">
        <f t="shared" si="0"/>
        <v>3157</v>
      </c>
      <c r="B9" s="47">
        <v>157</v>
      </c>
      <c r="C9" s="22" t="s">
        <v>29</v>
      </c>
      <c r="D9" s="58">
        <f>VLOOKUP(B9,'2019_A2_Rohdaten'!$A$9:$W$64,3,FALSE)</f>
        <v>6834</v>
      </c>
      <c r="E9" s="58">
        <f>VLOOKUP(B9,'2019_A2_Rohdaten'!$A$9:$W$64,4,FALSE)</f>
        <v>6676</v>
      </c>
      <c r="F9" s="58">
        <f>VLOOKUP(B9,'2019_A2_Rohdaten'!$A$9:$W$64,5,FALSE)</f>
        <v>6488</v>
      </c>
      <c r="G9" s="58">
        <f>VLOOKUP(B9,'2019_A2_Rohdaten'!$A$9:$W$64,6,FALSE)</f>
        <v>6382</v>
      </c>
      <c r="H9" s="58">
        <f>VLOOKUP(B9,'2019_A2_Rohdaten'!$A$9:$W$64,7,FALSE)</f>
        <v>6401</v>
      </c>
      <c r="I9" s="58">
        <f>VLOOKUP(B9,'2019_A2_Rohdaten'!$A$9:$W$64,8,FALSE)</f>
        <v>6373</v>
      </c>
      <c r="J9" s="58">
        <f>VLOOKUP(B9,'2019_A2_Rohdaten'!$A$9:$W$64,9,FALSE)</f>
        <v>6369</v>
      </c>
      <c r="K9" s="58">
        <f>VLOOKUP(B9,'2019_A2_Rohdaten'!$A$9:$W$64,10,FALSE)</f>
        <v>6508</v>
      </c>
      <c r="L9" s="58">
        <f>VLOOKUP(B9,'2019_A2_Rohdaten'!$A$9:$W$64,11,FALSE)</f>
        <v>6874</v>
      </c>
      <c r="M9" s="58">
        <f>VLOOKUP(B9,'2019_A2_Rohdaten'!$A$9:$W$64,12,FALSE)</f>
        <v>7401</v>
      </c>
      <c r="N9" s="58">
        <f>VLOOKUP(B9,'2019_A2_Rohdaten'!$A$9:$W$64,13,FALSE)</f>
        <v>9059</v>
      </c>
      <c r="O9" s="57">
        <f>VLOOKUP(B9,'2019_A2_Rohdaten'!$A$9:$W$64,14,FALSE)</f>
        <v>9910</v>
      </c>
      <c r="P9" s="56">
        <f>VLOOKUP(B9,'2019_A2_Rohdaten'!$A$9:$W$64,5,FALSE)</f>
        <v>6488</v>
      </c>
      <c r="Q9" s="55">
        <f>VLOOKUP(B9,'2019_A2_Rohdaten'!$A$9:$W$64,6,FALSE)</f>
        <v>6382</v>
      </c>
      <c r="R9" s="55">
        <f>VLOOKUP(B9,'2019_A2_Rohdaten'!$A$9:$W$64,17,FALSE)</f>
        <v>11340</v>
      </c>
      <c r="S9" s="54">
        <f>VLOOKUP(B9,'2019_A2_Rohdaten'!$A$9:$W$64,18,FALSE)</f>
        <v>5.0999999999999996</v>
      </c>
      <c r="T9" s="54">
        <f>VLOOKUP(B9,'2019_A2_Rohdaten'!$A$9:$W$64,19,FALSE)</f>
        <v>7.5</v>
      </c>
      <c r="U9" s="53">
        <f>VLOOKUP(B9,'2019_A2_Rohdaten'!$A$9:$W$64,20,FALSE)</f>
        <v>8.4</v>
      </c>
    </row>
    <row r="10" spans="1:21" ht="8.25" customHeight="1" x14ac:dyDescent="0.25">
      <c r="A10" s="59" t="str">
        <f t="shared" si="0"/>
        <v>3158</v>
      </c>
      <c r="B10" s="48">
        <v>158</v>
      </c>
      <c r="C10" s="22" t="s">
        <v>30</v>
      </c>
      <c r="D10" s="58">
        <f>VLOOKUP(B10,'2019_A2_Rohdaten'!$A$9:$W$64,3,FALSE)</f>
        <v>4886</v>
      </c>
      <c r="E10" s="58">
        <f>VLOOKUP(B10,'2019_A2_Rohdaten'!$A$9:$W$64,4,FALSE)</f>
        <v>4660</v>
      </c>
      <c r="F10" s="58">
        <f>VLOOKUP(B10,'2019_A2_Rohdaten'!$A$9:$W$64,5,FALSE)</f>
        <v>4529</v>
      </c>
      <c r="G10" s="58">
        <f>VLOOKUP(B10,'2019_A2_Rohdaten'!$A$9:$W$64,6,FALSE)</f>
        <v>4489</v>
      </c>
      <c r="H10" s="58">
        <f>VLOOKUP(B10,'2019_A2_Rohdaten'!$A$9:$W$64,7,FALSE)</f>
        <v>4392</v>
      </c>
      <c r="I10" s="58">
        <f>VLOOKUP(B10,'2019_A2_Rohdaten'!$A$9:$W$64,8,FALSE)</f>
        <v>4440</v>
      </c>
      <c r="J10" s="58">
        <f>VLOOKUP(B10,'2019_A2_Rohdaten'!$A$9:$W$64,9,FALSE)</f>
        <v>4509</v>
      </c>
      <c r="K10" s="58">
        <f>VLOOKUP(B10,'2019_A2_Rohdaten'!$A$9:$W$64,10,FALSE)</f>
        <v>4690</v>
      </c>
      <c r="L10" s="58">
        <f>VLOOKUP(B10,'2019_A2_Rohdaten'!$A$9:$W$64,11,FALSE)</f>
        <v>5051</v>
      </c>
      <c r="M10" s="58">
        <f>VLOOKUP(B10,'2019_A2_Rohdaten'!$A$9:$W$64,12,FALSE)</f>
        <v>5432</v>
      </c>
      <c r="N10" s="58">
        <f>VLOOKUP(B10,'2019_A2_Rohdaten'!$A$9:$W$64,13,FALSE)</f>
        <v>6675</v>
      </c>
      <c r="O10" s="57">
        <f>VLOOKUP(B10,'2019_A2_Rohdaten'!$A$9:$W$64,14,FALSE)</f>
        <v>7290</v>
      </c>
      <c r="P10" s="56">
        <f>VLOOKUP(B10,'2019_A2_Rohdaten'!$A$9:$W$64,5,FALSE)</f>
        <v>4529</v>
      </c>
      <c r="Q10" s="55">
        <f>VLOOKUP(B10,'2019_A2_Rohdaten'!$A$9:$W$64,6,FALSE)</f>
        <v>4489</v>
      </c>
      <c r="R10" s="55">
        <f>VLOOKUP(B10,'2019_A2_Rohdaten'!$A$9:$W$64,17,FALSE)</f>
        <v>7675</v>
      </c>
      <c r="S10" s="54">
        <f>VLOOKUP(B10,'2019_A2_Rohdaten'!$A$9:$W$64,18,FALSE)</f>
        <v>3.9</v>
      </c>
      <c r="T10" s="54">
        <f>VLOOKUP(B10,'2019_A2_Rohdaten'!$A$9:$W$64,19,FALSE)</f>
        <v>6</v>
      </c>
      <c r="U10" s="53">
        <f>VLOOKUP(B10,'2019_A2_Rohdaten'!$A$9:$W$64,20,FALSE)</f>
        <v>6.4</v>
      </c>
    </row>
    <row r="11" spans="1:21" s="4" customFormat="1" ht="8.25" customHeight="1" x14ac:dyDescent="0.25">
      <c r="A11" s="59" t="str">
        <f t="shared" si="0"/>
        <v>3159</v>
      </c>
      <c r="B11" s="47">
        <v>159</v>
      </c>
      <c r="C11" s="22" t="s">
        <v>80</v>
      </c>
      <c r="D11" s="58">
        <f>VLOOKUP(B11,'2019_A2_Rohdaten'!$A$9:$W$64,3,FALSE)</f>
        <v>20262</v>
      </c>
      <c r="E11" s="58">
        <f>VLOOKUP(B11,'2019_A2_Rohdaten'!$A$9:$W$64,4,FALSE)</f>
        <v>19719</v>
      </c>
      <c r="F11" s="58">
        <f>VLOOKUP(B11,'2019_A2_Rohdaten'!$A$9:$W$64,5,FALSE)</f>
        <v>19098</v>
      </c>
      <c r="G11" s="58">
        <f>VLOOKUP(B11,'2019_A2_Rohdaten'!$A$9:$W$64,6,FALSE)</f>
        <v>18578</v>
      </c>
      <c r="H11" s="58">
        <f>VLOOKUP(B11,'2019_A2_Rohdaten'!$A$9:$W$64,7,FALSE)</f>
        <v>18869</v>
      </c>
      <c r="I11" s="58">
        <f>VLOOKUP(B11,'2019_A2_Rohdaten'!$A$9:$W$64,8,FALSE)</f>
        <v>18518</v>
      </c>
      <c r="J11" s="58">
        <f>VLOOKUP(B11,'2019_A2_Rohdaten'!$A$9:$W$64,9,FALSE)</f>
        <v>18911</v>
      </c>
      <c r="K11" s="58">
        <f>VLOOKUP(B11,'2019_A2_Rohdaten'!$A$9:$W$64,10,FALSE)</f>
        <v>19708</v>
      </c>
      <c r="L11" s="58">
        <f>VLOOKUP(B11,'2019_A2_Rohdaten'!$A$9:$W$64,11,FALSE)</f>
        <v>20862</v>
      </c>
      <c r="M11" s="58">
        <f>VLOOKUP(B11,'2019_A2_Rohdaten'!$A$9:$W$64,12,FALSE)</f>
        <v>22278</v>
      </c>
      <c r="N11" s="58">
        <f>VLOOKUP(B11,'2019_A2_Rohdaten'!$A$9:$W$64,13,FALSE)</f>
        <v>25709</v>
      </c>
      <c r="O11" s="57">
        <f>VLOOKUP(B11,'2019_A2_Rohdaten'!$A$9:$W$64,14,FALSE)</f>
        <v>28035</v>
      </c>
      <c r="P11" s="56">
        <f>VLOOKUP(B11,'2019_A2_Rohdaten'!$A$9:$W$64,5,FALSE)</f>
        <v>19098</v>
      </c>
      <c r="Q11" s="55">
        <f>VLOOKUP(B11,'2019_A2_Rohdaten'!$A$9:$W$64,6,FALSE)</f>
        <v>18578</v>
      </c>
      <c r="R11" s="55">
        <f>VLOOKUP(B11,'2019_A2_Rohdaten'!$A$9:$W$64,17,FALSE)</f>
        <v>32090</v>
      </c>
      <c r="S11" s="54">
        <f>VLOOKUP(B11,'2019_A2_Rohdaten'!$A$9:$W$64,18,FALSE)</f>
        <v>5.9</v>
      </c>
      <c r="T11" s="54">
        <f>VLOOKUP(B11,'2019_A2_Rohdaten'!$A$9:$W$64,19,FALSE)</f>
        <v>8.6</v>
      </c>
      <c r="U11" s="53">
        <f>VLOOKUP(B11,'2019_A2_Rohdaten'!$A$9:$W$64,20,FALSE)</f>
        <v>9.8000000000000007</v>
      </c>
    </row>
    <row r="12" spans="1:21" s="4" customFormat="1" ht="8.25" customHeight="1" x14ac:dyDescent="0.25">
      <c r="A12" s="59" t="str">
        <f t="shared" si="0"/>
        <v>3159016</v>
      </c>
      <c r="B12" s="47">
        <v>159016</v>
      </c>
      <c r="C12" s="22" t="s">
        <v>31</v>
      </c>
      <c r="D12" s="57" t="str">
        <f>VLOOKUP(B12,'2019_A2_Rohdaten'!$A$9:$W$64,3,FALSE)</f>
        <v>-</v>
      </c>
      <c r="E12" s="57" t="str">
        <f>VLOOKUP(B12,'2019_A2_Rohdaten'!$A$9:$W$64,4,FALSE)</f>
        <v>-</v>
      </c>
      <c r="F12" s="58">
        <f>VLOOKUP(B12,'2019_A2_Rohdaten'!$A$9:$W$64,5,FALSE)</f>
        <v>11014</v>
      </c>
      <c r="G12" s="58">
        <f>VLOOKUP(B12,'2019_A2_Rohdaten'!$A$9:$W$64,6,FALSE)</f>
        <v>10769</v>
      </c>
      <c r="H12" s="58">
        <f>VLOOKUP(B12,'2019_A2_Rohdaten'!$A$9:$W$64,7,FALSE)</f>
        <v>10911</v>
      </c>
      <c r="I12" s="58">
        <f>VLOOKUP(B12,'2019_A2_Rohdaten'!$A$9:$W$64,8,FALSE)</f>
        <v>10752</v>
      </c>
      <c r="J12" s="58">
        <f>VLOOKUP(B12,'2019_A2_Rohdaten'!$A$9:$W$64,9,FALSE)</f>
        <v>10891</v>
      </c>
      <c r="K12" s="58">
        <f>VLOOKUP(B12,'2019_A2_Rohdaten'!$A$9:$W$64,10,FALSE)</f>
        <v>11352</v>
      </c>
      <c r="L12" s="58">
        <f>VLOOKUP(B12,'2019_A2_Rohdaten'!$A$9:$W$64,11,FALSE)</f>
        <v>12269</v>
      </c>
      <c r="M12" s="58">
        <f>VLOOKUP(B12,'2019_A2_Rohdaten'!$A$9:$W$64,12,FALSE)</f>
        <v>13391</v>
      </c>
      <c r="N12" s="58">
        <f>VLOOKUP(B12,'2019_A2_Rohdaten'!$A$9:$W$64,13,FALSE)</f>
        <v>15410</v>
      </c>
      <c r="O12" s="57">
        <f>VLOOKUP(B12,'2019_A2_Rohdaten'!$A$9:$W$64,14,FALSE)</f>
        <v>15650</v>
      </c>
      <c r="P12" s="56">
        <f>VLOOKUP(B12,'2019_A2_Rohdaten'!$A$9:$W$64,5,FALSE)</f>
        <v>11014</v>
      </c>
      <c r="Q12" s="55">
        <f>VLOOKUP(B12,'2019_A2_Rohdaten'!$A$9:$W$64,6,FALSE)</f>
        <v>10769</v>
      </c>
      <c r="R12" s="55">
        <f>VLOOKUP(B12,'2019_A2_Rohdaten'!$A$9:$W$64,17,FALSE)</f>
        <v>18815</v>
      </c>
      <c r="S12" s="54" t="str">
        <f>VLOOKUP(B12,'2019_A2_Rohdaten'!$A$9:$W$64,18,FALSE)</f>
        <v>-</v>
      </c>
      <c r="T12" s="54">
        <f>VLOOKUP(B12,'2019_A2_Rohdaten'!$A$9:$W$64,19,FALSE)</f>
        <v>13.1</v>
      </c>
      <c r="U12" s="53">
        <f>VLOOKUP(B12,'2019_A2_Rohdaten'!$A$9:$W$64,20,FALSE)</f>
        <v>15.8</v>
      </c>
    </row>
    <row r="13" spans="1:21" s="5" customFormat="1" ht="8.25" customHeight="1" x14ac:dyDescent="0.25">
      <c r="A13" s="59" t="str">
        <f t="shared" si="0"/>
        <v>3159999</v>
      </c>
      <c r="B13" s="49">
        <v>159999</v>
      </c>
      <c r="C13" s="22" t="s">
        <v>25</v>
      </c>
      <c r="D13" s="57" t="str">
        <f>VLOOKUP(B13,'2019_A2_Rohdaten'!$A$9:$W$64,3,FALSE)</f>
        <v>-</v>
      </c>
      <c r="E13" s="57" t="str">
        <f>VLOOKUP(B13,'2019_A2_Rohdaten'!$A$9:$W$64,4,FALSE)</f>
        <v>-</v>
      </c>
      <c r="F13" s="58">
        <f>VLOOKUP(B13,'2019_A2_Rohdaten'!$A$9:$W$64,5,FALSE)</f>
        <v>8084</v>
      </c>
      <c r="G13" s="58">
        <f>VLOOKUP(B13,'2019_A2_Rohdaten'!$A$9:$W$64,6,FALSE)</f>
        <v>7809</v>
      </c>
      <c r="H13" s="58">
        <f>VLOOKUP(B13,'2019_A2_Rohdaten'!$A$9:$W$64,7,FALSE)</f>
        <v>7958</v>
      </c>
      <c r="I13" s="58">
        <f>VLOOKUP(B13,'2019_A2_Rohdaten'!$A$9:$W$64,8,FALSE)</f>
        <v>7766</v>
      </c>
      <c r="J13" s="58">
        <f>VLOOKUP(B13,'2019_A2_Rohdaten'!$A$9:$W$64,9,FALSE)</f>
        <v>8020</v>
      </c>
      <c r="K13" s="58">
        <f>VLOOKUP(B13,'2019_A2_Rohdaten'!$A$9:$W$64,10,FALSE)</f>
        <v>8356</v>
      </c>
      <c r="L13" s="58">
        <f>VLOOKUP(B13,'2019_A2_Rohdaten'!$A$9:$W$64,11,FALSE)</f>
        <v>8593</v>
      </c>
      <c r="M13" s="58">
        <f>VLOOKUP(B13,'2019_A2_Rohdaten'!$A$9:$W$64,12,FALSE)</f>
        <v>8887</v>
      </c>
      <c r="N13" s="58">
        <f>VLOOKUP(B13,'2019_A2_Rohdaten'!$A$9:$W$64,13,FALSE)</f>
        <v>10299</v>
      </c>
      <c r="O13" s="57">
        <f>VLOOKUP(B13,'2019_A2_Rohdaten'!$A$9:$W$64,14,FALSE)</f>
        <v>12385</v>
      </c>
      <c r="P13" s="56">
        <f>VLOOKUP(B13,'2019_A2_Rohdaten'!$A$9:$W$64,5,FALSE)</f>
        <v>8084</v>
      </c>
      <c r="Q13" s="55">
        <f>VLOOKUP(B13,'2019_A2_Rohdaten'!$A$9:$W$64,6,FALSE)</f>
        <v>7809</v>
      </c>
      <c r="R13" s="55">
        <f>VLOOKUP(B13,'2019_A2_Rohdaten'!$A$9:$W$64,17,FALSE)</f>
        <v>13275</v>
      </c>
      <c r="S13" s="54" t="str">
        <f>VLOOKUP(B13,'2019_A2_Rohdaten'!$A$9:$W$64,18,FALSE)</f>
        <v>-</v>
      </c>
      <c r="T13" s="54">
        <f>VLOOKUP(B13,'2019_A2_Rohdaten'!$A$9:$W$64,19,FALSE)</f>
        <v>5.9575348264450092</v>
      </c>
      <c r="U13" s="53">
        <f>VLOOKUP(B13,'2019_A2_Rohdaten'!$A$9:$W$64,20,FALSE)</f>
        <v>6.4090184908028771</v>
      </c>
    </row>
    <row r="14" spans="1:21" s="8" customFormat="1" ht="16.5" customHeight="1" x14ac:dyDescent="0.25">
      <c r="A14" s="59" t="str">
        <f t="shared" si="0"/>
        <v>31</v>
      </c>
      <c r="B14" s="50">
        <v>1</v>
      </c>
      <c r="C14" s="24" t="s">
        <v>32</v>
      </c>
      <c r="D14" s="58">
        <f>VLOOKUP(B14,'2019_A2_Rohdaten'!$A$9:$W$64,3,FALSE)</f>
        <v>99536</v>
      </c>
      <c r="E14" s="58">
        <f>VLOOKUP(B14,'2019_A2_Rohdaten'!$A$9:$W$64,4,FALSE)</f>
        <v>97675</v>
      </c>
      <c r="F14" s="58">
        <f>VLOOKUP(B14,'2019_A2_Rohdaten'!$A$9:$W$64,5,FALSE)</f>
        <v>95376</v>
      </c>
      <c r="G14" s="58">
        <f>VLOOKUP(B14,'2019_A2_Rohdaten'!$A$9:$W$64,6,FALSE)</f>
        <v>93595</v>
      </c>
      <c r="H14" s="58">
        <f>VLOOKUP(B14,'2019_A2_Rohdaten'!$A$9:$W$64,7,FALSE)</f>
        <v>93485</v>
      </c>
      <c r="I14" s="58">
        <f>VLOOKUP(B14,'2019_A2_Rohdaten'!$A$9:$W$64,8,FALSE)</f>
        <v>93067</v>
      </c>
      <c r="J14" s="58">
        <f>VLOOKUP(B14,'2019_A2_Rohdaten'!$A$9:$W$64,9,FALSE)</f>
        <v>94569</v>
      </c>
      <c r="K14" s="58">
        <f>VLOOKUP(B14,'2019_A2_Rohdaten'!$A$9:$W$64,10,FALSE)</f>
        <v>97812</v>
      </c>
      <c r="L14" s="58">
        <f>VLOOKUP(B14,'2019_A2_Rohdaten'!$A$9:$W$64,11,FALSE)</f>
        <v>104548</v>
      </c>
      <c r="M14" s="58">
        <f>VLOOKUP(B14,'2019_A2_Rohdaten'!$A$9:$W$64,12,FALSE)</f>
        <v>112534</v>
      </c>
      <c r="N14" s="58">
        <f>VLOOKUP(B14,'2019_A2_Rohdaten'!$A$9:$W$64,13,FALSE)</f>
        <v>130933</v>
      </c>
      <c r="O14" s="57">
        <f>VLOOKUP(B14,'2019_A2_Rohdaten'!$A$9:$W$64,14,FALSE)</f>
        <v>145155</v>
      </c>
      <c r="P14" s="56">
        <f>VLOOKUP(B14,'2019_A2_Rohdaten'!$A$9:$W$64,5,FALSE)</f>
        <v>95376</v>
      </c>
      <c r="Q14" s="55">
        <f>VLOOKUP(B14,'2019_A2_Rohdaten'!$A$9:$W$64,6,FALSE)</f>
        <v>93595</v>
      </c>
      <c r="R14" s="55">
        <f>VLOOKUP(B14,'2019_A2_Rohdaten'!$A$9:$W$64,17,FALSE)</f>
        <v>165000</v>
      </c>
      <c r="S14" s="54">
        <f>VLOOKUP(B14,'2019_A2_Rohdaten'!$A$9:$W$64,18,FALSE)</f>
        <v>6</v>
      </c>
      <c r="T14" s="54">
        <f>VLOOKUP(B14,'2019_A2_Rohdaten'!$A$9:$W$64,19,FALSE)</f>
        <v>9.1</v>
      </c>
      <c r="U14" s="53">
        <f>VLOOKUP(B14,'2019_A2_Rohdaten'!$A$9:$W$64,20,FALSE)</f>
        <v>10.3</v>
      </c>
    </row>
    <row r="15" spans="1:21" ht="8.25" customHeight="1" x14ac:dyDescent="0.25">
      <c r="A15" s="59" t="str">
        <f t="shared" si="0"/>
        <v>3241</v>
      </c>
      <c r="B15" s="51">
        <v>241</v>
      </c>
      <c r="C15" s="22" t="s">
        <v>33</v>
      </c>
      <c r="D15" s="58">
        <f>VLOOKUP(B15,'2019_A2_Rohdaten'!$A$9:$W$64,3,FALSE)</f>
        <v>115165</v>
      </c>
      <c r="E15" s="58">
        <f>VLOOKUP(B15,'2019_A2_Rohdaten'!$A$9:$W$64,4,FALSE)</f>
        <v>115063</v>
      </c>
      <c r="F15" s="58">
        <f>VLOOKUP(B15,'2019_A2_Rohdaten'!$A$9:$W$64,5,FALSE)</f>
        <v>114709</v>
      </c>
      <c r="G15" s="58">
        <f>VLOOKUP(B15,'2019_A2_Rohdaten'!$A$9:$W$64,6,FALSE)</f>
        <v>112514</v>
      </c>
      <c r="H15" s="58">
        <f>VLOOKUP(B15,'2019_A2_Rohdaten'!$A$9:$W$64,7,FALSE)</f>
        <v>111911</v>
      </c>
      <c r="I15" s="58">
        <f>VLOOKUP(B15,'2019_A2_Rohdaten'!$A$9:$W$64,8,FALSE)</f>
        <v>112021</v>
      </c>
      <c r="J15" s="58">
        <f>VLOOKUP(B15,'2019_A2_Rohdaten'!$A$9:$W$64,9,FALSE)</f>
        <v>115062</v>
      </c>
      <c r="K15" s="58">
        <f>VLOOKUP(B15,'2019_A2_Rohdaten'!$A$9:$W$64,10,FALSE)</f>
        <v>119366</v>
      </c>
      <c r="L15" s="58">
        <f>VLOOKUP(B15,'2019_A2_Rohdaten'!$A$9:$W$64,11,FALSE)</f>
        <v>126962</v>
      </c>
      <c r="M15" s="58">
        <f>VLOOKUP(B15,'2019_A2_Rohdaten'!$A$9:$W$64,12,FALSE)</f>
        <v>136533</v>
      </c>
      <c r="N15" s="58">
        <f>VLOOKUP(B15,'2019_A2_Rohdaten'!$A$9:$W$64,13,FALSE)</f>
        <v>154696</v>
      </c>
      <c r="O15" s="57">
        <f>VLOOKUP(B15,'2019_A2_Rohdaten'!$A$9:$W$64,14,FALSE)</f>
        <v>168735</v>
      </c>
      <c r="P15" s="56">
        <f>VLOOKUP(B15,'2019_A2_Rohdaten'!$A$9:$W$64,5,FALSE)</f>
        <v>114709</v>
      </c>
      <c r="Q15" s="55">
        <f>VLOOKUP(B15,'2019_A2_Rohdaten'!$A$9:$W$64,6,FALSE)</f>
        <v>112514</v>
      </c>
      <c r="R15" s="55">
        <f>VLOOKUP(B15,'2019_A2_Rohdaten'!$A$9:$W$64,17,FALSE)</f>
        <v>185310</v>
      </c>
      <c r="S15" s="54">
        <f>VLOOKUP(B15,'2019_A2_Rohdaten'!$A$9:$W$64,18,FALSE)</f>
        <v>10.199999999999999</v>
      </c>
      <c r="T15" s="54">
        <f>VLOOKUP(B15,'2019_A2_Rohdaten'!$A$9:$W$64,19,FALSE)</f>
        <v>14.7</v>
      </c>
      <c r="U15" s="53">
        <f>VLOOKUP(B15,'2019_A2_Rohdaten'!$A$9:$W$64,20,FALSE)</f>
        <v>16</v>
      </c>
    </row>
    <row r="16" spans="1:21" ht="8.25" customHeight="1" x14ac:dyDescent="0.25">
      <c r="A16" s="59" t="str">
        <f t="shared" si="0"/>
        <v>3241001</v>
      </c>
      <c r="B16" s="51">
        <v>241001</v>
      </c>
      <c r="C16" s="22" t="s">
        <v>34</v>
      </c>
      <c r="D16" s="58">
        <f>VLOOKUP(B16,'2019_A2_Rohdaten'!$A$9:$W$64,3,FALSE)</f>
        <v>75016</v>
      </c>
      <c r="E16" s="58">
        <f>VLOOKUP(B16,'2019_A2_Rohdaten'!$A$9:$W$64,4,FALSE)</f>
        <v>74898</v>
      </c>
      <c r="F16" s="58">
        <f>VLOOKUP(B16,'2019_A2_Rohdaten'!$A$9:$W$64,5,FALSE)</f>
        <v>74977</v>
      </c>
      <c r="G16" s="58">
        <f>VLOOKUP(B16,'2019_A2_Rohdaten'!$A$9:$W$64,6,FALSE)</f>
        <v>74111</v>
      </c>
      <c r="H16" s="58">
        <f>VLOOKUP(B16,'2019_A2_Rohdaten'!$A$9:$W$64,7,FALSE)</f>
        <v>73483</v>
      </c>
      <c r="I16" s="58">
        <f>VLOOKUP(B16,'2019_A2_Rohdaten'!$A$9:$W$64,8,FALSE)</f>
        <v>73448</v>
      </c>
      <c r="J16" s="58">
        <f>VLOOKUP(B16,'2019_A2_Rohdaten'!$A$9:$W$64,9,FALSE)</f>
        <v>75793</v>
      </c>
      <c r="K16" s="58">
        <f>VLOOKUP(B16,'2019_A2_Rohdaten'!$A$9:$W$64,10,FALSE)</f>
        <v>78442</v>
      </c>
      <c r="L16" s="58">
        <f>VLOOKUP(B16,'2019_A2_Rohdaten'!$A$9:$W$64,11,FALSE)</f>
        <v>82727</v>
      </c>
      <c r="M16" s="58">
        <f>VLOOKUP(B16,'2019_A2_Rohdaten'!$A$9:$W$64,12,FALSE)</f>
        <v>88541</v>
      </c>
      <c r="N16" s="58">
        <f>VLOOKUP(B16,'2019_A2_Rohdaten'!$A$9:$W$64,13,FALSE)</f>
        <v>97357</v>
      </c>
      <c r="O16" s="57">
        <f>VLOOKUP(B16,'2019_A2_Rohdaten'!$A$9:$W$64,14,FALSE)</f>
        <v>104465</v>
      </c>
      <c r="P16" s="56">
        <f>VLOOKUP(B16,'2019_A2_Rohdaten'!$A$9:$W$64,5,FALSE)</f>
        <v>74977</v>
      </c>
      <c r="Q16" s="55">
        <f>VLOOKUP(B16,'2019_A2_Rohdaten'!$A$9:$W$64,6,FALSE)</f>
        <v>74111</v>
      </c>
      <c r="R16" s="55">
        <f>VLOOKUP(B16,'2019_A2_Rohdaten'!$A$9:$W$64,17,FALSE)</f>
        <v>113440</v>
      </c>
      <c r="S16" s="54">
        <f>VLOOKUP(B16,'2019_A2_Rohdaten'!$A$9:$W$64,18,FALSE)</f>
        <v>14.5</v>
      </c>
      <c r="T16" s="54">
        <f>VLOOKUP(B16,'2019_A2_Rohdaten'!$A$9:$W$64,19,FALSE)</f>
        <v>19.600000000000001</v>
      </c>
      <c r="U16" s="53">
        <f>VLOOKUP(B16,'2019_A2_Rohdaten'!$A$9:$W$64,20,FALSE)</f>
        <v>21.1</v>
      </c>
    </row>
    <row r="17" spans="1:21" ht="8.25" customHeight="1" x14ac:dyDescent="0.25">
      <c r="A17" s="59" t="str">
        <f t="shared" si="0"/>
        <v>3241999</v>
      </c>
      <c r="B17" s="49">
        <v>241999</v>
      </c>
      <c r="C17" s="22" t="s">
        <v>35</v>
      </c>
      <c r="D17" s="58">
        <f>VLOOKUP(B17,'2019_A2_Rohdaten'!$A$9:$W$64,3,FALSE)</f>
        <v>40149</v>
      </c>
      <c r="E17" s="58">
        <f>VLOOKUP(B17,'2019_A2_Rohdaten'!$A$9:$W$64,4,FALSE)</f>
        <v>40165</v>
      </c>
      <c r="F17" s="58">
        <f>VLOOKUP(B17,'2019_A2_Rohdaten'!$A$9:$W$64,5,FALSE)</f>
        <v>39732</v>
      </c>
      <c r="G17" s="58">
        <f>VLOOKUP(B17,'2019_A2_Rohdaten'!$A$9:$W$64,6,FALSE)</f>
        <v>38403</v>
      </c>
      <c r="H17" s="58">
        <f>VLOOKUP(B17,'2019_A2_Rohdaten'!$A$9:$W$64,7,FALSE)</f>
        <v>38428</v>
      </c>
      <c r="I17" s="58">
        <f>VLOOKUP(B17,'2019_A2_Rohdaten'!$A$9:$W$64,8,FALSE)</f>
        <v>38573</v>
      </c>
      <c r="J17" s="58">
        <f>VLOOKUP(B17,'2019_A2_Rohdaten'!$A$9:$W$64,9,FALSE)</f>
        <v>39269</v>
      </c>
      <c r="K17" s="58">
        <f>VLOOKUP(B17,'2019_A2_Rohdaten'!$A$9:$W$64,10,FALSE)</f>
        <v>40924</v>
      </c>
      <c r="L17" s="58">
        <f>VLOOKUP(B17,'2019_A2_Rohdaten'!$A$9:$W$64,11,FALSE)</f>
        <v>44235</v>
      </c>
      <c r="M17" s="58">
        <f>VLOOKUP(B17,'2019_A2_Rohdaten'!$A$9:$W$64,12,FALSE)</f>
        <v>47992</v>
      </c>
      <c r="N17" s="58">
        <f>VLOOKUP(B17,'2019_A2_Rohdaten'!$A$9:$W$64,13,FALSE)</f>
        <v>57339</v>
      </c>
      <c r="O17" s="57">
        <f>VLOOKUP(B17,'2019_A2_Rohdaten'!$A$9:$W$64,14,FALSE)</f>
        <v>64270</v>
      </c>
      <c r="P17" s="56">
        <f>VLOOKUP(B17,'2019_A2_Rohdaten'!$A$9:$W$64,5,FALSE)</f>
        <v>39732</v>
      </c>
      <c r="Q17" s="55">
        <f>VLOOKUP(B17,'2019_A2_Rohdaten'!$A$9:$W$64,6,FALSE)</f>
        <v>38403</v>
      </c>
      <c r="R17" s="55">
        <f>VLOOKUP(B17,'2019_A2_Rohdaten'!$A$9:$W$64,17,FALSE)</f>
        <v>71870</v>
      </c>
      <c r="S17" s="54">
        <f>VLOOKUP(B17,'2019_A2_Rohdaten'!$A$9:$W$64,18,FALSE)</f>
        <v>6.5515800879222734</v>
      </c>
      <c r="T17" s="54">
        <f>VLOOKUP(B17,'2019_A2_Rohdaten'!$A$9:$W$64,19,FALSE)</f>
        <v>10.436220032606084</v>
      </c>
      <c r="U17" s="53">
        <f>VLOOKUP(B17,'2019_A2_Rohdaten'!$A$9:$W$64,20,FALSE)</f>
        <v>11.588384204840452</v>
      </c>
    </row>
    <row r="18" spans="1:21" ht="8.25" customHeight="1" x14ac:dyDescent="0.25">
      <c r="A18" s="59" t="str">
        <f t="shared" si="0"/>
        <v>3251</v>
      </c>
      <c r="B18" s="47">
        <v>251</v>
      </c>
      <c r="C18" s="22" t="s">
        <v>36</v>
      </c>
      <c r="D18" s="58">
        <f>VLOOKUP(B18,'2019_A2_Rohdaten'!$A$9:$W$64,3,FALSE)</f>
        <v>8256</v>
      </c>
      <c r="E18" s="58">
        <f>VLOOKUP(B18,'2019_A2_Rohdaten'!$A$9:$W$64,4,FALSE)</f>
        <v>8139</v>
      </c>
      <c r="F18" s="58">
        <f>VLOOKUP(B18,'2019_A2_Rohdaten'!$A$9:$W$64,5,FALSE)</f>
        <v>8229</v>
      </c>
      <c r="G18" s="58">
        <f>VLOOKUP(B18,'2019_A2_Rohdaten'!$A$9:$W$64,6,FALSE)</f>
        <v>8105</v>
      </c>
      <c r="H18" s="58">
        <f>VLOOKUP(B18,'2019_A2_Rohdaten'!$A$9:$W$64,7,FALSE)</f>
        <v>8099</v>
      </c>
      <c r="I18" s="58">
        <f>VLOOKUP(B18,'2019_A2_Rohdaten'!$A$9:$W$64,8,FALSE)</f>
        <v>8183</v>
      </c>
      <c r="J18" s="58">
        <f>VLOOKUP(B18,'2019_A2_Rohdaten'!$A$9:$W$64,9,FALSE)</f>
        <v>8386</v>
      </c>
      <c r="K18" s="58">
        <f>VLOOKUP(B18,'2019_A2_Rohdaten'!$A$9:$W$64,10,FALSE)</f>
        <v>9184</v>
      </c>
      <c r="L18" s="58">
        <f>VLOOKUP(B18,'2019_A2_Rohdaten'!$A$9:$W$64,11,FALSE)</f>
        <v>10761</v>
      </c>
      <c r="M18" s="58">
        <f>VLOOKUP(B18,'2019_A2_Rohdaten'!$A$9:$W$64,12,FALSE)</f>
        <v>11631</v>
      </c>
      <c r="N18" s="58">
        <f>VLOOKUP(B18,'2019_A2_Rohdaten'!$A$9:$W$64,13,FALSE)</f>
        <v>13826</v>
      </c>
      <c r="O18" s="57">
        <f>VLOOKUP(B18,'2019_A2_Rohdaten'!$A$9:$W$64,14,FALSE)</f>
        <v>15540</v>
      </c>
      <c r="P18" s="56">
        <f>VLOOKUP(B18,'2019_A2_Rohdaten'!$A$9:$W$64,5,FALSE)</f>
        <v>8229</v>
      </c>
      <c r="Q18" s="55">
        <f>VLOOKUP(B18,'2019_A2_Rohdaten'!$A$9:$W$64,6,FALSE)</f>
        <v>8105</v>
      </c>
      <c r="R18" s="55">
        <f>VLOOKUP(B18,'2019_A2_Rohdaten'!$A$9:$W$64,17,FALSE)</f>
        <v>18545</v>
      </c>
      <c r="S18" s="54">
        <f>VLOOKUP(B18,'2019_A2_Rohdaten'!$A$9:$W$64,18,FALSE)</f>
        <v>3.8</v>
      </c>
      <c r="T18" s="54">
        <f>VLOOKUP(B18,'2019_A2_Rohdaten'!$A$9:$W$64,19,FALSE)</f>
        <v>7.2</v>
      </c>
      <c r="U18" s="53">
        <f>VLOOKUP(B18,'2019_A2_Rohdaten'!$A$9:$W$64,20,FALSE)</f>
        <v>8.5</v>
      </c>
    </row>
    <row r="19" spans="1:21" ht="8.25" customHeight="1" x14ac:dyDescent="0.25">
      <c r="A19" s="59" t="str">
        <f t="shared" si="0"/>
        <v>3252</v>
      </c>
      <c r="B19" s="47">
        <v>252</v>
      </c>
      <c r="C19" s="22" t="s">
        <v>37</v>
      </c>
      <c r="D19" s="58">
        <f>VLOOKUP(B19,'2019_A2_Rohdaten'!$A$9:$W$64,3,FALSE)</f>
        <v>11014</v>
      </c>
      <c r="E19" s="58">
        <f>VLOOKUP(B19,'2019_A2_Rohdaten'!$A$9:$W$64,4,FALSE)</f>
        <v>10617</v>
      </c>
      <c r="F19" s="58">
        <f>VLOOKUP(B19,'2019_A2_Rohdaten'!$A$9:$W$64,5,FALSE)</f>
        <v>10381</v>
      </c>
      <c r="G19" s="58">
        <f>VLOOKUP(B19,'2019_A2_Rohdaten'!$A$9:$W$64,6,FALSE)</f>
        <v>10213</v>
      </c>
      <c r="H19" s="58">
        <f>VLOOKUP(B19,'2019_A2_Rohdaten'!$A$9:$W$64,7,FALSE)</f>
        <v>10154</v>
      </c>
      <c r="I19" s="58">
        <f>VLOOKUP(B19,'2019_A2_Rohdaten'!$A$9:$W$64,8,FALSE)</f>
        <v>10394</v>
      </c>
      <c r="J19" s="58">
        <f>VLOOKUP(B19,'2019_A2_Rohdaten'!$A$9:$W$64,9,FALSE)</f>
        <v>10319</v>
      </c>
      <c r="K19" s="58">
        <f>VLOOKUP(B19,'2019_A2_Rohdaten'!$A$9:$W$64,10,FALSE)</f>
        <v>10342</v>
      </c>
      <c r="L19" s="58">
        <f>VLOOKUP(B19,'2019_A2_Rohdaten'!$A$9:$W$64,11,FALSE)</f>
        <v>10719</v>
      </c>
      <c r="M19" s="58">
        <f>VLOOKUP(B19,'2019_A2_Rohdaten'!$A$9:$W$64,12,FALSE)</f>
        <v>11665</v>
      </c>
      <c r="N19" s="58">
        <f>VLOOKUP(B19,'2019_A2_Rohdaten'!$A$9:$W$64,13,FALSE)</f>
        <v>13461</v>
      </c>
      <c r="O19" s="57">
        <f>VLOOKUP(B19,'2019_A2_Rohdaten'!$A$9:$W$64,14,FALSE)</f>
        <v>15065</v>
      </c>
      <c r="P19" s="56">
        <f>VLOOKUP(B19,'2019_A2_Rohdaten'!$A$9:$W$64,5,FALSE)</f>
        <v>10381</v>
      </c>
      <c r="Q19" s="55">
        <f>VLOOKUP(B19,'2019_A2_Rohdaten'!$A$9:$W$64,6,FALSE)</f>
        <v>10213</v>
      </c>
      <c r="R19" s="55">
        <f>VLOOKUP(B19,'2019_A2_Rohdaten'!$A$9:$W$64,17,FALSE)</f>
        <v>16910</v>
      </c>
      <c r="S19" s="54">
        <f>VLOOKUP(B19,'2019_A2_Rohdaten'!$A$9:$W$64,18,FALSE)</f>
        <v>6.9</v>
      </c>
      <c r="T19" s="54">
        <f>VLOOKUP(B19,'2019_A2_Rohdaten'!$A$9:$W$64,19,FALSE)</f>
        <v>10.199999999999999</v>
      </c>
      <c r="U19" s="53">
        <f>VLOOKUP(B19,'2019_A2_Rohdaten'!$A$9:$W$64,20,FALSE)</f>
        <v>11.4</v>
      </c>
    </row>
    <row r="20" spans="1:21" ht="8.25" customHeight="1" x14ac:dyDescent="0.25">
      <c r="A20" s="59" t="str">
        <f t="shared" si="0"/>
        <v>3254</v>
      </c>
      <c r="B20" s="47">
        <v>254</v>
      </c>
      <c r="C20" s="22" t="s">
        <v>38</v>
      </c>
      <c r="D20" s="58">
        <f>VLOOKUP(B20,'2019_A2_Rohdaten'!$A$9:$W$64,3,FALSE)</f>
        <v>14631</v>
      </c>
      <c r="E20" s="58">
        <f>VLOOKUP(B20,'2019_A2_Rohdaten'!$A$9:$W$64,4,FALSE)</f>
        <v>14237</v>
      </c>
      <c r="F20" s="58">
        <f>VLOOKUP(B20,'2019_A2_Rohdaten'!$A$9:$W$64,5,FALSE)</f>
        <v>13889</v>
      </c>
      <c r="G20" s="58">
        <f>VLOOKUP(B20,'2019_A2_Rohdaten'!$A$9:$W$64,6,FALSE)</f>
        <v>13669</v>
      </c>
      <c r="H20" s="58">
        <f>VLOOKUP(B20,'2019_A2_Rohdaten'!$A$9:$W$64,7,FALSE)</f>
        <v>13466</v>
      </c>
      <c r="I20" s="58">
        <f>VLOOKUP(B20,'2019_A2_Rohdaten'!$A$9:$W$64,8,FALSE)</f>
        <v>13637</v>
      </c>
      <c r="J20" s="58">
        <f>VLOOKUP(B20,'2019_A2_Rohdaten'!$A$9:$W$64,9,FALSE)</f>
        <v>13859</v>
      </c>
      <c r="K20" s="58">
        <f>VLOOKUP(B20,'2019_A2_Rohdaten'!$A$9:$W$64,10,FALSE)</f>
        <v>14417</v>
      </c>
      <c r="L20" s="58">
        <f>VLOOKUP(B20,'2019_A2_Rohdaten'!$A$9:$W$64,11,FALSE)</f>
        <v>15353</v>
      </c>
      <c r="M20" s="58">
        <f>VLOOKUP(B20,'2019_A2_Rohdaten'!$A$9:$W$64,12,FALSE)</f>
        <v>16412</v>
      </c>
      <c r="N20" s="58">
        <f>VLOOKUP(B20,'2019_A2_Rohdaten'!$A$9:$W$64,13,FALSE)</f>
        <v>19567</v>
      </c>
      <c r="O20" s="57">
        <f>VLOOKUP(B20,'2019_A2_Rohdaten'!$A$9:$W$64,14,FALSE)</f>
        <v>21915</v>
      </c>
      <c r="P20" s="56">
        <f>VLOOKUP(B20,'2019_A2_Rohdaten'!$A$9:$W$64,5,FALSE)</f>
        <v>13889</v>
      </c>
      <c r="Q20" s="55">
        <f>VLOOKUP(B20,'2019_A2_Rohdaten'!$A$9:$W$64,6,FALSE)</f>
        <v>13669</v>
      </c>
      <c r="R20" s="55">
        <f>VLOOKUP(B20,'2019_A2_Rohdaten'!$A$9:$W$64,17,FALSE)</f>
        <v>24995</v>
      </c>
      <c r="S20" s="54">
        <f>VLOOKUP(B20,'2019_A2_Rohdaten'!$A$9:$W$64,18,FALSE)</f>
        <v>5</v>
      </c>
      <c r="T20" s="54">
        <f>VLOOKUP(B20,'2019_A2_Rohdaten'!$A$9:$W$64,19,FALSE)</f>
        <v>7.9</v>
      </c>
      <c r="U20" s="53">
        <f>VLOOKUP(B20,'2019_A2_Rohdaten'!$A$9:$W$64,20,FALSE)</f>
        <v>9.1</v>
      </c>
    </row>
    <row r="21" spans="1:21" ht="8.25" customHeight="1" x14ac:dyDescent="0.25">
      <c r="A21" s="59" t="str">
        <f t="shared" si="0"/>
        <v>3254021</v>
      </c>
      <c r="B21" s="47">
        <v>254021</v>
      </c>
      <c r="C21" s="22" t="s">
        <v>39</v>
      </c>
      <c r="D21" s="57" t="str">
        <f>VLOOKUP(B21,'2019_A2_Rohdaten'!$A$9:$W$64,3,FALSE)</f>
        <v>-</v>
      </c>
      <c r="E21" s="57" t="str">
        <f>VLOOKUP(B21,'2019_A2_Rohdaten'!$A$9:$W$64,4,FALSE)</f>
        <v>-</v>
      </c>
      <c r="F21" s="58">
        <f>VLOOKUP(B21,'2019_A2_Rohdaten'!$A$9:$W$64,5,FALSE)</f>
        <v>8448</v>
      </c>
      <c r="G21" s="58">
        <f>VLOOKUP(B21,'2019_A2_Rohdaten'!$A$9:$W$64,6,FALSE)</f>
        <v>8344</v>
      </c>
      <c r="H21" s="58">
        <f>VLOOKUP(B21,'2019_A2_Rohdaten'!$A$9:$W$64,7,FALSE)</f>
        <v>8279</v>
      </c>
      <c r="I21" s="58">
        <f>VLOOKUP(B21,'2019_A2_Rohdaten'!$A$9:$W$64,8,FALSE)</f>
        <v>8445</v>
      </c>
      <c r="J21" s="58">
        <f>VLOOKUP(B21,'2019_A2_Rohdaten'!$A$9:$W$64,9,FALSE)</f>
        <v>8609</v>
      </c>
      <c r="K21" s="58">
        <f>VLOOKUP(B21,'2019_A2_Rohdaten'!$A$9:$W$64,10,FALSE)</f>
        <v>8826</v>
      </c>
      <c r="L21" s="58">
        <f>VLOOKUP(B21,'2019_A2_Rohdaten'!$A$9:$W$64,11,FALSE)</f>
        <v>9212</v>
      </c>
      <c r="M21" s="58">
        <f>VLOOKUP(B21,'2019_A2_Rohdaten'!$A$9:$W$64,12,FALSE)</f>
        <v>9796</v>
      </c>
      <c r="N21" s="58">
        <f>VLOOKUP(B21,'2019_A2_Rohdaten'!$A$9:$W$64,13,FALSE)</f>
        <v>11180</v>
      </c>
      <c r="O21" s="57">
        <f>VLOOKUP(B21,'2019_A2_Rohdaten'!$A$9:$W$64,14,FALSE)</f>
        <v>12505</v>
      </c>
      <c r="P21" s="56">
        <f>VLOOKUP(B21,'2019_A2_Rohdaten'!$A$9:$W$64,5,FALSE)</f>
        <v>8448</v>
      </c>
      <c r="Q21" s="55">
        <f>VLOOKUP(B21,'2019_A2_Rohdaten'!$A$9:$W$64,6,FALSE)</f>
        <v>8344</v>
      </c>
      <c r="R21" s="55">
        <f>VLOOKUP(B21,'2019_A2_Rohdaten'!$A$9:$W$64,17,FALSE)</f>
        <v>14830</v>
      </c>
      <c r="S21" s="54" t="str">
        <f>VLOOKUP(B21,'2019_A2_Rohdaten'!$A$9:$W$64,18,FALSE)</f>
        <v>-</v>
      </c>
      <c r="T21" s="54">
        <f>VLOOKUP(B21,'2019_A2_Rohdaten'!$A$9:$W$64,19,FALSE)</f>
        <v>12.3</v>
      </c>
      <c r="U21" s="53">
        <f>VLOOKUP(B21,'2019_A2_Rohdaten'!$A$9:$W$64,20,FALSE)</f>
        <v>14.6</v>
      </c>
    </row>
    <row r="22" spans="1:21" ht="8.25" customHeight="1" x14ac:dyDescent="0.25">
      <c r="A22" s="59" t="str">
        <f t="shared" si="0"/>
        <v>3254999</v>
      </c>
      <c r="B22" s="52">
        <v>254999</v>
      </c>
      <c r="C22" s="22" t="s">
        <v>40</v>
      </c>
      <c r="D22" s="57" t="str">
        <f>VLOOKUP(B22,'2019_A2_Rohdaten'!$A$9:$W$64,3,FALSE)</f>
        <v>-</v>
      </c>
      <c r="E22" s="57" t="str">
        <f>VLOOKUP(B22,'2019_A2_Rohdaten'!$A$9:$W$64,4,FALSE)</f>
        <v>-</v>
      </c>
      <c r="F22" s="58">
        <f>VLOOKUP(B22,'2019_A2_Rohdaten'!$A$9:$W$64,5,FALSE)</f>
        <v>5441</v>
      </c>
      <c r="G22" s="58">
        <f>VLOOKUP(B22,'2019_A2_Rohdaten'!$A$9:$W$64,6,FALSE)</f>
        <v>5325</v>
      </c>
      <c r="H22" s="58">
        <f>VLOOKUP(B22,'2019_A2_Rohdaten'!$A$9:$W$64,7,FALSE)</f>
        <v>5187</v>
      </c>
      <c r="I22" s="58">
        <f>VLOOKUP(B22,'2019_A2_Rohdaten'!$A$9:$W$64,8,FALSE)</f>
        <v>5192</v>
      </c>
      <c r="J22" s="58">
        <f>VLOOKUP(B22,'2019_A2_Rohdaten'!$A$9:$W$64,9,FALSE)</f>
        <v>5250</v>
      </c>
      <c r="K22" s="58">
        <f>VLOOKUP(B22,'2019_A2_Rohdaten'!$A$9:$W$64,10,FALSE)</f>
        <v>5591</v>
      </c>
      <c r="L22" s="58">
        <f>VLOOKUP(B22,'2019_A2_Rohdaten'!$A$9:$W$64,11,FALSE)</f>
        <v>6141</v>
      </c>
      <c r="M22" s="58">
        <f>VLOOKUP(B22,'2019_A2_Rohdaten'!$A$9:$W$64,12,FALSE)</f>
        <v>6616</v>
      </c>
      <c r="N22" s="58">
        <f>VLOOKUP(B22,'2019_A2_Rohdaten'!$A$9:$W$64,13,FALSE)</f>
        <v>8387</v>
      </c>
      <c r="O22" s="57">
        <f>VLOOKUP(B22,'2019_A2_Rohdaten'!$A$9:$W$64,14,FALSE)</f>
        <v>9410</v>
      </c>
      <c r="P22" s="56">
        <f>VLOOKUP(B22,'2019_A2_Rohdaten'!$A$9:$W$64,5,FALSE)</f>
        <v>5441</v>
      </c>
      <c r="Q22" s="55">
        <f>VLOOKUP(B22,'2019_A2_Rohdaten'!$A$9:$W$64,6,FALSE)</f>
        <v>5325</v>
      </c>
      <c r="R22" s="55">
        <f>VLOOKUP(B22,'2019_A2_Rohdaten'!$A$9:$W$64,17,FALSE)</f>
        <v>10165</v>
      </c>
      <c r="S22" s="54" t="str">
        <f>VLOOKUP(B22,'2019_A2_Rohdaten'!$A$9:$W$64,18,FALSE)</f>
        <v>-</v>
      </c>
      <c r="T22" s="54">
        <f>VLOOKUP(B22,'2019_A2_Rohdaten'!$A$9:$W$64,19,FALSE)</f>
        <v>5.3583732411609617</v>
      </c>
      <c r="U22" s="53">
        <f>VLOOKUP(B22,'2019_A2_Rohdaten'!$A$9:$W$64,20,FALSE)</f>
        <v>5.8377937561737614</v>
      </c>
    </row>
    <row r="23" spans="1:21" ht="8.25" customHeight="1" x14ac:dyDescent="0.25">
      <c r="A23" s="59" t="str">
        <f t="shared" si="0"/>
        <v>3255</v>
      </c>
      <c r="B23" s="47">
        <v>255</v>
      </c>
      <c r="C23" s="22" t="s">
        <v>41</v>
      </c>
      <c r="D23" s="58">
        <f>VLOOKUP(B23,'2019_A2_Rohdaten'!$A$9:$W$64,3,FALSE)</f>
        <v>3433</v>
      </c>
      <c r="E23" s="58">
        <f>VLOOKUP(B23,'2019_A2_Rohdaten'!$A$9:$W$64,4,FALSE)</f>
        <v>3274</v>
      </c>
      <c r="F23" s="58">
        <f>VLOOKUP(B23,'2019_A2_Rohdaten'!$A$9:$W$64,5,FALSE)</f>
        <v>3213</v>
      </c>
      <c r="G23" s="58">
        <f>VLOOKUP(B23,'2019_A2_Rohdaten'!$A$9:$W$64,6,FALSE)</f>
        <v>3109</v>
      </c>
      <c r="H23" s="58">
        <f>VLOOKUP(B23,'2019_A2_Rohdaten'!$A$9:$W$64,7,FALSE)</f>
        <v>3033</v>
      </c>
      <c r="I23" s="58">
        <f>VLOOKUP(B23,'2019_A2_Rohdaten'!$A$9:$W$64,8,FALSE)</f>
        <v>3063</v>
      </c>
      <c r="J23" s="58">
        <f>VLOOKUP(B23,'2019_A2_Rohdaten'!$A$9:$W$64,9,FALSE)</f>
        <v>3100</v>
      </c>
      <c r="K23" s="58">
        <f>VLOOKUP(B23,'2019_A2_Rohdaten'!$A$9:$W$64,10,FALSE)</f>
        <v>3072</v>
      </c>
      <c r="L23" s="58">
        <f>VLOOKUP(B23,'2019_A2_Rohdaten'!$A$9:$W$64,11,FALSE)</f>
        <v>3094</v>
      </c>
      <c r="M23" s="58">
        <f>VLOOKUP(B23,'2019_A2_Rohdaten'!$A$9:$W$64,12,FALSE)</f>
        <v>3131</v>
      </c>
      <c r="N23" s="58">
        <f>VLOOKUP(B23,'2019_A2_Rohdaten'!$A$9:$W$64,13,FALSE)</f>
        <v>3855</v>
      </c>
      <c r="O23" s="57">
        <f>VLOOKUP(B23,'2019_A2_Rohdaten'!$A$9:$W$64,14,FALSE)</f>
        <v>4300</v>
      </c>
      <c r="P23" s="56">
        <f>VLOOKUP(B23,'2019_A2_Rohdaten'!$A$9:$W$64,5,FALSE)</f>
        <v>3213</v>
      </c>
      <c r="Q23" s="55">
        <f>VLOOKUP(B23,'2019_A2_Rohdaten'!$A$9:$W$64,6,FALSE)</f>
        <v>3109</v>
      </c>
      <c r="R23" s="55">
        <f>VLOOKUP(B23,'2019_A2_Rohdaten'!$A$9:$W$64,17,FALSE)</f>
        <v>4275</v>
      </c>
      <c r="S23" s="54">
        <f>VLOOKUP(B23,'2019_A2_Rohdaten'!$A$9:$W$64,18,FALSE)</f>
        <v>4.4000000000000004</v>
      </c>
      <c r="T23" s="54">
        <f>VLOOKUP(B23,'2019_A2_Rohdaten'!$A$9:$W$64,19,FALSE)</f>
        <v>6</v>
      </c>
      <c r="U23" s="53">
        <f>VLOOKUP(B23,'2019_A2_Rohdaten'!$A$9:$W$64,20,FALSE)</f>
        <v>6.1</v>
      </c>
    </row>
    <row r="24" spans="1:21" ht="8.25" customHeight="1" x14ac:dyDescent="0.25">
      <c r="A24" s="59" t="str">
        <f t="shared" si="0"/>
        <v>3256</v>
      </c>
      <c r="B24" s="47">
        <v>256</v>
      </c>
      <c r="C24" s="22" t="s">
        <v>42</v>
      </c>
      <c r="D24" s="58">
        <f>VLOOKUP(B24,'2019_A2_Rohdaten'!$A$9:$W$64,3,FALSE)</f>
        <v>5488</v>
      </c>
      <c r="E24" s="58">
        <f>VLOOKUP(B24,'2019_A2_Rohdaten'!$A$9:$W$64,4,FALSE)</f>
        <v>5402</v>
      </c>
      <c r="F24" s="58">
        <f>VLOOKUP(B24,'2019_A2_Rohdaten'!$A$9:$W$64,5,FALSE)</f>
        <v>5316</v>
      </c>
      <c r="G24" s="58">
        <f>VLOOKUP(B24,'2019_A2_Rohdaten'!$A$9:$W$64,6,FALSE)</f>
        <v>5301</v>
      </c>
      <c r="H24" s="58">
        <f>VLOOKUP(B24,'2019_A2_Rohdaten'!$A$9:$W$64,7,FALSE)</f>
        <v>5184</v>
      </c>
      <c r="I24" s="58">
        <f>VLOOKUP(B24,'2019_A2_Rohdaten'!$A$9:$W$64,8,FALSE)</f>
        <v>5160</v>
      </c>
      <c r="J24" s="58">
        <f>VLOOKUP(B24,'2019_A2_Rohdaten'!$A$9:$W$64,9,FALSE)</f>
        <v>5252</v>
      </c>
      <c r="K24" s="58">
        <f>VLOOKUP(B24,'2019_A2_Rohdaten'!$A$9:$W$64,10,FALSE)</f>
        <v>5374</v>
      </c>
      <c r="L24" s="58">
        <f>VLOOKUP(B24,'2019_A2_Rohdaten'!$A$9:$W$64,11,FALSE)</f>
        <v>5829</v>
      </c>
      <c r="M24" s="58">
        <f>VLOOKUP(B24,'2019_A2_Rohdaten'!$A$9:$W$64,12,FALSE)</f>
        <v>6299</v>
      </c>
      <c r="N24" s="58">
        <f>VLOOKUP(B24,'2019_A2_Rohdaten'!$A$9:$W$64,13,FALSE)</f>
        <v>7452</v>
      </c>
      <c r="O24" s="57">
        <f>VLOOKUP(B24,'2019_A2_Rohdaten'!$A$9:$W$64,14,FALSE)</f>
        <v>9380</v>
      </c>
      <c r="P24" s="56">
        <f>VLOOKUP(B24,'2019_A2_Rohdaten'!$A$9:$W$64,5,FALSE)</f>
        <v>5316</v>
      </c>
      <c r="Q24" s="55">
        <f>VLOOKUP(B24,'2019_A2_Rohdaten'!$A$9:$W$64,6,FALSE)</f>
        <v>5301</v>
      </c>
      <c r="R24" s="55">
        <f>VLOOKUP(B24,'2019_A2_Rohdaten'!$A$9:$W$64,17,FALSE)</f>
        <v>10345</v>
      </c>
      <c r="S24" s="54">
        <f>VLOOKUP(B24,'2019_A2_Rohdaten'!$A$9:$W$64,18,FALSE)</f>
        <v>4.4000000000000004</v>
      </c>
      <c r="T24" s="54">
        <f>VLOOKUP(B24,'2019_A2_Rohdaten'!$A$9:$W$64,19,FALSE)</f>
        <v>7.7</v>
      </c>
      <c r="U24" s="53">
        <f>VLOOKUP(B24,'2019_A2_Rohdaten'!$A$9:$W$64,20,FALSE)</f>
        <v>8.5</v>
      </c>
    </row>
    <row r="25" spans="1:21" s="5" customFormat="1" ht="8.25" customHeight="1" x14ac:dyDescent="0.25">
      <c r="A25" s="59" t="str">
        <f t="shared" si="0"/>
        <v>3257</v>
      </c>
      <c r="B25" s="47">
        <v>257</v>
      </c>
      <c r="C25" s="22" t="s">
        <v>43</v>
      </c>
      <c r="D25" s="58">
        <f>VLOOKUP(B25,'2019_A2_Rohdaten'!$A$9:$W$64,3,FALSE)</f>
        <v>9608</v>
      </c>
      <c r="E25" s="58">
        <f>VLOOKUP(B25,'2019_A2_Rohdaten'!$A$9:$W$64,4,FALSE)</f>
        <v>9138</v>
      </c>
      <c r="F25" s="58">
        <f>VLOOKUP(B25,'2019_A2_Rohdaten'!$A$9:$W$64,5,FALSE)</f>
        <v>8895</v>
      </c>
      <c r="G25" s="58">
        <f>VLOOKUP(B25,'2019_A2_Rohdaten'!$A$9:$W$64,6,FALSE)</f>
        <v>8498</v>
      </c>
      <c r="H25" s="58">
        <f>VLOOKUP(B25,'2019_A2_Rohdaten'!$A$9:$W$64,7,FALSE)</f>
        <v>8456</v>
      </c>
      <c r="I25" s="58">
        <f>VLOOKUP(B25,'2019_A2_Rohdaten'!$A$9:$W$64,8,FALSE)</f>
        <v>8342</v>
      </c>
      <c r="J25" s="58">
        <f>VLOOKUP(B25,'2019_A2_Rohdaten'!$A$9:$W$64,9,FALSE)</f>
        <v>8341</v>
      </c>
      <c r="K25" s="58">
        <f>VLOOKUP(B25,'2019_A2_Rohdaten'!$A$9:$W$64,10,FALSE)</f>
        <v>8491</v>
      </c>
      <c r="L25" s="58">
        <f>VLOOKUP(B25,'2019_A2_Rohdaten'!$A$9:$W$64,11,FALSE)</f>
        <v>8854</v>
      </c>
      <c r="M25" s="58">
        <f>VLOOKUP(B25,'2019_A2_Rohdaten'!$A$9:$W$64,12,FALSE)</f>
        <v>9526</v>
      </c>
      <c r="N25" s="58">
        <f>VLOOKUP(B25,'2019_A2_Rohdaten'!$A$9:$W$64,13,FALSE)</f>
        <v>10716</v>
      </c>
      <c r="O25" s="57">
        <f>VLOOKUP(B25,'2019_A2_Rohdaten'!$A$9:$W$64,14,FALSE)</f>
        <v>12600</v>
      </c>
      <c r="P25" s="56">
        <f>VLOOKUP(B25,'2019_A2_Rohdaten'!$A$9:$W$64,5,FALSE)</f>
        <v>8895</v>
      </c>
      <c r="Q25" s="55">
        <f>VLOOKUP(B25,'2019_A2_Rohdaten'!$A$9:$W$64,6,FALSE)</f>
        <v>8498</v>
      </c>
      <c r="R25" s="55">
        <f>VLOOKUP(B25,'2019_A2_Rohdaten'!$A$9:$W$64,17,FALSE)</f>
        <v>14255</v>
      </c>
      <c r="S25" s="54">
        <f>VLOOKUP(B25,'2019_A2_Rohdaten'!$A$9:$W$64,18,FALSE)</f>
        <v>5.8</v>
      </c>
      <c r="T25" s="54">
        <f>VLOOKUP(B25,'2019_A2_Rohdaten'!$A$9:$W$64,19,FALSE)</f>
        <v>8</v>
      </c>
      <c r="U25" s="53">
        <f>VLOOKUP(B25,'2019_A2_Rohdaten'!$A$9:$W$64,20,FALSE)</f>
        <v>9</v>
      </c>
    </row>
    <row r="26" spans="1:21" s="9" customFormat="1" ht="16.5" customHeight="1" x14ac:dyDescent="0.25">
      <c r="A26" s="59" t="str">
        <f t="shared" si="0"/>
        <v>32</v>
      </c>
      <c r="B26" s="50">
        <v>2</v>
      </c>
      <c r="C26" s="24" t="s">
        <v>44</v>
      </c>
      <c r="D26" s="58">
        <f>VLOOKUP(B26,'2019_A2_Rohdaten'!$A$9:$W$64,3,FALSE)</f>
        <v>167595</v>
      </c>
      <c r="E26" s="58">
        <f>VLOOKUP(B26,'2019_A2_Rohdaten'!$A$9:$W$64,4,FALSE)</f>
        <v>165870</v>
      </c>
      <c r="F26" s="58">
        <f>VLOOKUP(B26,'2019_A2_Rohdaten'!$A$9:$W$64,5,FALSE)</f>
        <v>164632</v>
      </c>
      <c r="G26" s="58">
        <f>VLOOKUP(B26,'2019_A2_Rohdaten'!$A$9:$W$64,6,FALSE)</f>
        <v>161409</v>
      </c>
      <c r="H26" s="58">
        <f>VLOOKUP(B26,'2019_A2_Rohdaten'!$A$9:$W$64,7,FALSE)</f>
        <v>160303</v>
      </c>
      <c r="I26" s="58">
        <f>VLOOKUP(B26,'2019_A2_Rohdaten'!$A$9:$W$64,8,FALSE)</f>
        <v>160800</v>
      </c>
      <c r="J26" s="58">
        <f>VLOOKUP(B26,'2019_A2_Rohdaten'!$A$9:$W$64,9,FALSE)</f>
        <v>164319</v>
      </c>
      <c r="K26" s="58">
        <f>VLOOKUP(B26,'2019_A2_Rohdaten'!$A$9:$W$64,10,FALSE)</f>
        <v>170246</v>
      </c>
      <c r="L26" s="58">
        <f>VLOOKUP(B26,'2019_A2_Rohdaten'!$A$9:$W$64,11,FALSE)</f>
        <v>181572</v>
      </c>
      <c r="M26" s="58">
        <f>VLOOKUP(B26,'2019_A2_Rohdaten'!$A$9:$W$64,12,FALSE)</f>
        <v>195197</v>
      </c>
      <c r="N26" s="58">
        <f>VLOOKUP(B26,'2019_A2_Rohdaten'!$A$9:$W$64,13,FALSE)</f>
        <v>223573</v>
      </c>
      <c r="O26" s="57">
        <f>VLOOKUP(B26,'2019_A2_Rohdaten'!$A$9:$W$64,14,FALSE)</f>
        <v>247535</v>
      </c>
      <c r="P26" s="56">
        <f>VLOOKUP(B26,'2019_A2_Rohdaten'!$A$9:$W$64,5,FALSE)</f>
        <v>164632</v>
      </c>
      <c r="Q26" s="55">
        <f>VLOOKUP(B26,'2019_A2_Rohdaten'!$A$9:$W$64,6,FALSE)</f>
        <v>161409</v>
      </c>
      <c r="R26" s="55">
        <f>VLOOKUP(B26,'2019_A2_Rohdaten'!$A$9:$W$64,17,FALSE)</f>
        <v>274635</v>
      </c>
      <c r="S26" s="54">
        <f>VLOOKUP(B26,'2019_A2_Rohdaten'!$A$9:$W$64,18,FALSE)</f>
        <v>7.7</v>
      </c>
      <c r="T26" s="54">
        <f>VLOOKUP(B26,'2019_A2_Rohdaten'!$A$9:$W$64,19,FALSE)</f>
        <v>11.6</v>
      </c>
      <c r="U26" s="53">
        <f>VLOOKUP(B26,'2019_A2_Rohdaten'!$A$9:$W$64,20,FALSE)</f>
        <v>12.8</v>
      </c>
    </row>
    <row r="27" spans="1:21" ht="8.25" customHeight="1" x14ac:dyDescent="0.25">
      <c r="A27" s="59" t="str">
        <f t="shared" si="0"/>
        <v>3351</v>
      </c>
      <c r="B27" s="47">
        <v>351</v>
      </c>
      <c r="C27" s="22" t="s">
        <v>45</v>
      </c>
      <c r="D27" s="58">
        <f>VLOOKUP(B27,'2019_A2_Rohdaten'!$A$9:$W$64,3,FALSE)</f>
        <v>7805</v>
      </c>
      <c r="E27" s="58">
        <f>VLOOKUP(B27,'2019_A2_Rohdaten'!$A$9:$W$64,4,FALSE)</f>
        <v>7594</v>
      </c>
      <c r="F27" s="58">
        <f>VLOOKUP(B27,'2019_A2_Rohdaten'!$A$9:$W$64,5,FALSE)</f>
        <v>7394</v>
      </c>
      <c r="G27" s="58">
        <f>VLOOKUP(B27,'2019_A2_Rohdaten'!$A$9:$W$64,6,FALSE)</f>
        <v>7449</v>
      </c>
      <c r="H27" s="58">
        <f>VLOOKUP(B27,'2019_A2_Rohdaten'!$A$9:$W$64,7,FALSE)</f>
        <v>7472</v>
      </c>
      <c r="I27" s="58">
        <f>VLOOKUP(B27,'2019_A2_Rohdaten'!$A$9:$W$64,8,FALSE)</f>
        <v>7584</v>
      </c>
      <c r="J27" s="58">
        <f>VLOOKUP(B27,'2019_A2_Rohdaten'!$A$9:$W$64,9,FALSE)</f>
        <v>7689</v>
      </c>
      <c r="K27" s="58">
        <f>VLOOKUP(B27,'2019_A2_Rohdaten'!$A$9:$W$64,10,FALSE)</f>
        <v>7959</v>
      </c>
      <c r="L27" s="58">
        <f>VLOOKUP(B27,'2019_A2_Rohdaten'!$A$9:$W$64,11,FALSE)</f>
        <v>8519</v>
      </c>
      <c r="M27" s="58">
        <f>VLOOKUP(B27,'2019_A2_Rohdaten'!$A$9:$W$64,12,FALSE)</f>
        <v>9503</v>
      </c>
      <c r="N27" s="58">
        <f>VLOOKUP(B27,'2019_A2_Rohdaten'!$A$9:$W$64,13,FALSE)</f>
        <v>10974</v>
      </c>
      <c r="O27" s="57">
        <f>VLOOKUP(B27,'2019_A2_Rohdaten'!$A$9:$W$64,14,FALSE)</f>
        <v>12675</v>
      </c>
      <c r="P27" s="56">
        <f>VLOOKUP(B27,'2019_A2_Rohdaten'!$A$9:$W$64,5,FALSE)</f>
        <v>7394</v>
      </c>
      <c r="Q27" s="55">
        <f>VLOOKUP(B27,'2019_A2_Rohdaten'!$A$9:$W$64,6,FALSE)</f>
        <v>7449</v>
      </c>
      <c r="R27" s="55">
        <f>VLOOKUP(B27,'2019_A2_Rohdaten'!$A$9:$W$64,17,FALSE)</f>
        <v>14330</v>
      </c>
      <c r="S27" s="54">
        <f>VLOOKUP(B27,'2019_A2_Rohdaten'!$A$9:$W$64,18,FALSE)</f>
        <v>4.3</v>
      </c>
      <c r="T27" s="54">
        <f>VLOOKUP(B27,'2019_A2_Rohdaten'!$A$9:$W$64,19,FALSE)</f>
        <v>7.1</v>
      </c>
      <c r="U27" s="53">
        <f>VLOOKUP(B27,'2019_A2_Rohdaten'!$A$9:$W$64,20,FALSE)</f>
        <v>8</v>
      </c>
    </row>
    <row r="28" spans="1:21" ht="8.25" customHeight="1" x14ac:dyDescent="0.25">
      <c r="A28" s="59" t="str">
        <f t="shared" si="0"/>
        <v>3352</v>
      </c>
      <c r="B28" s="47">
        <v>352</v>
      </c>
      <c r="C28" s="22" t="s">
        <v>46</v>
      </c>
      <c r="D28" s="58">
        <f>VLOOKUP(B28,'2019_A2_Rohdaten'!$A$9:$W$64,3,FALSE)</f>
        <v>8730</v>
      </c>
      <c r="E28" s="58">
        <f>VLOOKUP(B28,'2019_A2_Rohdaten'!$A$9:$W$64,4,FALSE)</f>
        <v>8486</v>
      </c>
      <c r="F28" s="58">
        <f>VLOOKUP(B28,'2019_A2_Rohdaten'!$A$9:$W$64,5,FALSE)</f>
        <v>8328</v>
      </c>
      <c r="G28" s="58">
        <f>VLOOKUP(B28,'2019_A2_Rohdaten'!$A$9:$W$64,6,FALSE)</f>
        <v>8238</v>
      </c>
      <c r="H28" s="58">
        <f>VLOOKUP(B28,'2019_A2_Rohdaten'!$A$9:$W$64,7,FALSE)</f>
        <v>8184</v>
      </c>
      <c r="I28" s="58">
        <f>VLOOKUP(B28,'2019_A2_Rohdaten'!$A$9:$W$64,8,FALSE)</f>
        <v>8131</v>
      </c>
      <c r="J28" s="58">
        <f>VLOOKUP(B28,'2019_A2_Rohdaten'!$A$9:$W$64,9,FALSE)</f>
        <v>8134</v>
      </c>
      <c r="K28" s="58">
        <f>VLOOKUP(B28,'2019_A2_Rohdaten'!$A$9:$W$64,10,FALSE)</f>
        <v>8167</v>
      </c>
      <c r="L28" s="58">
        <f>VLOOKUP(B28,'2019_A2_Rohdaten'!$A$9:$W$64,11,FALSE)</f>
        <v>8660</v>
      </c>
      <c r="M28" s="58">
        <f>VLOOKUP(B28,'2019_A2_Rohdaten'!$A$9:$W$64,12,FALSE)</f>
        <v>9787</v>
      </c>
      <c r="N28" s="58">
        <f>VLOOKUP(B28,'2019_A2_Rohdaten'!$A$9:$W$64,13,FALSE)</f>
        <v>11863</v>
      </c>
      <c r="O28" s="57">
        <f>VLOOKUP(B28,'2019_A2_Rohdaten'!$A$9:$W$64,14,FALSE)</f>
        <v>13215</v>
      </c>
      <c r="P28" s="56">
        <f>VLOOKUP(B28,'2019_A2_Rohdaten'!$A$9:$W$64,5,FALSE)</f>
        <v>8328</v>
      </c>
      <c r="Q28" s="55">
        <f>VLOOKUP(B28,'2019_A2_Rohdaten'!$A$9:$W$64,6,FALSE)</f>
        <v>8238</v>
      </c>
      <c r="R28" s="55">
        <f>VLOOKUP(B28,'2019_A2_Rohdaten'!$A$9:$W$64,17,FALSE)</f>
        <v>13345</v>
      </c>
      <c r="S28" s="54">
        <f>VLOOKUP(B28,'2019_A2_Rohdaten'!$A$9:$W$64,18,FALSE)</f>
        <v>4.3</v>
      </c>
      <c r="T28" s="54">
        <f>VLOOKUP(B28,'2019_A2_Rohdaten'!$A$9:$W$64,19,FALSE)</f>
        <v>6.7</v>
      </c>
      <c r="U28" s="53">
        <f>VLOOKUP(B28,'2019_A2_Rohdaten'!$A$9:$W$64,20,FALSE)</f>
        <v>6.7</v>
      </c>
    </row>
    <row r="29" spans="1:21" ht="8.25" customHeight="1" x14ac:dyDescent="0.25">
      <c r="A29" s="59" t="str">
        <f t="shared" si="0"/>
        <v>3353</v>
      </c>
      <c r="B29" s="47">
        <v>353</v>
      </c>
      <c r="C29" s="22" t="s">
        <v>47</v>
      </c>
      <c r="D29" s="58">
        <f>VLOOKUP(B29,'2019_A2_Rohdaten'!$A$9:$W$64,3,FALSE)</f>
        <v>11011</v>
      </c>
      <c r="E29" s="58">
        <f>VLOOKUP(B29,'2019_A2_Rohdaten'!$A$9:$W$64,4,FALSE)</f>
        <v>10667</v>
      </c>
      <c r="F29" s="58">
        <f>VLOOKUP(B29,'2019_A2_Rohdaten'!$A$9:$W$64,5,FALSE)</f>
        <v>10514</v>
      </c>
      <c r="G29" s="58">
        <f>VLOOKUP(B29,'2019_A2_Rohdaten'!$A$9:$W$64,6,FALSE)</f>
        <v>10670</v>
      </c>
      <c r="H29" s="58">
        <f>VLOOKUP(B29,'2019_A2_Rohdaten'!$A$9:$W$64,7,FALSE)</f>
        <v>10975</v>
      </c>
      <c r="I29" s="58">
        <f>VLOOKUP(B29,'2019_A2_Rohdaten'!$A$9:$W$64,8,FALSE)</f>
        <v>11183</v>
      </c>
      <c r="J29" s="58">
        <f>VLOOKUP(B29,'2019_A2_Rohdaten'!$A$9:$W$64,9,FALSE)</f>
        <v>11025</v>
      </c>
      <c r="K29" s="58">
        <f>VLOOKUP(B29,'2019_A2_Rohdaten'!$A$9:$W$64,10,FALSE)</f>
        <v>11307</v>
      </c>
      <c r="L29" s="58">
        <f>VLOOKUP(B29,'2019_A2_Rohdaten'!$A$9:$W$64,11,FALSE)</f>
        <v>11651</v>
      </c>
      <c r="M29" s="58">
        <f>VLOOKUP(B29,'2019_A2_Rohdaten'!$A$9:$W$64,12,FALSE)</f>
        <v>12035</v>
      </c>
      <c r="N29" s="58">
        <f>VLOOKUP(B29,'2019_A2_Rohdaten'!$A$9:$W$64,13,FALSE)</f>
        <v>13092</v>
      </c>
      <c r="O29" s="57">
        <f>VLOOKUP(B29,'2019_A2_Rohdaten'!$A$9:$W$64,14,FALSE)</f>
        <v>16015</v>
      </c>
      <c r="P29" s="56">
        <f>VLOOKUP(B29,'2019_A2_Rohdaten'!$A$9:$W$64,5,FALSE)</f>
        <v>10514</v>
      </c>
      <c r="Q29" s="55">
        <f>VLOOKUP(B29,'2019_A2_Rohdaten'!$A$9:$W$64,6,FALSE)</f>
        <v>10670</v>
      </c>
      <c r="R29" s="55">
        <f>VLOOKUP(B29,'2019_A2_Rohdaten'!$A$9:$W$64,17,FALSE)</f>
        <v>21285</v>
      </c>
      <c r="S29" s="54">
        <f>VLOOKUP(B29,'2019_A2_Rohdaten'!$A$9:$W$64,18,FALSE)</f>
        <v>4.5999999999999996</v>
      </c>
      <c r="T29" s="54">
        <f>VLOOKUP(B29,'2019_A2_Rohdaten'!$A$9:$W$64,19,FALSE)</f>
        <v>6.4</v>
      </c>
      <c r="U29" s="53">
        <f>VLOOKUP(B29,'2019_A2_Rohdaten'!$A$9:$W$64,20,FALSE)</f>
        <v>8.4</v>
      </c>
    </row>
    <row r="30" spans="1:21" ht="8.25" customHeight="1" x14ac:dyDescent="0.25">
      <c r="A30" s="59" t="str">
        <f t="shared" si="0"/>
        <v>3354</v>
      </c>
      <c r="B30" s="47">
        <v>354</v>
      </c>
      <c r="C30" s="22" t="s">
        <v>48</v>
      </c>
      <c r="D30" s="58">
        <f>VLOOKUP(B30,'2019_A2_Rohdaten'!$A$9:$W$64,3,FALSE)</f>
        <v>1273</v>
      </c>
      <c r="E30" s="58">
        <f>VLOOKUP(B30,'2019_A2_Rohdaten'!$A$9:$W$64,4,FALSE)</f>
        <v>1267</v>
      </c>
      <c r="F30" s="58">
        <f>VLOOKUP(B30,'2019_A2_Rohdaten'!$A$9:$W$64,5,FALSE)</f>
        <v>1301</v>
      </c>
      <c r="G30" s="58">
        <f>VLOOKUP(B30,'2019_A2_Rohdaten'!$A$9:$W$64,6,FALSE)</f>
        <v>1372</v>
      </c>
      <c r="H30" s="58">
        <f>VLOOKUP(B30,'2019_A2_Rohdaten'!$A$9:$W$64,7,FALSE)</f>
        <v>1464</v>
      </c>
      <c r="I30" s="58">
        <f>VLOOKUP(B30,'2019_A2_Rohdaten'!$A$9:$W$64,8,FALSE)</f>
        <v>1487</v>
      </c>
      <c r="J30" s="58">
        <f>VLOOKUP(B30,'2019_A2_Rohdaten'!$A$9:$W$64,9,FALSE)</f>
        <v>1456</v>
      </c>
      <c r="K30" s="58">
        <f>VLOOKUP(B30,'2019_A2_Rohdaten'!$A$9:$W$64,10,FALSE)</f>
        <v>1601</v>
      </c>
      <c r="L30" s="58">
        <f>VLOOKUP(B30,'2019_A2_Rohdaten'!$A$9:$W$64,11,FALSE)</f>
        <v>1882</v>
      </c>
      <c r="M30" s="58">
        <f>VLOOKUP(B30,'2019_A2_Rohdaten'!$A$9:$W$64,12,FALSE)</f>
        <v>2244</v>
      </c>
      <c r="N30" s="58">
        <f>VLOOKUP(B30,'2019_A2_Rohdaten'!$A$9:$W$64,13,FALSE)</f>
        <v>2767</v>
      </c>
      <c r="O30" s="57">
        <f>VLOOKUP(B30,'2019_A2_Rohdaten'!$A$9:$W$64,14,FALSE)</f>
        <v>2825</v>
      </c>
      <c r="P30" s="56">
        <f>VLOOKUP(B30,'2019_A2_Rohdaten'!$A$9:$W$64,5,FALSE)</f>
        <v>1301</v>
      </c>
      <c r="Q30" s="55">
        <f>VLOOKUP(B30,'2019_A2_Rohdaten'!$A$9:$W$64,6,FALSE)</f>
        <v>1372</v>
      </c>
      <c r="R30" s="55">
        <f>VLOOKUP(B30,'2019_A2_Rohdaten'!$A$9:$W$64,17,FALSE)</f>
        <v>2785</v>
      </c>
      <c r="S30" s="54">
        <f>VLOOKUP(B30,'2019_A2_Rohdaten'!$A$9:$W$64,18,FALSE)</f>
        <v>2.5</v>
      </c>
      <c r="T30" s="54">
        <f>VLOOKUP(B30,'2019_A2_Rohdaten'!$A$9:$W$64,19,FALSE)</f>
        <v>5.8</v>
      </c>
      <c r="U30" s="53">
        <f>VLOOKUP(B30,'2019_A2_Rohdaten'!$A$9:$W$64,20,FALSE)</f>
        <v>5.8</v>
      </c>
    </row>
    <row r="31" spans="1:21" ht="8.25" customHeight="1" x14ac:dyDescent="0.25">
      <c r="A31" s="59" t="str">
        <f t="shared" si="0"/>
        <v>3355</v>
      </c>
      <c r="B31" s="47">
        <v>355</v>
      </c>
      <c r="C31" s="22" t="s">
        <v>49</v>
      </c>
      <c r="D31" s="58">
        <f>VLOOKUP(B31,'2019_A2_Rohdaten'!$A$9:$W$64,3,FALSE)</f>
        <v>6903</v>
      </c>
      <c r="E31" s="58">
        <f>VLOOKUP(B31,'2019_A2_Rohdaten'!$A$9:$W$64,4,FALSE)</f>
        <v>6746</v>
      </c>
      <c r="F31" s="58">
        <f>VLOOKUP(B31,'2019_A2_Rohdaten'!$A$9:$W$64,5,FALSE)</f>
        <v>6556</v>
      </c>
      <c r="G31" s="58">
        <f>VLOOKUP(B31,'2019_A2_Rohdaten'!$A$9:$W$64,6,FALSE)</f>
        <v>6390</v>
      </c>
      <c r="H31" s="58">
        <f>VLOOKUP(B31,'2019_A2_Rohdaten'!$A$9:$W$64,7,FALSE)</f>
        <v>6394</v>
      </c>
      <c r="I31" s="58">
        <f>VLOOKUP(B31,'2019_A2_Rohdaten'!$A$9:$W$64,8,FALSE)</f>
        <v>6385</v>
      </c>
      <c r="J31" s="58">
        <f>VLOOKUP(B31,'2019_A2_Rohdaten'!$A$9:$W$64,9,FALSE)</f>
        <v>6645</v>
      </c>
      <c r="K31" s="58">
        <f>VLOOKUP(B31,'2019_A2_Rohdaten'!$A$9:$W$64,10,FALSE)</f>
        <v>6993</v>
      </c>
      <c r="L31" s="58">
        <f>VLOOKUP(B31,'2019_A2_Rohdaten'!$A$9:$W$64,11,FALSE)</f>
        <v>7514</v>
      </c>
      <c r="M31" s="58">
        <f>VLOOKUP(B31,'2019_A2_Rohdaten'!$A$9:$W$64,12,FALSE)</f>
        <v>8364</v>
      </c>
      <c r="N31" s="58">
        <f>VLOOKUP(B31,'2019_A2_Rohdaten'!$A$9:$W$64,13,FALSE)</f>
        <v>9418</v>
      </c>
      <c r="O31" s="57">
        <f>VLOOKUP(B31,'2019_A2_Rohdaten'!$A$9:$W$64,14,FALSE)</f>
        <v>11800</v>
      </c>
      <c r="P31" s="56">
        <f>VLOOKUP(B31,'2019_A2_Rohdaten'!$A$9:$W$64,5,FALSE)</f>
        <v>6556</v>
      </c>
      <c r="Q31" s="55">
        <f>VLOOKUP(B31,'2019_A2_Rohdaten'!$A$9:$W$64,6,FALSE)</f>
        <v>6390</v>
      </c>
      <c r="R31" s="55">
        <f>VLOOKUP(B31,'2019_A2_Rohdaten'!$A$9:$W$64,17,FALSE)</f>
        <v>13120</v>
      </c>
      <c r="S31" s="54">
        <f>VLOOKUP(B31,'2019_A2_Rohdaten'!$A$9:$W$64,18,FALSE)</f>
        <v>3.9</v>
      </c>
      <c r="T31" s="54">
        <f>VLOOKUP(B31,'2019_A2_Rohdaten'!$A$9:$W$64,19,FALSE)</f>
        <v>6.5</v>
      </c>
      <c r="U31" s="53">
        <f>VLOOKUP(B31,'2019_A2_Rohdaten'!$A$9:$W$64,20,FALSE)</f>
        <v>7.1</v>
      </c>
    </row>
    <row r="32" spans="1:21" ht="8.25" customHeight="1" x14ac:dyDescent="0.25">
      <c r="A32" s="59" t="str">
        <f t="shared" si="0"/>
        <v>3356</v>
      </c>
      <c r="B32" s="47">
        <v>356</v>
      </c>
      <c r="C32" s="22" t="s">
        <v>50</v>
      </c>
      <c r="D32" s="58">
        <f>VLOOKUP(B32,'2019_A2_Rohdaten'!$A$9:$W$64,3,FALSE)</f>
        <v>3984</v>
      </c>
      <c r="E32" s="58">
        <f>VLOOKUP(B32,'2019_A2_Rohdaten'!$A$9:$W$64,4,FALSE)</f>
        <v>3951</v>
      </c>
      <c r="F32" s="58">
        <f>VLOOKUP(B32,'2019_A2_Rohdaten'!$A$9:$W$64,5,FALSE)</f>
        <v>3915</v>
      </c>
      <c r="G32" s="58">
        <f>VLOOKUP(B32,'2019_A2_Rohdaten'!$A$9:$W$64,6,FALSE)</f>
        <v>3854</v>
      </c>
      <c r="H32" s="58">
        <f>VLOOKUP(B32,'2019_A2_Rohdaten'!$A$9:$W$64,7,FALSE)</f>
        <v>3793</v>
      </c>
      <c r="I32" s="58">
        <f>VLOOKUP(B32,'2019_A2_Rohdaten'!$A$9:$W$64,8,FALSE)</f>
        <v>3766</v>
      </c>
      <c r="J32" s="58">
        <f>VLOOKUP(B32,'2019_A2_Rohdaten'!$A$9:$W$64,9,FALSE)</f>
        <v>3961</v>
      </c>
      <c r="K32" s="58">
        <f>VLOOKUP(B32,'2019_A2_Rohdaten'!$A$9:$W$64,10,FALSE)</f>
        <v>4181</v>
      </c>
      <c r="L32" s="58">
        <f>VLOOKUP(B32,'2019_A2_Rohdaten'!$A$9:$W$64,11,FALSE)</f>
        <v>4489</v>
      </c>
      <c r="M32" s="58">
        <f>VLOOKUP(B32,'2019_A2_Rohdaten'!$A$9:$W$64,12,FALSE)</f>
        <v>5090</v>
      </c>
      <c r="N32" s="58">
        <f>VLOOKUP(B32,'2019_A2_Rohdaten'!$A$9:$W$64,13,FALSE)</f>
        <v>6083</v>
      </c>
      <c r="O32" s="57">
        <f>VLOOKUP(B32,'2019_A2_Rohdaten'!$A$9:$W$64,14,FALSE)</f>
        <v>6210</v>
      </c>
      <c r="P32" s="56">
        <f>VLOOKUP(B32,'2019_A2_Rohdaten'!$A$9:$W$64,5,FALSE)</f>
        <v>3915</v>
      </c>
      <c r="Q32" s="55">
        <f>VLOOKUP(B32,'2019_A2_Rohdaten'!$A$9:$W$64,6,FALSE)</f>
        <v>3854</v>
      </c>
      <c r="R32" s="55">
        <f>VLOOKUP(B32,'2019_A2_Rohdaten'!$A$9:$W$64,17,FALSE)</f>
        <v>6715</v>
      </c>
      <c r="S32" s="54">
        <f>VLOOKUP(B32,'2019_A2_Rohdaten'!$A$9:$W$64,18,FALSE)</f>
        <v>3.5</v>
      </c>
      <c r="T32" s="54">
        <f>VLOOKUP(B32,'2019_A2_Rohdaten'!$A$9:$W$64,19,FALSE)</f>
        <v>5.5</v>
      </c>
      <c r="U32" s="53">
        <f>VLOOKUP(B32,'2019_A2_Rohdaten'!$A$9:$W$64,20,FALSE)</f>
        <v>5.9</v>
      </c>
    </row>
    <row r="33" spans="1:21" ht="8.25" customHeight="1" x14ac:dyDescent="0.25">
      <c r="A33" s="59" t="str">
        <f t="shared" si="0"/>
        <v>3357</v>
      </c>
      <c r="B33" s="47">
        <v>357</v>
      </c>
      <c r="C33" s="22" t="s">
        <v>51</v>
      </c>
      <c r="D33" s="58">
        <f>VLOOKUP(B33,'2019_A2_Rohdaten'!$A$9:$W$64,3,FALSE)</f>
        <v>6581</v>
      </c>
      <c r="E33" s="58">
        <f>VLOOKUP(B33,'2019_A2_Rohdaten'!$A$9:$W$64,4,FALSE)</f>
        <v>6516</v>
      </c>
      <c r="F33" s="58">
        <f>VLOOKUP(B33,'2019_A2_Rohdaten'!$A$9:$W$64,5,FALSE)</f>
        <v>6495</v>
      </c>
      <c r="G33" s="58">
        <f>VLOOKUP(B33,'2019_A2_Rohdaten'!$A$9:$W$64,6,FALSE)</f>
        <v>6402</v>
      </c>
      <c r="H33" s="58">
        <f>VLOOKUP(B33,'2019_A2_Rohdaten'!$A$9:$W$64,7,FALSE)</f>
        <v>6292</v>
      </c>
      <c r="I33" s="58">
        <f>VLOOKUP(B33,'2019_A2_Rohdaten'!$A$9:$W$64,8,FALSE)</f>
        <v>6172</v>
      </c>
      <c r="J33" s="58">
        <f>VLOOKUP(B33,'2019_A2_Rohdaten'!$A$9:$W$64,9,FALSE)</f>
        <v>6347</v>
      </c>
      <c r="K33" s="58">
        <f>VLOOKUP(B33,'2019_A2_Rohdaten'!$A$9:$W$64,10,FALSE)</f>
        <v>6657</v>
      </c>
      <c r="L33" s="58">
        <f>VLOOKUP(B33,'2019_A2_Rohdaten'!$A$9:$W$64,11,FALSE)</f>
        <v>7204</v>
      </c>
      <c r="M33" s="58">
        <f>VLOOKUP(B33,'2019_A2_Rohdaten'!$A$9:$W$64,12,FALSE)</f>
        <v>7962</v>
      </c>
      <c r="N33" s="58">
        <f>VLOOKUP(B33,'2019_A2_Rohdaten'!$A$9:$W$64,13,FALSE)</f>
        <v>9727</v>
      </c>
      <c r="O33" s="57">
        <f>VLOOKUP(B33,'2019_A2_Rohdaten'!$A$9:$W$64,14,FALSE)</f>
        <v>10720</v>
      </c>
      <c r="P33" s="56">
        <f>VLOOKUP(B33,'2019_A2_Rohdaten'!$A$9:$W$64,5,FALSE)</f>
        <v>6495</v>
      </c>
      <c r="Q33" s="55">
        <f>VLOOKUP(B33,'2019_A2_Rohdaten'!$A$9:$W$64,6,FALSE)</f>
        <v>6402</v>
      </c>
      <c r="R33" s="55">
        <f>VLOOKUP(B33,'2019_A2_Rohdaten'!$A$9:$W$64,17,FALSE)</f>
        <v>11585</v>
      </c>
      <c r="S33" s="54">
        <f>VLOOKUP(B33,'2019_A2_Rohdaten'!$A$9:$W$64,18,FALSE)</f>
        <v>4</v>
      </c>
      <c r="T33" s="54">
        <f>VLOOKUP(B33,'2019_A2_Rohdaten'!$A$9:$W$64,19,FALSE)</f>
        <v>6.6</v>
      </c>
      <c r="U33" s="53">
        <f>VLOOKUP(B33,'2019_A2_Rohdaten'!$A$9:$W$64,20,FALSE)</f>
        <v>7.1</v>
      </c>
    </row>
    <row r="34" spans="1:21" ht="8.25" customHeight="1" x14ac:dyDescent="0.25">
      <c r="A34" s="59" t="str">
        <f t="shared" si="0"/>
        <v>3358</v>
      </c>
      <c r="B34" s="47">
        <v>358</v>
      </c>
      <c r="C34" s="22" t="s">
        <v>52</v>
      </c>
      <c r="D34" s="58">
        <f>VLOOKUP(B34,'2019_A2_Rohdaten'!$A$9:$W$64,3,FALSE)</f>
        <v>5949</v>
      </c>
      <c r="E34" s="58">
        <f>VLOOKUP(B34,'2019_A2_Rohdaten'!$A$9:$W$64,4,FALSE)</f>
        <v>5987</v>
      </c>
      <c r="F34" s="58">
        <f>VLOOKUP(B34,'2019_A2_Rohdaten'!$A$9:$W$64,5,FALSE)</f>
        <v>5929</v>
      </c>
      <c r="G34" s="58">
        <f>VLOOKUP(B34,'2019_A2_Rohdaten'!$A$9:$W$64,6,FALSE)</f>
        <v>5739</v>
      </c>
      <c r="H34" s="58">
        <f>VLOOKUP(B34,'2019_A2_Rohdaten'!$A$9:$W$64,7,FALSE)</f>
        <v>5804</v>
      </c>
      <c r="I34" s="58">
        <f>VLOOKUP(B34,'2019_A2_Rohdaten'!$A$9:$W$64,8,FALSE)</f>
        <v>5915</v>
      </c>
      <c r="J34" s="58">
        <f>VLOOKUP(B34,'2019_A2_Rohdaten'!$A$9:$W$64,9,FALSE)</f>
        <v>5996</v>
      </c>
      <c r="K34" s="58">
        <f>VLOOKUP(B34,'2019_A2_Rohdaten'!$A$9:$W$64,10,FALSE)</f>
        <v>6350</v>
      </c>
      <c r="L34" s="58">
        <f>VLOOKUP(B34,'2019_A2_Rohdaten'!$A$9:$W$64,11,FALSE)</f>
        <v>7260</v>
      </c>
      <c r="M34" s="58">
        <f>VLOOKUP(B34,'2019_A2_Rohdaten'!$A$9:$W$64,12,FALSE)</f>
        <v>7825</v>
      </c>
      <c r="N34" s="58">
        <f>VLOOKUP(B34,'2019_A2_Rohdaten'!$A$9:$W$64,13,FALSE)</f>
        <v>9386</v>
      </c>
      <c r="O34" s="57">
        <f>VLOOKUP(B34,'2019_A2_Rohdaten'!$A$9:$W$64,14,FALSE)</f>
        <v>11140</v>
      </c>
      <c r="P34" s="56">
        <f>VLOOKUP(B34,'2019_A2_Rohdaten'!$A$9:$W$64,5,FALSE)</f>
        <v>5929</v>
      </c>
      <c r="Q34" s="55">
        <f>VLOOKUP(B34,'2019_A2_Rohdaten'!$A$9:$W$64,6,FALSE)</f>
        <v>5739</v>
      </c>
      <c r="R34" s="55">
        <f>VLOOKUP(B34,'2019_A2_Rohdaten'!$A$9:$W$64,17,FALSE)</f>
        <v>12525</v>
      </c>
      <c r="S34" s="54">
        <f>VLOOKUP(B34,'2019_A2_Rohdaten'!$A$9:$W$64,18,FALSE)</f>
        <v>4.2</v>
      </c>
      <c r="T34" s="54">
        <f>VLOOKUP(B34,'2019_A2_Rohdaten'!$A$9:$W$64,19,FALSE)</f>
        <v>8</v>
      </c>
      <c r="U34" s="53">
        <f>VLOOKUP(B34,'2019_A2_Rohdaten'!$A$9:$W$64,20,FALSE)</f>
        <v>8.9</v>
      </c>
    </row>
    <row r="35" spans="1:21" ht="8.25" customHeight="1" x14ac:dyDescent="0.25">
      <c r="A35" s="59" t="str">
        <f t="shared" si="0"/>
        <v>3359</v>
      </c>
      <c r="B35" s="47">
        <v>359</v>
      </c>
      <c r="C35" s="22" t="s">
        <v>53</v>
      </c>
      <c r="D35" s="58">
        <f>VLOOKUP(B35,'2019_A2_Rohdaten'!$A$9:$W$64,3,FALSE)</f>
        <v>8004</v>
      </c>
      <c r="E35" s="58">
        <f>VLOOKUP(B35,'2019_A2_Rohdaten'!$A$9:$W$64,4,FALSE)</f>
        <v>7920</v>
      </c>
      <c r="F35" s="58">
        <f>VLOOKUP(B35,'2019_A2_Rohdaten'!$A$9:$W$64,5,FALSE)</f>
        <v>7999</v>
      </c>
      <c r="G35" s="58">
        <f>VLOOKUP(B35,'2019_A2_Rohdaten'!$A$9:$W$64,6,FALSE)</f>
        <v>8070</v>
      </c>
      <c r="H35" s="58">
        <f>VLOOKUP(B35,'2019_A2_Rohdaten'!$A$9:$W$64,7,FALSE)</f>
        <v>8139</v>
      </c>
      <c r="I35" s="58">
        <f>VLOOKUP(B35,'2019_A2_Rohdaten'!$A$9:$W$64,8,FALSE)</f>
        <v>8248</v>
      </c>
      <c r="J35" s="58">
        <f>VLOOKUP(B35,'2019_A2_Rohdaten'!$A$9:$W$64,9,FALSE)</f>
        <v>8854</v>
      </c>
      <c r="K35" s="58">
        <f>VLOOKUP(B35,'2019_A2_Rohdaten'!$A$9:$W$64,10,FALSE)</f>
        <v>9454</v>
      </c>
      <c r="L35" s="58">
        <f>VLOOKUP(B35,'2019_A2_Rohdaten'!$A$9:$W$64,11,FALSE)</f>
        <v>10570</v>
      </c>
      <c r="M35" s="58">
        <f>VLOOKUP(B35,'2019_A2_Rohdaten'!$A$9:$W$64,12,FALSE)</f>
        <v>11524</v>
      </c>
      <c r="N35" s="58">
        <f>VLOOKUP(B35,'2019_A2_Rohdaten'!$A$9:$W$64,13,FALSE)</f>
        <v>14684</v>
      </c>
      <c r="O35" s="57">
        <f>VLOOKUP(B35,'2019_A2_Rohdaten'!$A$9:$W$64,14,FALSE)</f>
        <v>16345</v>
      </c>
      <c r="P35" s="56">
        <f>VLOOKUP(B35,'2019_A2_Rohdaten'!$A$9:$W$64,5,FALSE)</f>
        <v>7999</v>
      </c>
      <c r="Q35" s="55">
        <f>VLOOKUP(B35,'2019_A2_Rohdaten'!$A$9:$W$64,6,FALSE)</f>
        <v>8070</v>
      </c>
      <c r="R35" s="55">
        <f>VLOOKUP(B35,'2019_A2_Rohdaten'!$A$9:$W$64,17,FALSE)</f>
        <v>19385</v>
      </c>
      <c r="S35" s="54">
        <f>VLOOKUP(B35,'2019_A2_Rohdaten'!$A$9:$W$64,18,FALSE)</f>
        <v>4.0999999999999996</v>
      </c>
      <c r="T35" s="54">
        <f>VLOOKUP(B35,'2019_A2_Rohdaten'!$A$9:$W$64,19,FALSE)</f>
        <v>8.1</v>
      </c>
      <c r="U35" s="53">
        <f>VLOOKUP(B35,'2019_A2_Rohdaten'!$A$9:$W$64,20,FALSE)</f>
        <v>9.5</v>
      </c>
    </row>
    <row r="36" spans="1:21" ht="8.25" customHeight="1" x14ac:dyDescent="0.25">
      <c r="A36" s="59" t="str">
        <f t="shared" si="0"/>
        <v>3360</v>
      </c>
      <c r="B36" s="47">
        <v>360</v>
      </c>
      <c r="C36" s="22" t="s">
        <v>54</v>
      </c>
      <c r="D36" s="58">
        <f>VLOOKUP(B36,'2019_A2_Rohdaten'!$A$9:$W$64,3,FALSE)</f>
        <v>2786</v>
      </c>
      <c r="E36" s="58">
        <f>VLOOKUP(B36,'2019_A2_Rohdaten'!$A$9:$W$64,4,FALSE)</f>
        <v>2742</v>
      </c>
      <c r="F36" s="58">
        <f>VLOOKUP(B36,'2019_A2_Rohdaten'!$A$9:$W$64,5,FALSE)</f>
        <v>2695</v>
      </c>
      <c r="G36" s="58">
        <f>VLOOKUP(B36,'2019_A2_Rohdaten'!$A$9:$W$64,6,FALSE)</f>
        <v>2550</v>
      </c>
      <c r="H36" s="58">
        <f>VLOOKUP(B36,'2019_A2_Rohdaten'!$A$9:$W$64,7,FALSE)</f>
        <v>2527</v>
      </c>
      <c r="I36" s="58">
        <f>VLOOKUP(B36,'2019_A2_Rohdaten'!$A$9:$W$64,8,FALSE)</f>
        <v>2555</v>
      </c>
      <c r="J36" s="58">
        <f>VLOOKUP(B36,'2019_A2_Rohdaten'!$A$9:$W$64,9,FALSE)</f>
        <v>2563</v>
      </c>
      <c r="K36" s="58">
        <f>VLOOKUP(B36,'2019_A2_Rohdaten'!$A$9:$W$64,10,FALSE)</f>
        <v>2634</v>
      </c>
      <c r="L36" s="58">
        <f>VLOOKUP(B36,'2019_A2_Rohdaten'!$A$9:$W$64,11,FALSE)</f>
        <v>3031</v>
      </c>
      <c r="M36" s="58">
        <f>VLOOKUP(B36,'2019_A2_Rohdaten'!$A$9:$W$64,12,FALSE)</f>
        <v>3588</v>
      </c>
      <c r="N36" s="58">
        <f>VLOOKUP(B36,'2019_A2_Rohdaten'!$A$9:$W$64,13,FALSE)</f>
        <v>4184</v>
      </c>
      <c r="O36" s="57">
        <f>VLOOKUP(B36,'2019_A2_Rohdaten'!$A$9:$W$64,14,FALSE)</f>
        <v>5020</v>
      </c>
      <c r="P36" s="56">
        <f>VLOOKUP(B36,'2019_A2_Rohdaten'!$A$9:$W$64,5,FALSE)</f>
        <v>2695</v>
      </c>
      <c r="Q36" s="55">
        <f>VLOOKUP(B36,'2019_A2_Rohdaten'!$A$9:$W$64,6,FALSE)</f>
        <v>2550</v>
      </c>
      <c r="R36" s="55">
        <f>VLOOKUP(B36,'2019_A2_Rohdaten'!$A$9:$W$64,17,FALSE)</f>
        <v>5765</v>
      </c>
      <c r="S36" s="54">
        <f>VLOOKUP(B36,'2019_A2_Rohdaten'!$A$9:$W$64,18,FALSE)</f>
        <v>2.9</v>
      </c>
      <c r="T36" s="54">
        <f>VLOOKUP(B36,'2019_A2_Rohdaten'!$A$9:$W$64,19,FALSE)</f>
        <v>5.4</v>
      </c>
      <c r="U36" s="53">
        <f>VLOOKUP(B36,'2019_A2_Rohdaten'!$A$9:$W$64,20,FALSE)</f>
        <v>6.2</v>
      </c>
    </row>
    <row r="37" spans="1:21" s="5" customFormat="1" ht="8.25" customHeight="1" x14ac:dyDescent="0.25">
      <c r="A37" s="59" t="str">
        <f t="shared" si="0"/>
        <v>3361</v>
      </c>
      <c r="B37" s="47">
        <v>361</v>
      </c>
      <c r="C37" s="22" t="s">
        <v>55</v>
      </c>
      <c r="D37" s="58">
        <f>VLOOKUP(B37,'2019_A2_Rohdaten'!$A$9:$W$64,3,FALSE)</f>
        <v>6736</v>
      </c>
      <c r="E37" s="58">
        <f>VLOOKUP(B37,'2019_A2_Rohdaten'!$A$9:$W$64,4,FALSE)</f>
        <v>6710</v>
      </c>
      <c r="F37" s="58">
        <f>VLOOKUP(B37,'2019_A2_Rohdaten'!$A$9:$W$64,5,FALSE)</f>
        <v>6576</v>
      </c>
      <c r="G37" s="58">
        <f>VLOOKUP(B37,'2019_A2_Rohdaten'!$A$9:$W$64,6,FALSE)</f>
        <v>6545</v>
      </c>
      <c r="H37" s="58">
        <f>VLOOKUP(B37,'2019_A2_Rohdaten'!$A$9:$W$64,7,FALSE)</f>
        <v>6485</v>
      </c>
      <c r="I37" s="58">
        <f>VLOOKUP(B37,'2019_A2_Rohdaten'!$A$9:$W$64,8,FALSE)</f>
        <v>6525</v>
      </c>
      <c r="J37" s="58">
        <f>VLOOKUP(B37,'2019_A2_Rohdaten'!$A$9:$W$64,9,FALSE)</f>
        <v>6554</v>
      </c>
      <c r="K37" s="58">
        <f>VLOOKUP(B37,'2019_A2_Rohdaten'!$A$9:$W$64,10,FALSE)</f>
        <v>6669</v>
      </c>
      <c r="L37" s="58">
        <f>VLOOKUP(B37,'2019_A2_Rohdaten'!$A$9:$W$64,11,FALSE)</f>
        <v>7060</v>
      </c>
      <c r="M37" s="58">
        <f>VLOOKUP(B37,'2019_A2_Rohdaten'!$A$9:$W$64,12,FALSE)</f>
        <v>7644</v>
      </c>
      <c r="N37" s="58">
        <f>VLOOKUP(B37,'2019_A2_Rohdaten'!$A$9:$W$64,13,FALSE)</f>
        <v>9177</v>
      </c>
      <c r="O37" s="57">
        <f>VLOOKUP(B37,'2019_A2_Rohdaten'!$A$9:$W$64,14,FALSE)</f>
        <v>10055</v>
      </c>
      <c r="P37" s="56">
        <f>VLOOKUP(B37,'2019_A2_Rohdaten'!$A$9:$W$64,5,FALSE)</f>
        <v>6576</v>
      </c>
      <c r="Q37" s="55">
        <f>VLOOKUP(B37,'2019_A2_Rohdaten'!$A$9:$W$64,6,FALSE)</f>
        <v>6545</v>
      </c>
      <c r="R37" s="55">
        <f>VLOOKUP(B37,'2019_A2_Rohdaten'!$A$9:$W$64,17,FALSE)</f>
        <v>11175</v>
      </c>
      <c r="S37" s="54">
        <f>VLOOKUP(B37,'2019_A2_Rohdaten'!$A$9:$W$64,18,FALSE)</f>
        <v>5</v>
      </c>
      <c r="T37" s="54">
        <f>VLOOKUP(B37,'2019_A2_Rohdaten'!$A$9:$W$64,19,FALSE)</f>
        <v>7.4</v>
      </c>
      <c r="U37" s="53">
        <f>VLOOKUP(B37,'2019_A2_Rohdaten'!$A$9:$W$64,20,FALSE)</f>
        <v>8.1</v>
      </c>
    </row>
    <row r="38" spans="1:21" s="8" customFormat="1" ht="16.5" customHeight="1" x14ac:dyDescent="0.25">
      <c r="A38" s="59" t="str">
        <f t="shared" si="0"/>
        <v>33</v>
      </c>
      <c r="B38" s="50">
        <v>3</v>
      </c>
      <c r="C38" s="24" t="s">
        <v>56</v>
      </c>
      <c r="D38" s="58">
        <f>VLOOKUP(B38,'2019_A2_Rohdaten'!$A$9:$W$64,3,FALSE)</f>
        <v>69762</v>
      </c>
      <c r="E38" s="58">
        <f>VLOOKUP(B38,'2019_A2_Rohdaten'!$A$9:$W$64,4,FALSE)</f>
        <v>68586</v>
      </c>
      <c r="F38" s="58">
        <f>VLOOKUP(B38,'2019_A2_Rohdaten'!$A$9:$W$64,5,FALSE)</f>
        <v>67702</v>
      </c>
      <c r="G38" s="58">
        <f>VLOOKUP(B38,'2019_A2_Rohdaten'!$A$9:$W$64,6,FALSE)</f>
        <v>67279</v>
      </c>
      <c r="H38" s="58">
        <f>VLOOKUP(B38,'2019_A2_Rohdaten'!$A$9:$W$64,7,FALSE)</f>
        <v>67529</v>
      </c>
      <c r="I38" s="58">
        <f>VLOOKUP(B38,'2019_A2_Rohdaten'!$A$9:$W$64,8,FALSE)</f>
        <v>67951</v>
      </c>
      <c r="J38" s="58">
        <f>VLOOKUP(B38,'2019_A2_Rohdaten'!$A$9:$W$64,9,FALSE)</f>
        <v>69224</v>
      </c>
      <c r="K38" s="58">
        <f>VLOOKUP(B38,'2019_A2_Rohdaten'!$A$9:$W$64,10,FALSE)</f>
        <v>71972</v>
      </c>
      <c r="L38" s="58">
        <f>VLOOKUP(B38,'2019_A2_Rohdaten'!$A$9:$W$64,11,FALSE)</f>
        <v>77840</v>
      </c>
      <c r="M38" s="58">
        <f>VLOOKUP(B38,'2019_A2_Rohdaten'!$A$9:$W$64,12,FALSE)</f>
        <v>85566</v>
      </c>
      <c r="N38" s="58">
        <f>VLOOKUP(B38,'2019_A2_Rohdaten'!$A$9:$W$64,13,FALSE)</f>
        <v>101355</v>
      </c>
      <c r="O38" s="57">
        <f>VLOOKUP(B38,'2019_A2_Rohdaten'!$A$9:$W$64,14,FALSE)</f>
        <v>116020</v>
      </c>
      <c r="P38" s="56">
        <f>VLOOKUP(B38,'2019_A2_Rohdaten'!$A$9:$W$64,5,FALSE)</f>
        <v>67702</v>
      </c>
      <c r="Q38" s="55">
        <f>VLOOKUP(B38,'2019_A2_Rohdaten'!$A$9:$W$64,6,FALSE)</f>
        <v>67279</v>
      </c>
      <c r="R38" s="55">
        <f>VLOOKUP(B38,'2019_A2_Rohdaten'!$A$9:$W$64,17,FALSE)</f>
        <v>132025</v>
      </c>
      <c r="S38" s="54">
        <f>VLOOKUP(B38,'2019_A2_Rohdaten'!$A$9:$W$64,18,FALSE)</f>
        <v>4.0999999999999996</v>
      </c>
      <c r="T38" s="54">
        <f>VLOOKUP(B38,'2019_A2_Rohdaten'!$A$9:$W$64,19,FALSE)</f>
        <v>6.8</v>
      </c>
      <c r="U38" s="53">
        <f>VLOOKUP(B38,'2019_A2_Rohdaten'!$A$9:$W$64,20,FALSE)</f>
        <v>7.7</v>
      </c>
    </row>
    <row r="39" spans="1:21" ht="8.25" customHeight="1" x14ac:dyDescent="0.25">
      <c r="A39" s="59" t="str">
        <f t="shared" si="0"/>
        <v>3401</v>
      </c>
      <c r="B39" s="47">
        <v>401</v>
      </c>
      <c r="C39" s="22" t="s">
        <v>57</v>
      </c>
      <c r="D39" s="58">
        <f>VLOOKUP(B39,'2019_A2_Rohdaten'!$A$9:$W$64,3,FALSE)</f>
        <v>6751</v>
      </c>
      <c r="E39" s="58">
        <f>VLOOKUP(B39,'2019_A2_Rohdaten'!$A$9:$W$64,4,FALSE)</f>
        <v>6486</v>
      </c>
      <c r="F39" s="58">
        <f>VLOOKUP(B39,'2019_A2_Rohdaten'!$A$9:$W$64,5,FALSE)</f>
        <v>6323</v>
      </c>
      <c r="G39" s="58">
        <f>VLOOKUP(B39,'2019_A2_Rohdaten'!$A$9:$W$64,6,FALSE)</f>
        <v>6245</v>
      </c>
      <c r="H39" s="58">
        <f>VLOOKUP(B39,'2019_A2_Rohdaten'!$A$9:$W$64,7,FALSE)</f>
        <v>6190</v>
      </c>
      <c r="I39" s="58">
        <f>VLOOKUP(B39,'2019_A2_Rohdaten'!$A$9:$W$64,8,FALSE)</f>
        <v>6102</v>
      </c>
      <c r="J39" s="58">
        <f>VLOOKUP(B39,'2019_A2_Rohdaten'!$A$9:$W$64,9,FALSE)</f>
        <v>6243</v>
      </c>
      <c r="K39" s="58">
        <f>VLOOKUP(B39,'2019_A2_Rohdaten'!$A$9:$W$64,10,FALSE)</f>
        <v>6616</v>
      </c>
      <c r="L39" s="58">
        <f>VLOOKUP(B39,'2019_A2_Rohdaten'!$A$9:$W$64,11,FALSE)</f>
        <v>7163</v>
      </c>
      <c r="M39" s="58">
        <f>VLOOKUP(B39,'2019_A2_Rohdaten'!$A$9:$W$64,12,FALSE)</f>
        <v>8139</v>
      </c>
      <c r="N39" s="58">
        <f>VLOOKUP(B39,'2019_A2_Rohdaten'!$A$9:$W$64,13,FALSE)</f>
        <v>10029</v>
      </c>
      <c r="O39" s="57">
        <f>VLOOKUP(B39,'2019_A2_Rohdaten'!$A$9:$W$64,14,FALSE)</f>
        <v>11225</v>
      </c>
      <c r="P39" s="56">
        <f>VLOOKUP(B39,'2019_A2_Rohdaten'!$A$9:$W$64,5,FALSE)</f>
        <v>6323</v>
      </c>
      <c r="Q39" s="55">
        <f>VLOOKUP(B39,'2019_A2_Rohdaten'!$A$9:$W$64,6,FALSE)</f>
        <v>6245</v>
      </c>
      <c r="R39" s="55">
        <f>VLOOKUP(B39,'2019_A2_Rohdaten'!$A$9:$W$64,17,FALSE)</f>
        <v>13220</v>
      </c>
      <c r="S39" s="54">
        <f>VLOOKUP(B39,'2019_A2_Rohdaten'!$A$9:$W$64,18,FALSE)</f>
        <v>8.9</v>
      </c>
      <c r="T39" s="54">
        <f>VLOOKUP(B39,'2019_A2_Rohdaten'!$A$9:$W$64,19,FALSE)</f>
        <v>14.6</v>
      </c>
      <c r="U39" s="53">
        <f>VLOOKUP(B39,'2019_A2_Rohdaten'!$A$9:$W$64,20,FALSE)</f>
        <v>17</v>
      </c>
    </row>
    <row r="40" spans="1:21" ht="8.25" customHeight="1" x14ac:dyDescent="0.25">
      <c r="A40" s="59" t="str">
        <f t="shared" si="0"/>
        <v>3402</v>
      </c>
      <c r="B40" s="47">
        <v>402</v>
      </c>
      <c r="C40" s="22" t="s">
        <v>58</v>
      </c>
      <c r="D40" s="58">
        <f>VLOOKUP(B40,'2019_A2_Rohdaten'!$A$9:$W$64,3,FALSE)</f>
        <v>2783</v>
      </c>
      <c r="E40" s="58">
        <f>VLOOKUP(B40,'2019_A2_Rohdaten'!$A$9:$W$64,4,FALSE)</f>
        <v>2664</v>
      </c>
      <c r="F40" s="58">
        <f>VLOOKUP(B40,'2019_A2_Rohdaten'!$A$9:$W$64,5,FALSE)</f>
        <v>2663</v>
      </c>
      <c r="G40" s="58">
        <f>VLOOKUP(B40,'2019_A2_Rohdaten'!$A$9:$W$64,6,FALSE)</f>
        <v>2585</v>
      </c>
      <c r="H40" s="58">
        <f>VLOOKUP(B40,'2019_A2_Rohdaten'!$A$9:$W$64,7,FALSE)</f>
        <v>2360</v>
      </c>
      <c r="I40" s="58">
        <f>VLOOKUP(B40,'2019_A2_Rohdaten'!$A$9:$W$64,8,FALSE)</f>
        <v>2454</v>
      </c>
      <c r="J40" s="58">
        <f>VLOOKUP(B40,'2019_A2_Rohdaten'!$A$9:$W$64,9,FALSE)</f>
        <v>2487</v>
      </c>
      <c r="K40" s="58">
        <f>VLOOKUP(B40,'2019_A2_Rohdaten'!$A$9:$W$64,10,FALSE)</f>
        <v>2784</v>
      </c>
      <c r="L40" s="58">
        <f>VLOOKUP(B40,'2019_A2_Rohdaten'!$A$9:$W$64,11,FALSE)</f>
        <v>3219</v>
      </c>
      <c r="M40" s="58">
        <f>VLOOKUP(B40,'2019_A2_Rohdaten'!$A$9:$W$64,12,FALSE)</f>
        <v>3641</v>
      </c>
      <c r="N40" s="58">
        <f>VLOOKUP(B40,'2019_A2_Rohdaten'!$A$9:$W$64,13,FALSE)</f>
        <v>4576</v>
      </c>
      <c r="O40" s="57">
        <f>VLOOKUP(B40,'2019_A2_Rohdaten'!$A$9:$W$64,14,FALSE)</f>
        <v>4955</v>
      </c>
      <c r="P40" s="56">
        <f>VLOOKUP(B40,'2019_A2_Rohdaten'!$A$9:$W$64,5,FALSE)</f>
        <v>2663</v>
      </c>
      <c r="Q40" s="55">
        <f>VLOOKUP(B40,'2019_A2_Rohdaten'!$A$9:$W$64,6,FALSE)</f>
        <v>2585</v>
      </c>
      <c r="R40" s="55">
        <f>VLOOKUP(B40,'2019_A2_Rohdaten'!$A$9:$W$64,17,FALSE)</f>
        <v>5675</v>
      </c>
      <c r="S40" s="54">
        <f>VLOOKUP(B40,'2019_A2_Rohdaten'!$A$9:$W$64,18,FALSE)</f>
        <v>5.4</v>
      </c>
      <c r="T40" s="54">
        <f>VLOOKUP(B40,'2019_A2_Rohdaten'!$A$9:$W$64,19,FALSE)</f>
        <v>9.8000000000000007</v>
      </c>
      <c r="U40" s="53">
        <f>VLOOKUP(B40,'2019_A2_Rohdaten'!$A$9:$W$64,20,FALSE)</f>
        <v>11.4</v>
      </c>
    </row>
    <row r="41" spans="1:21" ht="8.25" customHeight="1" x14ac:dyDescent="0.25">
      <c r="A41" s="59" t="str">
        <f t="shared" si="0"/>
        <v>3403</v>
      </c>
      <c r="B41" s="47">
        <v>403</v>
      </c>
      <c r="C41" s="22" t="s">
        <v>59</v>
      </c>
      <c r="D41" s="58">
        <f>VLOOKUP(B41,'2019_A2_Rohdaten'!$A$9:$W$64,3,FALSE)</f>
        <v>9884</v>
      </c>
      <c r="E41" s="58">
        <f>VLOOKUP(B41,'2019_A2_Rohdaten'!$A$9:$W$64,4,FALSE)</f>
        <v>9767</v>
      </c>
      <c r="F41" s="58">
        <f>VLOOKUP(B41,'2019_A2_Rohdaten'!$A$9:$W$64,5,FALSE)</f>
        <v>9786</v>
      </c>
      <c r="G41" s="58">
        <f>VLOOKUP(B41,'2019_A2_Rohdaten'!$A$9:$W$64,6,FALSE)</f>
        <v>9419</v>
      </c>
      <c r="H41" s="58">
        <f>VLOOKUP(B41,'2019_A2_Rohdaten'!$A$9:$W$64,7,FALSE)</f>
        <v>9376</v>
      </c>
      <c r="I41" s="58">
        <f>VLOOKUP(B41,'2019_A2_Rohdaten'!$A$9:$W$64,8,FALSE)</f>
        <v>9497</v>
      </c>
      <c r="J41" s="58">
        <f>VLOOKUP(B41,'2019_A2_Rohdaten'!$A$9:$W$64,9,FALSE)</f>
        <v>9409</v>
      </c>
      <c r="K41" s="58">
        <f>VLOOKUP(B41,'2019_A2_Rohdaten'!$A$9:$W$64,10,FALSE)</f>
        <v>10068</v>
      </c>
      <c r="L41" s="58">
        <f>VLOOKUP(B41,'2019_A2_Rohdaten'!$A$9:$W$64,11,FALSE)</f>
        <v>10778</v>
      </c>
      <c r="M41" s="58">
        <f>VLOOKUP(B41,'2019_A2_Rohdaten'!$A$9:$W$64,12,FALSE)</f>
        <v>11523</v>
      </c>
      <c r="N41" s="58">
        <f>VLOOKUP(B41,'2019_A2_Rohdaten'!$A$9:$W$64,13,FALSE)</f>
        <v>13579</v>
      </c>
      <c r="O41" s="57">
        <f>VLOOKUP(B41,'2019_A2_Rohdaten'!$A$9:$W$64,14,FALSE)</f>
        <v>15440</v>
      </c>
      <c r="P41" s="56">
        <f>VLOOKUP(B41,'2019_A2_Rohdaten'!$A$9:$W$64,5,FALSE)</f>
        <v>9786</v>
      </c>
      <c r="Q41" s="55">
        <f>VLOOKUP(B41,'2019_A2_Rohdaten'!$A$9:$W$64,6,FALSE)</f>
        <v>9419</v>
      </c>
      <c r="R41" s="55">
        <f>VLOOKUP(B41,'2019_A2_Rohdaten'!$A$9:$W$64,17,FALSE)</f>
        <v>18285</v>
      </c>
      <c r="S41" s="54">
        <f>VLOOKUP(B41,'2019_A2_Rohdaten'!$A$9:$W$64,18,FALSE)</f>
        <v>6.2</v>
      </c>
      <c r="T41" s="54">
        <f>VLOOKUP(B41,'2019_A2_Rohdaten'!$A$9:$W$64,19,FALSE)</f>
        <v>9.3000000000000007</v>
      </c>
      <c r="U41" s="53">
        <f>VLOOKUP(B41,'2019_A2_Rohdaten'!$A$9:$W$64,20,FALSE)</f>
        <v>10.8</v>
      </c>
    </row>
    <row r="42" spans="1:21" ht="8.25" customHeight="1" x14ac:dyDescent="0.25">
      <c r="A42" s="59" t="str">
        <f t="shared" si="0"/>
        <v>3404</v>
      </c>
      <c r="B42" s="47">
        <v>404</v>
      </c>
      <c r="C42" s="22" t="s">
        <v>60</v>
      </c>
      <c r="D42" s="58">
        <f>VLOOKUP(B42,'2019_A2_Rohdaten'!$A$9:$W$64,3,FALSE)</f>
        <v>15137</v>
      </c>
      <c r="E42" s="58">
        <f>VLOOKUP(B42,'2019_A2_Rohdaten'!$A$9:$W$64,4,FALSE)</f>
        <v>14718</v>
      </c>
      <c r="F42" s="58">
        <f>VLOOKUP(B42,'2019_A2_Rohdaten'!$A$9:$W$64,5,FALSE)</f>
        <v>14631</v>
      </c>
      <c r="G42" s="58">
        <f>VLOOKUP(B42,'2019_A2_Rohdaten'!$A$9:$W$64,6,FALSE)</f>
        <v>14584</v>
      </c>
      <c r="H42" s="58">
        <f>VLOOKUP(B42,'2019_A2_Rohdaten'!$A$9:$W$64,7,FALSE)</f>
        <v>14554</v>
      </c>
      <c r="I42" s="58">
        <f>VLOOKUP(B42,'2019_A2_Rohdaten'!$A$9:$W$64,8,FALSE)</f>
        <v>14707</v>
      </c>
      <c r="J42" s="58">
        <f>VLOOKUP(B42,'2019_A2_Rohdaten'!$A$9:$W$64,9,FALSE)</f>
        <v>15209</v>
      </c>
      <c r="K42" s="58">
        <f>VLOOKUP(B42,'2019_A2_Rohdaten'!$A$9:$W$64,10,FALSE)</f>
        <v>15985</v>
      </c>
      <c r="L42" s="58">
        <f>VLOOKUP(B42,'2019_A2_Rohdaten'!$A$9:$W$64,11,FALSE)</f>
        <v>16602</v>
      </c>
      <c r="M42" s="58">
        <f>VLOOKUP(B42,'2019_A2_Rohdaten'!$A$9:$W$64,12,FALSE)</f>
        <v>17648</v>
      </c>
      <c r="N42" s="58">
        <f>VLOOKUP(B42,'2019_A2_Rohdaten'!$A$9:$W$64,13,FALSE)</f>
        <v>19421</v>
      </c>
      <c r="O42" s="57">
        <f>VLOOKUP(B42,'2019_A2_Rohdaten'!$A$9:$W$64,14,FALSE)</f>
        <v>22855</v>
      </c>
      <c r="P42" s="56">
        <f>VLOOKUP(B42,'2019_A2_Rohdaten'!$A$9:$W$64,5,FALSE)</f>
        <v>14631</v>
      </c>
      <c r="Q42" s="55">
        <f>VLOOKUP(B42,'2019_A2_Rohdaten'!$A$9:$W$64,6,FALSE)</f>
        <v>14584</v>
      </c>
      <c r="R42" s="55">
        <f>VLOOKUP(B42,'2019_A2_Rohdaten'!$A$9:$W$64,17,FALSE)</f>
        <v>25290</v>
      </c>
      <c r="S42" s="54">
        <f>VLOOKUP(B42,'2019_A2_Rohdaten'!$A$9:$W$64,18,FALSE)</f>
        <v>9.1999999999999993</v>
      </c>
      <c r="T42" s="54">
        <f>VLOOKUP(B42,'2019_A2_Rohdaten'!$A$9:$W$64,19,FALSE)</f>
        <v>13.9</v>
      </c>
      <c r="U42" s="53">
        <f>VLOOKUP(B42,'2019_A2_Rohdaten'!$A$9:$W$64,20,FALSE)</f>
        <v>15.3</v>
      </c>
    </row>
    <row r="43" spans="1:21" ht="8.25" customHeight="1" x14ac:dyDescent="0.25">
      <c r="A43" s="59" t="str">
        <f t="shared" si="0"/>
        <v>3405</v>
      </c>
      <c r="B43" s="23">
        <v>405</v>
      </c>
      <c r="C43" s="22" t="s">
        <v>61</v>
      </c>
      <c r="D43" s="58">
        <f>VLOOKUP(B43,'2019_A2_Rohdaten'!$A$9:$W$64,3,FALSE)</f>
        <v>3851</v>
      </c>
      <c r="E43" s="58">
        <f>VLOOKUP(B43,'2019_A2_Rohdaten'!$A$9:$W$64,4,FALSE)</f>
        <v>3710</v>
      </c>
      <c r="F43" s="58">
        <f>VLOOKUP(B43,'2019_A2_Rohdaten'!$A$9:$W$64,5,FALSE)</f>
        <v>3676</v>
      </c>
      <c r="G43" s="58">
        <f>VLOOKUP(B43,'2019_A2_Rohdaten'!$A$9:$W$64,6,FALSE)</f>
        <v>3618</v>
      </c>
      <c r="H43" s="58">
        <f>VLOOKUP(B43,'2019_A2_Rohdaten'!$A$9:$W$64,7,FALSE)</f>
        <v>3769</v>
      </c>
      <c r="I43" s="58">
        <f>VLOOKUP(B43,'2019_A2_Rohdaten'!$A$9:$W$64,8,FALSE)</f>
        <v>4274</v>
      </c>
      <c r="J43" s="58">
        <f>VLOOKUP(B43,'2019_A2_Rohdaten'!$A$9:$W$64,9,FALSE)</f>
        <v>4277</v>
      </c>
      <c r="K43" s="58">
        <f>VLOOKUP(B43,'2019_A2_Rohdaten'!$A$9:$W$64,10,FALSE)</f>
        <v>4499</v>
      </c>
      <c r="L43" s="58">
        <f>VLOOKUP(B43,'2019_A2_Rohdaten'!$A$9:$W$64,11,FALSE)</f>
        <v>4440</v>
      </c>
      <c r="M43" s="58">
        <f>VLOOKUP(B43,'2019_A2_Rohdaten'!$A$9:$W$64,12,FALSE)</f>
        <v>4698</v>
      </c>
      <c r="N43" s="58">
        <f>VLOOKUP(B43,'2019_A2_Rohdaten'!$A$9:$W$64,13,FALSE)</f>
        <v>5979</v>
      </c>
      <c r="O43" s="57">
        <f>VLOOKUP(B43,'2019_A2_Rohdaten'!$A$9:$W$64,14,FALSE)</f>
        <v>6925</v>
      </c>
      <c r="P43" s="56">
        <f>VLOOKUP(B43,'2019_A2_Rohdaten'!$A$9:$W$64,5,FALSE)</f>
        <v>3676</v>
      </c>
      <c r="Q43" s="55">
        <f>VLOOKUP(B43,'2019_A2_Rohdaten'!$A$9:$W$64,6,FALSE)</f>
        <v>3618</v>
      </c>
      <c r="R43" s="55">
        <f>VLOOKUP(B43,'2019_A2_Rohdaten'!$A$9:$W$64,17,FALSE)</f>
        <v>8785</v>
      </c>
      <c r="S43" s="54">
        <f>VLOOKUP(B43,'2019_A2_Rohdaten'!$A$9:$W$64,18,FALSE)</f>
        <v>4.5999999999999996</v>
      </c>
      <c r="T43" s="54">
        <f>VLOOKUP(B43,'2019_A2_Rohdaten'!$A$9:$W$64,19,FALSE)</f>
        <v>9.1</v>
      </c>
      <c r="U43" s="53">
        <f>VLOOKUP(B43,'2019_A2_Rohdaten'!$A$9:$W$64,20,FALSE)</f>
        <v>11.5</v>
      </c>
    </row>
    <row r="44" spans="1:21" ht="8.25" customHeight="1" x14ac:dyDescent="0.25">
      <c r="A44" s="59" t="str">
        <f t="shared" si="0"/>
        <v>3451</v>
      </c>
      <c r="B44" s="47">
        <v>451</v>
      </c>
      <c r="C44" s="22" t="s">
        <v>62</v>
      </c>
      <c r="D44" s="58">
        <f>VLOOKUP(B44,'2019_A2_Rohdaten'!$A$9:$W$64,3,FALSE)</f>
        <v>3288</v>
      </c>
      <c r="E44" s="58">
        <f>VLOOKUP(B44,'2019_A2_Rohdaten'!$A$9:$W$64,4,FALSE)</f>
        <v>3324</v>
      </c>
      <c r="F44" s="58">
        <f>VLOOKUP(B44,'2019_A2_Rohdaten'!$A$9:$W$64,5,FALSE)</f>
        <v>3375</v>
      </c>
      <c r="G44" s="58">
        <f>VLOOKUP(B44,'2019_A2_Rohdaten'!$A$9:$W$64,6,FALSE)</f>
        <v>3362</v>
      </c>
      <c r="H44" s="58">
        <f>VLOOKUP(B44,'2019_A2_Rohdaten'!$A$9:$W$64,7,FALSE)</f>
        <v>3447</v>
      </c>
      <c r="I44" s="58">
        <f>VLOOKUP(B44,'2019_A2_Rohdaten'!$A$9:$W$64,8,FALSE)</f>
        <v>3546</v>
      </c>
      <c r="J44" s="58">
        <f>VLOOKUP(B44,'2019_A2_Rohdaten'!$A$9:$W$64,9,FALSE)</f>
        <v>3749</v>
      </c>
      <c r="K44" s="58">
        <f>VLOOKUP(B44,'2019_A2_Rohdaten'!$A$9:$W$64,10,FALSE)</f>
        <v>4282</v>
      </c>
      <c r="L44" s="58">
        <f>VLOOKUP(B44,'2019_A2_Rohdaten'!$A$9:$W$64,11,FALSE)</f>
        <v>4463</v>
      </c>
      <c r="M44" s="58">
        <f>VLOOKUP(B44,'2019_A2_Rohdaten'!$A$9:$W$64,12,FALSE)</f>
        <v>4953</v>
      </c>
      <c r="N44" s="58">
        <f>VLOOKUP(B44,'2019_A2_Rohdaten'!$A$9:$W$64,13,FALSE)</f>
        <v>6084</v>
      </c>
      <c r="O44" s="57">
        <f>VLOOKUP(B44,'2019_A2_Rohdaten'!$A$9:$W$64,14,FALSE)</f>
        <v>7130</v>
      </c>
      <c r="P44" s="56">
        <f>VLOOKUP(B44,'2019_A2_Rohdaten'!$A$9:$W$64,5,FALSE)</f>
        <v>3375</v>
      </c>
      <c r="Q44" s="55">
        <f>VLOOKUP(B44,'2019_A2_Rohdaten'!$A$9:$W$64,6,FALSE)</f>
        <v>3362</v>
      </c>
      <c r="R44" s="55">
        <f>VLOOKUP(B44,'2019_A2_Rohdaten'!$A$9:$W$64,17,FALSE)</f>
        <v>8525</v>
      </c>
      <c r="S44" s="54">
        <f>VLOOKUP(B44,'2019_A2_Rohdaten'!$A$9:$W$64,18,FALSE)</f>
        <v>2.8</v>
      </c>
      <c r="T44" s="54">
        <f>VLOOKUP(B44,'2019_A2_Rohdaten'!$A$9:$W$64,19,FALSE)</f>
        <v>5.8</v>
      </c>
      <c r="U44" s="53">
        <f>VLOOKUP(B44,'2019_A2_Rohdaten'!$A$9:$W$64,20,FALSE)</f>
        <v>6.8</v>
      </c>
    </row>
    <row r="45" spans="1:21" ht="8.25" customHeight="1" x14ac:dyDescent="0.25">
      <c r="A45" s="59" t="str">
        <f t="shared" si="0"/>
        <v>3452</v>
      </c>
      <c r="B45" s="47">
        <v>452</v>
      </c>
      <c r="C45" s="22" t="s">
        <v>63</v>
      </c>
      <c r="D45" s="58">
        <f>VLOOKUP(B45,'2019_A2_Rohdaten'!$A$9:$W$64,3,FALSE)</f>
        <v>5338</v>
      </c>
      <c r="E45" s="58">
        <f>VLOOKUP(B45,'2019_A2_Rohdaten'!$A$9:$W$64,4,FALSE)</f>
        <v>5511</v>
      </c>
      <c r="F45" s="58">
        <f>VLOOKUP(B45,'2019_A2_Rohdaten'!$A$9:$W$64,5,FALSE)</f>
        <v>5487</v>
      </c>
      <c r="G45" s="58">
        <f>VLOOKUP(B45,'2019_A2_Rohdaten'!$A$9:$W$64,6,FALSE)</f>
        <v>5158</v>
      </c>
      <c r="H45" s="58">
        <f>VLOOKUP(B45,'2019_A2_Rohdaten'!$A$9:$W$64,7,FALSE)</f>
        <v>5110</v>
      </c>
      <c r="I45" s="58">
        <f>VLOOKUP(B45,'2019_A2_Rohdaten'!$A$9:$W$64,8,FALSE)</f>
        <v>5350</v>
      </c>
      <c r="J45" s="58">
        <f>VLOOKUP(B45,'2019_A2_Rohdaten'!$A$9:$W$64,9,FALSE)</f>
        <v>5469</v>
      </c>
      <c r="K45" s="58">
        <f>VLOOKUP(B45,'2019_A2_Rohdaten'!$A$9:$W$64,10,FALSE)</f>
        <v>5736</v>
      </c>
      <c r="L45" s="58">
        <f>VLOOKUP(B45,'2019_A2_Rohdaten'!$A$9:$W$64,11,FALSE)</f>
        <v>6589</v>
      </c>
      <c r="M45" s="58">
        <f>VLOOKUP(B45,'2019_A2_Rohdaten'!$A$9:$W$64,12,FALSE)</f>
        <v>7903</v>
      </c>
      <c r="N45" s="58">
        <f>VLOOKUP(B45,'2019_A2_Rohdaten'!$A$9:$W$64,13,FALSE)</f>
        <v>9789</v>
      </c>
      <c r="O45" s="57">
        <f>VLOOKUP(B45,'2019_A2_Rohdaten'!$A$9:$W$64,14,FALSE)</f>
        <v>11055</v>
      </c>
      <c r="P45" s="56">
        <f>VLOOKUP(B45,'2019_A2_Rohdaten'!$A$9:$W$64,5,FALSE)</f>
        <v>5487</v>
      </c>
      <c r="Q45" s="55">
        <f>VLOOKUP(B45,'2019_A2_Rohdaten'!$A$9:$W$64,6,FALSE)</f>
        <v>5158</v>
      </c>
      <c r="R45" s="55">
        <f>VLOOKUP(B45,'2019_A2_Rohdaten'!$A$9:$W$64,17,FALSE)</f>
        <v>11480</v>
      </c>
      <c r="S45" s="54">
        <f>VLOOKUP(B45,'2019_A2_Rohdaten'!$A$9:$W$64,18,FALSE)</f>
        <v>2.8</v>
      </c>
      <c r="T45" s="54">
        <f>VLOOKUP(B45,'2019_A2_Rohdaten'!$A$9:$W$64,19,FALSE)</f>
        <v>5.8</v>
      </c>
      <c r="U45" s="53">
        <f>VLOOKUP(B45,'2019_A2_Rohdaten'!$A$9:$W$64,20,FALSE)</f>
        <v>6.1</v>
      </c>
    </row>
    <row r="46" spans="1:21" ht="8.25" customHeight="1" x14ac:dyDescent="0.25">
      <c r="A46" s="59" t="str">
        <f t="shared" si="0"/>
        <v>3453</v>
      </c>
      <c r="B46" s="47">
        <v>453</v>
      </c>
      <c r="C46" s="22" t="s">
        <v>64</v>
      </c>
      <c r="D46" s="58">
        <f>VLOOKUP(B46,'2019_A2_Rohdaten'!$A$9:$W$64,3,FALSE)</f>
        <v>6341</v>
      </c>
      <c r="E46" s="58">
        <f>VLOOKUP(B46,'2019_A2_Rohdaten'!$A$9:$W$64,4,FALSE)</f>
        <v>6549</v>
      </c>
      <c r="F46" s="58">
        <f>VLOOKUP(B46,'2019_A2_Rohdaten'!$A$9:$W$64,5,FALSE)</f>
        <v>6898</v>
      </c>
      <c r="G46" s="58">
        <f>VLOOKUP(B46,'2019_A2_Rohdaten'!$A$9:$W$64,6,FALSE)</f>
        <v>7296</v>
      </c>
      <c r="H46" s="58">
        <f>VLOOKUP(B46,'2019_A2_Rohdaten'!$A$9:$W$64,7,FALSE)</f>
        <v>7715</v>
      </c>
      <c r="I46" s="58">
        <f>VLOOKUP(B46,'2019_A2_Rohdaten'!$A$9:$W$64,8,FALSE)</f>
        <v>8442</v>
      </c>
      <c r="J46" s="58">
        <f>VLOOKUP(B46,'2019_A2_Rohdaten'!$A$9:$W$64,9,FALSE)</f>
        <v>9052</v>
      </c>
      <c r="K46" s="58">
        <f>VLOOKUP(B46,'2019_A2_Rohdaten'!$A$9:$W$64,10,FALSE)</f>
        <v>10700</v>
      </c>
      <c r="L46" s="58">
        <f>VLOOKUP(B46,'2019_A2_Rohdaten'!$A$9:$W$64,11,FALSE)</f>
        <v>11292</v>
      </c>
      <c r="M46" s="58">
        <f>VLOOKUP(B46,'2019_A2_Rohdaten'!$A$9:$W$64,12,FALSE)</f>
        <v>12969</v>
      </c>
      <c r="N46" s="58">
        <f>VLOOKUP(B46,'2019_A2_Rohdaten'!$A$9:$W$64,13,FALSE)</f>
        <v>14893</v>
      </c>
      <c r="O46" s="57">
        <f>VLOOKUP(B46,'2019_A2_Rohdaten'!$A$9:$W$64,14,FALSE)</f>
        <v>17345</v>
      </c>
      <c r="P46" s="56">
        <f>VLOOKUP(B46,'2019_A2_Rohdaten'!$A$9:$W$64,5,FALSE)</f>
        <v>6898</v>
      </c>
      <c r="Q46" s="55">
        <f>VLOOKUP(B46,'2019_A2_Rohdaten'!$A$9:$W$64,6,FALSE)</f>
        <v>7296</v>
      </c>
      <c r="R46" s="55">
        <f>VLOOKUP(B46,'2019_A2_Rohdaten'!$A$9:$W$64,17,FALSE)</f>
        <v>18890</v>
      </c>
      <c r="S46" s="54">
        <f>VLOOKUP(B46,'2019_A2_Rohdaten'!$A$9:$W$64,18,FALSE)</f>
        <v>4.0999999999999996</v>
      </c>
      <c r="T46" s="54">
        <f>VLOOKUP(B46,'2019_A2_Rohdaten'!$A$9:$W$64,19,FALSE)</f>
        <v>10.5</v>
      </c>
      <c r="U46" s="53">
        <f>VLOOKUP(B46,'2019_A2_Rohdaten'!$A$9:$W$64,20,FALSE)</f>
        <v>11.1</v>
      </c>
    </row>
    <row r="47" spans="1:21" ht="8.25" customHeight="1" x14ac:dyDescent="0.25">
      <c r="A47" s="59" t="str">
        <f t="shared" si="0"/>
        <v>3454</v>
      </c>
      <c r="B47" s="47">
        <v>454</v>
      </c>
      <c r="C47" s="22" t="s">
        <v>65</v>
      </c>
      <c r="D47" s="58">
        <f>VLOOKUP(B47,'2019_A2_Rohdaten'!$A$9:$W$64,3,FALSE)</f>
        <v>12579</v>
      </c>
      <c r="E47" s="58">
        <f>VLOOKUP(B47,'2019_A2_Rohdaten'!$A$9:$W$64,4,FALSE)</f>
        <v>14186</v>
      </c>
      <c r="F47" s="58">
        <f>VLOOKUP(B47,'2019_A2_Rohdaten'!$A$9:$W$64,5,FALSE)</f>
        <v>15526</v>
      </c>
      <c r="G47" s="58">
        <f>VLOOKUP(B47,'2019_A2_Rohdaten'!$A$9:$W$64,6,FALSE)</f>
        <v>16357</v>
      </c>
      <c r="H47" s="58">
        <f>VLOOKUP(B47,'2019_A2_Rohdaten'!$A$9:$W$64,7,FALSE)</f>
        <v>16744</v>
      </c>
      <c r="I47" s="58">
        <f>VLOOKUP(B47,'2019_A2_Rohdaten'!$A$9:$W$64,8,FALSE)</f>
        <v>17640</v>
      </c>
      <c r="J47" s="58">
        <f>VLOOKUP(B47,'2019_A2_Rohdaten'!$A$9:$W$64,9,FALSE)</f>
        <v>19224</v>
      </c>
      <c r="K47" s="58">
        <f>VLOOKUP(B47,'2019_A2_Rohdaten'!$A$9:$W$64,10,FALSE)</f>
        <v>21112</v>
      </c>
      <c r="L47" s="58">
        <f>VLOOKUP(B47,'2019_A2_Rohdaten'!$A$9:$W$64,11,FALSE)</f>
        <v>22649</v>
      </c>
      <c r="M47" s="58">
        <f>VLOOKUP(B47,'2019_A2_Rohdaten'!$A$9:$W$64,12,FALSE)</f>
        <v>25259</v>
      </c>
      <c r="N47" s="58">
        <f>VLOOKUP(B47,'2019_A2_Rohdaten'!$A$9:$W$64,13,FALSE)</f>
        <v>30225</v>
      </c>
      <c r="O47" s="57">
        <f>VLOOKUP(B47,'2019_A2_Rohdaten'!$A$9:$W$64,14,FALSE)</f>
        <v>34110</v>
      </c>
      <c r="P47" s="56">
        <f>VLOOKUP(B47,'2019_A2_Rohdaten'!$A$9:$W$64,5,FALSE)</f>
        <v>15526</v>
      </c>
      <c r="Q47" s="55">
        <f>VLOOKUP(B47,'2019_A2_Rohdaten'!$A$9:$W$64,6,FALSE)</f>
        <v>16357</v>
      </c>
      <c r="R47" s="55">
        <f>VLOOKUP(B47,'2019_A2_Rohdaten'!$A$9:$W$64,17,FALSE)</f>
        <v>40430</v>
      </c>
      <c r="S47" s="54">
        <f>VLOOKUP(B47,'2019_A2_Rohdaten'!$A$9:$W$64,18,FALSE)</f>
        <v>4.0999999999999996</v>
      </c>
      <c r="T47" s="54">
        <f>VLOOKUP(B47,'2019_A2_Rohdaten'!$A$9:$W$64,19,FALSE)</f>
        <v>10.6</v>
      </c>
      <c r="U47" s="53">
        <f>VLOOKUP(B47,'2019_A2_Rohdaten'!$A$9:$W$64,20,FALSE)</f>
        <v>12.4</v>
      </c>
    </row>
    <row r="48" spans="1:21" ht="8.25" customHeight="1" x14ac:dyDescent="0.25">
      <c r="A48" s="59" t="str">
        <f t="shared" si="0"/>
        <v>3455</v>
      </c>
      <c r="B48" s="47">
        <v>455</v>
      </c>
      <c r="C48" s="22" t="s">
        <v>66</v>
      </c>
      <c r="D48" s="58">
        <f>VLOOKUP(B48,'2019_A2_Rohdaten'!$A$9:$W$64,3,FALSE)</f>
        <v>2756</v>
      </c>
      <c r="E48" s="58">
        <f>VLOOKUP(B48,'2019_A2_Rohdaten'!$A$9:$W$64,4,FALSE)</f>
        <v>2750</v>
      </c>
      <c r="F48" s="58">
        <f>VLOOKUP(B48,'2019_A2_Rohdaten'!$A$9:$W$64,5,FALSE)</f>
        <v>2732</v>
      </c>
      <c r="G48" s="58">
        <f>VLOOKUP(B48,'2019_A2_Rohdaten'!$A$9:$W$64,6,FALSE)</f>
        <v>2655</v>
      </c>
      <c r="H48" s="58">
        <f>VLOOKUP(B48,'2019_A2_Rohdaten'!$A$9:$W$64,7,FALSE)</f>
        <v>2682</v>
      </c>
      <c r="I48" s="58">
        <f>VLOOKUP(B48,'2019_A2_Rohdaten'!$A$9:$W$64,8,FALSE)</f>
        <v>2609</v>
      </c>
      <c r="J48" s="58">
        <f>VLOOKUP(B48,'2019_A2_Rohdaten'!$A$9:$W$64,9,FALSE)</f>
        <v>2735</v>
      </c>
      <c r="K48" s="58">
        <f>VLOOKUP(B48,'2019_A2_Rohdaten'!$A$9:$W$64,10,FALSE)</f>
        <v>2687</v>
      </c>
      <c r="L48" s="58">
        <f>VLOOKUP(B48,'2019_A2_Rohdaten'!$A$9:$W$64,11,FALSE)</f>
        <v>2817</v>
      </c>
      <c r="M48" s="58">
        <f>VLOOKUP(B48,'2019_A2_Rohdaten'!$A$9:$W$64,12,FALSE)</f>
        <v>3078</v>
      </c>
      <c r="N48" s="58">
        <f>VLOOKUP(B48,'2019_A2_Rohdaten'!$A$9:$W$64,13,FALSE)</f>
        <v>3977</v>
      </c>
      <c r="O48" s="57">
        <f>VLOOKUP(B48,'2019_A2_Rohdaten'!$A$9:$W$64,14,FALSE)</f>
        <v>4745</v>
      </c>
      <c r="P48" s="56">
        <f>VLOOKUP(B48,'2019_A2_Rohdaten'!$A$9:$W$64,5,FALSE)</f>
        <v>2732</v>
      </c>
      <c r="Q48" s="55">
        <f>VLOOKUP(B48,'2019_A2_Rohdaten'!$A$9:$W$64,6,FALSE)</f>
        <v>2655</v>
      </c>
      <c r="R48" s="55">
        <f>VLOOKUP(B48,'2019_A2_Rohdaten'!$A$9:$W$64,17,FALSE)</f>
        <v>4840</v>
      </c>
      <c r="S48" s="54">
        <f>VLOOKUP(B48,'2019_A2_Rohdaten'!$A$9:$W$64,18,FALSE)</f>
        <v>2.7</v>
      </c>
      <c r="T48" s="54">
        <f>VLOOKUP(B48,'2019_A2_Rohdaten'!$A$9:$W$64,19,FALSE)</f>
        <v>4.8</v>
      </c>
      <c r="U48" s="53">
        <f>VLOOKUP(B48,'2019_A2_Rohdaten'!$A$9:$W$64,20,FALSE)</f>
        <v>4.9000000000000004</v>
      </c>
    </row>
    <row r="49" spans="1:21" ht="8.25" customHeight="1" x14ac:dyDescent="0.25">
      <c r="A49" s="59" t="str">
        <f t="shared" si="0"/>
        <v>3456</v>
      </c>
      <c r="B49" s="47">
        <v>456</v>
      </c>
      <c r="C49" s="22" t="s">
        <v>67</v>
      </c>
      <c r="D49" s="58">
        <f>VLOOKUP(B49,'2019_A2_Rohdaten'!$A$9:$W$64,3,FALSE)</f>
        <v>13305</v>
      </c>
      <c r="E49" s="58">
        <f>VLOOKUP(B49,'2019_A2_Rohdaten'!$A$9:$W$64,4,FALSE)</f>
        <v>14052</v>
      </c>
      <c r="F49" s="58">
        <f>VLOOKUP(B49,'2019_A2_Rohdaten'!$A$9:$W$64,5,FALSE)</f>
        <v>14593</v>
      </c>
      <c r="G49" s="58">
        <f>VLOOKUP(B49,'2019_A2_Rohdaten'!$A$9:$W$64,6,FALSE)</f>
        <v>15398</v>
      </c>
      <c r="H49" s="58">
        <f>VLOOKUP(B49,'2019_A2_Rohdaten'!$A$9:$W$64,7,FALSE)</f>
        <v>15678</v>
      </c>
      <c r="I49" s="58">
        <f>VLOOKUP(B49,'2019_A2_Rohdaten'!$A$9:$W$64,8,FALSE)</f>
        <v>15786</v>
      </c>
      <c r="J49" s="58">
        <f>VLOOKUP(B49,'2019_A2_Rohdaten'!$A$9:$W$64,9,FALSE)</f>
        <v>16218</v>
      </c>
      <c r="K49" s="58">
        <f>VLOOKUP(B49,'2019_A2_Rohdaten'!$A$9:$W$64,10,FALSE)</f>
        <v>16768</v>
      </c>
      <c r="L49" s="58">
        <f>VLOOKUP(B49,'2019_A2_Rohdaten'!$A$9:$W$64,11,FALSE)</f>
        <v>17303</v>
      </c>
      <c r="M49" s="58">
        <f>VLOOKUP(B49,'2019_A2_Rohdaten'!$A$9:$W$64,12,FALSE)</f>
        <v>18091</v>
      </c>
      <c r="N49" s="58">
        <f>VLOOKUP(B49,'2019_A2_Rohdaten'!$A$9:$W$64,13,FALSE)</f>
        <v>19829</v>
      </c>
      <c r="O49" s="57">
        <f>VLOOKUP(B49,'2019_A2_Rohdaten'!$A$9:$W$64,14,FALSE)</f>
        <v>21015</v>
      </c>
      <c r="P49" s="56">
        <f>VLOOKUP(B49,'2019_A2_Rohdaten'!$A$9:$W$64,5,FALSE)</f>
        <v>14593</v>
      </c>
      <c r="Q49" s="55">
        <f>VLOOKUP(B49,'2019_A2_Rohdaten'!$A$9:$W$64,6,FALSE)</f>
        <v>15398</v>
      </c>
      <c r="R49" s="55">
        <f>VLOOKUP(B49,'2019_A2_Rohdaten'!$A$9:$W$64,17,FALSE)</f>
        <v>22030</v>
      </c>
      <c r="S49" s="54">
        <f>VLOOKUP(B49,'2019_A2_Rohdaten'!$A$9:$W$64,18,FALSE)</f>
        <v>9.9</v>
      </c>
      <c r="T49" s="54">
        <f>VLOOKUP(B49,'2019_A2_Rohdaten'!$A$9:$W$64,19,FALSE)</f>
        <v>15.5</v>
      </c>
      <c r="U49" s="53">
        <f>VLOOKUP(B49,'2019_A2_Rohdaten'!$A$9:$W$64,20,FALSE)</f>
        <v>16.100000000000001</v>
      </c>
    </row>
    <row r="50" spans="1:21" ht="8.25" customHeight="1" x14ac:dyDescent="0.25">
      <c r="A50" s="59" t="str">
        <f t="shared" si="0"/>
        <v>3457</v>
      </c>
      <c r="B50" s="47">
        <v>457</v>
      </c>
      <c r="C50" s="22" t="s">
        <v>68</v>
      </c>
      <c r="D50" s="58">
        <f>VLOOKUP(B50,'2019_A2_Rohdaten'!$A$9:$W$64,3,FALSE)</f>
        <v>6519</v>
      </c>
      <c r="E50" s="58">
        <f>VLOOKUP(B50,'2019_A2_Rohdaten'!$A$9:$W$64,4,FALSE)</f>
        <v>6700</v>
      </c>
      <c r="F50" s="58">
        <f>VLOOKUP(B50,'2019_A2_Rohdaten'!$A$9:$W$64,5,FALSE)</f>
        <v>7060</v>
      </c>
      <c r="G50" s="58">
        <f>VLOOKUP(B50,'2019_A2_Rohdaten'!$A$9:$W$64,6,FALSE)</f>
        <v>7139</v>
      </c>
      <c r="H50" s="58">
        <f>VLOOKUP(B50,'2019_A2_Rohdaten'!$A$9:$W$64,7,FALSE)</f>
        <v>6974</v>
      </c>
      <c r="I50" s="58">
        <f>VLOOKUP(B50,'2019_A2_Rohdaten'!$A$9:$W$64,8,FALSE)</f>
        <v>7130</v>
      </c>
      <c r="J50" s="58">
        <f>VLOOKUP(B50,'2019_A2_Rohdaten'!$A$9:$W$64,9,FALSE)</f>
        <v>7472</v>
      </c>
      <c r="K50" s="58">
        <f>VLOOKUP(B50,'2019_A2_Rohdaten'!$A$9:$W$64,10,FALSE)</f>
        <v>7867</v>
      </c>
      <c r="L50" s="58">
        <f>VLOOKUP(B50,'2019_A2_Rohdaten'!$A$9:$W$64,11,FALSE)</f>
        <v>8388</v>
      </c>
      <c r="M50" s="58">
        <f>VLOOKUP(B50,'2019_A2_Rohdaten'!$A$9:$W$64,12,FALSE)</f>
        <v>9314</v>
      </c>
      <c r="N50" s="58">
        <f>VLOOKUP(B50,'2019_A2_Rohdaten'!$A$9:$W$64,13,FALSE)</f>
        <v>10851</v>
      </c>
      <c r="O50" s="57">
        <f>VLOOKUP(B50,'2019_A2_Rohdaten'!$A$9:$W$64,14,FALSE)</f>
        <v>12320</v>
      </c>
      <c r="P50" s="56">
        <f>VLOOKUP(B50,'2019_A2_Rohdaten'!$A$9:$W$64,5,FALSE)</f>
        <v>7060</v>
      </c>
      <c r="Q50" s="55">
        <f>VLOOKUP(B50,'2019_A2_Rohdaten'!$A$9:$W$64,6,FALSE)</f>
        <v>7139</v>
      </c>
      <c r="R50" s="55">
        <f>VLOOKUP(B50,'2019_A2_Rohdaten'!$A$9:$W$64,17,FALSE)</f>
        <v>14855</v>
      </c>
      <c r="S50" s="54">
        <f>VLOOKUP(B50,'2019_A2_Rohdaten'!$A$9:$W$64,18,FALSE)</f>
        <v>3.9</v>
      </c>
      <c r="T50" s="54">
        <f>VLOOKUP(B50,'2019_A2_Rohdaten'!$A$9:$W$64,19,FALSE)</f>
        <v>7.3</v>
      </c>
      <c r="U50" s="53">
        <f>VLOOKUP(B50,'2019_A2_Rohdaten'!$A$9:$W$64,20,FALSE)</f>
        <v>8.6999999999999993</v>
      </c>
    </row>
    <row r="51" spans="1:21" ht="8.25" customHeight="1" x14ac:dyDescent="0.25">
      <c r="A51" s="59" t="str">
        <f t="shared" si="0"/>
        <v>3458</v>
      </c>
      <c r="B51" s="47">
        <v>458</v>
      </c>
      <c r="C51" s="22" t="s">
        <v>69</v>
      </c>
      <c r="D51" s="58">
        <f>VLOOKUP(B51,'2019_A2_Rohdaten'!$A$9:$W$64,3,FALSE)</f>
        <v>4295</v>
      </c>
      <c r="E51" s="58">
        <f>VLOOKUP(B51,'2019_A2_Rohdaten'!$A$9:$W$64,4,FALSE)</f>
        <v>4397</v>
      </c>
      <c r="F51" s="58">
        <f>VLOOKUP(B51,'2019_A2_Rohdaten'!$A$9:$W$64,5,FALSE)</f>
        <v>4428</v>
      </c>
      <c r="G51" s="58">
        <f>VLOOKUP(B51,'2019_A2_Rohdaten'!$A$9:$W$64,6,FALSE)</f>
        <v>4430</v>
      </c>
      <c r="H51" s="58">
        <f>VLOOKUP(B51,'2019_A2_Rohdaten'!$A$9:$W$64,7,FALSE)</f>
        <v>4796</v>
      </c>
      <c r="I51" s="58">
        <f>VLOOKUP(B51,'2019_A2_Rohdaten'!$A$9:$W$64,8,FALSE)</f>
        <v>5240</v>
      </c>
      <c r="J51" s="58">
        <f>VLOOKUP(B51,'2019_A2_Rohdaten'!$A$9:$W$64,9,FALSE)</f>
        <v>5793</v>
      </c>
      <c r="K51" s="58">
        <f>VLOOKUP(B51,'2019_A2_Rohdaten'!$A$9:$W$64,10,FALSE)</f>
        <v>6328</v>
      </c>
      <c r="L51" s="58">
        <f>VLOOKUP(B51,'2019_A2_Rohdaten'!$A$9:$W$64,11,FALSE)</f>
        <v>7080</v>
      </c>
      <c r="M51" s="58">
        <f>VLOOKUP(B51,'2019_A2_Rohdaten'!$A$9:$W$64,12,FALSE)</f>
        <v>7810</v>
      </c>
      <c r="N51" s="58">
        <f>VLOOKUP(B51,'2019_A2_Rohdaten'!$A$9:$W$64,13,FALSE)</f>
        <v>9373</v>
      </c>
      <c r="O51" s="57">
        <f>VLOOKUP(B51,'2019_A2_Rohdaten'!$A$9:$W$64,14,FALSE)</f>
        <v>10860</v>
      </c>
      <c r="P51" s="56">
        <f>VLOOKUP(B51,'2019_A2_Rohdaten'!$A$9:$W$64,5,FALSE)</f>
        <v>4428</v>
      </c>
      <c r="Q51" s="55">
        <f>VLOOKUP(B51,'2019_A2_Rohdaten'!$A$9:$W$64,6,FALSE)</f>
        <v>4430</v>
      </c>
      <c r="R51" s="55">
        <f>VLOOKUP(B51,'2019_A2_Rohdaten'!$A$9:$W$64,17,FALSE)</f>
        <v>12525</v>
      </c>
      <c r="S51" s="54">
        <f>VLOOKUP(B51,'2019_A2_Rohdaten'!$A$9:$W$64,18,FALSE)</f>
        <v>3.4</v>
      </c>
      <c r="T51" s="54">
        <f>VLOOKUP(B51,'2019_A2_Rohdaten'!$A$9:$W$64,19,FALSE)</f>
        <v>8.4</v>
      </c>
      <c r="U51" s="53">
        <f>VLOOKUP(B51,'2019_A2_Rohdaten'!$A$9:$W$64,20,FALSE)</f>
        <v>9.6</v>
      </c>
    </row>
    <row r="52" spans="1:21" ht="8.25" customHeight="1" x14ac:dyDescent="0.25">
      <c r="A52" s="59" t="str">
        <f t="shared" si="0"/>
        <v>3459</v>
      </c>
      <c r="B52" s="47">
        <v>459</v>
      </c>
      <c r="C52" s="22" t="s">
        <v>70</v>
      </c>
      <c r="D52" s="58">
        <f>VLOOKUP(B52,'2019_A2_Rohdaten'!$A$9:$W$64,3,FALSE)</f>
        <v>16305</v>
      </c>
      <c r="E52" s="58">
        <f>VLOOKUP(B52,'2019_A2_Rohdaten'!$A$9:$W$64,4,FALSE)</f>
        <v>16323</v>
      </c>
      <c r="F52" s="58">
        <f>VLOOKUP(B52,'2019_A2_Rohdaten'!$A$9:$W$64,5,FALSE)</f>
        <v>16856</v>
      </c>
      <c r="G52" s="58">
        <f>VLOOKUP(B52,'2019_A2_Rohdaten'!$A$9:$W$64,6,FALSE)</f>
        <v>17266</v>
      </c>
      <c r="H52" s="58">
        <f>VLOOKUP(B52,'2019_A2_Rohdaten'!$A$9:$W$64,7,FALSE)</f>
        <v>17369</v>
      </c>
      <c r="I52" s="58">
        <f>VLOOKUP(B52,'2019_A2_Rohdaten'!$A$9:$W$64,8,FALSE)</f>
        <v>17592</v>
      </c>
      <c r="J52" s="58">
        <f>VLOOKUP(B52,'2019_A2_Rohdaten'!$A$9:$W$64,9,FALSE)</f>
        <v>18422</v>
      </c>
      <c r="K52" s="58">
        <f>VLOOKUP(B52,'2019_A2_Rohdaten'!$A$9:$W$64,10,FALSE)</f>
        <v>19312</v>
      </c>
      <c r="L52" s="58">
        <f>VLOOKUP(B52,'2019_A2_Rohdaten'!$A$9:$W$64,11,FALSE)</f>
        <v>20549</v>
      </c>
      <c r="M52" s="58">
        <f>VLOOKUP(B52,'2019_A2_Rohdaten'!$A$9:$W$64,12,FALSE)</f>
        <v>22034</v>
      </c>
      <c r="N52" s="58">
        <f>VLOOKUP(B52,'2019_A2_Rohdaten'!$A$9:$W$64,13,FALSE)</f>
        <v>24667</v>
      </c>
      <c r="O52" s="57">
        <f>VLOOKUP(B52,'2019_A2_Rohdaten'!$A$9:$W$64,14,FALSE)</f>
        <v>29000</v>
      </c>
      <c r="P52" s="56">
        <f>VLOOKUP(B52,'2019_A2_Rohdaten'!$A$9:$W$64,5,FALSE)</f>
        <v>16856</v>
      </c>
      <c r="Q52" s="55">
        <f>VLOOKUP(B52,'2019_A2_Rohdaten'!$A$9:$W$64,6,FALSE)</f>
        <v>17266</v>
      </c>
      <c r="R52" s="55">
        <f>VLOOKUP(B52,'2019_A2_Rohdaten'!$A$9:$W$64,17,FALSE)</f>
        <v>33445</v>
      </c>
      <c r="S52" s="54">
        <f>VLOOKUP(B52,'2019_A2_Rohdaten'!$A$9:$W$64,18,FALSE)</f>
        <v>4.5</v>
      </c>
      <c r="T52" s="54">
        <f>VLOOKUP(B52,'2019_A2_Rohdaten'!$A$9:$W$64,19,FALSE)</f>
        <v>8.1999999999999993</v>
      </c>
      <c r="U52" s="53">
        <f>VLOOKUP(B52,'2019_A2_Rohdaten'!$A$9:$W$64,20,FALSE)</f>
        <v>9.3000000000000007</v>
      </c>
    </row>
    <row r="53" spans="1:21" ht="8.25" customHeight="1" x14ac:dyDescent="0.25">
      <c r="A53" s="59" t="str">
        <f t="shared" si="0"/>
        <v>3460</v>
      </c>
      <c r="B53" s="47">
        <v>460</v>
      </c>
      <c r="C53" s="22" t="s">
        <v>71</v>
      </c>
      <c r="D53" s="58">
        <f>VLOOKUP(B53,'2019_A2_Rohdaten'!$A$9:$W$64,3,FALSE)</f>
        <v>8901</v>
      </c>
      <c r="E53" s="58">
        <f>VLOOKUP(B53,'2019_A2_Rohdaten'!$A$9:$W$64,4,FALSE)</f>
        <v>8932</v>
      </c>
      <c r="F53" s="58">
        <f>VLOOKUP(B53,'2019_A2_Rohdaten'!$A$9:$W$64,5,FALSE)</f>
        <v>8945</v>
      </c>
      <c r="G53" s="58">
        <f>VLOOKUP(B53,'2019_A2_Rohdaten'!$A$9:$W$64,6,FALSE)</f>
        <v>9034</v>
      </c>
      <c r="H53" s="58">
        <f>VLOOKUP(B53,'2019_A2_Rohdaten'!$A$9:$W$64,7,FALSE)</f>
        <v>9364</v>
      </c>
      <c r="I53" s="58">
        <f>VLOOKUP(B53,'2019_A2_Rohdaten'!$A$9:$W$64,8,FALSE)</f>
        <v>9897</v>
      </c>
      <c r="J53" s="58">
        <f>VLOOKUP(B53,'2019_A2_Rohdaten'!$A$9:$W$64,9,FALSE)</f>
        <v>10724</v>
      </c>
      <c r="K53" s="58">
        <f>VLOOKUP(B53,'2019_A2_Rohdaten'!$A$9:$W$64,10,FALSE)</f>
        <v>11183</v>
      </c>
      <c r="L53" s="58">
        <f>VLOOKUP(B53,'2019_A2_Rohdaten'!$A$9:$W$64,11,FALSE)</f>
        <v>11803</v>
      </c>
      <c r="M53" s="58">
        <f>VLOOKUP(B53,'2019_A2_Rohdaten'!$A$9:$W$64,12,FALSE)</f>
        <v>13386</v>
      </c>
      <c r="N53" s="58">
        <f>VLOOKUP(B53,'2019_A2_Rohdaten'!$A$9:$W$64,13,FALSE)</f>
        <v>15697</v>
      </c>
      <c r="O53" s="57">
        <f>VLOOKUP(B53,'2019_A2_Rohdaten'!$A$9:$W$64,14,FALSE)</f>
        <v>17665</v>
      </c>
      <c r="P53" s="56">
        <f>VLOOKUP(B53,'2019_A2_Rohdaten'!$A$9:$W$64,5,FALSE)</f>
        <v>8945</v>
      </c>
      <c r="Q53" s="55">
        <f>VLOOKUP(B53,'2019_A2_Rohdaten'!$A$9:$W$64,6,FALSE)</f>
        <v>9034</v>
      </c>
      <c r="R53" s="55">
        <f>VLOOKUP(B53,'2019_A2_Rohdaten'!$A$9:$W$64,17,FALSE)</f>
        <v>20715</v>
      </c>
      <c r="S53" s="54">
        <f>VLOOKUP(B53,'2019_A2_Rohdaten'!$A$9:$W$64,18,FALSE)</f>
        <v>6.7</v>
      </c>
      <c r="T53" s="54">
        <f>VLOOKUP(B53,'2019_A2_Rohdaten'!$A$9:$W$64,19,FALSE)</f>
        <v>12.6</v>
      </c>
      <c r="U53" s="53">
        <f>VLOOKUP(B53,'2019_A2_Rohdaten'!$A$9:$W$64,20,FALSE)</f>
        <v>14.5</v>
      </c>
    </row>
    <row r="54" spans="1:21" ht="8.25" customHeight="1" x14ac:dyDescent="0.25">
      <c r="A54" s="59" t="str">
        <f t="shared" si="0"/>
        <v>3461</v>
      </c>
      <c r="B54" s="47">
        <v>461</v>
      </c>
      <c r="C54" s="22" t="s">
        <v>72</v>
      </c>
      <c r="D54" s="58">
        <f>VLOOKUP(B54,'2019_A2_Rohdaten'!$A$9:$W$64,3,FALSE)</f>
        <v>5233</v>
      </c>
      <c r="E54" s="58">
        <f>VLOOKUP(B54,'2019_A2_Rohdaten'!$A$9:$W$64,4,FALSE)</f>
        <v>5295</v>
      </c>
      <c r="F54" s="58">
        <f>VLOOKUP(B54,'2019_A2_Rohdaten'!$A$9:$W$64,5,FALSE)</f>
        <v>5168</v>
      </c>
      <c r="G54" s="58">
        <f>VLOOKUP(B54,'2019_A2_Rohdaten'!$A$9:$W$64,6,FALSE)</f>
        <v>5077</v>
      </c>
      <c r="H54" s="58">
        <f>VLOOKUP(B54,'2019_A2_Rohdaten'!$A$9:$W$64,7,FALSE)</f>
        <v>4960</v>
      </c>
      <c r="I54" s="58">
        <f>VLOOKUP(B54,'2019_A2_Rohdaten'!$A$9:$W$64,8,FALSE)</f>
        <v>4763</v>
      </c>
      <c r="J54" s="58">
        <f>VLOOKUP(B54,'2019_A2_Rohdaten'!$A$9:$W$64,9,FALSE)</f>
        <v>4679</v>
      </c>
      <c r="K54" s="58">
        <f>VLOOKUP(B54,'2019_A2_Rohdaten'!$A$9:$W$64,10,FALSE)</f>
        <v>4669</v>
      </c>
      <c r="L54" s="58">
        <f>VLOOKUP(B54,'2019_A2_Rohdaten'!$A$9:$W$64,11,FALSE)</f>
        <v>4943</v>
      </c>
      <c r="M54" s="58">
        <f>VLOOKUP(B54,'2019_A2_Rohdaten'!$A$9:$W$64,12,FALSE)</f>
        <v>5280</v>
      </c>
      <c r="N54" s="58">
        <f>VLOOKUP(B54,'2019_A2_Rohdaten'!$A$9:$W$64,13,FALSE)</f>
        <v>6429</v>
      </c>
      <c r="O54" s="57">
        <f>VLOOKUP(B54,'2019_A2_Rohdaten'!$A$9:$W$64,14,FALSE)</f>
        <v>7260</v>
      </c>
      <c r="P54" s="56">
        <f>VLOOKUP(B54,'2019_A2_Rohdaten'!$A$9:$W$64,5,FALSE)</f>
        <v>5168</v>
      </c>
      <c r="Q54" s="55">
        <f>VLOOKUP(B54,'2019_A2_Rohdaten'!$A$9:$W$64,6,FALSE)</f>
        <v>5077</v>
      </c>
      <c r="R54" s="55">
        <f>VLOOKUP(B54,'2019_A2_Rohdaten'!$A$9:$W$64,17,FALSE)</f>
        <v>7780</v>
      </c>
      <c r="S54" s="54">
        <f>VLOOKUP(B54,'2019_A2_Rohdaten'!$A$9:$W$64,18,FALSE)</f>
        <v>5.6</v>
      </c>
      <c r="T54" s="54">
        <f>VLOOKUP(B54,'2019_A2_Rohdaten'!$A$9:$W$64,19,FALSE)</f>
        <v>8.1</v>
      </c>
      <c r="U54" s="53">
        <f>VLOOKUP(B54,'2019_A2_Rohdaten'!$A$9:$W$64,20,FALSE)</f>
        <v>8.8000000000000007</v>
      </c>
    </row>
    <row r="55" spans="1:21" s="5" customFormat="1" ht="8.25" customHeight="1" x14ac:dyDescent="0.25">
      <c r="A55" s="59" t="str">
        <f t="shared" si="0"/>
        <v>3462</v>
      </c>
      <c r="B55" s="47">
        <v>462</v>
      </c>
      <c r="C55" s="22" t="s">
        <v>73</v>
      </c>
      <c r="D55" s="58">
        <f>VLOOKUP(B55,'2019_A2_Rohdaten'!$A$9:$W$64,3,FALSE)</f>
        <v>1327</v>
      </c>
      <c r="E55" s="58">
        <f>VLOOKUP(B55,'2019_A2_Rohdaten'!$A$9:$W$64,4,FALSE)</f>
        <v>1262</v>
      </c>
      <c r="F55" s="58">
        <f>VLOOKUP(B55,'2019_A2_Rohdaten'!$A$9:$W$64,5,FALSE)</f>
        <v>1242</v>
      </c>
      <c r="G55" s="58">
        <f>VLOOKUP(B55,'2019_A2_Rohdaten'!$A$9:$W$64,6,FALSE)</f>
        <v>1235</v>
      </c>
      <c r="H55" s="58">
        <f>VLOOKUP(B55,'2019_A2_Rohdaten'!$A$9:$W$64,7,FALSE)</f>
        <v>1231</v>
      </c>
      <c r="I55" s="58">
        <f>VLOOKUP(B55,'2019_A2_Rohdaten'!$A$9:$W$64,8,FALSE)</f>
        <v>1306</v>
      </c>
      <c r="J55" s="58">
        <f>VLOOKUP(B55,'2019_A2_Rohdaten'!$A$9:$W$64,9,FALSE)</f>
        <v>1409</v>
      </c>
      <c r="K55" s="58">
        <f>VLOOKUP(B55,'2019_A2_Rohdaten'!$A$9:$W$64,10,FALSE)</f>
        <v>1446</v>
      </c>
      <c r="L55" s="58">
        <f>VLOOKUP(B55,'2019_A2_Rohdaten'!$A$9:$W$64,11,FALSE)</f>
        <v>1651</v>
      </c>
      <c r="M55" s="58">
        <f>VLOOKUP(B55,'2019_A2_Rohdaten'!$A$9:$W$64,12,FALSE)</f>
        <v>1965</v>
      </c>
      <c r="N55" s="58">
        <f>VLOOKUP(B55,'2019_A2_Rohdaten'!$A$9:$W$64,13,FALSE)</f>
        <v>2558</v>
      </c>
      <c r="O55" s="57">
        <f>VLOOKUP(B55,'2019_A2_Rohdaten'!$A$9:$W$64,14,FALSE)</f>
        <v>2560</v>
      </c>
      <c r="P55" s="56">
        <f>VLOOKUP(B55,'2019_A2_Rohdaten'!$A$9:$W$64,5,FALSE)</f>
        <v>1242</v>
      </c>
      <c r="Q55" s="55">
        <f>VLOOKUP(B55,'2019_A2_Rohdaten'!$A$9:$W$64,6,FALSE)</f>
        <v>1235</v>
      </c>
      <c r="R55" s="55">
        <f>VLOOKUP(B55,'2019_A2_Rohdaten'!$A$9:$W$64,17,FALSE)</f>
        <v>2745</v>
      </c>
      <c r="S55" s="54">
        <f>VLOOKUP(B55,'2019_A2_Rohdaten'!$A$9:$W$64,18,FALSE)</f>
        <v>2.2999999999999998</v>
      </c>
      <c r="T55" s="54">
        <f>VLOOKUP(B55,'2019_A2_Rohdaten'!$A$9:$W$64,19,FALSE)</f>
        <v>4.5</v>
      </c>
      <c r="U55" s="53">
        <f>VLOOKUP(B55,'2019_A2_Rohdaten'!$A$9:$W$64,20,FALSE)</f>
        <v>4.8</v>
      </c>
    </row>
    <row r="56" spans="1:21" s="10" customFormat="1" ht="16.5" customHeight="1" x14ac:dyDescent="0.25">
      <c r="A56" s="59" t="str">
        <f t="shared" si="0"/>
        <v>34</v>
      </c>
      <c r="B56" s="50">
        <v>4</v>
      </c>
      <c r="C56" s="24" t="s">
        <v>74</v>
      </c>
      <c r="D56" s="58">
        <f>VLOOKUP(B56,'2019_A2_Rohdaten'!$A$9:$W$64,3,FALSE)</f>
        <v>124593</v>
      </c>
      <c r="E56" s="58">
        <f>VLOOKUP(B56,'2019_A2_Rohdaten'!$A$9:$W$64,4,FALSE)</f>
        <v>126626</v>
      </c>
      <c r="F56" s="58">
        <f>VLOOKUP(B56,'2019_A2_Rohdaten'!$A$9:$W$64,5,FALSE)</f>
        <v>129389</v>
      </c>
      <c r="G56" s="58">
        <f>VLOOKUP(B56,'2019_A2_Rohdaten'!$A$9:$W$64,6,FALSE)</f>
        <v>130858</v>
      </c>
      <c r="H56" s="58">
        <f>VLOOKUP(B56,'2019_A2_Rohdaten'!$A$9:$W$64,7,FALSE)</f>
        <v>132319</v>
      </c>
      <c r="I56" s="58">
        <f>VLOOKUP(B56,'2019_A2_Rohdaten'!$A$9:$W$64,8,FALSE)</f>
        <v>136335</v>
      </c>
      <c r="J56" s="58">
        <f>VLOOKUP(B56,'2019_A2_Rohdaten'!$A$9:$W$64,9,FALSE)</f>
        <v>142571</v>
      </c>
      <c r="K56" s="58">
        <f>VLOOKUP(B56,'2019_A2_Rohdaten'!$A$9:$W$64,10,FALSE)</f>
        <v>152042</v>
      </c>
      <c r="L56" s="58">
        <f>VLOOKUP(B56,'2019_A2_Rohdaten'!$A$9:$W$64,11,FALSE)</f>
        <v>161729</v>
      </c>
      <c r="M56" s="58">
        <f>VLOOKUP(B56,'2019_A2_Rohdaten'!$A$9:$W$64,12,FALSE)</f>
        <v>177691</v>
      </c>
      <c r="N56" s="58">
        <f>VLOOKUP(B56,'2019_A2_Rohdaten'!$A$9:$W$64,13,FALSE)</f>
        <v>207956</v>
      </c>
      <c r="O56" s="57">
        <f>VLOOKUP(B56,'2019_A2_Rohdaten'!$A$9:$W$64,14,FALSE)</f>
        <v>236470</v>
      </c>
      <c r="P56" s="56">
        <f>VLOOKUP(B56,'2019_A2_Rohdaten'!$A$9:$W$64,5,FALSE)</f>
        <v>129389</v>
      </c>
      <c r="Q56" s="55">
        <f>VLOOKUP(B56,'2019_A2_Rohdaten'!$A$9:$W$64,6,FALSE)</f>
        <v>130858</v>
      </c>
      <c r="R56" s="55">
        <f>VLOOKUP(B56,'2019_A2_Rohdaten'!$A$9:$W$64,17,FALSE)</f>
        <v>269505</v>
      </c>
      <c r="S56" s="54">
        <f>VLOOKUP(B56,'2019_A2_Rohdaten'!$A$9:$W$64,18,FALSE)</f>
        <v>5</v>
      </c>
      <c r="T56" s="54">
        <f>VLOOKUP(B56,'2019_A2_Rohdaten'!$A$9:$W$64,19,FALSE)</f>
        <v>9.4</v>
      </c>
      <c r="U56" s="53">
        <f>VLOOKUP(B56,'2019_A2_Rohdaten'!$A$9:$W$64,20,FALSE)</f>
        <v>10.6</v>
      </c>
    </row>
    <row r="57" spans="1:21" s="8" customFormat="1" ht="16.5" customHeight="1" x14ac:dyDescent="0.25">
      <c r="A57" s="59" t="str">
        <f t="shared" si="0"/>
        <v>30</v>
      </c>
      <c r="B57" s="50">
        <v>0</v>
      </c>
      <c r="C57" s="24" t="s">
        <v>75</v>
      </c>
      <c r="D57" s="58">
        <f>VLOOKUP(B57,'2019_A2_Rohdaten'!$A$9:$W$64,3,FALSE)</f>
        <v>461486</v>
      </c>
      <c r="E57" s="58">
        <f>VLOOKUP(B57,'2019_A2_Rohdaten'!$A$9:$W$64,4,FALSE)</f>
        <v>458757</v>
      </c>
      <c r="F57" s="58">
        <f>VLOOKUP(B57,'2019_A2_Rohdaten'!$A$9:$W$64,5,FALSE)</f>
        <v>457099</v>
      </c>
      <c r="G57" s="58">
        <f>VLOOKUP(B57,'2019_A2_Rohdaten'!$A$9:$W$64,6,FALSE)</f>
        <v>453141</v>
      </c>
      <c r="H57" s="58">
        <f>VLOOKUP(B57,'2019_A2_Rohdaten'!$A$9:$W$64,7,FALSE)</f>
        <v>453636</v>
      </c>
      <c r="I57" s="58">
        <f>VLOOKUP(B57,'2019_A2_Rohdaten'!$A$9:$W$64,8,FALSE)</f>
        <v>458153</v>
      </c>
      <c r="J57" s="58">
        <f>VLOOKUP(B57,'2019_A2_Rohdaten'!$A$9:$W$64,9,FALSE)</f>
        <v>470683</v>
      </c>
      <c r="K57" s="58">
        <f>VLOOKUP(B57,'2019_A2_Rohdaten'!$A$9:$W$64,10,FALSE)</f>
        <v>492072</v>
      </c>
      <c r="L57" s="58">
        <f>VLOOKUP(B57,'2019_A2_Rohdaten'!$A$9:$W$64,11,FALSE)</f>
        <v>525689</v>
      </c>
      <c r="M57" s="58">
        <f>VLOOKUP(B57,'2019_A2_Rohdaten'!$A$9:$W$64,12,FALSE)</f>
        <v>570988</v>
      </c>
      <c r="N57" s="58">
        <f>VLOOKUP(B57,'2019_A2_Rohdaten'!$A$9:$W$64,13,FALSE)</f>
        <v>663817</v>
      </c>
      <c r="O57" s="57">
        <f>VLOOKUP(B57,'2019_A2_Rohdaten'!$A$9:$W$64,14,FALSE)</f>
        <v>745185</v>
      </c>
      <c r="P57" s="56">
        <f>VLOOKUP(B57,'2019_A2_Rohdaten'!$A$9:$W$64,5,FALSE)</f>
        <v>457099</v>
      </c>
      <c r="Q57" s="55">
        <f>VLOOKUP(B57,'2019_A2_Rohdaten'!$A$9:$W$64,6,FALSE)</f>
        <v>453141</v>
      </c>
      <c r="R57" s="55">
        <f>VLOOKUP(B57,'2019_A2_Rohdaten'!$A$9:$W$64,17,FALSE)</f>
        <v>841165</v>
      </c>
      <c r="S57" s="54">
        <f>VLOOKUP(B57,'2019_A2_Rohdaten'!$A$9:$W$64,18,FALSE)</f>
        <v>5.8</v>
      </c>
      <c r="T57" s="54">
        <f>VLOOKUP(B57,'2019_A2_Rohdaten'!$A$9:$W$64,19,FALSE)</f>
        <v>9.4</v>
      </c>
      <c r="U57" s="53">
        <f>VLOOKUP(B57,'2019_A2_Rohdaten'!$A$9:$W$64,20,FALSE)</f>
        <v>10.5</v>
      </c>
    </row>
    <row r="58" spans="1:21" s="8" customFormat="1" ht="8.25" customHeight="1" x14ac:dyDescent="0.25">
      <c r="C58" s="11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7"/>
      <c r="P58" s="7"/>
      <c r="Q58" s="32"/>
      <c r="R58" s="32"/>
      <c r="S58" s="31"/>
      <c r="T58" s="31"/>
      <c r="U58" s="33"/>
    </row>
    <row r="59" spans="1:21" s="13" customFormat="1" ht="8.25" customHeight="1" x14ac:dyDescent="0.15">
      <c r="C59" s="81" t="s">
        <v>76</v>
      </c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12"/>
      <c r="O59" s="6"/>
      <c r="P59" s="6"/>
      <c r="Q59" s="34"/>
      <c r="R59" s="34"/>
      <c r="S59" s="35"/>
      <c r="T59" s="35"/>
      <c r="U59" s="36"/>
    </row>
    <row r="60" spans="1:21" s="13" customFormat="1" ht="8.25" customHeight="1" x14ac:dyDescent="0.15"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12"/>
      <c r="O60" s="14"/>
      <c r="P60" s="14"/>
      <c r="Q60" s="37"/>
      <c r="R60" s="37"/>
      <c r="S60" s="38"/>
      <c r="T60" s="38"/>
      <c r="U60" s="36"/>
    </row>
    <row r="61" spans="1:21" ht="8.25" customHeight="1" x14ac:dyDescent="0.25">
      <c r="C61" s="15" t="s">
        <v>77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2"/>
      <c r="O61" s="17"/>
      <c r="P61" s="17"/>
      <c r="Q61" s="39"/>
      <c r="R61" s="39"/>
      <c r="S61" s="40"/>
      <c r="T61" s="40"/>
    </row>
  </sheetData>
  <mergeCells count="1">
    <mergeCell ref="C59:M5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2F5E-ED9E-4D63-9798-F6384A9048EC}">
  <sheetPr codeName="Tabelle1"/>
  <dimension ref="A1:D57"/>
  <sheetViews>
    <sheetView workbookViewId="0">
      <selection sqref="A1:C1048576"/>
    </sheetView>
    <sheetView workbookViewId="1"/>
  </sheetViews>
  <sheetFormatPr baseColWidth="10" defaultRowHeight="15" x14ac:dyDescent="0.25"/>
  <cols>
    <col min="1" max="1" width="11.42578125" style="59"/>
    <col min="3" max="3" width="18" bestFit="1" customWidth="1"/>
  </cols>
  <sheetData>
    <row r="1" spans="1:4" s="59" customFormat="1" x14ac:dyDescent="0.25">
      <c r="A1" s="59" t="s">
        <v>157</v>
      </c>
      <c r="B1" s="59" t="s">
        <v>82</v>
      </c>
      <c r="C1" s="59" t="s">
        <v>86</v>
      </c>
      <c r="D1" s="59" t="s">
        <v>87</v>
      </c>
    </row>
    <row r="2" spans="1:4" x14ac:dyDescent="0.25">
      <c r="A2" s="59" t="str">
        <f>3&amp;B2</f>
        <v>3101</v>
      </c>
      <c r="B2" s="47">
        <v>101</v>
      </c>
      <c r="C2" s="22" t="s">
        <v>20</v>
      </c>
      <c r="D2" s="41">
        <f>VLOOKUP(B2,'2019_A2_Rohdaten'!$A$9:$T$64,20,FALSE)</f>
        <v>12.6</v>
      </c>
    </row>
    <row r="3" spans="1:4" x14ac:dyDescent="0.25">
      <c r="A3" s="59" t="str">
        <f t="shared" ref="A3:A57" si="0">3&amp;B3</f>
        <v>3102</v>
      </c>
      <c r="B3" s="47">
        <v>102</v>
      </c>
      <c r="C3" s="22" t="s">
        <v>21</v>
      </c>
      <c r="D3" s="41">
        <f>VLOOKUP(B3,'2019_A2_Rohdaten'!$A$9:$T$64,20,FALSE)</f>
        <v>19.3</v>
      </c>
    </row>
    <row r="4" spans="1:4" x14ac:dyDescent="0.25">
      <c r="A4" s="59" t="str">
        <f t="shared" si="0"/>
        <v>3103</v>
      </c>
      <c r="B4" s="47">
        <v>103</v>
      </c>
      <c r="C4" s="22" t="s">
        <v>22</v>
      </c>
      <c r="D4" s="41">
        <f>VLOOKUP(B4,'2019_A2_Rohdaten'!$A$9:$T$64,20,FALSE)</f>
        <v>16.2</v>
      </c>
    </row>
    <row r="5" spans="1:4" x14ac:dyDescent="0.25">
      <c r="A5" s="59" t="str">
        <f t="shared" si="0"/>
        <v>3151</v>
      </c>
      <c r="B5" s="47">
        <v>151</v>
      </c>
      <c r="C5" s="22" t="s">
        <v>23</v>
      </c>
      <c r="D5" s="41">
        <f>VLOOKUP(B5,'2019_A2_Rohdaten'!$A$9:$T$64,20,FALSE)</f>
        <v>7</v>
      </c>
    </row>
    <row r="6" spans="1:4" x14ac:dyDescent="0.25">
      <c r="A6" s="59" t="str">
        <f t="shared" si="0"/>
        <v>3153</v>
      </c>
      <c r="B6" s="47">
        <v>153</v>
      </c>
      <c r="C6" s="22" t="s">
        <v>26</v>
      </c>
      <c r="D6" s="41">
        <f>VLOOKUP(B6,'2019_A2_Rohdaten'!$A$9:$T$64,20,FALSE)</f>
        <v>10.3</v>
      </c>
    </row>
    <row r="7" spans="1:4" x14ac:dyDescent="0.25">
      <c r="A7" s="59" t="str">
        <f t="shared" si="0"/>
        <v>3154</v>
      </c>
      <c r="B7" s="47">
        <v>154</v>
      </c>
      <c r="C7" s="22" t="s">
        <v>27</v>
      </c>
      <c r="D7" s="41">
        <f>VLOOKUP(B7,'2019_A2_Rohdaten'!$A$9:$T$64,20,FALSE)</f>
        <v>7.2</v>
      </c>
    </row>
    <row r="8" spans="1:4" x14ac:dyDescent="0.25">
      <c r="A8" s="59" t="str">
        <f t="shared" si="0"/>
        <v>3155</v>
      </c>
      <c r="B8" s="47">
        <v>155</v>
      </c>
      <c r="C8" s="22" t="s">
        <v>28</v>
      </c>
      <c r="D8" s="41">
        <f>VLOOKUP(B8,'2019_A2_Rohdaten'!$A$9:$T$64,20,FALSE)</f>
        <v>7</v>
      </c>
    </row>
    <row r="9" spans="1:4" x14ac:dyDescent="0.25">
      <c r="A9" s="59" t="str">
        <f t="shared" si="0"/>
        <v>3157</v>
      </c>
      <c r="B9" s="47">
        <v>157</v>
      </c>
      <c r="C9" s="22" t="s">
        <v>29</v>
      </c>
      <c r="D9" s="41">
        <f>VLOOKUP(B9,'2019_A2_Rohdaten'!$A$9:$T$64,20,FALSE)</f>
        <v>8.4</v>
      </c>
    </row>
    <row r="10" spans="1:4" x14ac:dyDescent="0.25">
      <c r="A10" s="59" t="str">
        <f t="shared" si="0"/>
        <v>3158</v>
      </c>
      <c r="B10" s="48">
        <v>158</v>
      </c>
      <c r="C10" s="22" t="s">
        <v>30</v>
      </c>
      <c r="D10" s="41">
        <f>VLOOKUP(B10,'2019_A2_Rohdaten'!$A$9:$T$64,20,FALSE)</f>
        <v>6.4</v>
      </c>
    </row>
    <row r="11" spans="1:4" x14ac:dyDescent="0.25">
      <c r="A11" s="59" t="str">
        <f t="shared" si="0"/>
        <v>3159</v>
      </c>
      <c r="B11" s="47">
        <v>159</v>
      </c>
      <c r="C11" s="22" t="s">
        <v>80</v>
      </c>
      <c r="D11" s="41">
        <f>VLOOKUP(B11,'2019_A2_Rohdaten'!$A$9:$T$64,20,FALSE)</f>
        <v>9.8000000000000007</v>
      </c>
    </row>
    <row r="12" spans="1:4" x14ac:dyDescent="0.25">
      <c r="A12" s="59" t="str">
        <f t="shared" si="0"/>
        <v>3159016</v>
      </c>
      <c r="B12" s="47">
        <v>159016</v>
      </c>
      <c r="C12" s="22" t="s">
        <v>31</v>
      </c>
      <c r="D12" s="41">
        <f>VLOOKUP(B12,'2019_A2_Rohdaten'!$A$9:$T$64,20,FALSE)</f>
        <v>15.8</v>
      </c>
    </row>
    <row r="13" spans="1:4" x14ac:dyDescent="0.25">
      <c r="A13" s="59" t="str">
        <f t="shared" si="0"/>
        <v>3159999</v>
      </c>
      <c r="B13" s="49">
        <v>159999</v>
      </c>
      <c r="C13" s="22" t="s">
        <v>25</v>
      </c>
      <c r="D13" s="41">
        <f>VLOOKUP(B13,'2019_A2_Rohdaten'!$A$9:$T$64,20,FALSE)</f>
        <v>6.4090184908028771</v>
      </c>
    </row>
    <row r="14" spans="1:4" x14ac:dyDescent="0.25">
      <c r="A14" s="59" t="str">
        <f t="shared" si="0"/>
        <v>31</v>
      </c>
      <c r="B14" s="50">
        <v>1</v>
      </c>
      <c r="C14" s="24" t="s">
        <v>32</v>
      </c>
      <c r="D14" s="41">
        <f>VLOOKUP(B14,'2019_A2_Rohdaten'!$A$9:$T$64,20,FALSE)</f>
        <v>10.3</v>
      </c>
    </row>
    <row r="15" spans="1:4" x14ac:dyDescent="0.25">
      <c r="A15" s="59" t="str">
        <f t="shared" si="0"/>
        <v>3241</v>
      </c>
      <c r="B15" s="51">
        <v>241</v>
      </c>
      <c r="C15" s="22" t="s">
        <v>33</v>
      </c>
      <c r="D15" s="41">
        <f>VLOOKUP(B15,'2019_A2_Rohdaten'!$A$9:$T$64,20,FALSE)</f>
        <v>16</v>
      </c>
    </row>
    <row r="16" spans="1:4" x14ac:dyDescent="0.25">
      <c r="A16" s="59" t="str">
        <f t="shared" si="0"/>
        <v>3241001</v>
      </c>
      <c r="B16" s="51">
        <v>241001</v>
      </c>
      <c r="C16" s="22" t="s">
        <v>34</v>
      </c>
      <c r="D16" s="41">
        <f>VLOOKUP(B16,'2019_A2_Rohdaten'!$A$9:$T$64,20,FALSE)</f>
        <v>21.1</v>
      </c>
    </row>
    <row r="17" spans="1:4" x14ac:dyDescent="0.25">
      <c r="A17" s="59" t="str">
        <f t="shared" si="0"/>
        <v>3241999</v>
      </c>
      <c r="B17" s="49">
        <v>241999</v>
      </c>
      <c r="C17" s="22" t="s">
        <v>35</v>
      </c>
      <c r="D17" s="41">
        <f>VLOOKUP(B17,'2019_A2_Rohdaten'!$A$9:$T$64,20,FALSE)</f>
        <v>11.588384204840452</v>
      </c>
    </row>
    <row r="18" spans="1:4" x14ac:dyDescent="0.25">
      <c r="A18" s="59" t="str">
        <f t="shared" si="0"/>
        <v>3251</v>
      </c>
      <c r="B18" s="47">
        <v>251</v>
      </c>
      <c r="C18" s="22" t="s">
        <v>36</v>
      </c>
      <c r="D18" s="41">
        <f>VLOOKUP(B18,'2019_A2_Rohdaten'!$A$9:$T$64,20,FALSE)</f>
        <v>8.5</v>
      </c>
    </row>
    <row r="19" spans="1:4" x14ac:dyDescent="0.25">
      <c r="A19" s="59" t="str">
        <f t="shared" si="0"/>
        <v>3252</v>
      </c>
      <c r="B19" s="47">
        <v>252</v>
      </c>
      <c r="C19" s="22" t="s">
        <v>37</v>
      </c>
      <c r="D19" s="41">
        <f>VLOOKUP(B19,'2019_A2_Rohdaten'!$A$9:$T$64,20,FALSE)</f>
        <v>11.4</v>
      </c>
    </row>
    <row r="20" spans="1:4" x14ac:dyDescent="0.25">
      <c r="A20" s="59" t="str">
        <f t="shared" si="0"/>
        <v>3254</v>
      </c>
      <c r="B20" s="47">
        <v>254</v>
      </c>
      <c r="C20" s="22" t="s">
        <v>38</v>
      </c>
      <c r="D20" s="41">
        <f>VLOOKUP(B20,'2019_A2_Rohdaten'!$A$9:$T$64,20,FALSE)</f>
        <v>9.1</v>
      </c>
    </row>
    <row r="21" spans="1:4" x14ac:dyDescent="0.25">
      <c r="A21" s="59" t="str">
        <f t="shared" si="0"/>
        <v>3254021</v>
      </c>
      <c r="B21" s="47">
        <v>254021</v>
      </c>
      <c r="C21" s="22" t="s">
        <v>39</v>
      </c>
      <c r="D21" s="41">
        <f>VLOOKUP(B21,'2019_A2_Rohdaten'!$A$9:$T$64,20,FALSE)</f>
        <v>14.6</v>
      </c>
    </row>
    <row r="22" spans="1:4" x14ac:dyDescent="0.25">
      <c r="A22" s="59" t="str">
        <f t="shared" si="0"/>
        <v>3254999</v>
      </c>
      <c r="B22" s="52">
        <v>254999</v>
      </c>
      <c r="C22" s="22" t="s">
        <v>40</v>
      </c>
      <c r="D22" s="41">
        <f>VLOOKUP(B22,'2019_A2_Rohdaten'!$A$9:$T$64,20,FALSE)</f>
        <v>5.8377937561737614</v>
      </c>
    </row>
    <row r="23" spans="1:4" x14ac:dyDescent="0.25">
      <c r="A23" s="59" t="str">
        <f t="shared" si="0"/>
        <v>3255</v>
      </c>
      <c r="B23" s="47">
        <v>255</v>
      </c>
      <c r="C23" s="22" t="s">
        <v>41</v>
      </c>
      <c r="D23" s="41">
        <f>VLOOKUP(B23,'2019_A2_Rohdaten'!$A$9:$T$64,20,FALSE)</f>
        <v>6.1</v>
      </c>
    </row>
    <row r="24" spans="1:4" x14ac:dyDescent="0.25">
      <c r="A24" s="59" t="str">
        <f t="shared" si="0"/>
        <v>3256</v>
      </c>
      <c r="B24" s="47">
        <v>256</v>
      </c>
      <c r="C24" s="22" t="s">
        <v>42</v>
      </c>
      <c r="D24" s="41">
        <f>VLOOKUP(B24,'2019_A2_Rohdaten'!$A$9:$T$64,20,FALSE)</f>
        <v>8.5</v>
      </c>
    </row>
    <row r="25" spans="1:4" x14ac:dyDescent="0.25">
      <c r="A25" s="59" t="str">
        <f t="shared" si="0"/>
        <v>3257</v>
      </c>
      <c r="B25" s="47">
        <v>257</v>
      </c>
      <c r="C25" s="22" t="s">
        <v>43</v>
      </c>
      <c r="D25" s="41">
        <f>VLOOKUP(B25,'2019_A2_Rohdaten'!$A$9:$T$64,20,FALSE)</f>
        <v>9</v>
      </c>
    </row>
    <row r="26" spans="1:4" x14ac:dyDescent="0.25">
      <c r="A26" s="59" t="str">
        <f t="shared" si="0"/>
        <v>32</v>
      </c>
      <c r="B26" s="50">
        <v>2</v>
      </c>
      <c r="C26" s="24" t="s">
        <v>44</v>
      </c>
      <c r="D26" s="41">
        <f>VLOOKUP(B26,'2019_A2_Rohdaten'!$A$9:$T$64,20,FALSE)</f>
        <v>12.8</v>
      </c>
    </row>
    <row r="27" spans="1:4" x14ac:dyDescent="0.25">
      <c r="A27" s="59" t="str">
        <f t="shared" si="0"/>
        <v>3351</v>
      </c>
      <c r="B27" s="47">
        <v>351</v>
      </c>
      <c r="C27" s="22" t="s">
        <v>45</v>
      </c>
      <c r="D27" s="41">
        <f>VLOOKUP(B27,'2019_A2_Rohdaten'!$A$9:$T$64,20,FALSE)</f>
        <v>8</v>
      </c>
    </row>
    <row r="28" spans="1:4" x14ac:dyDescent="0.25">
      <c r="A28" s="59" t="str">
        <f t="shared" si="0"/>
        <v>3352</v>
      </c>
      <c r="B28" s="47">
        <v>352</v>
      </c>
      <c r="C28" s="22" t="s">
        <v>46</v>
      </c>
      <c r="D28" s="41">
        <f>VLOOKUP(B28,'2019_A2_Rohdaten'!$A$9:$T$64,20,FALSE)</f>
        <v>6.7</v>
      </c>
    </row>
    <row r="29" spans="1:4" x14ac:dyDescent="0.25">
      <c r="A29" s="59" t="str">
        <f t="shared" si="0"/>
        <v>3353</v>
      </c>
      <c r="B29" s="47">
        <v>353</v>
      </c>
      <c r="C29" s="22" t="s">
        <v>47</v>
      </c>
      <c r="D29" s="41">
        <f>VLOOKUP(B29,'2019_A2_Rohdaten'!$A$9:$T$64,20,FALSE)</f>
        <v>8.4</v>
      </c>
    </row>
    <row r="30" spans="1:4" x14ac:dyDescent="0.25">
      <c r="A30" s="59" t="str">
        <f t="shared" si="0"/>
        <v>3354</v>
      </c>
      <c r="B30" s="47">
        <v>354</v>
      </c>
      <c r="C30" s="22" t="s">
        <v>48</v>
      </c>
      <c r="D30" s="41">
        <f>VLOOKUP(B30,'2019_A2_Rohdaten'!$A$9:$T$64,20,FALSE)</f>
        <v>5.8</v>
      </c>
    </row>
    <row r="31" spans="1:4" x14ac:dyDescent="0.25">
      <c r="A31" s="59" t="str">
        <f t="shared" si="0"/>
        <v>3355</v>
      </c>
      <c r="B31" s="47">
        <v>355</v>
      </c>
      <c r="C31" s="22" t="s">
        <v>49</v>
      </c>
      <c r="D31" s="41">
        <f>VLOOKUP(B31,'2019_A2_Rohdaten'!$A$9:$T$64,20,FALSE)</f>
        <v>7.1</v>
      </c>
    </row>
    <row r="32" spans="1:4" x14ac:dyDescent="0.25">
      <c r="A32" s="59" t="str">
        <f t="shared" si="0"/>
        <v>3356</v>
      </c>
      <c r="B32" s="47">
        <v>356</v>
      </c>
      <c r="C32" s="22" t="s">
        <v>50</v>
      </c>
      <c r="D32" s="41">
        <f>VLOOKUP(B32,'2019_A2_Rohdaten'!$A$9:$T$64,20,FALSE)</f>
        <v>5.9</v>
      </c>
    </row>
    <row r="33" spans="1:4" x14ac:dyDescent="0.25">
      <c r="A33" s="59" t="str">
        <f t="shared" si="0"/>
        <v>3357</v>
      </c>
      <c r="B33" s="47">
        <v>357</v>
      </c>
      <c r="C33" s="22" t="s">
        <v>51</v>
      </c>
      <c r="D33" s="41">
        <f>VLOOKUP(B33,'2019_A2_Rohdaten'!$A$9:$T$64,20,FALSE)</f>
        <v>7.1</v>
      </c>
    </row>
    <row r="34" spans="1:4" x14ac:dyDescent="0.25">
      <c r="A34" s="59" t="str">
        <f t="shared" si="0"/>
        <v>3358</v>
      </c>
      <c r="B34" s="47">
        <v>358</v>
      </c>
      <c r="C34" s="22" t="s">
        <v>52</v>
      </c>
      <c r="D34" s="41">
        <f>VLOOKUP(B34,'2019_A2_Rohdaten'!$A$9:$T$64,20,FALSE)</f>
        <v>8.9</v>
      </c>
    </row>
    <row r="35" spans="1:4" x14ac:dyDescent="0.25">
      <c r="A35" s="59" t="str">
        <f t="shared" si="0"/>
        <v>3359</v>
      </c>
      <c r="B35" s="47">
        <v>359</v>
      </c>
      <c r="C35" s="22" t="s">
        <v>53</v>
      </c>
      <c r="D35" s="41">
        <f>VLOOKUP(B35,'2019_A2_Rohdaten'!$A$9:$T$64,20,FALSE)</f>
        <v>9.5</v>
      </c>
    </row>
    <row r="36" spans="1:4" x14ac:dyDescent="0.25">
      <c r="A36" s="59" t="str">
        <f t="shared" si="0"/>
        <v>3360</v>
      </c>
      <c r="B36" s="47">
        <v>360</v>
      </c>
      <c r="C36" s="22" t="s">
        <v>54</v>
      </c>
      <c r="D36" s="41">
        <f>VLOOKUP(B36,'2019_A2_Rohdaten'!$A$9:$T$64,20,FALSE)</f>
        <v>6.2</v>
      </c>
    </row>
    <row r="37" spans="1:4" x14ac:dyDescent="0.25">
      <c r="A37" s="59" t="str">
        <f t="shared" si="0"/>
        <v>3361</v>
      </c>
      <c r="B37" s="47">
        <v>361</v>
      </c>
      <c r="C37" s="22" t="s">
        <v>55</v>
      </c>
      <c r="D37" s="41">
        <f>VLOOKUP(B37,'2019_A2_Rohdaten'!$A$9:$T$64,20,FALSE)</f>
        <v>8.1</v>
      </c>
    </row>
    <row r="38" spans="1:4" x14ac:dyDescent="0.25">
      <c r="A38" s="59" t="str">
        <f t="shared" si="0"/>
        <v>33</v>
      </c>
      <c r="B38" s="50">
        <v>3</v>
      </c>
      <c r="C38" s="24" t="s">
        <v>56</v>
      </c>
      <c r="D38" s="41">
        <f>VLOOKUP(B38,'2019_A2_Rohdaten'!$A$9:$T$64,20,FALSE)</f>
        <v>7.7</v>
      </c>
    </row>
    <row r="39" spans="1:4" x14ac:dyDescent="0.25">
      <c r="A39" s="59" t="str">
        <f t="shared" si="0"/>
        <v>3401</v>
      </c>
      <c r="B39" s="47">
        <v>401</v>
      </c>
      <c r="C39" s="22" t="s">
        <v>57</v>
      </c>
      <c r="D39" s="41">
        <f>VLOOKUP(B39,'2019_A2_Rohdaten'!$A$9:$T$64,20,FALSE)</f>
        <v>17</v>
      </c>
    </row>
    <row r="40" spans="1:4" x14ac:dyDescent="0.25">
      <c r="A40" s="59" t="str">
        <f t="shared" si="0"/>
        <v>3402</v>
      </c>
      <c r="B40" s="47">
        <v>402</v>
      </c>
      <c r="C40" s="22" t="s">
        <v>58</v>
      </c>
      <c r="D40" s="41">
        <f>VLOOKUP(B40,'2019_A2_Rohdaten'!$A$9:$T$64,20,FALSE)</f>
        <v>11.4</v>
      </c>
    </row>
    <row r="41" spans="1:4" x14ac:dyDescent="0.25">
      <c r="A41" s="59" t="str">
        <f t="shared" si="0"/>
        <v>3403</v>
      </c>
      <c r="B41" s="47">
        <v>403</v>
      </c>
      <c r="C41" s="22" t="s">
        <v>59</v>
      </c>
      <c r="D41" s="41">
        <f>VLOOKUP(B41,'2019_A2_Rohdaten'!$A$9:$T$64,20,FALSE)</f>
        <v>10.8</v>
      </c>
    </row>
    <row r="42" spans="1:4" x14ac:dyDescent="0.25">
      <c r="A42" s="59" t="str">
        <f t="shared" si="0"/>
        <v>3404</v>
      </c>
      <c r="B42" s="47">
        <v>404</v>
      </c>
      <c r="C42" s="22" t="s">
        <v>60</v>
      </c>
      <c r="D42" s="41">
        <f>VLOOKUP(B42,'2019_A2_Rohdaten'!$A$9:$T$64,20,FALSE)</f>
        <v>15.3</v>
      </c>
    </row>
    <row r="43" spans="1:4" x14ac:dyDescent="0.25">
      <c r="A43" s="59" t="str">
        <f t="shared" si="0"/>
        <v>3405</v>
      </c>
      <c r="B43" s="23">
        <v>405</v>
      </c>
      <c r="C43" s="22" t="s">
        <v>61</v>
      </c>
      <c r="D43" s="41">
        <f>VLOOKUP(B43,'2019_A2_Rohdaten'!$A$9:$T$64,20,FALSE)</f>
        <v>11.5</v>
      </c>
    </row>
    <row r="44" spans="1:4" x14ac:dyDescent="0.25">
      <c r="A44" s="59" t="str">
        <f t="shared" si="0"/>
        <v>3451</v>
      </c>
      <c r="B44" s="47">
        <v>451</v>
      </c>
      <c r="C44" s="22" t="s">
        <v>62</v>
      </c>
      <c r="D44" s="41">
        <f>VLOOKUP(B44,'2019_A2_Rohdaten'!$A$9:$T$64,20,FALSE)</f>
        <v>6.8</v>
      </c>
    </row>
    <row r="45" spans="1:4" x14ac:dyDescent="0.25">
      <c r="A45" s="59" t="str">
        <f t="shared" si="0"/>
        <v>3452</v>
      </c>
      <c r="B45" s="47">
        <v>452</v>
      </c>
      <c r="C45" s="22" t="s">
        <v>63</v>
      </c>
      <c r="D45" s="41">
        <f>VLOOKUP(B45,'2019_A2_Rohdaten'!$A$9:$T$64,20,FALSE)</f>
        <v>6.1</v>
      </c>
    </row>
    <row r="46" spans="1:4" x14ac:dyDescent="0.25">
      <c r="A46" s="59" t="str">
        <f t="shared" si="0"/>
        <v>3453</v>
      </c>
      <c r="B46" s="47">
        <v>453</v>
      </c>
      <c r="C46" s="22" t="s">
        <v>64</v>
      </c>
      <c r="D46" s="41">
        <f>VLOOKUP(B46,'2019_A2_Rohdaten'!$A$9:$T$64,20,FALSE)</f>
        <v>11.1</v>
      </c>
    </row>
    <row r="47" spans="1:4" x14ac:dyDescent="0.25">
      <c r="A47" s="59" t="str">
        <f t="shared" si="0"/>
        <v>3454</v>
      </c>
      <c r="B47" s="47">
        <v>454</v>
      </c>
      <c r="C47" s="22" t="s">
        <v>65</v>
      </c>
      <c r="D47" s="41">
        <f>VLOOKUP(B47,'2019_A2_Rohdaten'!$A$9:$T$64,20,FALSE)</f>
        <v>12.4</v>
      </c>
    </row>
    <row r="48" spans="1:4" x14ac:dyDescent="0.25">
      <c r="A48" s="59" t="str">
        <f t="shared" si="0"/>
        <v>3455</v>
      </c>
      <c r="B48" s="47">
        <v>455</v>
      </c>
      <c r="C48" s="22" t="s">
        <v>66</v>
      </c>
      <c r="D48" s="41">
        <f>VLOOKUP(B48,'2019_A2_Rohdaten'!$A$9:$T$64,20,FALSE)</f>
        <v>4.9000000000000004</v>
      </c>
    </row>
    <row r="49" spans="1:4" x14ac:dyDescent="0.25">
      <c r="A49" s="59" t="str">
        <f t="shared" si="0"/>
        <v>3456</v>
      </c>
      <c r="B49" s="47">
        <v>456</v>
      </c>
      <c r="C49" s="22" t="s">
        <v>67</v>
      </c>
      <c r="D49" s="41">
        <f>VLOOKUP(B49,'2019_A2_Rohdaten'!$A$9:$T$64,20,FALSE)</f>
        <v>16.100000000000001</v>
      </c>
    </row>
    <row r="50" spans="1:4" x14ac:dyDescent="0.25">
      <c r="A50" s="59" t="str">
        <f t="shared" si="0"/>
        <v>3457</v>
      </c>
      <c r="B50" s="47">
        <v>457</v>
      </c>
      <c r="C50" s="22" t="s">
        <v>68</v>
      </c>
      <c r="D50" s="41">
        <f>VLOOKUP(B50,'2019_A2_Rohdaten'!$A$9:$T$64,20,FALSE)</f>
        <v>8.6999999999999993</v>
      </c>
    </row>
    <row r="51" spans="1:4" x14ac:dyDescent="0.25">
      <c r="A51" s="59" t="str">
        <f t="shared" si="0"/>
        <v>3458</v>
      </c>
      <c r="B51" s="47">
        <v>458</v>
      </c>
      <c r="C51" s="22" t="s">
        <v>69</v>
      </c>
      <c r="D51" s="41">
        <f>VLOOKUP(B51,'2019_A2_Rohdaten'!$A$9:$T$64,20,FALSE)</f>
        <v>9.6</v>
      </c>
    </row>
    <row r="52" spans="1:4" x14ac:dyDescent="0.25">
      <c r="A52" s="59" t="str">
        <f t="shared" si="0"/>
        <v>3459</v>
      </c>
      <c r="B52" s="47">
        <v>459</v>
      </c>
      <c r="C52" s="22" t="s">
        <v>70</v>
      </c>
      <c r="D52" s="41">
        <f>VLOOKUP(B52,'2019_A2_Rohdaten'!$A$9:$T$64,20,FALSE)</f>
        <v>9.3000000000000007</v>
      </c>
    </row>
    <row r="53" spans="1:4" x14ac:dyDescent="0.25">
      <c r="A53" s="59" t="str">
        <f t="shared" si="0"/>
        <v>3460</v>
      </c>
      <c r="B53" s="47">
        <v>460</v>
      </c>
      <c r="C53" s="22" t="s">
        <v>71</v>
      </c>
      <c r="D53" s="41">
        <f>VLOOKUP(B53,'2019_A2_Rohdaten'!$A$9:$T$64,20,FALSE)</f>
        <v>14.5</v>
      </c>
    </row>
    <row r="54" spans="1:4" x14ac:dyDescent="0.25">
      <c r="A54" s="59" t="str">
        <f t="shared" si="0"/>
        <v>3461</v>
      </c>
      <c r="B54" s="47">
        <v>461</v>
      </c>
      <c r="C54" s="22" t="s">
        <v>72</v>
      </c>
      <c r="D54" s="41">
        <f>VLOOKUP(B54,'2019_A2_Rohdaten'!$A$9:$T$64,20,FALSE)</f>
        <v>8.8000000000000007</v>
      </c>
    </row>
    <row r="55" spans="1:4" x14ac:dyDescent="0.25">
      <c r="A55" s="59" t="str">
        <f t="shared" si="0"/>
        <v>3462</v>
      </c>
      <c r="B55" s="47">
        <v>462</v>
      </c>
      <c r="C55" s="22" t="s">
        <v>73</v>
      </c>
      <c r="D55" s="41">
        <f>VLOOKUP(B55,'2019_A2_Rohdaten'!$A$9:$T$64,20,FALSE)</f>
        <v>4.8</v>
      </c>
    </row>
    <row r="56" spans="1:4" x14ac:dyDescent="0.25">
      <c r="A56" s="59" t="str">
        <f t="shared" si="0"/>
        <v>34</v>
      </c>
      <c r="B56" s="50">
        <v>4</v>
      </c>
      <c r="C56" s="24" t="s">
        <v>74</v>
      </c>
      <c r="D56" s="41">
        <f>VLOOKUP(B56,'2019_A2_Rohdaten'!$A$9:$T$64,20,FALSE)</f>
        <v>10.6</v>
      </c>
    </row>
    <row r="57" spans="1:4" x14ac:dyDescent="0.25">
      <c r="A57" s="59" t="str">
        <f t="shared" si="0"/>
        <v>30</v>
      </c>
      <c r="B57" s="50">
        <v>0</v>
      </c>
      <c r="C57" s="24" t="s">
        <v>75</v>
      </c>
      <c r="D57" s="41">
        <f>VLOOKUP(B57,'2019_A2_Rohdaten'!$A$9:$T$64,20,FALSE)</f>
        <v>10.5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0163-9063-4E1A-B4CC-BC9F8A5C61D8}">
  <dimension ref="A1:D57"/>
  <sheetViews>
    <sheetView workbookViewId="0">
      <selection activeCell="D22" sqref="D22"/>
    </sheetView>
    <sheetView workbookViewId="1"/>
  </sheetViews>
  <sheetFormatPr baseColWidth="10" defaultRowHeight="15" x14ac:dyDescent="0.25"/>
  <cols>
    <col min="1" max="2" width="11.42578125" style="59"/>
    <col min="3" max="3" width="18" style="59" bestFit="1" customWidth="1"/>
  </cols>
  <sheetData>
    <row r="1" spans="1:4" x14ac:dyDescent="0.25">
      <c r="A1" s="59" t="s">
        <v>157</v>
      </c>
      <c r="B1" s="59" t="s">
        <v>82</v>
      </c>
      <c r="C1" s="59" t="s">
        <v>86</v>
      </c>
      <c r="D1" t="s">
        <v>87</v>
      </c>
    </row>
    <row r="2" spans="1:4" x14ac:dyDescent="0.25">
      <c r="A2" s="59" t="str">
        <f>3&amp;B2</f>
        <v>3101</v>
      </c>
      <c r="B2" s="47">
        <v>101</v>
      </c>
      <c r="C2" s="22" t="s">
        <v>20</v>
      </c>
      <c r="D2" s="41">
        <f>VLOOKUP(B2,'2019_A2_Rohdaten'!$A$9:$Y$64,25,FALSE)</f>
        <v>55.0924784217016</v>
      </c>
    </row>
    <row r="3" spans="1:4" x14ac:dyDescent="0.25">
      <c r="A3" s="59" t="str">
        <f t="shared" ref="A3:A57" si="0">3&amp;B3</f>
        <v>3102</v>
      </c>
      <c r="B3" s="47">
        <v>102</v>
      </c>
      <c r="C3" s="22" t="s">
        <v>21</v>
      </c>
      <c r="D3" s="41">
        <f>VLOOKUP(B3,'2019_A2_Rohdaten'!$A$9:$Y$64,25,FALSE)</f>
        <v>88.182072567857475</v>
      </c>
    </row>
    <row r="4" spans="1:4" x14ac:dyDescent="0.25">
      <c r="A4" s="59" t="str">
        <f t="shared" si="0"/>
        <v>3103</v>
      </c>
      <c r="B4" s="47">
        <v>103</v>
      </c>
      <c r="C4" s="22" t="s">
        <v>22</v>
      </c>
      <c r="D4" s="41">
        <f>VLOOKUP(B4,'2019_A2_Rohdaten'!$A$9:$Y$64,25,FALSE)</f>
        <v>68.196228933756046</v>
      </c>
    </row>
    <row r="5" spans="1:4" x14ac:dyDescent="0.25">
      <c r="A5" s="59" t="str">
        <f t="shared" si="0"/>
        <v>3151</v>
      </c>
      <c r="B5" s="47">
        <v>151</v>
      </c>
      <c r="C5" s="22" t="s">
        <v>23</v>
      </c>
      <c r="D5" s="41">
        <f>VLOOKUP(B5,'2019_A2_Rohdaten'!$A$9:$Y$64,25,FALSE)</f>
        <v>61.981082501313715</v>
      </c>
    </row>
    <row r="6" spans="1:4" x14ac:dyDescent="0.25">
      <c r="A6" s="59" t="str">
        <f t="shared" si="0"/>
        <v>3153</v>
      </c>
      <c r="B6" s="47">
        <v>153</v>
      </c>
      <c r="C6" s="22" t="s">
        <v>26</v>
      </c>
      <c r="D6" s="41">
        <f>VLOOKUP(B6,'2019_A2_Rohdaten'!$A$9:$Y$64,25,FALSE)</f>
        <v>86.783906208366645</v>
      </c>
    </row>
    <row r="7" spans="1:4" x14ac:dyDescent="0.25">
      <c r="A7" s="59" t="str">
        <f t="shared" si="0"/>
        <v>3154</v>
      </c>
      <c r="B7" s="47">
        <v>154</v>
      </c>
      <c r="C7" s="22" t="s">
        <v>27</v>
      </c>
      <c r="D7" s="41">
        <f>VLOOKUP(B7,'2019_A2_Rohdaten'!$A$9:$Y$64,25,FALSE)</f>
        <v>79.139254385964918</v>
      </c>
    </row>
    <row r="8" spans="1:4" x14ac:dyDescent="0.25">
      <c r="A8" s="59" t="str">
        <f t="shared" si="0"/>
        <v>3155</v>
      </c>
      <c r="B8" s="47">
        <v>155</v>
      </c>
      <c r="C8" s="22" t="s">
        <v>28</v>
      </c>
      <c r="D8" s="41">
        <f>VLOOKUP(B8,'2019_A2_Rohdaten'!$A$9:$Y$64,25,FALSE)</f>
        <v>58.887357905614884</v>
      </c>
    </row>
    <row r="9" spans="1:4" x14ac:dyDescent="0.25">
      <c r="A9" s="59" t="str">
        <f t="shared" si="0"/>
        <v>3157</v>
      </c>
      <c r="B9" s="47">
        <v>157</v>
      </c>
      <c r="C9" s="22" t="s">
        <v>29</v>
      </c>
      <c r="D9" s="41">
        <f>VLOOKUP(B9,'2019_A2_Rohdaten'!$A$9:$Y$64,25,FALSE)</f>
        <v>65.935030728709393</v>
      </c>
    </row>
    <row r="10" spans="1:4" x14ac:dyDescent="0.25">
      <c r="A10" s="59" t="str">
        <f t="shared" si="0"/>
        <v>3158</v>
      </c>
      <c r="B10" s="48">
        <v>158</v>
      </c>
      <c r="C10" s="22" t="s">
        <v>30</v>
      </c>
      <c r="D10" s="41">
        <f>VLOOKUP(B10,'2019_A2_Rohdaten'!$A$9:$Y$64,25,FALSE)</f>
        <v>57.0814572247237</v>
      </c>
    </row>
    <row r="11" spans="1:4" x14ac:dyDescent="0.25">
      <c r="A11" s="59" t="str">
        <f t="shared" si="0"/>
        <v>3159</v>
      </c>
      <c r="B11" s="47">
        <v>159</v>
      </c>
      <c r="C11" s="22" t="s">
        <v>80</v>
      </c>
      <c r="D11" s="41">
        <f>VLOOKUP(B11,'2019_A2_Rohdaten'!$A$9:$Y$64,25,FALSE)</f>
        <v>58.375283782449905</v>
      </c>
    </row>
    <row r="12" spans="1:4" x14ac:dyDescent="0.25">
      <c r="A12" s="59" t="str">
        <f t="shared" si="0"/>
        <v>3159016</v>
      </c>
      <c r="B12" s="47">
        <v>159016</v>
      </c>
      <c r="C12" s="22" t="s">
        <v>31</v>
      </c>
      <c r="D12" s="41"/>
    </row>
    <row r="13" spans="1:4" x14ac:dyDescent="0.25">
      <c r="A13" s="59" t="str">
        <f t="shared" si="0"/>
        <v>3159999</v>
      </c>
      <c r="B13" s="49">
        <v>159999</v>
      </c>
      <c r="C13" s="22" t="s">
        <v>25</v>
      </c>
      <c r="D13" s="41"/>
    </row>
    <row r="14" spans="1:4" x14ac:dyDescent="0.25">
      <c r="A14" s="59" t="str">
        <f t="shared" si="0"/>
        <v>31</v>
      </c>
      <c r="B14" s="50">
        <v>1</v>
      </c>
      <c r="C14" s="24" t="s">
        <v>32</v>
      </c>
      <c r="D14" s="41">
        <f>VLOOKUP(B14,'2019_A2_Rohdaten'!$A$9:$Y$64,25,FALSE)</f>
        <v>65.7691689438997</v>
      </c>
    </row>
    <row r="15" spans="1:4" x14ac:dyDescent="0.25">
      <c r="A15" s="59" t="str">
        <f t="shared" si="0"/>
        <v>3241</v>
      </c>
      <c r="B15" s="51">
        <v>241</v>
      </c>
      <c r="C15" s="22" t="s">
        <v>33</v>
      </c>
      <c r="D15" s="41">
        <f>VLOOKUP(B15,'2019_A2_Rohdaten'!$A$9:$Y$64,25,FALSE)</f>
        <v>60.908262058785219</v>
      </c>
    </row>
    <row r="16" spans="1:4" x14ac:dyDescent="0.25">
      <c r="A16" s="59" t="str">
        <f t="shared" si="0"/>
        <v>3241001</v>
      </c>
      <c r="B16" s="51">
        <v>241001</v>
      </c>
      <c r="C16" s="22" t="s">
        <v>34</v>
      </c>
      <c r="D16" s="41">
        <f>VLOOKUP(B16,'2019_A2_Rohdaten'!$A$9:$Y$64,25,FALSE)</f>
        <v>51.221072837794601</v>
      </c>
    </row>
    <row r="17" spans="1:4" x14ac:dyDescent="0.25">
      <c r="A17" s="59" t="str">
        <f t="shared" si="0"/>
        <v>3241999</v>
      </c>
      <c r="B17" s="49">
        <v>241999</v>
      </c>
      <c r="C17" s="22" t="s">
        <v>35</v>
      </c>
      <c r="D17" s="41">
        <f>VLOOKUP(B17,'2019_A2_Rohdaten'!$A$9:$Y$64,25,FALSE)</f>
        <v>79.008194475578463</v>
      </c>
    </row>
    <row r="18" spans="1:4" x14ac:dyDescent="0.25">
      <c r="A18" s="59" t="str">
        <f t="shared" si="0"/>
        <v>3251</v>
      </c>
      <c r="B18" s="47">
        <v>251</v>
      </c>
      <c r="C18" s="22" t="s">
        <v>36</v>
      </c>
      <c r="D18" s="41">
        <f>VLOOKUP(B18,'2019_A2_Rohdaten'!$A$9:$Y$64,25,FALSE)</f>
        <v>124.62451550387597</v>
      </c>
    </row>
    <row r="19" spans="1:4" x14ac:dyDescent="0.25">
      <c r="A19" s="59" t="str">
        <f t="shared" si="0"/>
        <v>3252</v>
      </c>
      <c r="B19" s="47">
        <v>252</v>
      </c>
      <c r="C19" s="22" t="s">
        <v>37</v>
      </c>
      <c r="D19" s="41">
        <f>VLOOKUP(B19,'2019_A2_Rohdaten'!$A$9:$Y$64,25,FALSE)</f>
        <v>53.531868530960594</v>
      </c>
    </row>
    <row r="20" spans="1:4" x14ac:dyDescent="0.25">
      <c r="A20" s="59" t="str">
        <f t="shared" si="0"/>
        <v>3254</v>
      </c>
      <c r="B20" s="47">
        <v>254</v>
      </c>
      <c r="C20" s="22" t="s">
        <v>38</v>
      </c>
      <c r="D20" s="41">
        <f>VLOOKUP(B20,'2019_A2_Rohdaten'!$A$9:$Y$64,25,FALSE)</f>
        <v>70.835896384389315</v>
      </c>
    </row>
    <row r="21" spans="1:4" x14ac:dyDescent="0.25">
      <c r="A21" s="59" t="str">
        <f t="shared" si="0"/>
        <v>3254021</v>
      </c>
      <c r="B21" s="47">
        <v>254021</v>
      </c>
      <c r="C21" s="22" t="s">
        <v>39</v>
      </c>
      <c r="D21" s="41"/>
    </row>
    <row r="22" spans="1:4" x14ac:dyDescent="0.25">
      <c r="A22" s="59" t="str">
        <f t="shared" si="0"/>
        <v>3254999</v>
      </c>
      <c r="B22" s="52">
        <v>254999</v>
      </c>
      <c r="C22" s="22" t="s">
        <v>40</v>
      </c>
      <c r="D22" s="41"/>
    </row>
    <row r="23" spans="1:4" x14ac:dyDescent="0.25">
      <c r="A23" s="59" t="str">
        <f t="shared" si="0"/>
        <v>3255</v>
      </c>
      <c r="B23" s="47">
        <v>255</v>
      </c>
      <c r="C23" s="22" t="s">
        <v>41</v>
      </c>
      <c r="D23" s="41">
        <f>VLOOKUP(B23,'2019_A2_Rohdaten'!$A$9:$Y$64,25,FALSE)</f>
        <v>24.526653073113895</v>
      </c>
    </row>
    <row r="24" spans="1:4" x14ac:dyDescent="0.25">
      <c r="A24" s="59" t="str">
        <f t="shared" si="0"/>
        <v>3256</v>
      </c>
      <c r="B24" s="47">
        <v>256</v>
      </c>
      <c r="C24" s="22" t="s">
        <v>42</v>
      </c>
      <c r="D24" s="41">
        <f>VLOOKUP(B24,'2019_A2_Rohdaten'!$A$9:$Y$64,25,FALSE)</f>
        <v>88.502186588921276</v>
      </c>
    </row>
    <row r="25" spans="1:4" x14ac:dyDescent="0.25">
      <c r="A25" s="59" t="str">
        <f t="shared" si="0"/>
        <v>3257</v>
      </c>
      <c r="B25" s="47">
        <v>257</v>
      </c>
      <c r="C25" s="22" t="s">
        <v>43</v>
      </c>
      <c r="D25" s="41">
        <f>VLOOKUP(B25,'2019_A2_Rohdaten'!$A$9:$Y$64,25,FALSE)</f>
        <v>48.365945045795172</v>
      </c>
    </row>
    <row r="26" spans="1:4" x14ac:dyDescent="0.25">
      <c r="A26" s="59" t="str">
        <f t="shared" si="0"/>
        <v>32</v>
      </c>
      <c r="B26" s="50">
        <v>2</v>
      </c>
      <c r="C26" s="24" t="s">
        <v>44</v>
      </c>
      <c r="D26" s="41">
        <f>VLOOKUP(B26,'2019_A2_Rohdaten'!$A$9:$Y$64,25,FALSE)</f>
        <v>63.868253826188131</v>
      </c>
    </row>
    <row r="27" spans="1:4" x14ac:dyDescent="0.25">
      <c r="A27" s="59" t="str">
        <f t="shared" si="0"/>
        <v>3351</v>
      </c>
      <c r="B27" s="47">
        <v>351</v>
      </c>
      <c r="C27" s="22" t="s">
        <v>45</v>
      </c>
      <c r="D27" s="41">
        <f>VLOOKUP(B27,'2019_A2_Rohdaten'!$A$9:$Y$64,25,FALSE)</f>
        <v>83.60025624599615</v>
      </c>
    </row>
    <row r="28" spans="1:4" x14ac:dyDescent="0.25">
      <c r="A28" s="59" t="str">
        <f t="shared" si="0"/>
        <v>3352</v>
      </c>
      <c r="B28" s="47">
        <v>352</v>
      </c>
      <c r="C28" s="22" t="s">
        <v>46</v>
      </c>
      <c r="D28" s="41">
        <f>VLOOKUP(B28,'2019_A2_Rohdaten'!$A$9:$Y$64,25,FALSE)</f>
        <v>52.863688430698737</v>
      </c>
    </row>
    <row r="29" spans="1:4" x14ac:dyDescent="0.25">
      <c r="A29" s="59" t="str">
        <f t="shared" si="0"/>
        <v>3353</v>
      </c>
      <c r="B29" s="47">
        <v>353</v>
      </c>
      <c r="C29" s="22" t="s">
        <v>47</v>
      </c>
      <c r="D29" s="41">
        <f>VLOOKUP(B29,'2019_A2_Rohdaten'!$A$9:$Y$64,25,FALSE)</f>
        <v>93.306693306693305</v>
      </c>
    </row>
    <row r="30" spans="1:4" x14ac:dyDescent="0.25">
      <c r="A30" s="59" t="str">
        <f t="shared" si="0"/>
        <v>3354</v>
      </c>
      <c r="B30" s="47">
        <v>354</v>
      </c>
      <c r="C30" s="22" t="s">
        <v>48</v>
      </c>
      <c r="D30" s="41">
        <f>VLOOKUP(B30,'2019_A2_Rohdaten'!$A$9:$Y$64,25,FALSE)</f>
        <v>118.7745483110762</v>
      </c>
    </row>
    <row r="31" spans="1:4" x14ac:dyDescent="0.25">
      <c r="A31" s="59" t="str">
        <f t="shared" si="0"/>
        <v>3355</v>
      </c>
      <c r="B31" s="47">
        <v>355</v>
      </c>
      <c r="C31" s="22" t="s">
        <v>49</v>
      </c>
      <c r="D31" s="41">
        <f>VLOOKUP(B31,'2019_A2_Rohdaten'!$A$9:$Y$64,25,FALSE)</f>
        <v>90.062291757207007</v>
      </c>
    </row>
    <row r="32" spans="1:4" x14ac:dyDescent="0.25">
      <c r="A32" s="59" t="str">
        <f t="shared" si="0"/>
        <v>3356</v>
      </c>
      <c r="B32" s="47">
        <v>356</v>
      </c>
      <c r="C32" s="22" t="s">
        <v>50</v>
      </c>
      <c r="D32" s="41">
        <f>VLOOKUP(B32,'2019_A2_Rohdaten'!$A$9:$Y$64,25,FALSE)</f>
        <v>68.549196787148588</v>
      </c>
    </row>
    <row r="33" spans="1:4" x14ac:dyDescent="0.25">
      <c r="A33" s="59" t="str">
        <f t="shared" si="0"/>
        <v>3357</v>
      </c>
      <c r="B33" s="47">
        <v>357</v>
      </c>
      <c r="C33" s="22" t="s">
        <v>51</v>
      </c>
      <c r="D33" s="41">
        <f>VLOOKUP(B33,'2019_A2_Rohdaten'!$A$9:$Y$64,25,FALSE)</f>
        <v>76.037076432153171</v>
      </c>
    </row>
    <row r="34" spans="1:4" x14ac:dyDescent="0.25">
      <c r="A34" s="59" t="str">
        <f t="shared" si="0"/>
        <v>3358</v>
      </c>
      <c r="B34" s="47">
        <v>358</v>
      </c>
      <c r="C34" s="22" t="s">
        <v>52</v>
      </c>
      <c r="D34" s="41">
        <f>VLOOKUP(B34,'2019_A2_Rohdaten'!$A$9:$Y$64,25,FALSE)</f>
        <v>110.53958648512355</v>
      </c>
    </row>
    <row r="35" spans="1:4" x14ac:dyDescent="0.25">
      <c r="A35" s="59" t="str">
        <f t="shared" si="0"/>
        <v>3359</v>
      </c>
      <c r="B35" s="47">
        <v>359</v>
      </c>
      <c r="C35" s="22" t="s">
        <v>53</v>
      </c>
      <c r="D35" s="41">
        <f>VLOOKUP(B35,'2019_A2_Rohdaten'!$A$9:$Y$64,25,FALSE)</f>
        <v>142.19140429785108</v>
      </c>
    </row>
    <row r="36" spans="1:4" x14ac:dyDescent="0.25">
      <c r="A36" s="59" t="str">
        <f t="shared" si="0"/>
        <v>3360</v>
      </c>
      <c r="B36" s="47">
        <v>360</v>
      </c>
      <c r="C36" s="22" t="s">
        <v>54</v>
      </c>
      <c r="D36" s="41">
        <f>VLOOKUP(B36,'2019_A2_Rohdaten'!$A$9:$Y$64,25,FALSE)</f>
        <v>106.92749461593682</v>
      </c>
    </row>
    <row r="37" spans="1:4" x14ac:dyDescent="0.25">
      <c r="A37" s="59" t="str">
        <f t="shared" si="0"/>
        <v>3361</v>
      </c>
      <c r="B37" s="47">
        <v>361</v>
      </c>
      <c r="C37" s="22" t="s">
        <v>55</v>
      </c>
      <c r="D37" s="41">
        <f>VLOOKUP(B37,'2019_A2_Rohdaten'!$A$9:$Y$64,25,FALSE)</f>
        <v>65.899643705463177</v>
      </c>
    </row>
    <row r="38" spans="1:4" x14ac:dyDescent="0.25">
      <c r="A38" s="59" t="str">
        <f t="shared" si="0"/>
        <v>33</v>
      </c>
      <c r="B38" s="50">
        <v>3</v>
      </c>
      <c r="C38" s="24" t="s">
        <v>56</v>
      </c>
      <c r="D38" s="41">
        <f>VLOOKUP(B38,'2019_A2_Rohdaten'!$A$9:$Y$64,25,FALSE)</f>
        <v>89.250594879733953</v>
      </c>
    </row>
    <row r="39" spans="1:4" x14ac:dyDescent="0.25">
      <c r="A39" s="59" t="str">
        <f t="shared" si="0"/>
        <v>3401</v>
      </c>
      <c r="B39" s="47">
        <v>401</v>
      </c>
      <c r="C39" s="22" t="s">
        <v>57</v>
      </c>
      <c r="D39" s="41">
        <f>VLOOKUP(B39,'2019_A2_Rohdaten'!$A$9:$Y$64,25,FALSE)</f>
        <v>95.822841060583613</v>
      </c>
    </row>
    <row r="40" spans="1:4" x14ac:dyDescent="0.25">
      <c r="A40" s="59" t="str">
        <f t="shared" si="0"/>
        <v>3402</v>
      </c>
      <c r="B40" s="47">
        <v>402</v>
      </c>
      <c r="C40" s="22" t="s">
        <v>58</v>
      </c>
      <c r="D40" s="41">
        <f>VLOOKUP(B40,'2019_A2_Rohdaten'!$A$9:$Y$64,25,FALSE)</f>
        <v>103.91663672296083</v>
      </c>
    </row>
    <row r="41" spans="1:4" x14ac:dyDescent="0.25">
      <c r="A41" s="59" t="str">
        <f t="shared" si="0"/>
        <v>3403</v>
      </c>
      <c r="B41" s="47">
        <v>403</v>
      </c>
      <c r="C41" s="22" t="s">
        <v>59</v>
      </c>
      <c r="D41" s="41">
        <f>VLOOKUP(B41,'2019_A2_Rohdaten'!$A$9:$Y$64,25,FALSE)</f>
        <v>84.995953055443138</v>
      </c>
    </row>
    <row r="42" spans="1:4" x14ac:dyDescent="0.25">
      <c r="A42" s="59" t="str">
        <f t="shared" si="0"/>
        <v>3404</v>
      </c>
      <c r="B42" s="47">
        <v>404</v>
      </c>
      <c r="C42" s="22" t="s">
        <v>60</v>
      </c>
      <c r="D42" s="41">
        <f>VLOOKUP(B42,'2019_A2_Rohdaten'!$A$9:$Y$64,25,FALSE)</f>
        <v>67.074056946554805</v>
      </c>
    </row>
    <row r="43" spans="1:4" x14ac:dyDescent="0.25">
      <c r="A43" s="59" t="str">
        <f t="shared" si="0"/>
        <v>3405</v>
      </c>
      <c r="B43" s="23">
        <v>405</v>
      </c>
      <c r="C43" s="22" t="s">
        <v>61</v>
      </c>
      <c r="D43" s="41">
        <f>VLOOKUP(B43,'2019_A2_Rohdaten'!$A$9:$Y$64,25,FALSE)</f>
        <v>128.1225655673851</v>
      </c>
    </row>
    <row r="44" spans="1:4" x14ac:dyDescent="0.25">
      <c r="A44" s="59" t="str">
        <f t="shared" si="0"/>
        <v>3451</v>
      </c>
      <c r="B44" s="47">
        <v>451</v>
      </c>
      <c r="C44" s="22" t="s">
        <v>62</v>
      </c>
      <c r="D44" s="41">
        <f>VLOOKUP(B44,'2019_A2_Rohdaten'!$A$9:$Y$64,25,FALSE)</f>
        <v>159.27615571776155</v>
      </c>
    </row>
    <row r="45" spans="1:4" x14ac:dyDescent="0.25">
      <c r="A45" s="59" t="str">
        <f t="shared" si="0"/>
        <v>3452</v>
      </c>
      <c r="B45" s="47">
        <v>452</v>
      </c>
      <c r="C45" s="22" t="s">
        <v>63</v>
      </c>
      <c r="D45" s="41">
        <f>VLOOKUP(B45,'2019_A2_Rohdaten'!$A$9:$Y$64,25,FALSE)</f>
        <v>115.06182090670663</v>
      </c>
    </row>
    <row r="46" spans="1:4" x14ac:dyDescent="0.25">
      <c r="A46" s="59" t="str">
        <f t="shared" si="0"/>
        <v>3453</v>
      </c>
      <c r="B46" s="47">
        <v>453</v>
      </c>
      <c r="C46" s="22" t="s">
        <v>64</v>
      </c>
      <c r="D46" s="41">
        <f>VLOOKUP(B46,'2019_A2_Rohdaten'!$A$9:$Y$64,25,FALSE)</f>
        <v>197.90253903169847</v>
      </c>
    </row>
    <row r="47" spans="1:4" x14ac:dyDescent="0.25">
      <c r="A47" s="59" t="str">
        <f t="shared" si="0"/>
        <v>3454</v>
      </c>
      <c r="B47" s="47">
        <v>454</v>
      </c>
      <c r="C47" s="22" t="s">
        <v>65</v>
      </c>
      <c r="D47" s="41">
        <f>VLOOKUP(B47,'2019_A2_Rohdaten'!$A$9:$Y$64,25,FALSE)</f>
        <v>221.40869703474044</v>
      </c>
    </row>
    <row r="48" spans="1:4" x14ac:dyDescent="0.25">
      <c r="A48" s="59" t="str">
        <f t="shared" si="0"/>
        <v>3455</v>
      </c>
      <c r="B48" s="47">
        <v>455</v>
      </c>
      <c r="C48" s="22" t="s">
        <v>66</v>
      </c>
      <c r="D48" s="41">
        <f>VLOOKUP(B48,'2019_A2_Rohdaten'!$A$9:$Y$64,25,FALSE)</f>
        <v>75.616835994194489</v>
      </c>
    </row>
    <row r="49" spans="1:4" x14ac:dyDescent="0.25">
      <c r="A49" s="59" t="str">
        <f t="shared" si="0"/>
        <v>3456</v>
      </c>
      <c r="B49" s="47">
        <v>456</v>
      </c>
      <c r="C49" s="22" t="s">
        <v>67</v>
      </c>
      <c r="D49" s="41">
        <f>VLOOKUP(B49,'2019_A2_Rohdaten'!$A$9:$Y$64,25,FALSE)</f>
        <v>65.576850807966935</v>
      </c>
    </row>
    <row r="50" spans="1:4" x14ac:dyDescent="0.25">
      <c r="A50" s="59" t="str">
        <f t="shared" si="0"/>
        <v>3457</v>
      </c>
      <c r="B50" s="47">
        <v>457</v>
      </c>
      <c r="C50" s="22" t="s">
        <v>68</v>
      </c>
      <c r="D50" s="41">
        <f>VLOOKUP(B50,'2019_A2_Rohdaten'!$A$9:$Y$64,25,FALSE)</f>
        <v>127.87237306335328</v>
      </c>
    </row>
    <row r="51" spans="1:4" x14ac:dyDescent="0.25">
      <c r="A51" s="59" t="str">
        <f t="shared" si="0"/>
        <v>3458</v>
      </c>
      <c r="B51" s="47">
        <v>458</v>
      </c>
      <c r="C51" s="22" t="s">
        <v>69</v>
      </c>
      <c r="D51" s="41">
        <f>VLOOKUP(B51,'2019_A2_Rohdaten'!$A$9:$Y$64,25,FALSE)</f>
        <v>191.61816065192085</v>
      </c>
    </row>
    <row r="52" spans="1:4" x14ac:dyDescent="0.25">
      <c r="A52" s="59" t="str">
        <f t="shared" si="0"/>
        <v>3459</v>
      </c>
      <c r="B52" s="47">
        <v>459</v>
      </c>
      <c r="C52" s="22" t="s">
        <v>70</v>
      </c>
      <c r="D52" s="41">
        <f>VLOOKUP(B52,'2019_A2_Rohdaten'!$A$9:$Y$64,25,FALSE)</f>
        <v>105.1211284881938</v>
      </c>
    </row>
    <row r="53" spans="1:4" x14ac:dyDescent="0.25">
      <c r="A53" s="59" t="str">
        <f t="shared" si="0"/>
        <v>3460</v>
      </c>
      <c r="B53" s="47">
        <v>460</v>
      </c>
      <c r="C53" s="22" t="s">
        <v>71</v>
      </c>
      <c r="D53" s="41">
        <f>VLOOKUP(B53,'2019_A2_Rohdaten'!$A$9:$Y$64,25,FALSE)</f>
        <v>132.72665992585104</v>
      </c>
    </row>
    <row r="54" spans="1:4" x14ac:dyDescent="0.25">
      <c r="A54" s="59" t="str">
        <f t="shared" si="0"/>
        <v>3461</v>
      </c>
      <c r="B54" s="47">
        <v>461</v>
      </c>
      <c r="C54" s="22" t="s">
        <v>72</v>
      </c>
      <c r="D54" s="41">
        <f>VLOOKUP(B54,'2019_A2_Rohdaten'!$A$9:$Y$64,25,FALSE)</f>
        <v>48.671889929294856</v>
      </c>
    </row>
    <row r="55" spans="1:4" x14ac:dyDescent="0.25">
      <c r="A55" s="59" t="str">
        <f t="shared" si="0"/>
        <v>3462</v>
      </c>
      <c r="B55" s="47">
        <v>462</v>
      </c>
      <c r="C55" s="22" t="s">
        <v>73</v>
      </c>
      <c r="D55" s="41">
        <f>VLOOKUP(B55,'2019_A2_Rohdaten'!$A$9:$Y$64,25,FALSE)</f>
        <v>106.85757347400151</v>
      </c>
    </row>
    <row r="56" spans="1:4" x14ac:dyDescent="0.25">
      <c r="A56" s="59" t="str">
        <f t="shared" si="0"/>
        <v>34</v>
      </c>
      <c r="B56" s="50">
        <v>4</v>
      </c>
      <c r="C56" s="24" t="s">
        <v>74</v>
      </c>
      <c r="D56" s="41">
        <f>VLOOKUP(B56,'2019_A2_Rohdaten'!$A$9:$Y$64,25,FALSE)</f>
        <v>116.30829982422769</v>
      </c>
    </row>
    <row r="57" spans="1:4" x14ac:dyDescent="0.25">
      <c r="A57" s="59" t="str">
        <f t="shared" si="0"/>
        <v>30</v>
      </c>
      <c r="B57" s="50">
        <v>0</v>
      </c>
      <c r="C57" s="24" t="s">
        <v>75</v>
      </c>
      <c r="D57" s="41">
        <f>VLOOKUP(B57,'2019_A2_Rohdaten'!$A$9:$Y$64,25,FALSE)</f>
        <v>82.273135046350262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DBA9-A625-42BC-A7BA-45210500EDE6}">
  <sheetPr codeName="Tabelle2"/>
  <dimension ref="A1:Y74"/>
  <sheetViews>
    <sheetView workbookViewId="0">
      <selection activeCell="C10" sqref="C10"/>
    </sheetView>
    <sheetView workbookViewId="1"/>
  </sheetViews>
  <sheetFormatPr baseColWidth="10" defaultRowHeight="15" x14ac:dyDescent="0.25"/>
  <cols>
    <col min="1" max="1" width="11.42578125" style="59"/>
    <col min="2" max="2" width="31.85546875" customWidth="1"/>
  </cols>
  <sheetData>
    <row r="1" spans="1:25" x14ac:dyDescent="0.25">
      <c r="B1" s="60" t="s">
        <v>152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</row>
    <row r="2" spans="1:25" x14ac:dyDescent="0.25">
      <c r="B2" s="60" t="s">
        <v>88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</row>
    <row r="3" spans="1:25" x14ac:dyDescent="0.25">
      <c r="B3" s="60" t="s">
        <v>89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</row>
    <row r="4" spans="1:25" x14ac:dyDescent="0.25">
      <c r="B4" s="60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</row>
    <row r="6" spans="1:25" x14ac:dyDescent="0.25">
      <c r="B6" s="65" t="s">
        <v>75</v>
      </c>
      <c r="C6" s="92" t="s">
        <v>1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  <c r="R6" s="92" t="s">
        <v>81</v>
      </c>
      <c r="S6" s="93"/>
      <c r="T6" s="94"/>
      <c r="U6" s="92" t="s">
        <v>153</v>
      </c>
      <c r="V6" s="93"/>
      <c r="W6" s="94"/>
    </row>
    <row r="7" spans="1:25" x14ac:dyDescent="0.25">
      <c r="B7" s="66" t="s">
        <v>90</v>
      </c>
      <c r="C7" s="67">
        <v>2005</v>
      </c>
      <c r="D7" s="67">
        <v>2006</v>
      </c>
      <c r="E7" s="67">
        <v>2007</v>
      </c>
      <c r="F7" s="67">
        <v>2008</v>
      </c>
      <c r="G7" s="67">
        <v>2009</v>
      </c>
      <c r="H7" s="67">
        <v>2010</v>
      </c>
      <c r="I7" s="67">
        <v>2011</v>
      </c>
      <c r="J7" s="67">
        <v>2012</v>
      </c>
      <c r="K7" s="67">
        <v>2013</v>
      </c>
      <c r="L7" s="67">
        <v>2014</v>
      </c>
      <c r="M7" s="67">
        <v>2015</v>
      </c>
      <c r="N7" s="67">
        <v>2016</v>
      </c>
      <c r="O7" s="67">
        <v>2017</v>
      </c>
      <c r="P7" s="67">
        <v>2018</v>
      </c>
      <c r="Q7" s="67">
        <v>2019</v>
      </c>
      <c r="R7" s="67">
        <v>2005</v>
      </c>
      <c r="S7" s="67">
        <v>2016</v>
      </c>
      <c r="T7" s="67">
        <v>2019</v>
      </c>
      <c r="U7" s="67">
        <v>2005</v>
      </c>
      <c r="V7" s="67">
        <v>2016</v>
      </c>
      <c r="W7" s="67">
        <v>2019</v>
      </c>
      <c r="Y7" t="s">
        <v>161</v>
      </c>
    </row>
    <row r="8" spans="1:25" x14ac:dyDescent="0.25">
      <c r="B8" s="68"/>
      <c r="C8" s="67">
        <v>1</v>
      </c>
      <c r="D8" s="67">
        <v>2</v>
      </c>
      <c r="E8" s="67">
        <v>3</v>
      </c>
      <c r="F8" s="67">
        <v>4</v>
      </c>
      <c r="G8" s="67">
        <v>5</v>
      </c>
      <c r="H8" s="67">
        <v>6</v>
      </c>
      <c r="I8" s="67">
        <v>7</v>
      </c>
      <c r="J8" s="67">
        <v>8</v>
      </c>
      <c r="K8" s="67">
        <v>9</v>
      </c>
      <c r="L8" s="67">
        <v>10</v>
      </c>
      <c r="M8" s="67">
        <v>11</v>
      </c>
      <c r="N8" s="67">
        <v>12</v>
      </c>
      <c r="O8" s="67">
        <v>13</v>
      </c>
      <c r="P8" s="67">
        <v>14</v>
      </c>
      <c r="Q8" s="67">
        <v>15</v>
      </c>
      <c r="R8" s="67">
        <v>16</v>
      </c>
      <c r="S8" s="67">
        <v>17</v>
      </c>
      <c r="T8" s="67">
        <v>18</v>
      </c>
      <c r="U8" s="67">
        <v>19</v>
      </c>
      <c r="V8" s="67">
        <v>20</v>
      </c>
      <c r="W8" s="67">
        <v>21</v>
      </c>
    </row>
    <row r="9" spans="1:25" x14ac:dyDescent="0.25">
      <c r="A9" s="42">
        <v>0</v>
      </c>
      <c r="B9" s="61" t="s">
        <v>91</v>
      </c>
      <c r="C9" s="62">
        <v>461486</v>
      </c>
      <c r="D9" s="62">
        <v>458757</v>
      </c>
      <c r="E9" s="62">
        <v>457099</v>
      </c>
      <c r="F9" s="62">
        <v>453141</v>
      </c>
      <c r="G9" s="62">
        <v>453636</v>
      </c>
      <c r="H9" s="62">
        <v>458153</v>
      </c>
      <c r="I9" s="62">
        <v>470683</v>
      </c>
      <c r="J9" s="62">
        <v>492072</v>
      </c>
      <c r="K9" s="62">
        <v>525689</v>
      </c>
      <c r="L9" s="62">
        <v>570988</v>
      </c>
      <c r="M9" s="62">
        <v>663817</v>
      </c>
      <c r="N9" s="62">
        <v>745185</v>
      </c>
      <c r="O9" s="62">
        <v>776860</v>
      </c>
      <c r="P9" s="62">
        <v>813080</v>
      </c>
      <c r="Q9" s="62">
        <v>841165</v>
      </c>
      <c r="R9" s="69">
        <v>5.8</v>
      </c>
      <c r="S9" s="69">
        <v>9.4</v>
      </c>
      <c r="T9" s="69">
        <v>10.5</v>
      </c>
      <c r="U9" s="62">
        <v>7993946</v>
      </c>
      <c r="V9" s="62">
        <v>7945685</v>
      </c>
      <c r="W9" s="62">
        <v>7993608</v>
      </c>
      <c r="Y9" s="41">
        <f>(Q9-C9)*100/C9</f>
        <v>82.273135046350262</v>
      </c>
    </row>
    <row r="10" spans="1:25" x14ac:dyDescent="0.25">
      <c r="A10" s="42">
        <v>1</v>
      </c>
      <c r="B10" s="63" t="s">
        <v>92</v>
      </c>
      <c r="C10" s="64">
        <v>99536</v>
      </c>
      <c r="D10" s="64">
        <v>97675</v>
      </c>
      <c r="E10" s="64">
        <v>95376</v>
      </c>
      <c r="F10" s="64">
        <v>93595</v>
      </c>
      <c r="G10" s="64">
        <v>93485</v>
      </c>
      <c r="H10" s="64">
        <v>93067</v>
      </c>
      <c r="I10" s="64">
        <v>94569</v>
      </c>
      <c r="J10" s="64">
        <v>97812</v>
      </c>
      <c r="K10" s="64">
        <v>104548</v>
      </c>
      <c r="L10" s="64">
        <v>112534</v>
      </c>
      <c r="M10" s="64">
        <v>130933</v>
      </c>
      <c r="N10" s="64">
        <v>145155</v>
      </c>
      <c r="O10" s="64">
        <v>151170</v>
      </c>
      <c r="P10" s="64">
        <v>158180</v>
      </c>
      <c r="Q10" s="64">
        <v>165000</v>
      </c>
      <c r="R10" s="70">
        <v>6</v>
      </c>
      <c r="S10" s="70">
        <v>9.1</v>
      </c>
      <c r="T10" s="70">
        <v>10.3</v>
      </c>
      <c r="U10" s="64">
        <v>1650435</v>
      </c>
      <c r="V10" s="64">
        <v>1595609</v>
      </c>
      <c r="W10" s="64">
        <v>1594929</v>
      </c>
      <c r="Y10" s="41">
        <f t="shared" ref="Y10:Y64" si="0">(Q10-C10)*100/C10</f>
        <v>65.7691689438997</v>
      </c>
    </row>
    <row r="11" spans="1:25" x14ac:dyDescent="0.25">
      <c r="A11" s="42">
        <v>101</v>
      </c>
      <c r="B11" s="61" t="s">
        <v>93</v>
      </c>
      <c r="C11" s="62">
        <v>20275</v>
      </c>
      <c r="D11" s="62">
        <v>20282</v>
      </c>
      <c r="E11" s="62">
        <v>19875</v>
      </c>
      <c r="F11" s="62">
        <v>19402</v>
      </c>
      <c r="G11" s="62">
        <v>19399</v>
      </c>
      <c r="H11" s="62">
        <v>19660</v>
      </c>
      <c r="I11" s="62">
        <v>20214</v>
      </c>
      <c r="J11" s="62">
        <v>20820</v>
      </c>
      <c r="K11" s="62">
        <v>22122</v>
      </c>
      <c r="L11" s="62">
        <v>23055</v>
      </c>
      <c r="M11" s="62">
        <v>26108</v>
      </c>
      <c r="N11" s="62">
        <v>28200</v>
      </c>
      <c r="O11" s="62">
        <v>28420</v>
      </c>
      <c r="P11" s="62">
        <v>29730</v>
      </c>
      <c r="Q11" s="62">
        <v>31445</v>
      </c>
      <c r="R11" s="69">
        <v>8.3000000000000007</v>
      </c>
      <c r="S11" s="69">
        <v>11.3</v>
      </c>
      <c r="T11" s="69">
        <v>12.6</v>
      </c>
      <c r="U11" s="62">
        <v>245273</v>
      </c>
      <c r="V11" s="62">
        <v>248667</v>
      </c>
      <c r="W11" s="62">
        <v>249406</v>
      </c>
      <c r="Y11" s="41">
        <f t="shared" si="0"/>
        <v>55.0924784217016</v>
      </c>
    </row>
    <row r="12" spans="1:25" x14ac:dyDescent="0.25">
      <c r="A12" s="42">
        <v>102</v>
      </c>
      <c r="B12" s="63" t="s">
        <v>94</v>
      </c>
      <c r="C12" s="64">
        <v>10721</v>
      </c>
      <c r="D12" s="64">
        <v>10474</v>
      </c>
      <c r="E12" s="64">
        <v>10224</v>
      </c>
      <c r="F12" s="64">
        <v>10191</v>
      </c>
      <c r="G12" s="64">
        <v>10062</v>
      </c>
      <c r="H12" s="64">
        <v>9810</v>
      </c>
      <c r="I12" s="64">
        <v>9804</v>
      </c>
      <c r="J12" s="64">
        <v>9918</v>
      </c>
      <c r="K12" s="64">
        <v>10596</v>
      </c>
      <c r="L12" s="64">
        <v>11620</v>
      </c>
      <c r="M12" s="64">
        <v>13554</v>
      </c>
      <c r="N12" s="64">
        <v>16885</v>
      </c>
      <c r="O12" s="64">
        <v>18835</v>
      </c>
      <c r="P12" s="64">
        <v>19850</v>
      </c>
      <c r="Q12" s="64">
        <v>20175</v>
      </c>
      <c r="R12" s="70">
        <v>10</v>
      </c>
      <c r="S12" s="70">
        <v>16.3</v>
      </c>
      <c r="T12" s="70">
        <v>19.3</v>
      </c>
      <c r="U12" s="64">
        <v>107726</v>
      </c>
      <c r="V12" s="64">
        <v>103668</v>
      </c>
      <c r="W12" s="64">
        <v>104291</v>
      </c>
      <c r="Y12" s="41">
        <f t="shared" si="0"/>
        <v>88.182072567857475</v>
      </c>
    </row>
    <row r="13" spans="1:25" x14ac:dyDescent="0.25">
      <c r="A13" s="42">
        <v>103</v>
      </c>
      <c r="B13" s="61" t="s">
        <v>95</v>
      </c>
      <c r="C13" s="62">
        <v>11986</v>
      </c>
      <c r="D13" s="62">
        <v>11941</v>
      </c>
      <c r="E13" s="62">
        <v>11772</v>
      </c>
      <c r="F13" s="62">
        <v>11824</v>
      </c>
      <c r="G13" s="62">
        <v>11796</v>
      </c>
      <c r="H13" s="62">
        <v>11804</v>
      </c>
      <c r="I13" s="62">
        <v>12080</v>
      </c>
      <c r="J13" s="62">
        <v>12680</v>
      </c>
      <c r="K13" s="62">
        <v>14017</v>
      </c>
      <c r="L13" s="62">
        <v>15224</v>
      </c>
      <c r="M13" s="62">
        <v>16966</v>
      </c>
      <c r="N13" s="62">
        <v>17770</v>
      </c>
      <c r="O13" s="62">
        <v>18420</v>
      </c>
      <c r="P13" s="62">
        <v>19325</v>
      </c>
      <c r="Q13" s="62">
        <v>20160</v>
      </c>
      <c r="R13" s="69">
        <v>9.9</v>
      </c>
      <c r="S13" s="69">
        <v>14.3</v>
      </c>
      <c r="T13" s="69">
        <v>16.2</v>
      </c>
      <c r="U13" s="62">
        <v>121199</v>
      </c>
      <c r="V13" s="62">
        <v>123909</v>
      </c>
      <c r="W13" s="62">
        <v>124371</v>
      </c>
      <c r="Y13" s="41">
        <f t="shared" si="0"/>
        <v>68.196228933756046</v>
      </c>
    </row>
    <row r="14" spans="1:25" x14ac:dyDescent="0.25">
      <c r="A14" s="42">
        <v>151</v>
      </c>
      <c r="B14" s="63" t="s">
        <v>96</v>
      </c>
      <c r="C14" s="64">
        <v>7612</v>
      </c>
      <c r="D14" s="64">
        <v>7371</v>
      </c>
      <c r="E14" s="64">
        <v>7223</v>
      </c>
      <c r="F14" s="64">
        <v>7038</v>
      </c>
      <c r="G14" s="64">
        <v>7058</v>
      </c>
      <c r="H14" s="64">
        <v>7024</v>
      </c>
      <c r="I14" s="64">
        <v>7135</v>
      </c>
      <c r="J14" s="64">
        <v>7552</v>
      </c>
      <c r="K14" s="64">
        <v>7991</v>
      </c>
      <c r="L14" s="64">
        <v>8866</v>
      </c>
      <c r="M14" s="64">
        <v>9857</v>
      </c>
      <c r="N14" s="64">
        <v>10840</v>
      </c>
      <c r="O14" s="64">
        <v>11140</v>
      </c>
      <c r="P14" s="64">
        <v>11810</v>
      </c>
      <c r="Q14" s="64">
        <v>12330</v>
      </c>
      <c r="R14" s="70">
        <v>4.3</v>
      </c>
      <c r="S14" s="70">
        <v>6.2</v>
      </c>
      <c r="T14" s="70">
        <v>7</v>
      </c>
      <c r="U14" s="64">
        <v>175298</v>
      </c>
      <c r="V14" s="64">
        <v>174749</v>
      </c>
      <c r="W14" s="64">
        <v>176523</v>
      </c>
      <c r="Y14" s="41">
        <f t="shared" si="0"/>
        <v>61.981082501313715</v>
      </c>
    </row>
    <row r="15" spans="1:25" x14ac:dyDescent="0.25">
      <c r="A15" s="42">
        <v>153</v>
      </c>
      <c r="B15" s="61" t="s">
        <v>97</v>
      </c>
      <c r="C15" s="62">
        <v>7506</v>
      </c>
      <c r="D15" s="62">
        <v>7325</v>
      </c>
      <c r="E15" s="62">
        <v>7231</v>
      </c>
      <c r="F15" s="62">
        <v>7086</v>
      </c>
      <c r="G15" s="62">
        <v>7041</v>
      </c>
      <c r="H15" s="62">
        <v>6980</v>
      </c>
      <c r="I15" s="62">
        <v>7059</v>
      </c>
      <c r="J15" s="62">
        <v>7419</v>
      </c>
      <c r="K15" s="62">
        <v>7947</v>
      </c>
      <c r="L15" s="62">
        <v>8634</v>
      </c>
      <c r="M15" s="62">
        <v>10620</v>
      </c>
      <c r="N15" s="62">
        <v>11745</v>
      </c>
      <c r="O15" s="62">
        <v>12780</v>
      </c>
      <c r="P15" s="62">
        <v>13455</v>
      </c>
      <c r="Q15" s="62">
        <v>14020</v>
      </c>
      <c r="R15" s="69">
        <v>5</v>
      </c>
      <c r="S15" s="69">
        <v>8.5</v>
      </c>
      <c r="T15" s="69">
        <v>10.3</v>
      </c>
      <c r="U15" s="62">
        <v>151452</v>
      </c>
      <c r="V15" s="62">
        <v>137979</v>
      </c>
      <c r="W15" s="62">
        <v>136292</v>
      </c>
      <c r="Y15" s="41">
        <f t="shared" si="0"/>
        <v>86.783906208366645</v>
      </c>
    </row>
    <row r="16" spans="1:25" x14ac:dyDescent="0.25">
      <c r="A16" s="42">
        <v>154</v>
      </c>
      <c r="B16" s="61" t="s">
        <v>98</v>
      </c>
      <c r="C16" s="62">
        <v>3648</v>
      </c>
      <c r="D16" s="62">
        <v>3620</v>
      </c>
      <c r="E16" s="62">
        <v>3498</v>
      </c>
      <c r="F16" s="62">
        <v>3392</v>
      </c>
      <c r="G16" s="62">
        <v>3352</v>
      </c>
      <c r="H16" s="62">
        <v>3365</v>
      </c>
      <c r="I16" s="62">
        <v>3394</v>
      </c>
      <c r="J16" s="62">
        <v>3404</v>
      </c>
      <c r="K16" s="62">
        <v>3682</v>
      </c>
      <c r="L16" s="62">
        <v>4100</v>
      </c>
      <c r="M16" s="62">
        <v>5221</v>
      </c>
      <c r="N16" s="62">
        <v>6230</v>
      </c>
      <c r="O16" s="62">
        <v>6415</v>
      </c>
      <c r="P16" s="62">
        <v>6485</v>
      </c>
      <c r="Q16" s="62">
        <v>6535</v>
      </c>
      <c r="R16" s="69">
        <v>3.7</v>
      </c>
      <c r="S16" s="69">
        <v>6.8</v>
      </c>
      <c r="T16" s="69">
        <v>7.2</v>
      </c>
      <c r="U16" s="62">
        <v>97749</v>
      </c>
      <c r="V16" s="62">
        <v>92079</v>
      </c>
      <c r="W16" s="62">
        <v>91297</v>
      </c>
      <c r="Y16" s="41">
        <f t="shared" si="0"/>
        <v>79.139254385964918</v>
      </c>
    </row>
    <row r="17" spans="1:25" x14ac:dyDescent="0.25">
      <c r="A17" s="42">
        <v>155</v>
      </c>
      <c r="B17" s="63" t="s">
        <v>99</v>
      </c>
      <c r="C17" s="64">
        <v>5806</v>
      </c>
      <c r="D17" s="64">
        <v>5607</v>
      </c>
      <c r="E17" s="64">
        <v>5438</v>
      </c>
      <c r="F17" s="64">
        <v>5213</v>
      </c>
      <c r="G17" s="64">
        <v>5115</v>
      </c>
      <c r="H17" s="64">
        <v>5093</v>
      </c>
      <c r="I17" s="64">
        <v>5094</v>
      </c>
      <c r="J17" s="64">
        <v>5113</v>
      </c>
      <c r="K17" s="64">
        <v>5406</v>
      </c>
      <c r="L17" s="64">
        <v>5924</v>
      </c>
      <c r="M17" s="64">
        <v>7164</v>
      </c>
      <c r="N17" s="64">
        <v>8245</v>
      </c>
      <c r="O17" s="64">
        <v>8440</v>
      </c>
      <c r="P17" s="64">
        <v>8805</v>
      </c>
      <c r="Q17" s="64">
        <v>9225</v>
      </c>
      <c r="R17" s="70">
        <v>4</v>
      </c>
      <c r="S17" s="70">
        <v>6.2</v>
      </c>
      <c r="T17" s="70">
        <v>7</v>
      </c>
      <c r="U17" s="64">
        <v>146690</v>
      </c>
      <c r="V17" s="64">
        <v>133610</v>
      </c>
      <c r="W17" s="64">
        <v>132285</v>
      </c>
      <c r="Y17" s="41">
        <f t="shared" si="0"/>
        <v>58.887357905614884</v>
      </c>
    </row>
    <row r="18" spans="1:25" x14ac:dyDescent="0.25">
      <c r="A18" s="42">
        <v>157</v>
      </c>
      <c r="B18" s="61" t="s">
        <v>100</v>
      </c>
      <c r="C18" s="62">
        <v>6834</v>
      </c>
      <c r="D18" s="62">
        <v>6676</v>
      </c>
      <c r="E18" s="62">
        <v>6488</v>
      </c>
      <c r="F18" s="62">
        <v>6382</v>
      </c>
      <c r="G18" s="62">
        <v>6401</v>
      </c>
      <c r="H18" s="62">
        <v>6373</v>
      </c>
      <c r="I18" s="62">
        <v>6369</v>
      </c>
      <c r="J18" s="62">
        <v>6508</v>
      </c>
      <c r="K18" s="62">
        <v>6874</v>
      </c>
      <c r="L18" s="62">
        <v>7401</v>
      </c>
      <c r="M18" s="62">
        <v>9059</v>
      </c>
      <c r="N18" s="62">
        <v>9910</v>
      </c>
      <c r="O18" s="62">
        <v>10415</v>
      </c>
      <c r="P18" s="62">
        <v>11035</v>
      </c>
      <c r="Q18" s="62">
        <v>11340</v>
      </c>
      <c r="R18" s="69">
        <v>5.0999999999999996</v>
      </c>
      <c r="S18" s="69">
        <v>7.5</v>
      </c>
      <c r="T18" s="69">
        <v>8.4</v>
      </c>
      <c r="U18" s="62">
        <v>134581</v>
      </c>
      <c r="V18" s="62">
        <v>132979</v>
      </c>
      <c r="W18" s="62">
        <v>134801</v>
      </c>
      <c r="Y18" s="41">
        <f t="shared" si="0"/>
        <v>65.935030728709393</v>
      </c>
    </row>
    <row r="19" spans="1:25" x14ac:dyDescent="0.25">
      <c r="A19" s="42">
        <v>158</v>
      </c>
      <c r="B19" s="61" t="s">
        <v>101</v>
      </c>
      <c r="C19" s="62">
        <v>4886</v>
      </c>
      <c r="D19" s="62">
        <v>4660</v>
      </c>
      <c r="E19" s="62">
        <v>4529</v>
      </c>
      <c r="F19" s="62">
        <v>4489</v>
      </c>
      <c r="G19" s="62">
        <v>4392</v>
      </c>
      <c r="H19" s="62">
        <v>4440</v>
      </c>
      <c r="I19" s="62">
        <v>4509</v>
      </c>
      <c r="J19" s="62">
        <v>4690</v>
      </c>
      <c r="K19" s="62">
        <v>5051</v>
      </c>
      <c r="L19" s="62">
        <v>5432</v>
      </c>
      <c r="M19" s="62">
        <v>6675</v>
      </c>
      <c r="N19" s="62">
        <v>7290</v>
      </c>
      <c r="O19" s="62">
        <v>7345</v>
      </c>
      <c r="P19" s="62">
        <v>7515</v>
      </c>
      <c r="Q19" s="62">
        <v>7675</v>
      </c>
      <c r="R19" s="69">
        <v>3.9</v>
      </c>
      <c r="S19" s="69">
        <v>6</v>
      </c>
      <c r="T19" s="69">
        <v>6.4</v>
      </c>
      <c r="U19" s="62">
        <v>126460</v>
      </c>
      <c r="V19" s="62">
        <v>120904</v>
      </c>
      <c r="W19" s="62">
        <v>119622</v>
      </c>
      <c r="Y19" s="41">
        <f t="shared" si="0"/>
        <v>57.0814572247237</v>
      </c>
    </row>
    <row r="20" spans="1:25" x14ac:dyDescent="0.25">
      <c r="A20" s="42">
        <v>159</v>
      </c>
      <c r="B20" s="61" t="s">
        <v>102</v>
      </c>
      <c r="C20" s="62">
        <v>20262</v>
      </c>
      <c r="D20" s="62">
        <v>19719</v>
      </c>
      <c r="E20" s="62">
        <v>19098</v>
      </c>
      <c r="F20" s="62">
        <v>18578</v>
      </c>
      <c r="G20" s="62">
        <v>18869</v>
      </c>
      <c r="H20" s="62">
        <v>18518</v>
      </c>
      <c r="I20" s="62">
        <v>18911</v>
      </c>
      <c r="J20" s="62">
        <v>19708</v>
      </c>
      <c r="K20" s="62">
        <v>20862</v>
      </c>
      <c r="L20" s="62">
        <v>22278</v>
      </c>
      <c r="M20" s="62">
        <v>25709</v>
      </c>
      <c r="N20" s="62">
        <v>28035</v>
      </c>
      <c r="O20" s="62">
        <v>28955</v>
      </c>
      <c r="P20" s="62">
        <v>30170</v>
      </c>
      <c r="Q20" s="62">
        <v>32090</v>
      </c>
      <c r="R20" s="69">
        <v>5.9</v>
      </c>
      <c r="S20" s="69">
        <v>8.6</v>
      </c>
      <c r="T20" s="69">
        <v>9.8000000000000007</v>
      </c>
      <c r="U20" s="62">
        <v>344007</v>
      </c>
      <c r="V20" s="62">
        <v>327065</v>
      </c>
      <c r="W20" s="62">
        <v>326041</v>
      </c>
      <c r="Y20" s="41">
        <f t="shared" si="0"/>
        <v>58.375283782449905</v>
      </c>
    </row>
    <row r="21" spans="1:25" x14ac:dyDescent="0.25">
      <c r="A21" s="42">
        <v>159016</v>
      </c>
      <c r="B21" s="63" t="s">
        <v>103</v>
      </c>
      <c r="C21" s="64" t="s">
        <v>24</v>
      </c>
      <c r="D21" s="64" t="s">
        <v>24</v>
      </c>
      <c r="E21" s="64">
        <v>11014</v>
      </c>
      <c r="F21" s="64">
        <v>10769</v>
      </c>
      <c r="G21" s="64">
        <v>10911</v>
      </c>
      <c r="H21" s="64">
        <v>10752</v>
      </c>
      <c r="I21" s="64">
        <v>10891</v>
      </c>
      <c r="J21" s="64">
        <v>11352</v>
      </c>
      <c r="K21" s="64">
        <v>12269</v>
      </c>
      <c r="L21" s="64">
        <v>13391</v>
      </c>
      <c r="M21" s="64">
        <v>15410</v>
      </c>
      <c r="N21" s="64">
        <v>15650</v>
      </c>
      <c r="O21" s="64">
        <v>16270</v>
      </c>
      <c r="P21" s="64">
        <v>17265</v>
      </c>
      <c r="Q21" s="64">
        <v>18815</v>
      </c>
      <c r="R21" s="70" t="s">
        <v>24</v>
      </c>
      <c r="S21" s="70">
        <v>13.1</v>
      </c>
      <c r="T21" s="70">
        <v>15.8</v>
      </c>
      <c r="U21" s="64">
        <v>121884</v>
      </c>
      <c r="V21" s="64">
        <v>119177</v>
      </c>
      <c r="W21" s="64">
        <v>118911</v>
      </c>
      <c r="Y21" s="41"/>
    </row>
    <row r="22" spans="1:25" x14ac:dyDescent="0.25">
      <c r="A22" s="42">
        <v>159999</v>
      </c>
      <c r="B22" s="63" t="s">
        <v>154</v>
      </c>
      <c r="C22" s="62" t="s">
        <v>24</v>
      </c>
      <c r="D22" s="62" t="s">
        <v>24</v>
      </c>
      <c r="E22" s="62">
        <v>8084</v>
      </c>
      <c r="F22" s="62">
        <v>7809</v>
      </c>
      <c r="G22" s="62">
        <v>7958</v>
      </c>
      <c r="H22" s="62">
        <v>7766</v>
      </c>
      <c r="I22" s="62">
        <v>8020</v>
      </c>
      <c r="J22" s="62">
        <v>8356</v>
      </c>
      <c r="K22" s="62">
        <v>8593</v>
      </c>
      <c r="L22" s="62">
        <v>8887</v>
      </c>
      <c r="M22" s="62">
        <v>10299</v>
      </c>
      <c r="N22" s="62">
        <v>12385</v>
      </c>
      <c r="O22" s="62">
        <v>12685</v>
      </c>
      <c r="P22" s="62">
        <v>12905</v>
      </c>
      <c r="Q22" s="62">
        <v>13275</v>
      </c>
      <c r="R22" s="69" t="s">
        <v>24</v>
      </c>
      <c r="S22" s="69">
        <v>5.9575348264450092</v>
      </c>
      <c r="T22" s="69">
        <v>6.4090184908028771</v>
      </c>
      <c r="U22" s="62">
        <v>222123</v>
      </c>
      <c r="V22" s="62">
        <v>207888</v>
      </c>
      <c r="W22" s="62">
        <v>207130</v>
      </c>
      <c r="Y22" s="41"/>
    </row>
    <row r="23" spans="1:25" x14ac:dyDescent="0.25">
      <c r="A23" s="42">
        <v>2</v>
      </c>
      <c r="B23" s="63" t="s">
        <v>104</v>
      </c>
      <c r="C23" s="64">
        <v>167595</v>
      </c>
      <c r="D23" s="64">
        <v>165870</v>
      </c>
      <c r="E23" s="64">
        <v>164632</v>
      </c>
      <c r="F23" s="64">
        <v>161409</v>
      </c>
      <c r="G23" s="64">
        <v>160303</v>
      </c>
      <c r="H23" s="64">
        <v>160800</v>
      </c>
      <c r="I23" s="64">
        <v>164319</v>
      </c>
      <c r="J23" s="64">
        <v>170246</v>
      </c>
      <c r="K23" s="64">
        <v>181572</v>
      </c>
      <c r="L23" s="64">
        <v>195197</v>
      </c>
      <c r="M23" s="64">
        <v>223573</v>
      </c>
      <c r="N23" s="64">
        <v>247535</v>
      </c>
      <c r="O23" s="64">
        <v>257705</v>
      </c>
      <c r="P23" s="64">
        <v>268505</v>
      </c>
      <c r="Q23" s="64">
        <v>274635</v>
      </c>
      <c r="R23" s="70">
        <v>7.7</v>
      </c>
      <c r="S23" s="70">
        <v>11.6</v>
      </c>
      <c r="T23" s="70">
        <v>12.8</v>
      </c>
      <c r="U23" s="64">
        <v>2163919</v>
      </c>
      <c r="V23" s="64">
        <v>2139976</v>
      </c>
      <c r="W23" s="64">
        <v>2148238</v>
      </c>
      <c r="Y23" s="41">
        <f t="shared" si="0"/>
        <v>63.868253826188131</v>
      </c>
    </row>
    <row r="24" spans="1:25" x14ac:dyDescent="0.25">
      <c r="A24" s="42">
        <v>241</v>
      </c>
      <c r="B24" s="61" t="s">
        <v>105</v>
      </c>
      <c r="C24" s="62">
        <v>115165</v>
      </c>
      <c r="D24" s="62">
        <v>115063</v>
      </c>
      <c r="E24" s="62">
        <v>114709</v>
      </c>
      <c r="F24" s="62">
        <v>112514</v>
      </c>
      <c r="G24" s="62">
        <v>111911</v>
      </c>
      <c r="H24" s="62">
        <v>112021</v>
      </c>
      <c r="I24" s="62">
        <v>115062</v>
      </c>
      <c r="J24" s="62">
        <v>119366</v>
      </c>
      <c r="K24" s="62">
        <v>126962</v>
      </c>
      <c r="L24" s="62">
        <v>136533</v>
      </c>
      <c r="M24" s="62">
        <v>154696</v>
      </c>
      <c r="N24" s="62">
        <v>168735</v>
      </c>
      <c r="O24" s="62">
        <v>175170</v>
      </c>
      <c r="P24" s="62">
        <v>181570</v>
      </c>
      <c r="Q24" s="62">
        <v>185310</v>
      </c>
      <c r="R24" s="69">
        <v>10.199999999999999</v>
      </c>
      <c r="S24" s="69">
        <v>14.7</v>
      </c>
      <c r="T24" s="69">
        <v>16</v>
      </c>
      <c r="U24" s="62">
        <v>1128543</v>
      </c>
      <c r="V24" s="62">
        <v>1148700</v>
      </c>
      <c r="W24" s="62">
        <v>1157115</v>
      </c>
      <c r="Y24" s="41">
        <f t="shared" si="0"/>
        <v>60.908262058785219</v>
      </c>
    </row>
    <row r="25" spans="1:25" ht="24.75" x14ac:dyDescent="0.25">
      <c r="A25" s="42">
        <v>241001</v>
      </c>
      <c r="B25" s="63" t="s">
        <v>106</v>
      </c>
      <c r="C25" s="64">
        <v>75016</v>
      </c>
      <c r="D25" s="64">
        <v>74898</v>
      </c>
      <c r="E25" s="64">
        <v>74977</v>
      </c>
      <c r="F25" s="64">
        <v>74111</v>
      </c>
      <c r="G25" s="64">
        <v>73483</v>
      </c>
      <c r="H25" s="64">
        <v>73448</v>
      </c>
      <c r="I25" s="64">
        <v>75793</v>
      </c>
      <c r="J25" s="64">
        <v>78442</v>
      </c>
      <c r="K25" s="64">
        <v>82727</v>
      </c>
      <c r="L25" s="64">
        <v>88541</v>
      </c>
      <c r="M25" s="64">
        <v>97357</v>
      </c>
      <c r="N25" s="64">
        <v>104465</v>
      </c>
      <c r="O25" s="64">
        <v>107965</v>
      </c>
      <c r="P25" s="64">
        <v>111255</v>
      </c>
      <c r="Q25" s="64">
        <v>113440</v>
      </c>
      <c r="R25" s="70">
        <v>14.5</v>
      </c>
      <c r="S25" s="70">
        <v>19.600000000000001</v>
      </c>
      <c r="T25" s="70">
        <v>21.1</v>
      </c>
      <c r="U25" s="64">
        <v>515729</v>
      </c>
      <c r="V25" s="64">
        <v>532864</v>
      </c>
      <c r="W25" s="64">
        <v>536925</v>
      </c>
      <c r="Y25" s="41">
        <f t="shared" si="0"/>
        <v>51.221072837794601</v>
      </c>
    </row>
    <row r="26" spans="1:25" x14ac:dyDescent="0.25">
      <c r="A26" s="42">
        <v>241999</v>
      </c>
      <c r="B26" s="63" t="s">
        <v>155</v>
      </c>
      <c r="C26" s="62">
        <v>40149</v>
      </c>
      <c r="D26" s="62">
        <v>40165</v>
      </c>
      <c r="E26" s="62">
        <v>39732</v>
      </c>
      <c r="F26" s="62">
        <v>38403</v>
      </c>
      <c r="G26" s="62">
        <v>38428</v>
      </c>
      <c r="H26" s="62">
        <v>38573</v>
      </c>
      <c r="I26" s="62">
        <v>39269</v>
      </c>
      <c r="J26" s="62">
        <v>40924</v>
      </c>
      <c r="K26" s="62">
        <v>44235</v>
      </c>
      <c r="L26" s="62">
        <v>47992</v>
      </c>
      <c r="M26" s="62">
        <v>57339</v>
      </c>
      <c r="N26" s="62">
        <v>64270</v>
      </c>
      <c r="O26" s="62">
        <v>67205</v>
      </c>
      <c r="P26" s="62">
        <v>70315</v>
      </c>
      <c r="Q26" s="62">
        <v>71870</v>
      </c>
      <c r="R26" s="69">
        <v>6.5515800879222734</v>
      </c>
      <c r="S26" s="69">
        <v>10.436220032606084</v>
      </c>
      <c r="T26" s="69">
        <v>11.588384204840452</v>
      </c>
      <c r="U26" s="62">
        <v>612814</v>
      </c>
      <c r="V26" s="62">
        <v>615836</v>
      </c>
      <c r="W26" s="62">
        <v>620190</v>
      </c>
      <c r="Y26" s="41">
        <f t="shared" si="0"/>
        <v>79.008194475578463</v>
      </c>
    </row>
    <row r="27" spans="1:25" x14ac:dyDescent="0.25">
      <c r="A27" s="42">
        <v>251</v>
      </c>
      <c r="B27" s="61" t="s">
        <v>107</v>
      </c>
      <c r="C27" s="62">
        <v>8256</v>
      </c>
      <c r="D27" s="62">
        <v>8139</v>
      </c>
      <c r="E27" s="62">
        <v>8229</v>
      </c>
      <c r="F27" s="62">
        <v>8105</v>
      </c>
      <c r="G27" s="62">
        <v>8099</v>
      </c>
      <c r="H27" s="62">
        <v>8183</v>
      </c>
      <c r="I27" s="62">
        <v>8386</v>
      </c>
      <c r="J27" s="62">
        <v>9184</v>
      </c>
      <c r="K27" s="62">
        <v>10761</v>
      </c>
      <c r="L27" s="62">
        <v>11631</v>
      </c>
      <c r="M27" s="62">
        <v>13826</v>
      </c>
      <c r="N27" s="62">
        <v>15540</v>
      </c>
      <c r="O27" s="62">
        <v>16065</v>
      </c>
      <c r="P27" s="62">
        <v>17565</v>
      </c>
      <c r="Q27" s="62">
        <v>18545</v>
      </c>
      <c r="R27" s="69">
        <v>3.8</v>
      </c>
      <c r="S27" s="69">
        <v>7.2</v>
      </c>
      <c r="T27" s="69">
        <v>8.5</v>
      </c>
      <c r="U27" s="62">
        <v>215548</v>
      </c>
      <c r="V27" s="62">
        <v>215082</v>
      </c>
      <c r="W27" s="62">
        <v>217089</v>
      </c>
      <c r="Y27" s="41">
        <f t="shared" si="0"/>
        <v>124.62451550387597</v>
      </c>
    </row>
    <row r="28" spans="1:25" x14ac:dyDescent="0.25">
      <c r="A28" s="42">
        <v>252</v>
      </c>
      <c r="B28" s="63" t="s">
        <v>108</v>
      </c>
      <c r="C28" s="64">
        <v>11014</v>
      </c>
      <c r="D28" s="64">
        <v>10617</v>
      </c>
      <c r="E28" s="64">
        <v>10381</v>
      </c>
      <c r="F28" s="64">
        <v>10213</v>
      </c>
      <c r="G28" s="64">
        <v>10154</v>
      </c>
      <c r="H28" s="64">
        <v>10394</v>
      </c>
      <c r="I28" s="64">
        <v>10319</v>
      </c>
      <c r="J28" s="64">
        <v>10342</v>
      </c>
      <c r="K28" s="64">
        <v>10719</v>
      </c>
      <c r="L28" s="64">
        <v>11665</v>
      </c>
      <c r="M28" s="64">
        <v>13461</v>
      </c>
      <c r="N28" s="64">
        <v>15065</v>
      </c>
      <c r="O28" s="64">
        <v>15795</v>
      </c>
      <c r="P28" s="64">
        <v>16535</v>
      </c>
      <c r="Q28" s="64">
        <v>16910</v>
      </c>
      <c r="R28" s="70">
        <v>6.9</v>
      </c>
      <c r="S28" s="70">
        <v>10.199999999999999</v>
      </c>
      <c r="T28" s="70">
        <v>11.4</v>
      </c>
      <c r="U28" s="64">
        <v>159840</v>
      </c>
      <c r="V28" s="64">
        <v>148265</v>
      </c>
      <c r="W28" s="64">
        <v>148549</v>
      </c>
      <c r="Y28" s="41">
        <f t="shared" si="0"/>
        <v>53.531868530960594</v>
      </c>
    </row>
    <row r="29" spans="1:25" x14ac:dyDescent="0.25">
      <c r="A29" s="42">
        <v>254</v>
      </c>
      <c r="B29" s="63" t="s">
        <v>109</v>
      </c>
      <c r="C29" s="64">
        <v>14631</v>
      </c>
      <c r="D29" s="64">
        <v>14237</v>
      </c>
      <c r="E29" s="64">
        <v>13889</v>
      </c>
      <c r="F29" s="64">
        <v>13669</v>
      </c>
      <c r="G29" s="64">
        <v>13466</v>
      </c>
      <c r="H29" s="64">
        <v>13637</v>
      </c>
      <c r="I29" s="64">
        <v>13859</v>
      </c>
      <c r="J29" s="64">
        <v>14417</v>
      </c>
      <c r="K29" s="64">
        <v>15353</v>
      </c>
      <c r="L29" s="64">
        <v>16412</v>
      </c>
      <c r="M29" s="64">
        <v>19567</v>
      </c>
      <c r="N29" s="64">
        <v>21915</v>
      </c>
      <c r="O29" s="64">
        <v>22775</v>
      </c>
      <c r="P29" s="64">
        <v>24090</v>
      </c>
      <c r="Q29" s="64">
        <v>24995</v>
      </c>
      <c r="R29" s="70">
        <v>5</v>
      </c>
      <c r="S29" s="70">
        <v>7.9</v>
      </c>
      <c r="T29" s="70">
        <v>9.1</v>
      </c>
      <c r="U29" s="64">
        <v>290643</v>
      </c>
      <c r="V29" s="64">
        <v>277300</v>
      </c>
      <c r="W29" s="64">
        <v>275817</v>
      </c>
      <c r="Y29" s="41">
        <f t="shared" si="0"/>
        <v>70.835896384389315</v>
      </c>
    </row>
    <row r="30" spans="1:25" x14ac:dyDescent="0.25">
      <c r="A30" s="42">
        <v>254021</v>
      </c>
      <c r="B30" s="61" t="s">
        <v>110</v>
      </c>
      <c r="C30" s="62" t="s">
        <v>24</v>
      </c>
      <c r="D30" s="62" t="s">
        <v>24</v>
      </c>
      <c r="E30" s="62">
        <v>8448</v>
      </c>
      <c r="F30" s="62">
        <v>8344</v>
      </c>
      <c r="G30" s="62">
        <v>8279</v>
      </c>
      <c r="H30" s="62">
        <v>8445</v>
      </c>
      <c r="I30" s="62">
        <v>8609</v>
      </c>
      <c r="J30" s="62">
        <v>8826</v>
      </c>
      <c r="K30" s="62">
        <v>9212</v>
      </c>
      <c r="L30" s="62">
        <v>9796</v>
      </c>
      <c r="M30" s="62">
        <v>11180</v>
      </c>
      <c r="N30" s="62">
        <v>12505</v>
      </c>
      <c r="O30" s="62">
        <v>13285</v>
      </c>
      <c r="P30" s="62">
        <v>14425</v>
      </c>
      <c r="Q30" s="62">
        <v>14830</v>
      </c>
      <c r="R30" s="69" t="s">
        <v>24</v>
      </c>
      <c r="S30" s="69">
        <v>12.3</v>
      </c>
      <c r="T30" s="69">
        <v>14.6</v>
      </c>
      <c r="U30" s="62">
        <v>102575</v>
      </c>
      <c r="V30" s="62">
        <v>101687</v>
      </c>
      <c r="W30" s="62">
        <v>101693</v>
      </c>
      <c r="Y30" s="41"/>
    </row>
    <row r="31" spans="1:25" x14ac:dyDescent="0.25">
      <c r="A31" s="42">
        <v>254999</v>
      </c>
      <c r="B31" s="61" t="s">
        <v>156</v>
      </c>
      <c r="C31" s="62" t="s">
        <v>24</v>
      </c>
      <c r="D31" s="62" t="s">
        <v>24</v>
      </c>
      <c r="E31" s="62">
        <v>5441</v>
      </c>
      <c r="F31" s="62">
        <v>5325</v>
      </c>
      <c r="G31" s="62">
        <v>5187</v>
      </c>
      <c r="H31" s="62">
        <v>5192</v>
      </c>
      <c r="I31" s="62">
        <v>5250</v>
      </c>
      <c r="J31" s="62">
        <v>5591</v>
      </c>
      <c r="K31" s="62">
        <v>6141</v>
      </c>
      <c r="L31" s="62">
        <v>6616</v>
      </c>
      <c r="M31" s="62">
        <v>8387</v>
      </c>
      <c r="N31" s="62">
        <v>9410</v>
      </c>
      <c r="O31" s="62">
        <v>9490</v>
      </c>
      <c r="P31" s="62">
        <v>9665</v>
      </c>
      <c r="Q31" s="62">
        <v>10165</v>
      </c>
      <c r="R31" s="69" t="s">
        <v>24</v>
      </c>
      <c r="S31" s="69">
        <v>5.3583732411609617</v>
      </c>
      <c r="T31" s="69">
        <v>5.8377937561737614</v>
      </c>
      <c r="U31" s="62">
        <v>188068</v>
      </c>
      <c r="V31" s="62">
        <v>175613</v>
      </c>
      <c r="W31" s="62">
        <v>174124</v>
      </c>
      <c r="Y31" s="41"/>
    </row>
    <row r="32" spans="1:25" x14ac:dyDescent="0.25">
      <c r="A32" s="42">
        <v>255</v>
      </c>
      <c r="B32" s="63" t="s">
        <v>111</v>
      </c>
      <c r="C32" s="64">
        <v>3433</v>
      </c>
      <c r="D32" s="64">
        <v>3274</v>
      </c>
      <c r="E32" s="64">
        <v>3213</v>
      </c>
      <c r="F32" s="64">
        <v>3109</v>
      </c>
      <c r="G32" s="64">
        <v>3033</v>
      </c>
      <c r="H32" s="64">
        <v>3063</v>
      </c>
      <c r="I32" s="64">
        <v>3100</v>
      </c>
      <c r="J32" s="64">
        <v>3072</v>
      </c>
      <c r="K32" s="64">
        <v>3094</v>
      </c>
      <c r="L32" s="64">
        <v>3131</v>
      </c>
      <c r="M32" s="64">
        <v>3855</v>
      </c>
      <c r="N32" s="64">
        <v>4300</v>
      </c>
      <c r="O32" s="64">
        <v>4350</v>
      </c>
      <c r="P32" s="64">
        <v>4330</v>
      </c>
      <c r="Q32" s="64">
        <v>4275</v>
      </c>
      <c r="R32" s="70">
        <v>4.4000000000000004</v>
      </c>
      <c r="S32" s="70">
        <v>6</v>
      </c>
      <c r="T32" s="70">
        <v>6.1</v>
      </c>
      <c r="U32" s="64">
        <v>77918</v>
      </c>
      <c r="V32" s="64">
        <v>71510</v>
      </c>
      <c r="W32" s="64">
        <v>70458</v>
      </c>
      <c r="Y32" s="41">
        <f t="shared" si="0"/>
        <v>24.526653073113895</v>
      </c>
    </row>
    <row r="33" spans="1:25" x14ac:dyDescent="0.25">
      <c r="A33" s="42">
        <v>256</v>
      </c>
      <c r="B33" s="61" t="s">
        <v>112</v>
      </c>
      <c r="C33" s="62">
        <v>5488</v>
      </c>
      <c r="D33" s="62">
        <v>5402</v>
      </c>
      <c r="E33" s="62">
        <v>5316</v>
      </c>
      <c r="F33" s="62">
        <v>5301</v>
      </c>
      <c r="G33" s="62">
        <v>5184</v>
      </c>
      <c r="H33" s="62">
        <v>5160</v>
      </c>
      <c r="I33" s="62">
        <v>5252</v>
      </c>
      <c r="J33" s="62">
        <v>5374</v>
      </c>
      <c r="K33" s="62">
        <v>5829</v>
      </c>
      <c r="L33" s="62">
        <v>6299</v>
      </c>
      <c r="M33" s="62">
        <v>7452</v>
      </c>
      <c r="N33" s="62">
        <v>9380</v>
      </c>
      <c r="O33" s="62">
        <v>10010</v>
      </c>
      <c r="P33" s="62">
        <v>10430</v>
      </c>
      <c r="Q33" s="62">
        <v>10345</v>
      </c>
      <c r="R33" s="69">
        <v>4.4000000000000004</v>
      </c>
      <c r="S33" s="69">
        <v>7.7</v>
      </c>
      <c r="T33" s="69">
        <v>8.5</v>
      </c>
      <c r="U33" s="62">
        <v>125870</v>
      </c>
      <c r="V33" s="62">
        <v>121503</v>
      </c>
      <c r="W33" s="62">
        <v>121390</v>
      </c>
      <c r="Y33" s="41">
        <f t="shared" si="0"/>
        <v>88.502186588921276</v>
      </c>
    </row>
    <row r="34" spans="1:25" x14ac:dyDescent="0.25">
      <c r="A34" s="42">
        <v>257</v>
      </c>
      <c r="B34" s="63" t="s">
        <v>113</v>
      </c>
      <c r="C34" s="64">
        <v>9608</v>
      </c>
      <c r="D34" s="64">
        <v>9138</v>
      </c>
      <c r="E34" s="64">
        <v>8895</v>
      </c>
      <c r="F34" s="64">
        <v>8498</v>
      </c>
      <c r="G34" s="64">
        <v>8456</v>
      </c>
      <c r="H34" s="64">
        <v>8342</v>
      </c>
      <c r="I34" s="64">
        <v>8341</v>
      </c>
      <c r="J34" s="64">
        <v>8491</v>
      </c>
      <c r="K34" s="64">
        <v>8854</v>
      </c>
      <c r="L34" s="64">
        <v>9526</v>
      </c>
      <c r="M34" s="64">
        <v>10716</v>
      </c>
      <c r="N34" s="64">
        <v>12600</v>
      </c>
      <c r="O34" s="64">
        <v>13545</v>
      </c>
      <c r="P34" s="64">
        <v>13985</v>
      </c>
      <c r="Q34" s="64">
        <v>14255</v>
      </c>
      <c r="R34" s="70">
        <v>5.8</v>
      </c>
      <c r="S34" s="70">
        <v>8</v>
      </c>
      <c r="T34" s="70">
        <v>9</v>
      </c>
      <c r="U34" s="64">
        <v>165557</v>
      </c>
      <c r="V34" s="64">
        <v>157616</v>
      </c>
      <c r="W34" s="64">
        <v>157820</v>
      </c>
      <c r="Y34" s="41">
        <f t="shared" si="0"/>
        <v>48.365945045795172</v>
      </c>
    </row>
    <row r="35" spans="1:25" x14ac:dyDescent="0.25">
      <c r="A35" s="42">
        <v>3</v>
      </c>
      <c r="B35" s="63" t="s">
        <v>114</v>
      </c>
      <c r="C35" s="64">
        <v>69762</v>
      </c>
      <c r="D35" s="64">
        <v>68586</v>
      </c>
      <c r="E35" s="64">
        <v>67702</v>
      </c>
      <c r="F35" s="64">
        <v>67279</v>
      </c>
      <c r="G35" s="64">
        <v>67529</v>
      </c>
      <c r="H35" s="64">
        <v>67951</v>
      </c>
      <c r="I35" s="64">
        <v>69224</v>
      </c>
      <c r="J35" s="64">
        <v>71972</v>
      </c>
      <c r="K35" s="64">
        <v>77840</v>
      </c>
      <c r="L35" s="64">
        <v>85566</v>
      </c>
      <c r="M35" s="64">
        <v>101355</v>
      </c>
      <c r="N35" s="64">
        <v>116020</v>
      </c>
      <c r="O35" s="64">
        <v>120060</v>
      </c>
      <c r="P35" s="64">
        <v>126195</v>
      </c>
      <c r="Q35" s="64">
        <v>132025</v>
      </c>
      <c r="R35" s="70">
        <v>4.0999999999999996</v>
      </c>
      <c r="S35" s="70">
        <v>6.8</v>
      </c>
      <c r="T35" s="70">
        <v>7.7</v>
      </c>
      <c r="U35" s="64">
        <v>1704133</v>
      </c>
      <c r="V35" s="64">
        <v>1703945</v>
      </c>
      <c r="W35" s="64">
        <v>1716448</v>
      </c>
      <c r="Y35" s="41">
        <f t="shared" si="0"/>
        <v>89.250594879733953</v>
      </c>
    </row>
    <row r="36" spans="1:25" x14ac:dyDescent="0.25">
      <c r="A36" s="42">
        <v>351</v>
      </c>
      <c r="B36" s="61" t="s">
        <v>115</v>
      </c>
      <c r="C36" s="62">
        <v>7805</v>
      </c>
      <c r="D36" s="62">
        <v>7594</v>
      </c>
      <c r="E36" s="62">
        <v>7394</v>
      </c>
      <c r="F36" s="62">
        <v>7449</v>
      </c>
      <c r="G36" s="62">
        <v>7472</v>
      </c>
      <c r="H36" s="62">
        <v>7584</v>
      </c>
      <c r="I36" s="62">
        <v>7689</v>
      </c>
      <c r="J36" s="62">
        <v>7959</v>
      </c>
      <c r="K36" s="62">
        <v>8519</v>
      </c>
      <c r="L36" s="62">
        <v>9503</v>
      </c>
      <c r="M36" s="62">
        <v>10974</v>
      </c>
      <c r="N36" s="62">
        <v>12675</v>
      </c>
      <c r="O36" s="62">
        <v>13430</v>
      </c>
      <c r="P36" s="62">
        <v>14130</v>
      </c>
      <c r="Q36" s="62">
        <v>14330</v>
      </c>
      <c r="R36" s="69">
        <v>4.3</v>
      </c>
      <c r="S36" s="69">
        <v>7.1</v>
      </c>
      <c r="T36" s="69">
        <v>8</v>
      </c>
      <c r="U36" s="62">
        <v>182444</v>
      </c>
      <c r="V36" s="62">
        <v>178370</v>
      </c>
      <c r="W36" s="62">
        <v>179011</v>
      </c>
      <c r="Y36" s="41">
        <f t="shared" si="0"/>
        <v>83.60025624599615</v>
      </c>
    </row>
    <row r="37" spans="1:25" x14ac:dyDescent="0.25">
      <c r="A37" s="42">
        <v>352</v>
      </c>
      <c r="B37" s="61" t="s">
        <v>116</v>
      </c>
      <c r="C37" s="62">
        <v>8730</v>
      </c>
      <c r="D37" s="62">
        <v>8486</v>
      </c>
      <c r="E37" s="62">
        <v>8328</v>
      </c>
      <c r="F37" s="62">
        <v>8238</v>
      </c>
      <c r="G37" s="62">
        <v>8184</v>
      </c>
      <c r="H37" s="62">
        <v>8131</v>
      </c>
      <c r="I37" s="62">
        <v>8134</v>
      </c>
      <c r="J37" s="62">
        <v>8167</v>
      </c>
      <c r="K37" s="62">
        <v>8660</v>
      </c>
      <c r="L37" s="62">
        <v>9787</v>
      </c>
      <c r="M37" s="62">
        <v>11863</v>
      </c>
      <c r="N37" s="62">
        <v>13215</v>
      </c>
      <c r="O37" s="62">
        <v>13215</v>
      </c>
      <c r="P37" s="62">
        <v>13335</v>
      </c>
      <c r="Q37" s="62">
        <v>13345</v>
      </c>
      <c r="R37" s="69">
        <v>4.3</v>
      </c>
      <c r="S37" s="69">
        <v>6.7</v>
      </c>
      <c r="T37" s="69">
        <v>6.7</v>
      </c>
      <c r="U37" s="62">
        <v>205276</v>
      </c>
      <c r="V37" s="62">
        <v>198670</v>
      </c>
      <c r="W37" s="62">
        <v>198038</v>
      </c>
      <c r="Y37" s="41">
        <f t="shared" si="0"/>
        <v>52.863688430698737</v>
      </c>
    </row>
    <row r="38" spans="1:25" x14ac:dyDescent="0.25">
      <c r="A38" s="42">
        <v>353</v>
      </c>
      <c r="B38" s="61" t="s">
        <v>117</v>
      </c>
      <c r="C38" s="62">
        <v>11011</v>
      </c>
      <c r="D38" s="62">
        <v>10667</v>
      </c>
      <c r="E38" s="62">
        <v>10514</v>
      </c>
      <c r="F38" s="62">
        <v>10670</v>
      </c>
      <c r="G38" s="62">
        <v>10975</v>
      </c>
      <c r="H38" s="62">
        <v>11183</v>
      </c>
      <c r="I38" s="62">
        <v>11025</v>
      </c>
      <c r="J38" s="62">
        <v>11307</v>
      </c>
      <c r="K38" s="62">
        <v>11651</v>
      </c>
      <c r="L38" s="62">
        <v>12035</v>
      </c>
      <c r="M38" s="62">
        <v>13092</v>
      </c>
      <c r="N38" s="62">
        <v>16015</v>
      </c>
      <c r="O38" s="62">
        <v>17475</v>
      </c>
      <c r="P38" s="62">
        <v>18930</v>
      </c>
      <c r="Q38" s="62">
        <v>21285</v>
      </c>
      <c r="R38" s="69">
        <v>4.5999999999999996</v>
      </c>
      <c r="S38" s="69">
        <v>6.4</v>
      </c>
      <c r="T38" s="69">
        <v>8.4</v>
      </c>
      <c r="U38" s="62">
        <v>241827</v>
      </c>
      <c r="V38" s="62">
        <v>250326</v>
      </c>
      <c r="W38" s="62">
        <v>254431</v>
      </c>
      <c r="Y38" s="41">
        <f t="shared" si="0"/>
        <v>93.306693306693305</v>
      </c>
    </row>
    <row r="39" spans="1:25" x14ac:dyDescent="0.25">
      <c r="A39" s="42">
        <v>354</v>
      </c>
      <c r="B39" s="63" t="s">
        <v>118</v>
      </c>
      <c r="C39" s="64">
        <v>1273</v>
      </c>
      <c r="D39" s="64">
        <v>1267</v>
      </c>
      <c r="E39" s="64">
        <v>1301</v>
      </c>
      <c r="F39" s="64">
        <v>1372</v>
      </c>
      <c r="G39" s="64">
        <v>1464</v>
      </c>
      <c r="H39" s="64">
        <v>1487</v>
      </c>
      <c r="I39" s="64">
        <v>1456</v>
      </c>
      <c r="J39" s="64">
        <v>1601</v>
      </c>
      <c r="K39" s="64">
        <v>1882</v>
      </c>
      <c r="L39" s="64">
        <v>2244</v>
      </c>
      <c r="M39" s="64">
        <v>2767</v>
      </c>
      <c r="N39" s="64">
        <v>2825</v>
      </c>
      <c r="O39" s="64">
        <v>2585</v>
      </c>
      <c r="P39" s="64">
        <v>2665</v>
      </c>
      <c r="Q39" s="64">
        <v>2785</v>
      </c>
      <c r="R39" s="70">
        <v>2.5</v>
      </c>
      <c r="S39" s="70">
        <v>5.8</v>
      </c>
      <c r="T39" s="70">
        <v>5.8</v>
      </c>
      <c r="U39" s="64">
        <v>51352</v>
      </c>
      <c r="V39" s="64">
        <v>48825</v>
      </c>
      <c r="W39" s="64">
        <v>48412</v>
      </c>
      <c r="Y39" s="41">
        <f t="shared" si="0"/>
        <v>118.7745483110762</v>
      </c>
    </row>
    <row r="40" spans="1:25" x14ac:dyDescent="0.25">
      <c r="A40" s="42">
        <v>355</v>
      </c>
      <c r="B40" s="61" t="s">
        <v>119</v>
      </c>
      <c r="C40" s="62">
        <v>6903</v>
      </c>
      <c r="D40" s="62">
        <v>6746</v>
      </c>
      <c r="E40" s="62">
        <v>6556</v>
      </c>
      <c r="F40" s="62">
        <v>6390</v>
      </c>
      <c r="G40" s="62">
        <v>6394</v>
      </c>
      <c r="H40" s="62">
        <v>6385</v>
      </c>
      <c r="I40" s="62">
        <v>6645</v>
      </c>
      <c r="J40" s="62">
        <v>6993</v>
      </c>
      <c r="K40" s="62">
        <v>7514</v>
      </c>
      <c r="L40" s="62">
        <v>8364</v>
      </c>
      <c r="M40" s="62">
        <v>9418</v>
      </c>
      <c r="N40" s="62">
        <v>11800</v>
      </c>
      <c r="O40" s="62">
        <v>12105</v>
      </c>
      <c r="P40" s="62">
        <v>12760</v>
      </c>
      <c r="Q40" s="62">
        <v>13120</v>
      </c>
      <c r="R40" s="69">
        <v>3.9</v>
      </c>
      <c r="S40" s="69">
        <v>6.5</v>
      </c>
      <c r="T40" s="69">
        <v>7.1</v>
      </c>
      <c r="U40" s="62">
        <v>175441</v>
      </c>
      <c r="V40" s="62">
        <v>181605</v>
      </c>
      <c r="W40" s="62">
        <v>184139</v>
      </c>
      <c r="Y40" s="41">
        <f t="shared" si="0"/>
        <v>90.062291757207007</v>
      </c>
    </row>
    <row r="41" spans="1:25" x14ac:dyDescent="0.25">
      <c r="A41" s="42">
        <v>356</v>
      </c>
      <c r="B41" s="61" t="s">
        <v>120</v>
      </c>
      <c r="C41" s="62">
        <v>3984</v>
      </c>
      <c r="D41" s="62">
        <v>3951</v>
      </c>
      <c r="E41" s="62">
        <v>3915</v>
      </c>
      <c r="F41" s="62">
        <v>3854</v>
      </c>
      <c r="G41" s="62">
        <v>3793</v>
      </c>
      <c r="H41" s="62">
        <v>3766</v>
      </c>
      <c r="I41" s="62">
        <v>3961</v>
      </c>
      <c r="J41" s="62">
        <v>4181</v>
      </c>
      <c r="K41" s="62">
        <v>4489</v>
      </c>
      <c r="L41" s="62">
        <v>5090</v>
      </c>
      <c r="M41" s="62">
        <v>6083</v>
      </c>
      <c r="N41" s="62">
        <v>6210</v>
      </c>
      <c r="O41" s="62">
        <v>6360</v>
      </c>
      <c r="P41" s="62">
        <v>6560</v>
      </c>
      <c r="Q41" s="62">
        <v>6715</v>
      </c>
      <c r="R41" s="69">
        <v>3.5</v>
      </c>
      <c r="S41" s="69">
        <v>5.5</v>
      </c>
      <c r="T41" s="69">
        <v>5.9</v>
      </c>
      <c r="U41" s="62">
        <v>112741</v>
      </c>
      <c r="V41" s="62">
        <v>112695</v>
      </c>
      <c r="W41" s="62">
        <v>113928</v>
      </c>
      <c r="Y41" s="41">
        <f t="shared" si="0"/>
        <v>68.549196787148588</v>
      </c>
    </row>
    <row r="42" spans="1:25" x14ac:dyDescent="0.25">
      <c r="A42" s="42">
        <v>357</v>
      </c>
      <c r="B42" s="63" t="s">
        <v>121</v>
      </c>
      <c r="C42" s="64">
        <v>6581</v>
      </c>
      <c r="D42" s="64">
        <v>6516</v>
      </c>
      <c r="E42" s="64">
        <v>6495</v>
      </c>
      <c r="F42" s="64">
        <v>6402</v>
      </c>
      <c r="G42" s="64">
        <v>6292</v>
      </c>
      <c r="H42" s="64">
        <v>6172</v>
      </c>
      <c r="I42" s="64">
        <v>6347</v>
      </c>
      <c r="J42" s="64">
        <v>6657</v>
      </c>
      <c r="K42" s="64">
        <v>7204</v>
      </c>
      <c r="L42" s="64">
        <v>7962</v>
      </c>
      <c r="M42" s="64">
        <v>9727</v>
      </c>
      <c r="N42" s="64">
        <v>10720</v>
      </c>
      <c r="O42" s="64">
        <v>10845</v>
      </c>
      <c r="P42" s="64">
        <v>11145</v>
      </c>
      <c r="Q42" s="64">
        <v>11585</v>
      </c>
      <c r="R42" s="70">
        <v>4</v>
      </c>
      <c r="S42" s="70">
        <v>6.6</v>
      </c>
      <c r="T42" s="70">
        <v>7.1</v>
      </c>
      <c r="U42" s="64">
        <v>164875</v>
      </c>
      <c r="V42" s="64">
        <v>163372</v>
      </c>
      <c r="W42" s="64">
        <v>163782</v>
      </c>
      <c r="Y42" s="41">
        <f t="shared" si="0"/>
        <v>76.037076432153171</v>
      </c>
    </row>
    <row r="43" spans="1:25" x14ac:dyDescent="0.25">
      <c r="A43" s="42">
        <v>358</v>
      </c>
      <c r="B43" s="61" t="s">
        <v>122</v>
      </c>
      <c r="C43" s="62">
        <v>5949</v>
      </c>
      <c r="D43" s="62">
        <v>5987</v>
      </c>
      <c r="E43" s="62">
        <v>5929</v>
      </c>
      <c r="F43" s="62">
        <v>5739</v>
      </c>
      <c r="G43" s="62">
        <v>5804</v>
      </c>
      <c r="H43" s="62">
        <v>5915</v>
      </c>
      <c r="I43" s="62">
        <v>5996</v>
      </c>
      <c r="J43" s="62">
        <v>6350</v>
      </c>
      <c r="K43" s="62">
        <v>7260</v>
      </c>
      <c r="L43" s="62">
        <v>7825</v>
      </c>
      <c r="M43" s="62">
        <v>9386</v>
      </c>
      <c r="N43" s="62">
        <v>11140</v>
      </c>
      <c r="O43" s="62">
        <v>10920</v>
      </c>
      <c r="P43" s="62">
        <v>11545</v>
      </c>
      <c r="Q43" s="62">
        <v>12525</v>
      </c>
      <c r="R43" s="69">
        <v>4.2</v>
      </c>
      <c r="S43" s="69">
        <v>8</v>
      </c>
      <c r="T43" s="69">
        <v>8.9</v>
      </c>
      <c r="U43" s="62">
        <v>142678</v>
      </c>
      <c r="V43" s="62">
        <v>139641</v>
      </c>
      <c r="W43" s="62">
        <v>140673</v>
      </c>
      <c r="Y43" s="41">
        <f t="shared" si="0"/>
        <v>110.53958648512355</v>
      </c>
    </row>
    <row r="44" spans="1:25" x14ac:dyDescent="0.25">
      <c r="A44" s="42">
        <v>359</v>
      </c>
      <c r="B44" s="63" t="s">
        <v>123</v>
      </c>
      <c r="C44" s="64">
        <v>8004</v>
      </c>
      <c r="D44" s="64">
        <v>7920</v>
      </c>
      <c r="E44" s="64">
        <v>7999</v>
      </c>
      <c r="F44" s="64">
        <v>8070</v>
      </c>
      <c r="G44" s="64">
        <v>8139</v>
      </c>
      <c r="H44" s="64">
        <v>8248</v>
      </c>
      <c r="I44" s="64">
        <v>8854</v>
      </c>
      <c r="J44" s="64">
        <v>9454</v>
      </c>
      <c r="K44" s="64">
        <v>10570</v>
      </c>
      <c r="L44" s="64">
        <v>11524</v>
      </c>
      <c r="M44" s="64">
        <v>14684</v>
      </c>
      <c r="N44" s="64">
        <v>16345</v>
      </c>
      <c r="O44" s="64">
        <v>17280</v>
      </c>
      <c r="P44" s="64">
        <v>18555</v>
      </c>
      <c r="Q44" s="64">
        <v>19385</v>
      </c>
      <c r="R44" s="70">
        <v>4.0999999999999996</v>
      </c>
      <c r="S44" s="70">
        <v>8.1</v>
      </c>
      <c r="T44" s="70">
        <v>9.5</v>
      </c>
      <c r="U44" s="64">
        <v>196475</v>
      </c>
      <c r="V44" s="64">
        <v>201638</v>
      </c>
      <c r="W44" s="64">
        <v>204512</v>
      </c>
      <c r="Y44" s="41">
        <f t="shared" si="0"/>
        <v>142.19140429785108</v>
      </c>
    </row>
    <row r="45" spans="1:25" x14ac:dyDescent="0.25">
      <c r="A45" s="42">
        <v>360</v>
      </c>
      <c r="B45" s="63" t="s">
        <v>124</v>
      </c>
      <c r="C45" s="64">
        <v>2786</v>
      </c>
      <c r="D45" s="64">
        <v>2742</v>
      </c>
      <c r="E45" s="64">
        <v>2695</v>
      </c>
      <c r="F45" s="64">
        <v>2550</v>
      </c>
      <c r="G45" s="64">
        <v>2527</v>
      </c>
      <c r="H45" s="64">
        <v>2555</v>
      </c>
      <c r="I45" s="64">
        <v>2563</v>
      </c>
      <c r="J45" s="64">
        <v>2634</v>
      </c>
      <c r="K45" s="64">
        <v>3031</v>
      </c>
      <c r="L45" s="64">
        <v>3588</v>
      </c>
      <c r="M45" s="64">
        <v>4184</v>
      </c>
      <c r="N45" s="64">
        <v>5020</v>
      </c>
      <c r="O45" s="64">
        <v>5335</v>
      </c>
      <c r="P45" s="64">
        <v>5605</v>
      </c>
      <c r="Q45" s="64">
        <v>5765</v>
      </c>
      <c r="R45" s="70">
        <v>2.9</v>
      </c>
      <c r="S45" s="70">
        <v>5.4</v>
      </c>
      <c r="T45" s="70">
        <v>6.2</v>
      </c>
      <c r="U45" s="64">
        <v>96940</v>
      </c>
      <c r="V45" s="64">
        <v>92961</v>
      </c>
      <c r="W45" s="64">
        <v>92389</v>
      </c>
      <c r="Y45" s="41">
        <f t="shared" si="0"/>
        <v>106.92749461593682</v>
      </c>
    </row>
    <row r="46" spans="1:25" x14ac:dyDescent="0.25">
      <c r="A46" s="42">
        <v>361</v>
      </c>
      <c r="B46" s="61" t="s">
        <v>125</v>
      </c>
      <c r="C46" s="62">
        <v>6736</v>
      </c>
      <c r="D46" s="62">
        <v>6710</v>
      </c>
      <c r="E46" s="62">
        <v>6576</v>
      </c>
      <c r="F46" s="62">
        <v>6545</v>
      </c>
      <c r="G46" s="62">
        <v>6485</v>
      </c>
      <c r="H46" s="62">
        <v>6525</v>
      </c>
      <c r="I46" s="62">
        <v>6554</v>
      </c>
      <c r="J46" s="62">
        <v>6669</v>
      </c>
      <c r="K46" s="62">
        <v>7060</v>
      </c>
      <c r="L46" s="62">
        <v>7644</v>
      </c>
      <c r="M46" s="62">
        <v>9177</v>
      </c>
      <c r="N46" s="62">
        <v>10055</v>
      </c>
      <c r="O46" s="62">
        <v>10510</v>
      </c>
      <c r="P46" s="62">
        <v>10975</v>
      </c>
      <c r="Q46" s="62">
        <v>11175</v>
      </c>
      <c r="R46" s="69">
        <v>5</v>
      </c>
      <c r="S46" s="69">
        <v>7.4</v>
      </c>
      <c r="T46" s="69">
        <v>8.1</v>
      </c>
      <c r="U46" s="62">
        <v>134084</v>
      </c>
      <c r="V46" s="62">
        <v>135842</v>
      </c>
      <c r="W46" s="62">
        <v>137133</v>
      </c>
      <c r="Y46" s="41">
        <f t="shared" si="0"/>
        <v>65.899643705463177</v>
      </c>
    </row>
    <row r="47" spans="1:25" x14ac:dyDescent="0.25">
      <c r="A47" s="42">
        <v>4</v>
      </c>
      <c r="B47" s="61" t="s">
        <v>126</v>
      </c>
      <c r="C47" s="62">
        <v>124593</v>
      </c>
      <c r="D47" s="62">
        <v>126626</v>
      </c>
      <c r="E47" s="62">
        <v>129389</v>
      </c>
      <c r="F47" s="62">
        <v>130858</v>
      </c>
      <c r="G47" s="62">
        <v>132319</v>
      </c>
      <c r="H47" s="62">
        <v>136335</v>
      </c>
      <c r="I47" s="62">
        <v>142571</v>
      </c>
      <c r="J47" s="62">
        <v>152042</v>
      </c>
      <c r="K47" s="62">
        <v>161729</v>
      </c>
      <c r="L47" s="62">
        <v>177691</v>
      </c>
      <c r="M47" s="62">
        <v>207956</v>
      </c>
      <c r="N47" s="62">
        <v>236470</v>
      </c>
      <c r="O47" s="62">
        <v>247925</v>
      </c>
      <c r="P47" s="62">
        <v>260205</v>
      </c>
      <c r="Q47" s="62">
        <v>269505</v>
      </c>
      <c r="R47" s="69">
        <v>5</v>
      </c>
      <c r="S47" s="69">
        <v>9.4</v>
      </c>
      <c r="T47" s="69">
        <v>10.6</v>
      </c>
      <c r="U47" s="62">
        <v>2475459</v>
      </c>
      <c r="V47" s="62">
        <v>2506155</v>
      </c>
      <c r="W47" s="62">
        <v>2533993</v>
      </c>
      <c r="Y47" s="41">
        <f t="shared" si="0"/>
        <v>116.30829982422769</v>
      </c>
    </row>
    <row r="48" spans="1:25" x14ac:dyDescent="0.25">
      <c r="A48" s="42">
        <v>401</v>
      </c>
      <c r="B48" s="63" t="s">
        <v>127</v>
      </c>
      <c r="C48" s="64">
        <v>6751</v>
      </c>
      <c r="D48" s="64">
        <v>6486</v>
      </c>
      <c r="E48" s="64">
        <v>6323</v>
      </c>
      <c r="F48" s="64">
        <v>6245</v>
      </c>
      <c r="G48" s="64">
        <v>6190</v>
      </c>
      <c r="H48" s="64">
        <v>6102</v>
      </c>
      <c r="I48" s="64">
        <v>6243</v>
      </c>
      <c r="J48" s="64">
        <v>6616</v>
      </c>
      <c r="K48" s="64">
        <v>7163</v>
      </c>
      <c r="L48" s="64">
        <v>8139</v>
      </c>
      <c r="M48" s="64">
        <v>10029</v>
      </c>
      <c r="N48" s="64">
        <v>11225</v>
      </c>
      <c r="O48" s="64">
        <v>12410</v>
      </c>
      <c r="P48" s="64">
        <v>12970</v>
      </c>
      <c r="Q48" s="64">
        <v>13220</v>
      </c>
      <c r="R48" s="70">
        <v>8.9</v>
      </c>
      <c r="S48" s="70">
        <v>14.6</v>
      </c>
      <c r="T48" s="70">
        <v>17</v>
      </c>
      <c r="U48" s="64">
        <v>75916</v>
      </c>
      <c r="V48" s="64">
        <v>77045</v>
      </c>
      <c r="W48" s="64">
        <v>77559</v>
      </c>
      <c r="Y48" s="41">
        <f t="shared" si="0"/>
        <v>95.822841060583613</v>
      </c>
    </row>
    <row r="49" spans="1:25" x14ac:dyDescent="0.25">
      <c r="A49" s="42">
        <v>402</v>
      </c>
      <c r="B49" s="61" t="s">
        <v>128</v>
      </c>
      <c r="C49" s="62">
        <v>2783</v>
      </c>
      <c r="D49" s="62">
        <v>2664</v>
      </c>
      <c r="E49" s="62">
        <v>2663</v>
      </c>
      <c r="F49" s="62">
        <v>2585</v>
      </c>
      <c r="G49" s="62">
        <v>2360</v>
      </c>
      <c r="H49" s="62">
        <v>2454</v>
      </c>
      <c r="I49" s="62">
        <v>2487</v>
      </c>
      <c r="J49" s="62">
        <v>2784</v>
      </c>
      <c r="K49" s="62">
        <v>3219</v>
      </c>
      <c r="L49" s="62">
        <v>3641</v>
      </c>
      <c r="M49" s="62">
        <v>4576</v>
      </c>
      <c r="N49" s="62">
        <v>4955</v>
      </c>
      <c r="O49" s="62">
        <v>5420</v>
      </c>
      <c r="P49" s="62">
        <v>5530</v>
      </c>
      <c r="Q49" s="62">
        <v>5675</v>
      </c>
      <c r="R49" s="69">
        <v>5.4</v>
      </c>
      <c r="S49" s="69">
        <v>9.8000000000000007</v>
      </c>
      <c r="T49" s="69">
        <v>11.4</v>
      </c>
      <c r="U49" s="62">
        <v>51693</v>
      </c>
      <c r="V49" s="62">
        <v>50486</v>
      </c>
      <c r="W49" s="62">
        <v>49913</v>
      </c>
      <c r="Y49" s="41">
        <f t="shared" si="0"/>
        <v>103.91663672296083</v>
      </c>
    </row>
    <row r="50" spans="1:25" x14ac:dyDescent="0.25">
      <c r="A50" s="42">
        <v>403</v>
      </c>
      <c r="B50" s="63" t="s">
        <v>129</v>
      </c>
      <c r="C50" s="64">
        <v>9884</v>
      </c>
      <c r="D50" s="64">
        <v>9767</v>
      </c>
      <c r="E50" s="64">
        <v>9786</v>
      </c>
      <c r="F50" s="64">
        <v>9419</v>
      </c>
      <c r="G50" s="64">
        <v>9376</v>
      </c>
      <c r="H50" s="64">
        <v>9497</v>
      </c>
      <c r="I50" s="64">
        <v>9409</v>
      </c>
      <c r="J50" s="64">
        <v>10068</v>
      </c>
      <c r="K50" s="64">
        <v>10778</v>
      </c>
      <c r="L50" s="64">
        <v>11523</v>
      </c>
      <c r="M50" s="64">
        <v>13579</v>
      </c>
      <c r="N50" s="64">
        <v>15440</v>
      </c>
      <c r="O50" s="64">
        <v>16595</v>
      </c>
      <c r="P50" s="64">
        <v>17365</v>
      </c>
      <c r="Q50" s="64">
        <v>18285</v>
      </c>
      <c r="R50" s="70">
        <v>6.2</v>
      </c>
      <c r="S50" s="70">
        <v>9.3000000000000007</v>
      </c>
      <c r="T50" s="70">
        <v>10.8</v>
      </c>
      <c r="U50" s="64">
        <v>158565</v>
      </c>
      <c r="V50" s="64">
        <v>165711</v>
      </c>
      <c r="W50" s="64">
        <v>169077</v>
      </c>
      <c r="Y50" s="41">
        <f t="shared" si="0"/>
        <v>84.995953055443138</v>
      </c>
    </row>
    <row r="51" spans="1:25" x14ac:dyDescent="0.25">
      <c r="A51" s="42">
        <v>404</v>
      </c>
      <c r="B51" s="61" t="s">
        <v>130</v>
      </c>
      <c r="C51" s="62">
        <v>15137</v>
      </c>
      <c r="D51" s="62">
        <v>14718</v>
      </c>
      <c r="E51" s="62">
        <v>14631</v>
      </c>
      <c r="F51" s="62">
        <v>14584</v>
      </c>
      <c r="G51" s="62">
        <v>14554</v>
      </c>
      <c r="H51" s="62">
        <v>14707</v>
      </c>
      <c r="I51" s="62">
        <v>15209</v>
      </c>
      <c r="J51" s="62">
        <v>15985</v>
      </c>
      <c r="K51" s="62">
        <v>16602</v>
      </c>
      <c r="L51" s="62">
        <v>17648</v>
      </c>
      <c r="M51" s="62">
        <v>19421</v>
      </c>
      <c r="N51" s="62">
        <v>22855</v>
      </c>
      <c r="O51" s="62">
        <v>23915</v>
      </c>
      <c r="P51" s="62">
        <v>24470</v>
      </c>
      <c r="Q51" s="62">
        <v>25290</v>
      </c>
      <c r="R51" s="69">
        <v>9.1999999999999993</v>
      </c>
      <c r="S51" s="69">
        <v>13.9</v>
      </c>
      <c r="T51" s="69">
        <v>15.3</v>
      </c>
      <c r="U51" s="62">
        <v>163814</v>
      </c>
      <c r="V51" s="62">
        <v>164070</v>
      </c>
      <c r="W51" s="62">
        <v>165251</v>
      </c>
      <c r="Y51" s="41">
        <f t="shared" si="0"/>
        <v>67.074056946554805</v>
      </c>
    </row>
    <row r="52" spans="1:25" x14ac:dyDescent="0.25">
      <c r="A52" s="42">
        <v>405</v>
      </c>
      <c r="B52" s="63" t="s">
        <v>131</v>
      </c>
      <c r="C52" s="64">
        <v>3851</v>
      </c>
      <c r="D52" s="64">
        <v>3710</v>
      </c>
      <c r="E52" s="64">
        <v>3676</v>
      </c>
      <c r="F52" s="64">
        <v>3618</v>
      </c>
      <c r="G52" s="64">
        <v>3769</v>
      </c>
      <c r="H52" s="64">
        <v>4274</v>
      </c>
      <c r="I52" s="64">
        <v>4277</v>
      </c>
      <c r="J52" s="64">
        <v>4499</v>
      </c>
      <c r="K52" s="64">
        <v>4440</v>
      </c>
      <c r="L52" s="64">
        <v>4698</v>
      </c>
      <c r="M52" s="64">
        <v>5979</v>
      </c>
      <c r="N52" s="64">
        <v>6925</v>
      </c>
      <c r="O52" s="64">
        <v>7820</v>
      </c>
      <c r="P52" s="64">
        <v>8410</v>
      </c>
      <c r="Q52" s="64">
        <v>8785</v>
      </c>
      <c r="R52" s="70">
        <v>4.5999999999999996</v>
      </c>
      <c r="S52" s="70">
        <v>9.1</v>
      </c>
      <c r="T52" s="70">
        <v>11.5</v>
      </c>
      <c r="U52" s="64">
        <v>83552</v>
      </c>
      <c r="V52" s="64">
        <v>76201</v>
      </c>
      <c r="W52" s="64">
        <v>76089</v>
      </c>
      <c r="Y52" s="41">
        <f t="shared" si="0"/>
        <v>128.1225655673851</v>
      </c>
    </row>
    <row r="53" spans="1:25" x14ac:dyDescent="0.25">
      <c r="A53" s="42">
        <v>451</v>
      </c>
      <c r="B53" s="61" t="s">
        <v>132</v>
      </c>
      <c r="C53" s="62">
        <v>3288</v>
      </c>
      <c r="D53" s="62">
        <v>3324</v>
      </c>
      <c r="E53" s="62">
        <v>3375</v>
      </c>
      <c r="F53" s="62">
        <v>3362</v>
      </c>
      <c r="G53" s="62">
        <v>3447</v>
      </c>
      <c r="H53" s="62">
        <v>3546</v>
      </c>
      <c r="I53" s="62">
        <v>3749</v>
      </c>
      <c r="J53" s="62">
        <v>4282</v>
      </c>
      <c r="K53" s="62">
        <v>4463</v>
      </c>
      <c r="L53" s="62">
        <v>4953</v>
      </c>
      <c r="M53" s="62">
        <v>6084</v>
      </c>
      <c r="N53" s="62">
        <v>7130</v>
      </c>
      <c r="O53" s="62">
        <v>7600</v>
      </c>
      <c r="P53" s="62">
        <v>8075</v>
      </c>
      <c r="Q53" s="62">
        <v>8525</v>
      </c>
      <c r="R53" s="69">
        <v>2.8</v>
      </c>
      <c r="S53" s="69">
        <v>5.8</v>
      </c>
      <c r="T53" s="69">
        <v>6.8</v>
      </c>
      <c r="U53" s="62">
        <v>115891</v>
      </c>
      <c r="V53" s="62">
        <v>122698</v>
      </c>
      <c r="W53" s="62">
        <v>124859</v>
      </c>
      <c r="Y53" s="41">
        <f t="shared" si="0"/>
        <v>159.27615571776155</v>
      </c>
    </row>
    <row r="54" spans="1:25" x14ac:dyDescent="0.25">
      <c r="A54" s="42">
        <v>452</v>
      </c>
      <c r="B54" s="63" t="s">
        <v>133</v>
      </c>
      <c r="C54" s="64">
        <v>5338</v>
      </c>
      <c r="D54" s="64">
        <v>5511</v>
      </c>
      <c r="E54" s="64">
        <v>5487</v>
      </c>
      <c r="F54" s="64">
        <v>5158</v>
      </c>
      <c r="G54" s="64">
        <v>5110</v>
      </c>
      <c r="H54" s="64">
        <v>5350</v>
      </c>
      <c r="I54" s="64">
        <v>5469</v>
      </c>
      <c r="J54" s="64">
        <v>5736</v>
      </c>
      <c r="K54" s="64">
        <v>6589</v>
      </c>
      <c r="L54" s="64">
        <v>7903</v>
      </c>
      <c r="M54" s="64">
        <v>9789</v>
      </c>
      <c r="N54" s="64">
        <v>11055</v>
      </c>
      <c r="O54" s="64">
        <v>11200</v>
      </c>
      <c r="P54" s="64">
        <v>11515</v>
      </c>
      <c r="Q54" s="64">
        <v>11480</v>
      </c>
      <c r="R54" s="70">
        <v>2.8</v>
      </c>
      <c r="S54" s="70">
        <v>5.8</v>
      </c>
      <c r="T54" s="70">
        <v>6.1</v>
      </c>
      <c r="U54" s="64">
        <v>190128</v>
      </c>
      <c r="V54" s="64">
        <v>190066</v>
      </c>
      <c r="W54" s="64">
        <v>189694</v>
      </c>
      <c r="Y54" s="41">
        <f t="shared" si="0"/>
        <v>115.06182090670663</v>
      </c>
    </row>
    <row r="55" spans="1:25" x14ac:dyDescent="0.25">
      <c r="A55" s="42">
        <v>453</v>
      </c>
      <c r="B55" s="61" t="s">
        <v>134</v>
      </c>
      <c r="C55" s="62">
        <v>6341</v>
      </c>
      <c r="D55" s="62">
        <v>6549</v>
      </c>
      <c r="E55" s="62">
        <v>6898</v>
      </c>
      <c r="F55" s="62">
        <v>7296</v>
      </c>
      <c r="G55" s="62">
        <v>7715</v>
      </c>
      <c r="H55" s="62">
        <v>8442</v>
      </c>
      <c r="I55" s="62">
        <v>9052</v>
      </c>
      <c r="J55" s="62">
        <v>10700</v>
      </c>
      <c r="K55" s="62">
        <v>11292</v>
      </c>
      <c r="L55" s="62">
        <v>12969</v>
      </c>
      <c r="M55" s="62">
        <v>14893</v>
      </c>
      <c r="N55" s="62">
        <v>17345</v>
      </c>
      <c r="O55" s="62">
        <v>17050</v>
      </c>
      <c r="P55" s="62">
        <v>18915</v>
      </c>
      <c r="Q55" s="62">
        <v>18890</v>
      </c>
      <c r="R55" s="69">
        <v>4.0999999999999996</v>
      </c>
      <c r="S55" s="69">
        <v>10.5</v>
      </c>
      <c r="T55" s="69">
        <v>11.1</v>
      </c>
      <c r="U55" s="62">
        <v>155642</v>
      </c>
      <c r="V55" s="62">
        <v>165930</v>
      </c>
      <c r="W55" s="62">
        <v>170682</v>
      </c>
      <c r="Y55" s="41">
        <f t="shared" si="0"/>
        <v>197.90253903169847</v>
      </c>
    </row>
    <row r="56" spans="1:25" x14ac:dyDescent="0.25">
      <c r="A56" s="42">
        <v>454</v>
      </c>
      <c r="B56" s="63" t="s">
        <v>135</v>
      </c>
      <c r="C56" s="64">
        <v>12579</v>
      </c>
      <c r="D56" s="64">
        <v>14186</v>
      </c>
      <c r="E56" s="64">
        <v>15526</v>
      </c>
      <c r="F56" s="64">
        <v>16357</v>
      </c>
      <c r="G56" s="64">
        <v>16744</v>
      </c>
      <c r="H56" s="64">
        <v>17640</v>
      </c>
      <c r="I56" s="64">
        <v>19224</v>
      </c>
      <c r="J56" s="64">
        <v>21112</v>
      </c>
      <c r="K56" s="64">
        <v>22649</v>
      </c>
      <c r="L56" s="64">
        <v>25259</v>
      </c>
      <c r="M56" s="64">
        <v>30225</v>
      </c>
      <c r="N56" s="64">
        <v>34110</v>
      </c>
      <c r="O56" s="64">
        <v>36430</v>
      </c>
      <c r="P56" s="64">
        <v>38825</v>
      </c>
      <c r="Q56" s="64">
        <v>40430</v>
      </c>
      <c r="R56" s="70">
        <v>4.0999999999999996</v>
      </c>
      <c r="S56" s="70">
        <v>10.6</v>
      </c>
      <c r="T56" s="70">
        <v>12.4</v>
      </c>
      <c r="U56" s="64">
        <v>310088</v>
      </c>
      <c r="V56" s="64">
        <v>321391</v>
      </c>
      <c r="W56" s="64">
        <v>326954</v>
      </c>
      <c r="Y56" s="41">
        <f t="shared" si="0"/>
        <v>221.40869703474044</v>
      </c>
    </row>
    <row r="57" spans="1:25" x14ac:dyDescent="0.25">
      <c r="A57" s="42">
        <v>455</v>
      </c>
      <c r="B57" s="63" t="s">
        <v>136</v>
      </c>
      <c r="C57" s="64">
        <v>2756</v>
      </c>
      <c r="D57" s="64">
        <v>2750</v>
      </c>
      <c r="E57" s="64">
        <v>2732</v>
      </c>
      <c r="F57" s="64">
        <v>2655</v>
      </c>
      <c r="G57" s="64">
        <v>2682</v>
      </c>
      <c r="H57" s="64">
        <v>2609</v>
      </c>
      <c r="I57" s="64">
        <v>2735</v>
      </c>
      <c r="J57" s="64">
        <v>2687</v>
      </c>
      <c r="K57" s="64">
        <v>2817</v>
      </c>
      <c r="L57" s="64">
        <v>3078</v>
      </c>
      <c r="M57" s="64">
        <v>3977</v>
      </c>
      <c r="N57" s="64">
        <v>4745</v>
      </c>
      <c r="O57" s="64">
        <v>4770</v>
      </c>
      <c r="P57" s="64">
        <v>4830</v>
      </c>
      <c r="Q57" s="64">
        <v>4840</v>
      </c>
      <c r="R57" s="70">
        <v>2.7</v>
      </c>
      <c r="S57" s="70">
        <v>4.8</v>
      </c>
      <c r="T57" s="70">
        <v>4.9000000000000004</v>
      </c>
      <c r="U57" s="64">
        <v>101412</v>
      </c>
      <c r="V57" s="64">
        <v>98409</v>
      </c>
      <c r="W57" s="64">
        <v>98704</v>
      </c>
      <c r="Y57" s="41">
        <f t="shared" si="0"/>
        <v>75.616835994194489</v>
      </c>
    </row>
    <row r="58" spans="1:25" x14ac:dyDescent="0.25">
      <c r="A58" s="42">
        <v>456</v>
      </c>
      <c r="B58" s="61" t="s">
        <v>137</v>
      </c>
      <c r="C58" s="62">
        <v>13305</v>
      </c>
      <c r="D58" s="62">
        <v>14052</v>
      </c>
      <c r="E58" s="62">
        <v>14593</v>
      </c>
      <c r="F58" s="62">
        <v>15398</v>
      </c>
      <c r="G58" s="62">
        <v>15678</v>
      </c>
      <c r="H58" s="62">
        <v>15786</v>
      </c>
      <c r="I58" s="62">
        <v>16218</v>
      </c>
      <c r="J58" s="62">
        <v>16768</v>
      </c>
      <c r="K58" s="62">
        <v>17303</v>
      </c>
      <c r="L58" s="62">
        <v>18091</v>
      </c>
      <c r="M58" s="62">
        <v>19829</v>
      </c>
      <c r="N58" s="62">
        <v>21015</v>
      </c>
      <c r="O58" s="62">
        <v>21140</v>
      </c>
      <c r="P58" s="62">
        <v>21550</v>
      </c>
      <c r="Q58" s="62">
        <v>22030</v>
      </c>
      <c r="R58" s="69">
        <v>9.9</v>
      </c>
      <c r="S58" s="69">
        <v>15.5</v>
      </c>
      <c r="T58" s="69">
        <v>16.100000000000001</v>
      </c>
      <c r="U58" s="62">
        <v>134442</v>
      </c>
      <c r="V58" s="62">
        <v>135770</v>
      </c>
      <c r="W58" s="62">
        <v>137162</v>
      </c>
      <c r="Y58" s="41">
        <f t="shared" si="0"/>
        <v>65.576850807966935</v>
      </c>
    </row>
    <row r="59" spans="1:25" x14ac:dyDescent="0.25">
      <c r="A59" s="42">
        <v>457</v>
      </c>
      <c r="B59" s="61" t="s">
        <v>138</v>
      </c>
      <c r="C59" s="62">
        <v>6519</v>
      </c>
      <c r="D59" s="62">
        <v>6700</v>
      </c>
      <c r="E59" s="62">
        <v>7060</v>
      </c>
      <c r="F59" s="62">
        <v>7139</v>
      </c>
      <c r="G59" s="62">
        <v>6974</v>
      </c>
      <c r="H59" s="62">
        <v>7130</v>
      </c>
      <c r="I59" s="62">
        <v>7472</v>
      </c>
      <c r="J59" s="62">
        <v>7867</v>
      </c>
      <c r="K59" s="62">
        <v>8388</v>
      </c>
      <c r="L59" s="62">
        <v>9314</v>
      </c>
      <c r="M59" s="62">
        <v>10851</v>
      </c>
      <c r="N59" s="62">
        <v>12320</v>
      </c>
      <c r="O59" s="62">
        <v>12705</v>
      </c>
      <c r="P59" s="62">
        <v>13610</v>
      </c>
      <c r="Q59" s="62">
        <v>14855</v>
      </c>
      <c r="R59" s="69">
        <v>3.9</v>
      </c>
      <c r="S59" s="69">
        <v>7.3</v>
      </c>
      <c r="T59" s="69">
        <v>8.6999999999999993</v>
      </c>
      <c r="U59" s="62">
        <v>165056</v>
      </c>
      <c r="V59" s="62">
        <v>168253</v>
      </c>
      <c r="W59" s="62">
        <v>170756</v>
      </c>
      <c r="Y59" s="41">
        <f t="shared" si="0"/>
        <v>127.87237306335328</v>
      </c>
    </row>
    <row r="60" spans="1:25" x14ac:dyDescent="0.25">
      <c r="A60" s="42">
        <v>458</v>
      </c>
      <c r="B60" s="63" t="s">
        <v>139</v>
      </c>
      <c r="C60" s="64">
        <v>4295</v>
      </c>
      <c r="D60" s="64">
        <v>4397</v>
      </c>
      <c r="E60" s="64">
        <v>4428</v>
      </c>
      <c r="F60" s="64">
        <v>4430</v>
      </c>
      <c r="G60" s="64">
        <v>4796</v>
      </c>
      <c r="H60" s="64">
        <v>5240</v>
      </c>
      <c r="I60" s="64">
        <v>5793</v>
      </c>
      <c r="J60" s="64">
        <v>6328</v>
      </c>
      <c r="K60" s="64">
        <v>7080</v>
      </c>
      <c r="L60" s="64">
        <v>7810</v>
      </c>
      <c r="M60" s="64">
        <v>9373</v>
      </c>
      <c r="N60" s="64">
        <v>10860</v>
      </c>
      <c r="O60" s="64">
        <v>11375</v>
      </c>
      <c r="P60" s="64">
        <v>11595</v>
      </c>
      <c r="Q60" s="64">
        <v>12525</v>
      </c>
      <c r="R60" s="70">
        <v>3.4</v>
      </c>
      <c r="S60" s="70">
        <v>8.4</v>
      </c>
      <c r="T60" s="70">
        <v>9.6</v>
      </c>
      <c r="U60" s="64">
        <v>125731</v>
      </c>
      <c r="V60" s="64">
        <v>129484</v>
      </c>
      <c r="W60" s="64">
        <v>130890</v>
      </c>
      <c r="Y60" s="41">
        <f t="shared" si="0"/>
        <v>191.61816065192085</v>
      </c>
    </row>
    <row r="61" spans="1:25" x14ac:dyDescent="0.25">
      <c r="A61" s="42">
        <v>459</v>
      </c>
      <c r="B61" s="61" t="s">
        <v>140</v>
      </c>
      <c r="C61" s="62">
        <v>16305</v>
      </c>
      <c r="D61" s="62">
        <v>16323</v>
      </c>
      <c r="E61" s="62">
        <v>16856</v>
      </c>
      <c r="F61" s="62">
        <v>17266</v>
      </c>
      <c r="G61" s="62">
        <v>17369</v>
      </c>
      <c r="H61" s="62">
        <v>17592</v>
      </c>
      <c r="I61" s="62">
        <v>18422</v>
      </c>
      <c r="J61" s="62">
        <v>19312</v>
      </c>
      <c r="K61" s="62">
        <v>20549</v>
      </c>
      <c r="L61" s="62">
        <v>22034</v>
      </c>
      <c r="M61" s="62">
        <v>24667</v>
      </c>
      <c r="N61" s="62">
        <v>29000</v>
      </c>
      <c r="O61" s="62">
        <v>30930</v>
      </c>
      <c r="P61" s="62">
        <v>32625</v>
      </c>
      <c r="Q61" s="62">
        <v>33445</v>
      </c>
      <c r="R61" s="69">
        <v>4.5</v>
      </c>
      <c r="S61" s="69">
        <v>8.1999999999999993</v>
      </c>
      <c r="T61" s="69">
        <v>9.3000000000000007</v>
      </c>
      <c r="U61" s="62">
        <v>359449</v>
      </c>
      <c r="V61" s="62">
        <v>354807</v>
      </c>
      <c r="W61" s="62">
        <v>358080</v>
      </c>
      <c r="Y61" s="41">
        <f t="shared" si="0"/>
        <v>105.1211284881938</v>
      </c>
    </row>
    <row r="62" spans="1:25" x14ac:dyDescent="0.25">
      <c r="A62" s="42">
        <v>460</v>
      </c>
      <c r="B62" s="61" t="s">
        <v>141</v>
      </c>
      <c r="C62" s="62">
        <v>8901</v>
      </c>
      <c r="D62" s="62">
        <v>8932</v>
      </c>
      <c r="E62" s="62">
        <v>8945</v>
      </c>
      <c r="F62" s="62">
        <v>9034</v>
      </c>
      <c r="G62" s="62">
        <v>9364</v>
      </c>
      <c r="H62" s="62">
        <v>9897</v>
      </c>
      <c r="I62" s="62">
        <v>10724</v>
      </c>
      <c r="J62" s="62">
        <v>11183</v>
      </c>
      <c r="K62" s="62">
        <v>11803</v>
      </c>
      <c r="L62" s="62">
        <v>13386</v>
      </c>
      <c r="M62" s="62">
        <v>15697</v>
      </c>
      <c r="N62" s="62">
        <v>17665</v>
      </c>
      <c r="O62" s="62">
        <v>18640</v>
      </c>
      <c r="P62" s="62">
        <v>19790</v>
      </c>
      <c r="Q62" s="62">
        <v>20715</v>
      </c>
      <c r="R62" s="69">
        <v>6.7</v>
      </c>
      <c r="S62" s="69">
        <v>12.6</v>
      </c>
      <c r="T62" s="69">
        <v>14.5</v>
      </c>
      <c r="U62" s="62">
        <v>132401</v>
      </c>
      <c r="V62" s="62">
        <v>139671</v>
      </c>
      <c r="W62" s="62">
        <v>142814</v>
      </c>
      <c r="Y62" s="41">
        <f t="shared" si="0"/>
        <v>132.72665992585104</v>
      </c>
    </row>
    <row r="63" spans="1:25" x14ac:dyDescent="0.25">
      <c r="A63" s="42">
        <v>461</v>
      </c>
      <c r="B63" s="63" t="s">
        <v>142</v>
      </c>
      <c r="C63" s="64">
        <v>5233</v>
      </c>
      <c r="D63" s="64">
        <v>5295</v>
      </c>
      <c r="E63" s="64">
        <v>5168</v>
      </c>
      <c r="F63" s="64">
        <v>5077</v>
      </c>
      <c r="G63" s="64">
        <v>4960</v>
      </c>
      <c r="H63" s="64">
        <v>4763</v>
      </c>
      <c r="I63" s="64">
        <v>4679</v>
      </c>
      <c r="J63" s="64">
        <v>4669</v>
      </c>
      <c r="K63" s="64">
        <v>4943</v>
      </c>
      <c r="L63" s="64">
        <v>5280</v>
      </c>
      <c r="M63" s="64">
        <v>6429</v>
      </c>
      <c r="N63" s="64">
        <v>7260</v>
      </c>
      <c r="O63" s="64">
        <v>7325</v>
      </c>
      <c r="P63" s="64">
        <v>7455</v>
      </c>
      <c r="Q63" s="64">
        <v>7780</v>
      </c>
      <c r="R63" s="70">
        <v>5.6</v>
      </c>
      <c r="S63" s="70">
        <v>8.1</v>
      </c>
      <c r="T63" s="70">
        <v>8.8000000000000007</v>
      </c>
      <c r="U63" s="64">
        <v>93725</v>
      </c>
      <c r="V63" s="64">
        <v>89282</v>
      </c>
      <c r="W63" s="64">
        <v>88583</v>
      </c>
      <c r="Y63" s="41">
        <f t="shared" si="0"/>
        <v>48.671889929294856</v>
      </c>
    </row>
    <row r="64" spans="1:25" x14ac:dyDescent="0.25">
      <c r="A64" s="42">
        <v>462</v>
      </c>
      <c r="B64" s="61" t="s">
        <v>143</v>
      </c>
      <c r="C64" s="62">
        <v>1327</v>
      </c>
      <c r="D64" s="62">
        <v>1262</v>
      </c>
      <c r="E64" s="62">
        <v>1242</v>
      </c>
      <c r="F64" s="62">
        <v>1235</v>
      </c>
      <c r="G64" s="62">
        <v>1231</v>
      </c>
      <c r="H64" s="62">
        <v>1306</v>
      </c>
      <c r="I64" s="62">
        <v>1409</v>
      </c>
      <c r="J64" s="62">
        <v>1446</v>
      </c>
      <c r="K64" s="62">
        <v>1651</v>
      </c>
      <c r="L64" s="62">
        <v>1965</v>
      </c>
      <c r="M64" s="62">
        <v>2558</v>
      </c>
      <c r="N64" s="62">
        <v>2560</v>
      </c>
      <c r="O64" s="62">
        <v>2595</v>
      </c>
      <c r="P64" s="62">
        <v>2675</v>
      </c>
      <c r="Q64" s="62">
        <v>2745</v>
      </c>
      <c r="R64" s="69">
        <v>2.2999999999999998</v>
      </c>
      <c r="S64" s="69">
        <v>4.5</v>
      </c>
      <c r="T64" s="69">
        <v>4.8</v>
      </c>
      <c r="U64" s="62">
        <v>57954</v>
      </c>
      <c r="V64" s="62">
        <v>56881</v>
      </c>
      <c r="W64" s="62">
        <v>56926</v>
      </c>
      <c r="Y64" s="41">
        <f t="shared" si="0"/>
        <v>106.85757347400151</v>
      </c>
    </row>
    <row r="66" spans="2:2" x14ac:dyDescent="0.25">
      <c r="B66" s="60" t="s">
        <v>144</v>
      </c>
    </row>
    <row r="67" spans="2:2" x14ac:dyDescent="0.25">
      <c r="B67" s="60" t="s">
        <v>145</v>
      </c>
    </row>
    <row r="68" spans="2:2" x14ac:dyDescent="0.25">
      <c r="B68" s="60" t="s">
        <v>146</v>
      </c>
    </row>
    <row r="70" spans="2:2" x14ac:dyDescent="0.25">
      <c r="B70" s="60" t="s">
        <v>147</v>
      </c>
    </row>
    <row r="71" spans="2:2" x14ac:dyDescent="0.25">
      <c r="B71" s="60" t="s">
        <v>148</v>
      </c>
    </row>
    <row r="72" spans="2:2" x14ac:dyDescent="0.25">
      <c r="B72" s="60" t="s">
        <v>149</v>
      </c>
    </row>
    <row r="73" spans="2:2" x14ac:dyDescent="0.25">
      <c r="B73" s="60" t="s">
        <v>150</v>
      </c>
    </row>
    <row r="74" spans="2:2" x14ac:dyDescent="0.25">
      <c r="B74" s="60" t="s">
        <v>151</v>
      </c>
    </row>
  </sheetData>
  <mergeCells count="3">
    <mergeCell ref="C6:Q6"/>
    <mergeCell ref="R6:T6"/>
    <mergeCell ref="U6:W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2019_A2</vt:lpstr>
      <vt:lpstr>2019_A1</vt:lpstr>
      <vt:lpstr>2019_Karte_A2_test</vt:lpstr>
      <vt:lpstr>2019_A2__Karte</vt:lpstr>
      <vt:lpstr>2019_A4_Karte</vt:lpstr>
      <vt:lpstr>2019_A2_Rohdaten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2019-08-12T09:24:13Z</dcterms:created>
  <dcterms:modified xsi:type="dcterms:W3CDTF">2020-10-02T11:16:24Z</dcterms:modified>
</cp:coreProperties>
</file>