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"/>
    </mc:Choice>
  </mc:AlternateContent>
  <xr:revisionPtr revIDLastSave="0" documentId="13_ncr:1_{C5127374-7DDF-7D44-AE61-F9E7D57B1E32}" xr6:coauthVersionLast="36" xr6:coauthVersionMax="36" xr10:uidLastSave="{00000000-0000-0000-0000-000000000000}"/>
  <bookViews>
    <workbookView xWindow="0" yWindow="0" windowWidth="38400" windowHeight="21600" activeTab="1" xr2:uid="{91DD581D-37E4-6C49-9749-B261A19E9776}"/>
  </bookViews>
  <sheets>
    <sheet name="Michigan @ MSU" sheetId="3" r:id="rId1"/>
    <sheet name="Rotation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4" l="1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T26" i="4"/>
  <c r="S26" i="4"/>
  <c r="R26" i="4"/>
  <c r="Q26" i="4"/>
  <c r="P26" i="4"/>
  <c r="O26" i="4"/>
  <c r="N26" i="4"/>
  <c r="M26" i="4"/>
  <c r="L26" i="4"/>
  <c r="K26" i="4"/>
  <c r="J26" i="4"/>
  <c r="I26" i="4"/>
  <c r="I29" i="4" s="1"/>
  <c r="H26" i="4"/>
  <c r="G26" i="4"/>
  <c r="F26" i="4"/>
  <c r="E26" i="4"/>
  <c r="D26" i="4"/>
  <c r="C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T24" i="4"/>
  <c r="T29" i="4" s="1"/>
  <c r="S24" i="4"/>
  <c r="R24" i="4"/>
  <c r="Q24" i="4"/>
  <c r="P24" i="4"/>
  <c r="P29" i="4" s="1"/>
  <c r="O24" i="4"/>
  <c r="N24" i="4"/>
  <c r="M24" i="4"/>
  <c r="L24" i="4"/>
  <c r="L29" i="4" s="1"/>
  <c r="K24" i="4"/>
  <c r="J24" i="4"/>
  <c r="I24" i="4"/>
  <c r="H24" i="4"/>
  <c r="H29" i="4" s="1"/>
  <c r="G24" i="4"/>
  <c r="F24" i="4"/>
  <c r="E24" i="4"/>
  <c r="D24" i="4"/>
  <c r="C24" i="4"/>
  <c r="AA20" i="4"/>
  <c r="K20" i="4"/>
  <c r="L20" i="4" s="1"/>
  <c r="J20" i="4"/>
  <c r="AN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AI18" i="4" s="1"/>
  <c r="E18" i="4"/>
  <c r="D18" i="4"/>
  <c r="C18" i="4"/>
  <c r="AN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AH17" i="4" s="1"/>
  <c r="J17" i="4"/>
  <c r="I17" i="4"/>
  <c r="H17" i="4"/>
  <c r="G17" i="4"/>
  <c r="AE17" i="4" s="1"/>
  <c r="F17" i="4"/>
  <c r="E17" i="4"/>
  <c r="D17" i="4"/>
  <c r="C17" i="4"/>
  <c r="AH16" i="4"/>
  <c r="AG16" i="4"/>
  <c r="AC16" i="4"/>
  <c r="AA16" i="4"/>
  <c r="AR16" i="4" s="1"/>
  <c r="Z16" i="4"/>
  <c r="AQ16" i="4" s="1"/>
  <c r="Y16" i="4"/>
  <c r="AP16" i="4" s="1"/>
  <c r="X16" i="4"/>
  <c r="AO16" i="4" s="1"/>
  <c r="W16" i="4"/>
  <c r="V16" i="4"/>
  <c r="AM16" i="4" s="1"/>
  <c r="U16" i="4"/>
  <c r="T16" i="4"/>
  <c r="AD16" i="4" s="1"/>
  <c r="S16" i="4"/>
  <c r="R16" i="4"/>
  <c r="Q16" i="4"/>
  <c r="AL16" i="4" s="1"/>
  <c r="P16" i="4"/>
  <c r="AK16" i="4" s="1"/>
  <c r="O16" i="4"/>
  <c r="N16" i="4"/>
  <c r="AJ16" i="4" s="1"/>
  <c r="M16" i="4"/>
  <c r="AI16" i="4" s="1"/>
  <c r="L16" i="4"/>
  <c r="K16" i="4"/>
  <c r="J16" i="4"/>
  <c r="I16" i="4"/>
  <c r="H16" i="4"/>
  <c r="AF16" i="4" s="1"/>
  <c r="G16" i="4"/>
  <c r="AE16" i="4" s="1"/>
  <c r="F16" i="4"/>
  <c r="E16" i="4"/>
  <c r="D16" i="4"/>
  <c r="C16" i="4"/>
  <c r="AN15" i="4"/>
  <c r="AA15" i="4"/>
  <c r="Z15" i="4"/>
  <c r="Y15" i="4"/>
  <c r="X15" i="4"/>
  <c r="W15" i="4"/>
  <c r="V15" i="4"/>
  <c r="U15" i="4"/>
  <c r="T15" i="4"/>
  <c r="AD15" i="4" s="1"/>
  <c r="S15" i="4"/>
  <c r="R15" i="4"/>
  <c r="Q15" i="4"/>
  <c r="P15" i="4"/>
  <c r="O15" i="4"/>
  <c r="N15" i="4"/>
  <c r="M15" i="4"/>
  <c r="L15" i="4"/>
  <c r="K15" i="4"/>
  <c r="AH15" i="4" s="1"/>
  <c r="J15" i="4"/>
  <c r="I15" i="4"/>
  <c r="H15" i="4"/>
  <c r="G15" i="4"/>
  <c r="F15" i="4"/>
  <c r="AE15" i="4" s="1"/>
  <c r="E15" i="4"/>
  <c r="D15" i="4"/>
  <c r="C15" i="4"/>
  <c r="AN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AF14" i="4" s="1"/>
  <c r="E14" i="4"/>
  <c r="D14" i="4"/>
  <c r="C14" i="4"/>
  <c r="AC31" i="3"/>
  <c r="AD31" i="3"/>
  <c r="AE31" i="3"/>
  <c r="AF31" i="3"/>
  <c r="AG31" i="3"/>
  <c r="AH31" i="3"/>
  <c r="AI31" i="3"/>
  <c r="AJ31" i="3"/>
  <c r="AL31" i="3" s="1"/>
  <c r="AK31" i="3"/>
  <c r="AM31" i="3"/>
  <c r="AO31" i="3" s="1"/>
  <c r="AN31" i="3"/>
  <c r="AP31" i="3"/>
  <c r="AQ31" i="3"/>
  <c r="AR31" i="3"/>
  <c r="AS31" i="3"/>
  <c r="AT31" i="3"/>
  <c r="AU31" i="3"/>
  <c r="AV31" i="3"/>
  <c r="AW31" i="3"/>
  <c r="AC49" i="3"/>
  <c r="AD49" i="3"/>
  <c r="AF49" i="3" s="1"/>
  <c r="AE49" i="3"/>
  <c r="AG49" i="3"/>
  <c r="AH49" i="3"/>
  <c r="AI49" i="3"/>
  <c r="AJ49" i="3"/>
  <c r="AK49" i="3"/>
  <c r="AL49" i="3"/>
  <c r="AM49" i="3"/>
  <c r="AO49" i="3" s="1"/>
  <c r="AN49" i="3"/>
  <c r="AP49" i="3"/>
  <c r="AQ49" i="3"/>
  <c r="AR49" i="3"/>
  <c r="AS49" i="3"/>
  <c r="AT49" i="3"/>
  <c r="AU49" i="3"/>
  <c r="AV49" i="3"/>
  <c r="AW49" i="3"/>
  <c r="M29" i="4" l="1"/>
  <c r="Q29" i="4"/>
  <c r="F29" i="4"/>
  <c r="J29" i="4"/>
  <c r="R29" i="4"/>
  <c r="N29" i="4"/>
  <c r="G29" i="4"/>
  <c r="K29" i="4"/>
  <c r="O29" i="4"/>
  <c r="S29" i="4"/>
  <c r="AF17" i="4"/>
  <c r="AG17" i="4"/>
  <c r="AJ17" i="4"/>
  <c r="AM17" i="4"/>
  <c r="AQ17" i="4"/>
  <c r="AC17" i="4"/>
  <c r="AN16" i="4"/>
  <c r="AR17" i="4"/>
  <c r="AK17" i="4"/>
  <c r="AD17" i="4"/>
  <c r="AO17" i="4"/>
  <c r="AI17" i="4"/>
  <c r="AL17" i="4"/>
  <c r="AP17" i="4"/>
  <c r="AL18" i="4"/>
  <c r="AP18" i="4"/>
  <c r="AG18" i="4"/>
  <c r="AJ18" i="4"/>
  <c r="AM18" i="4"/>
  <c r="AQ18" i="4"/>
  <c r="AH18" i="4"/>
  <c r="AC18" i="4"/>
  <c r="AR18" i="4"/>
  <c r="AK18" i="4"/>
  <c r="AD18" i="4"/>
  <c r="AO18" i="4"/>
  <c r="AG15" i="4"/>
  <c r="AJ15" i="4"/>
  <c r="AM15" i="4"/>
  <c r="AQ15" i="4"/>
  <c r="AC15" i="4"/>
  <c r="AR15" i="4"/>
  <c r="AF15" i="4"/>
  <c r="AK15" i="4"/>
  <c r="AO15" i="4"/>
  <c r="AI15" i="4"/>
  <c r="AL15" i="4"/>
  <c r="AP15" i="4"/>
  <c r="J19" i="4"/>
  <c r="V19" i="4"/>
  <c r="G19" i="4"/>
  <c r="H19" i="4"/>
  <c r="I19" i="4" s="1"/>
  <c r="P19" i="4"/>
  <c r="T19" i="4"/>
  <c r="X19" i="4"/>
  <c r="AL14" i="4"/>
  <c r="AP14" i="4"/>
  <c r="AQ14" i="4"/>
  <c r="N19" i="4"/>
  <c r="AH14" i="4"/>
  <c r="S19" i="4"/>
  <c r="W19" i="4"/>
  <c r="AR14" i="4"/>
  <c r="AE14" i="4"/>
  <c r="AE18" i="4"/>
  <c r="Q19" i="4"/>
  <c r="AJ14" i="4"/>
  <c r="AF18" i="4"/>
  <c r="AC14" i="4"/>
  <c r="AG14" i="4"/>
  <c r="AK14" i="4"/>
  <c r="AO14" i="4"/>
  <c r="K19" i="4"/>
  <c r="L19" i="4" s="1"/>
  <c r="AI14" i="4"/>
  <c r="AM14" i="4"/>
  <c r="M19" i="4"/>
  <c r="U19" i="4"/>
  <c r="Y19" i="4"/>
  <c r="AD14" i="4"/>
  <c r="R19" i="4" l="1"/>
  <c r="Z19" i="4"/>
  <c r="O19" i="4"/>
  <c r="AA19" i="4"/>
</calcChain>
</file>

<file path=xl/sharedStrings.xml><?xml version="1.0" encoding="utf-8"?>
<sst xmlns="http://schemas.openxmlformats.org/spreadsheetml/2006/main" count="491" uniqueCount="180">
  <si>
    <t>*color scheme corresponds to the stats relation to the BIG TEN average</t>
  </si>
  <si>
    <t>*MSU by G OREB and Michigan vs. G OREB are both value 2 but one is red and one is white. This is because Michigan vs. G OREB is bad in terms</t>
  </si>
  <si>
    <t>Michigan Player Averages</t>
  </si>
  <si>
    <t>* of the BIG TEN average and MSU by G OREB is neutral in terms of the BIG TEN average</t>
  </si>
  <si>
    <t>Players:</t>
  </si>
  <si>
    <t>#</t>
  </si>
  <si>
    <t>P</t>
  </si>
  <si>
    <t>GP</t>
  </si>
  <si>
    <t>MIN</t>
  </si>
  <si>
    <t>PTS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</si>
  <si>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</si>
  <si>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</si>
  <si>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</si>
  <si>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</si>
  <si>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</si>
  <si>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</si>
  <si>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</si>
  <si>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</si>
  <si>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</si>
  <si>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</si>
  <si>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</si>
  <si>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</si>
  <si>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</si>
  <si>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</si>
  <si>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</si>
  <si>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AST</t>
  </si>
  <si>
    <t>TO</t>
  </si>
  <si>
    <t>STL</t>
  </si>
  <si>
    <t>BLK</t>
  </si>
  <si>
    <t>PF</t>
  </si>
  <si>
    <t>Nicole Munger</t>
  </si>
  <si>
    <t>G</t>
  </si>
  <si>
    <t>G - Defense</t>
  </si>
  <si>
    <t>Amy Dilk</t>
  </si>
  <si>
    <t>Deja Church</t>
  </si>
  <si>
    <t>Michigan vs.</t>
  </si>
  <si>
    <t>Hallie Thome</t>
  </si>
  <si>
    <t>C</t>
  </si>
  <si>
    <t>MSU. by</t>
  </si>
  <si>
    <t>Hailey Brown</t>
  </si>
  <si>
    <t>F</t>
  </si>
  <si>
    <t>Naz Hillmon</t>
  </si>
  <si>
    <t>Akienreh Johnson</t>
  </si>
  <si>
    <t>G - Offense</t>
  </si>
  <si>
    <t>Kayla Robbins</t>
  </si>
  <si>
    <t>Ariel Young</t>
  </si>
  <si>
    <t>MSU vs.</t>
  </si>
  <si>
    <t>Priscilla Smeenge</t>
  </si>
  <si>
    <t>Michigan by</t>
  </si>
  <si>
    <t>Emily Kiser</t>
  </si>
  <si>
    <t>Danielle Rauch</t>
  </si>
  <si>
    <t>Taylor Rooks</t>
  </si>
  <si>
    <t>F - Defense</t>
  </si>
  <si>
    <t>Samantha Trammel</t>
  </si>
  <si>
    <t>MSU by</t>
  </si>
  <si>
    <t>MSU Player Averages</t>
  </si>
  <si>
    <t>POS</t>
  </si>
  <si>
    <t>F - Offense</t>
  </si>
  <si>
    <t>Taryn McCutcheon</t>
  </si>
  <si>
    <t>Shay Colley</t>
  </si>
  <si>
    <t>Nia Clouden</t>
  </si>
  <si>
    <t>Jenna Allen</t>
  </si>
  <si>
    <t>Victoria Gaines</t>
  </si>
  <si>
    <t>Sidney Cooks</t>
  </si>
  <si>
    <t>C - Defense</t>
  </si>
  <si>
    <t>Mardrekia Cook</t>
  </si>
  <si>
    <t>Nia Hollie</t>
  </si>
  <si>
    <t>NULL</t>
  </si>
  <si>
    <t>Tory Ozment</t>
  </si>
  <si>
    <t>Kayla Belles</t>
  </si>
  <si>
    <t>Claire Hendrickson</t>
  </si>
  <si>
    <t>Nathy Dambo</t>
  </si>
  <si>
    <t>C - Offense</t>
  </si>
  <si>
    <t>Laurel Jacqmain</t>
  </si>
  <si>
    <t>Michigan AWAY Averages</t>
  </si>
  <si>
    <t>Year:</t>
  </si>
  <si>
    <t>WINS</t>
  </si>
  <si>
    <t>ORTG</t>
  </si>
  <si>
    <t>DRTG</t>
  </si>
  <si>
    <t>NRTG</t>
  </si>
  <si>
    <t>PACE</t>
  </si>
  <si>
    <t>PTS/SA</t>
  </si>
  <si>
    <t>2PT%</t>
  </si>
  <si>
    <t>3PT%</t>
  </si>
  <si>
    <t>OREB%</t>
  </si>
  <si>
    <t>DREB%</t>
  </si>
  <si>
    <t>AST%</t>
  </si>
  <si>
    <t>BLK%</t>
  </si>
  <si>
    <t>MARGIN</t>
  </si>
  <si>
    <t>PTSALLOW</t>
  </si>
  <si>
    <t>2019-20</t>
  </si>
  <si>
    <t>2018-19</t>
  </si>
  <si>
    <t>2017-18</t>
  </si>
  <si>
    <t>2016-17</t>
  </si>
  <si>
    <t>MSU HOME Averages</t>
  </si>
  <si>
    <t>Basic Averages</t>
  </si>
  <si>
    <t>H</t>
  </si>
  <si>
    <t>2PTM</t>
  </si>
  <si>
    <t>2PTA</t>
  </si>
  <si>
    <t>3PTM</t>
  </si>
  <si>
    <t>3PTA</t>
  </si>
  <si>
    <t>TOTREB</t>
  </si>
  <si>
    <t>OREB Ratio</t>
  </si>
  <si>
    <t>DREB Ratio</t>
  </si>
  <si>
    <t>FGM per min</t>
  </si>
  <si>
    <t>FGA per min</t>
  </si>
  <si>
    <t>2PTM per min</t>
  </si>
  <si>
    <t>2PTA per min</t>
  </si>
  <si>
    <t>3PTM per min</t>
  </si>
  <si>
    <t>3PTA per min</t>
  </si>
  <si>
    <t>FTM per min</t>
  </si>
  <si>
    <t>FTA per min</t>
  </si>
  <si>
    <t>AST per min</t>
  </si>
  <si>
    <t>TO per min</t>
  </si>
  <si>
    <t>STL per min</t>
  </si>
  <si>
    <t>BLK per min</t>
  </si>
  <si>
    <t xml:space="preserve">PF per min </t>
  </si>
  <si>
    <t>Pts per min</t>
  </si>
  <si>
    <t>Lineup Total</t>
  </si>
  <si>
    <t>Team Total</t>
  </si>
  <si>
    <t>Advanced Averages</t>
  </si>
  <si>
    <t>USG%</t>
  </si>
  <si>
    <t>PPSA</t>
  </si>
  <si>
    <t>EFG%</t>
  </si>
  <si>
    <t>3PTR</t>
  </si>
  <si>
    <t>FTR</t>
  </si>
  <si>
    <t>TREB%</t>
  </si>
  <si>
    <t>TO%</t>
  </si>
  <si>
    <t>AST/TO</t>
  </si>
  <si>
    <t>STL%</t>
  </si>
  <si>
    <t>PF%</t>
  </si>
  <si>
    <t>Lineup Average</t>
  </si>
  <si>
    <t>Team Average</t>
  </si>
  <si>
    <t>Position</t>
  </si>
  <si>
    <t>Height</t>
  </si>
  <si>
    <t>gamesPlayed</t>
  </si>
  <si>
    <t>minutes</t>
  </si>
  <si>
    <t>usagePercent</t>
  </si>
  <si>
    <t>pointsPerScoringAttempt</t>
  </si>
  <si>
    <t>effectiveFieldGoalPercent</t>
  </si>
  <si>
    <t>threePointRate</t>
  </si>
  <si>
    <t>freeThrowRate</t>
  </si>
  <si>
    <t>offensiveReboundPercent</t>
  </si>
  <si>
    <t>defensiveReboundPercent</t>
  </si>
  <si>
    <t>totalReboundPercent</t>
  </si>
  <si>
    <t>assistPercent</t>
  </si>
  <si>
    <t>turnoverPercent</t>
  </si>
  <si>
    <t>assistsPerTurnover</t>
  </si>
  <si>
    <t>stealPercent</t>
  </si>
  <si>
    <t>blockPercent</t>
  </si>
  <si>
    <t>personalFoulPercent</t>
  </si>
  <si>
    <t>5'11"</t>
  </si>
  <si>
    <t>6'0"</t>
  </si>
  <si>
    <t>5'10"</t>
  </si>
  <si>
    <t>6'5"</t>
  </si>
  <si>
    <t>6'1"</t>
  </si>
  <si>
    <t>6'2"</t>
  </si>
  <si>
    <t>6'3"</t>
  </si>
  <si>
    <t>5'8"</t>
  </si>
  <si>
    <t>fgMade</t>
  </si>
  <si>
    <t>fgAttempted</t>
  </si>
  <si>
    <t>fgPercent</t>
  </si>
  <si>
    <t>2PtMade</t>
  </si>
  <si>
    <t>2PtAttempted</t>
  </si>
  <si>
    <t>2PtPercent</t>
  </si>
  <si>
    <t>3PtMade</t>
  </si>
  <si>
    <t>3PtAttempted</t>
  </si>
  <si>
    <t>3PtPercent</t>
  </si>
  <si>
    <t>ftMade</t>
  </si>
  <si>
    <t>ftAttempted</t>
  </si>
  <si>
    <t>ftPercent</t>
  </si>
  <si>
    <t>offReb</t>
  </si>
  <si>
    <t>defReb</t>
  </si>
  <si>
    <t>totReb</t>
  </si>
  <si>
    <t>assist</t>
  </si>
  <si>
    <t>turnover</t>
  </si>
  <si>
    <t>steal</t>
  </si>
  <si>
    <t>block</t>
  </si>
  <si>
    <t>pf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</si>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</sst>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D7DA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F0E5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CFEAD9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FD6AF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8DCFA0"/>
        <bgColor rgb="FF000000"/>
      </patternFill>
    </fill>
    <fill>
      <patternFill patternType="solid">
        <fgColor rgb="FF9CD5AC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7CC991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5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3" fillId="13" borderId="9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10" borderId="1" xfId="0" applyFont="1" applyFill="1" applyBorder="1"/>
    <xf numFmtId="0" fontId="3" fillId="11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5" xfId="0" applyFont="1" applyFill="1" applyBorder="1"/>
    <xf numFmtId="0" fontId="3" fillId="22" borderId="6" xfId="0" applyFont="1" applyFill="1" applyBorder="1"/>
    <xf numFmtId="0" fontId="3" fillId="24" borderId="6" xfId="0" applyFont="1" applyFill="1" applyBorder="1"/>
    <xf numFmtId="0" fontId="3" fillId="20" borderId="6" xfId="0" applyFont="1" applyFill="1" applyBorder="1"/>
    <xf numFmtId="0" fontId="3" fillId="4" borderId="7" xfId="0" applyFont="1" applyFill="1" applyBorder="1"/>
    <xf numFmtId="0" fontId="3" fillId="25" borderId="9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4" borderId="1" xfId="0" applyFont="1" applyFill="1" applyBorder="1"/>
    <xf numFmtId="0" fontId="3" fillId="22" borderId="10" xfId="0" applyFont="1" applyFill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/>
    <xf numFmtId="0" fontId="3" fillId="30" borderId="0" xfId="0" applyFont="1" applyFill="1"/>
    <xf numFmtId="9" fontId="3" fillId="30" borderId="0" xfId="1" applyFont="1" applyFill="1"/>
    <xf numFmtId="0" fontId="3" fillId="20" borderId="5" xfId="0" applyFont="1" applyFill="1" applyBorder="1"/>
    <xf numFmtId="0" fontId="3" fillId="31" borderId="6" xfId="0" applyFont="1" applyFill="1" applyBorder="1"/>
    <xf numFmtId="0" fontId="3" fillId="32" borderId="6" xfId="0" applyFont="1" applyFill="1" applyBorder="1"/>
    <xf numFmtId="0" fontId="3" fillId="20" borderId="7" xfId="0" applyFont="1" applyFill="1" applyBorder="1"/>
    <xf numFmtId="0" fontId="3" fillId="5" borderId="9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13" borderId="1" xfId="0" applyFont="1" applyFill="1" applyBorder="1"/>
    <xf numFmtId="0" fontId="3" fillId="37" borderId="1" xfId="0" applyFont="1" applyFill="1" applyBorder="1"/>
    <xf numFmtId="0" fontId="3" fillId="7" borderId="1" xfId="0" applyFont="1" applyFill="1" applyBorder="1"/>
    <xf numFmtId="0" fontId="3" fillId="38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9" borderId="6" xfId="0" applyFont="1" applyFill="1" applyBorder="1"/>
    <xf numFmtId="0" fontId="3" fillId="40" borderId="6" xfId="0" applyFont="1" applyFill="1" applyBorder="1"/>
    <xf numFmtId="0" fontId="3" fillId="22" borderId="7" xfId="0" applyFont="1" applyFill="1" applyBorder="1"/>
    <xf numFmtId="0" fontId="3" fillId="41" borderId="9" xfId="0" applyFont="1" applyFill="1" applyBorder="1"/>
    <xf numFmtId="0" fontId="3" fillId="42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6" xfId="0" applyFont="1" applyBorder="1"/>
    <xf numFmtId="0" fontId="3" fillId="46" borderId="9" xfId="0" applyFont="1" applyFill="1" applyBorder="1"/>
    <xf numFmtId="0" fontId="3" fillId="31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0" borderId="1" xfId="0" applyFont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20" borderId="10" xfId="0" applyFont="1" applyFill="1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2" borderId="6" xfId="0" applyFont="1" applyFill="1" applyBorder="1"/>
    <xf numFmtId="0" fontId="3" fillId="53" borderId="9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2" xfId="0" applyFont="1" applyBorder="1"/>
    <xf numFmtId="0" fontId="3" fillId="0" borderId="4" xfId="0" applyFont="1" applyFill="1" applyBorder="1"/>
    <xf numFmtId="0" fontId="3" fillId="57" borderId="13" xfId="0" applyFont="1" applyFill="1" applyBorder="1"/>
    <xf numFmtId="0" fontId="3" fillId="58" borderId="12" xfId="0" applyFont="1" applyFill="1" applyBorder="1"/>
    <xf numFmtId="0" fontId="3" fillId="59" borderId="12" xfId="0" applyFont="1" applyFill="1" applyBorder="1"/>
    <xf numFmtId="0" fontId="3" fillId="60" borderId="12" xfId="0" applyFont="1" applyFill="1" applyBorder="1"/>
    <xf numFmtId="0" fontId="3" fillId="61" borderId="12" xfId="0" applyFont="1" applyFill="1" applyBorder="1"/>
    <xf numFmtId="0" fontId="3" fillId="62" borderId="12" xfId="0" applyFont="1" applyFill="1" applyBorder="1"/>
    <xf numFmtId="0" fontId="3" fillId="63" borderId="12" xfId="0" applyFont="1" applyFill="1" applyBorder="1"/>
    <xf numFmtId="0" fontId="3" fillId="64" borderId="12" xfId="0" applyFont="1" applyFill="1" applyBorder="1"/>
    <xf numFmtId="0" fontId="3" fillId="65" borderId="12" xfId="0" applyFont="1" applyFill="1" applyBorder="1"/>
    <xf numFmtId="0" fontId="3" fillId="9" borderId="12" xfId="0" applyFont="1" applyFill="1" applyBorder="1"/>
    <xf numFmtId="0" fontId="3" fillId="15" borderId="12" xfId="0" applyFont="1" applyFill="1" applyBorder="1"/>
    <xf numFmtId="0" fontId="3" fillId="33" borderId="12" xfId="0" applyFont="1" applyFill="1" applyBorder="1"/>
    <xf numFmtId="0" fontId="3" fillId="66" borderId="12" xfId="0" applyFont="1" applyFill="1" applyBorder="1"/>
    <xf numFmtId="0" fontId="3" fillId="5" borderId="3" xfId="0" applyFont="1" applyFill="1" applyBorder="1"/>
    <xf numFmtId="0" fontId="3" fillId="67" borderId="12" xfId="0" applyFont="1" applyFill="1" applyBorder="1"/>
    <xf numFmtId="0" fontId="3" fillId="68" borderId="12" xfId="0" applyFont="1" applyFill="1" applyBorder="1"/>
    <xf numFmtId="0" fontId="3" fillId="69" borderId="12" xfId="0" applyFont="1" applyFill="1" applyBorder="1"/>
    <xf numFmtId="0" fontId="3" fillId="13" borderId="12" xfId="0" applyFont="1" applyFill="1" applyBorder="1"/>
    <xf numFmtId="0" fontId="3" fillId="70" borderId="12" xfId="0" applyFont="1" applyFill="1" applyBorder="1"/>
    <xf numFmtId="0" fontId="3" fillId="71" borderId="12" xfId="0" applyFont="1" applyFill="1" applyBorder="1"/>
    <xf numFmtId="0" fontId="3" fillId="43" borderId="12" xfId="0" applyFont="1" applyFill="1" applyBorder="1"/>
    <xf numFmtId="0" fontId="3" fillId="4" borderId="12" xfId="0" applyFont="1" applyFill="1" applyBorder="1"/>
    <xf numFmtId="0" fontId="3" fillId="72" borderId="12" xfId="0" applyFont="1" applyFill="1" applyBorder="1"/>
    <xf numFmtId="0" fontId="3" fillId="73" borderId="12" xfId="0" applyFont="1" applyFill="1" applyBorder="1"/>
    <xf numFmtId="0" fontId="3" fillId="74" borderId="12" xfId="0" applyFont="1" applyFill="1" applyBorder="1"/>
    <xf numFmtId="0" fontId="3" fillId="49" borderId="12" xfId="0" applyFont="1" applyFill="1" applyBorder="1"/>
    <xf numFmtId="0" fontId="3" fillId="75" borderId="12" xfId="0" applyFont="1" applyFill="1" applyBorder="1"/>
    <xf numFmtId="0" fontId="3" fillId="76" borderId="12" xfId="0" applyFont="1" applyFill="1" applyBorder="1"/>
    <xf numFmtId="0" fontId="3" fillId="0" borderId="8" xfId="0" applyFont="1" applyFill="1" applyBorder="1"/>
    <xf numFmtId="0" fontId="3" fillId="77" borderId="12" xfId="0" applyFont="1" applyFill="1" applyBorder="1"/>
    <xf numFmtId="0" fontId="3" fillId="48" borderId="12" xfId="0" applyFont="1" applyFill="1" applyBorder="1"/>
    <xf numFmtId="0" fontId="3" fillId="78" borderId="12" xfId="0" applyFont="1" applyFill="1" applyBorder="1"/>
    <xf numFmtId="0" fontId="3" fillId="79" borderId="12" xfId="0" applyFont="1" applyFill="1" applyBorder="1"/>
    <xf numFmtId="0" fontId="3" fillId="80" borderId="12" xfId="0" applyFont="1" applyFill="1" applyBorder="1"/>
    <xf numFmtId="0" fontId="3" fillId="81" borderId="12" xfId="0" applyFont="1" applyFill="1" applyBorder="1"/>
    <xf numFmtId="0" fontId="3" fillId="82" borderId="12" xfId="0" applyFont="1" applyFill="1" applyBorder="1"/>
    <xf numFmtId="0" fontId="3" fillId="83" borderId="12" xfId="0" applyFont="1" applyFill="1" applyBorder="1"/>
    <xf numFmtId="0" fontId="3" fillId="84" borderId="12" xfId="0" applyFont="1" applyFill="1" applyBorder="1"/>
    <xf numFmtId="0" fontId="3" fillId="85" borderId="12" xfId="0" applyFont="1" applyFill="1" applyBorder="1"/>
    <xf numFmtId="0" fontId="3" fillId="86" borderId="12" xfId="0" applyFont="1" applyFill="1" applyBorder="1"/>
    <xf numFmtId="0" fontId="3" fillId="87" borderId="12" xfId="0" applyFont="1" applyFill="1" applyBorder="1"/>
    <xf numFmtId="0" fontId="3" fillId="88" borderId="13" xfId="0" applyFont="1" applyFill="1" applyBorder="1"/>
    <xf numFmtId="0" fontId="3" fillId="89" borderId="12" xfId="0" applyFont="1" applyFill="1" applyBorder="1"/>
    <xf numFmtId="0" fontId="3" fillId="90" borderId="12" xfId="0" applyFont="1" applyFill="1" applyBorder="1"/>
    <xf numFmtId="0" fontId="3" fillId="91" borderId="12" xfId="0" applyFont="1" applyFill="1" applyBorder="1"/>
    <xf numFmtId="0" fontId="3" fillId="92" borderId="12" xfId="0" applyFont="1" applyFill="1" applyBorder="1"/>
    <xf numFmtId="0" fontId="3" fillId="93" borderId="12" xfId="0" applyFont="1" applyFill="1" applyBorder="1"/>
    <xf numFmtId="0" fontId="3" fillId="94" borderId="12" xfId="0" applyFont="1" applyFill="1" applyBorder="1"/>
    <xf numFmtId="0" fontId="3" fillId="47" borderId="12" xfId="0" applyFont="1" applyFill="1" applyBorder="1"/>
    <xf numFmtId="0" fontId="3" fillId="95" borderId="12" xfId="0" applyFont="1" applyFill="1" applyBorder="1"/>
    <xf numFmtId="0" fontId="3" fillId="96" borderId="12" xfId="0" applyFont="1" applyFill="1" applyBorder="1"/>
    <xf numFmtId="0" fontId="3" fillId="97" borderId="12" xfId="0" applyFont="1" applyFill="1" applyBorder="1"/>
    <xf numFmtId="0" fontId="3" fillId="98" borderId="12" xfId="0" applyFont="1" applyFill="1" applyBorder="1"/>
    <xf numFmtId="0" fontId="3" fillId="99" borderId="12" xfId="0" applyFont="1" applyFill="1" applyBorder="1"/>
    <xf numFmtId="0" fontId="3" fillId="43" borderId="3" xfId="0" applyFont="1" applyFill="1" applyBorder="1"/>
    <xf numFmtId="0" fontId="3" fillId="45" borderId="13" xfId="0" applyFont="1" applyFill="1" applyBorder="1"/>
    <xf numFmtId="0" fontId="3" fillId="100" borderId="12" xfId="0" applyFont="1" applyFill="1" applyBorder="1"/>
    <xf numFmtId="0" fontId="3" fillId="101" borderId="12" xfId="0" applyFont="1" applyFill="1" applyBorder="1"/>
    <xf numFmtId="0" fontId="3" fillId="102" borderId="12" xfId="0" applyFont="1" applyFill="1" applyBorder="1"/>
    <xf numFmtId="0" fontId="3" fillId="103" borderId="12" xfId="0" applyFont="1" applyFill="1" applyBorder="1"/>
    <xf numFmtId="0" fontId="3" fillId="41" borderId="12" xfId="0" applyFont="1" applyFill="1" applyBorder="1"/>
    <xf numFmtId="0" fontId="3" fillId="104" borderId="12" xfId="0" applyFont="1" applyFill="1" applyBorder="1"/>
    <xf numFmtId="0" fontId="3" fillId="105" borderId="12" xfId="0" applyFont="1" applyFill="1" applyBorder="1"/>
    <xf numFmtId="0" fontId="3" fillId="106" borderId="12" xfId="0" applyFont="1" applyFill="1" applyBorder="1"/>
    <xf numFmtId="0" fontId="3" fillId="29" borderId="12" xfId="0" applyFont="1" applyFill="1" applyBorder="1"/>
    <xf numFmtId="0" fontId="3" fillId="7" borderId="12" xfId="0" applyFont="1" applyFill="1" applyBorder="1"/>
    <xf numFmtId="0" fontId="3" fillId="27" borderId="12" xfId="0" applyFont="1" applyFill="1" applyBorder="1"/>
    <xf numFmtId="0" fontId="3" fillId="5" borderId="12" xfId="0" applyFont="1" applyFill="1" applyBorder="1"/>
    <xf numFmtId="0" fontId="3" fillId="31" borderId="12" xfId="0" applyFont="1" applyFill="1" applyBorder="1"/>
    <xf numFmtId="0" fontId="3" fillId="107" borderId="12" xfId="0" applyFont="1" applyFill="1" applyBorder="1"/>
    <xf numFmtId="0" fontId="3" fillId="37" borderId="12" xfId="0" applyFont="1" applyFill="1" applyBorder="1"/>
    <xf numFmtId="0" fontId="3" fillId="108" borderId="12" xfId="0" applyFont="1" applyFill="1" applyBorder="1"/>
    <xf numFmtId="0" fontId="3" fillId="42" borderId="12" xfId="0" applyFont="1" applyFill="1" applyBorder="1"/>
    <xf numFmtId="0" fontId="3" fillId="109" borderId="12" xfId="0" applyFont="1" applyFill="1" applyBorder="1"/>
    <xf numFmtId="0" fontId="3" fillId="110" borderId="12" xfId="0" applyFont="1" applyFill="1" applyBorder="1"/>
    <xf numFmtId="0" fontId="3" fillId="111" borderId="12" xfId="0" applyFont="1" applyFill="1" applyBorder="1"/>
    <xf numFmtId="0" fontId="3" fillId="112" borderId="12" xfId="0" applyFont="1" applyFill="1" applyBorder="1"/>
    <xf numFmtId="0" fontId="3" fillId="50" borderId="12" xfId="0" applyFont="1" applyFill="1" applyBorder="1"/>
    <xf numFmtId="0" fontId="3" fillId="21" borderId="12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2" fillId="113" borderId="2" xfId="0" applyFont="1" applyFill="1" applyBorder="1"/>
    <xf numFmtId="9" fontId="0" fillId="0" borderId="2" xfId="1" applyFont="1" applyBorder="1"/>
    <xf numFmtId="0" fontId="2" fillId="114" borderId="2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203670</xdr:colOff>
      <xdr:row>5</xdr:row>
      <xdr:rowOff>70554</xdr:rowOff>
    </xdr:from>
    <xdr:to>
      <xdr:col>14</xdr:col>
      <xdr:colOff>82316</xdr:colOff>
      <xdr:row>11</xdr:row>
      <xdr:rowOff>138759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3C01D-EC20-7142-8F60-62A97A8C4415}"/>
            </a:ext>
          </a:extLst>
        </xdr:cNvPr>
        <xdr:cNvSpPr txBox="1"/>
      </xdr:nvSpPr>
      <xdr:spPr>
        <a:xfrm>
          <a:off x="4331170" y="1086554"/>
          <a:ext cx="7308146" cy="1287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1</xdr:col>
      <xdr:colOff>392276</xdr:colOff>
      <xdr:row>5</xdr:row>
      <xdr:rowOff>117593</xdr:rowOff>
    </xdr:from>
    <xdr:ext cx="1669221" cy="1218073"/>
    <xdr:pic>
      <xdr:nvPicPr>
        <xdr:cNvPr id="3" name="Picture 2" descr="Image result for university of michigan logo">
          <a:extLst>
            <a:ext uri="{FF2B5EF4-FFF2-40B4-BE49-F238E27FC236}">
              <a16:creationId xmlns:a16="http://schemas.microsoft.com/office/drawing/2014/main" id="{6DDC99FA-BBBD-FF49-99F4-7ECAF015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776" y="1133593"/>
          <a:ext cx="1669221" cy="121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378925</xdr:colOff>
      <xdr:row>5</xdr:row>
      <xdr:rowOff>1496</xdr:rowOff>
    </xdr:from>
    <xdr:ext cx="1282895" cy="1503218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0E995990-726C-2047-B932-2B0F46FF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5925" y="1017496"/>
          <a:ext cx="1282895" cy="150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35559</xdr:colOff>
      <xdr:row>5</xdr:row>
      <xdr:rowOff>146782</xdr:rowOff>
    </xdr:from>
    <xdr:ext cx="1590157" cy="1161506"/>
    <xdr:pic>
      <xdr:nvPicPr>
        <xdr:cNvPr id="5" name="Picture 4" descr="Image result for university of michigan logo">
          <a:extLst>
            <a:ext uri="{FF2B5EF4-FFF2-40B4-BE49-F238E27FC236}">
              <a16:creationId xmlns:a16="http://schemas.microsoft.com/office/drawing/2014/main" id="{922FDB27-2ABE-B64B-A688-1CCFF288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8559" y="1162782"/>
          <a:ext cx="1590157" cy="116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172703</xdr:colOff>
      <xdr:row>5</xdr:row>
      <xdr:rowOff>54669</xdr:rowOff>
    </xdr:from>
    <xdr:ext cx="1139984" cy="1340533"/>
    <xdr:pic>
      <xdr:nvPicPr>
        <xdr:cNvPr id="6" name="Picture 5" descr="Image result for michigan state logo">
          <a:extLst>
            <a:ext uri="{FF2B5EF4-FFF2-40B4-BE49-F238E27FC236}">
              <a16:creationId xmlns:a16="http://schemas.microsoft.com/office/drawing/2014/main" id="{DCC7E1D2-5CDF-D04D-8973-70EE35B6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3703" y="1070669"/>
          <a:ext cx="1139984" cy="134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250982</xdr:colOff>
      <xdr:row>5</xdr:row>
      <xdr:rowOff>84386</xdr:rowOff>
    </xdr:from>
    <xdr:to>
      <xdr:col>40</xdr:col>
      <xdr:colOff>135052</xdr:colOff>
      <xdr:row>11</xdr:row>
      <xdr:rowOff>200002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1AF287-49DD-934B-98BD-DF744D7EE94F}"/>
            </a:ext>
          </a:extLst>
        </xdr:cNvPr>
        <xdr:cNvSpPr txBox="1"/>
      </xdr:nvSpPr>
      <xdr:spPr>
        <a:xfrm>
          <a:off x="25841482" y="1100386"/>
          <a:ext cx="731357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50</xdr:col>
      <xdr:colOff>568959</xdr:colOff>
      <xdr:row>5</xdr:row>
      <xdr:rowOff>83282</xdr:rowOff>
    </xdr:from>
    <xdr:ext cx="1604605" cy="1130746"/>
    <xdr:pic>
      <xdr:nvPicPr>
        <xdr:cNvPr id="8" name="Picture 7" descr="Image result for university of michigan logo">
          <a:extLst>
            <a:ext uri="{FF2B5EF4-FFF2-40B4-BE49-F238E27FC236}">
              <a16:creationId xmlns:a16="http://schemas.microsoft.com/office/drawing/2014/main" id="{4B4058EC-7CEE-DB44-9EB3-80E5DAC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959" y="1099282"/>
          <a:ext cx="1604605" cy="113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66</xdr:col>
      <xdr:colOff>19924</xdr:colOff>
      <xdr:row>4</xdr:row>
      <xdr:rowOff>181480</xdr:rowOff>
    </xdr:from>
    <xdr:ext cx="1151738" cy="1309773"/>
    <xdr:pic>
      <xdr:nvPicPr>
        <xdr:cNvPr id="9" name="Picture 8" descr="Image result for michigan state logo">
          <a:extLst>
            <a:ext uri="{FF2B5EF4-FFF2-40B4-BE49-F238E27FC236}">
              <a16:creationId xmlns:a16="http://schemas.microsoft.com/office/drawing/2014/main" id="{61EC60C2-7198-A041-9E6C-2DFC00FE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02924" y="994280"/>
          <a:ext cx="1151738" cy="13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225582</xdr:colOff>
      <xdr:row>4</xdr:row>
      <xdr:rowOff>147696</xdr:rowOff>
    </xdr:from>
    <xdr:to>
      <xdr:col>64</xdr:col>
      <xdr:colOff>338062</xdr:colOff>
      <xdr:row>11</xdr:row>
      <xdr:rowOff>60112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EEBCD6-C574-CD4B-9D15-D27EE9D708AB}"/>
            </a:ext>
          </a:extLst>
        </xdr:cNvPr>
        <xdr:cNvSpPr txBox="1"/>
      </xdr:nvSpPr>
      <xdr:spPr>
        <a:xfrm>
          <a:off x="43977082" y="960496"/>
          <a:ext cx="919298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0</xdr:col>
      <xdr:colOff>139701</xdr:colOff>
      <xdr:row>30</xdr:row>
      <xdr:rowOff>12700</xdr:rowOff>
    </xdr:from>
    <xdr:ext cx="562220" cy="652318"/>
    <xdr:pic>
      <xdr:nvPicPr>
        <xdr:cNvPr id="11" name="Picture 10" descr="Image result for michigan state logo">
          <a:extLst>
            <a:ext uri="{FF2B5EF4-FFF2-40B4-BE49-F238E27FC236}">
              <a16:creationId xmlns:a16="http://schemas.microsoft.com/office/drawing/2014/main" id="{92A374AE-F575-0D45-AB3C-09069792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1" y="61087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18</xdr:row>
      <xdr:rowOff>76200</xdr:rowOff>
    </xdr:from>
    <xdr:ext cx="562220" cy="652318"/>
    <xdr:pic>
      <xdr:nvPicPr>
        <xdr:cNvPr id="12" name="Picture 11" descr="Image result for michigan state logo">
          <a:extLst>
            <a:ext uri="{FF2B5EF4-FFF2-40B4-BE49-F238E27FC236}">
              <a16:creationId xmlns:a16="http://schemas.microsoft.com/office/drawing/2014/main" id="{A1838F24-3014-2742-A7D6-CEFC21ED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7338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41</xdr:row>
      <xdr:rowOff>177800</xdr:rowOff>
    </xdr:from>
    <xdr:ext cx="562220" cy="652318"/>
    <xdr:pic>
      <xdr:nvPicPr>
        <xdr:cNvPr id="13" name="Picture 12" descr="Image result for michigan state logo">
          <a:extLst>
            <a:ext uri="{FF2B5EF4-FFF2-40B4-BE49-F238E27FC236}">
              <a16:creationId xmlns:a16="http://schemas.microsoft.com/office/drawing/2014/main" id="{DFC8A2E2-6F73-C943-8509-90041BC2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5090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114301</xdr:colOff>
      <xdr:row>24</xdr:row>
      <xdr:rowOff>158919</xdr:rowOff>
    </xdr:from>
    <xdr:ext cx="584200" cy="424154"/>
    <xdr:pic>
      <xdr:nvPicPr>
        <xdr:cNvPr id="14" name="Picture 13" descr="Image result for university of michigan logo">
          <a:extLst>
            <a:ext uri="{FF2B5EF4-FFF2-40B4-BE49-F238E27FC236}">
              <a16:creationId xmlns:a16="http://schemas.microsoft.com/office/drawing/2014/main" id="{C4BDABC4-DAC8-F84C-970E-35109AAB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35719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36</xdr:row>
      <xdr:rowOff>152400</xdr:rowOff>
    </xdr:from>
    <xdr:ext cx="584200" cy="424154"/>
    <xdr:pic>
      <xdr:nvPicPr>
        <xdr:cNvPr id="15" name="Picture 14" descr="Image result for university of michigan logo">
          <a:extLst>
            <a:ext uri="{FF2B5EF4-FFF2-40B4-BE49-F238E27FC236}">
              <a16:creationId xmlns:a16="http://schemas.microsoft.com/office/drawing/2014/main" id="{9DE8A262-0BF4-1E4F-8AEA-0750BB74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4676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88900</xdr:colOff>
      <xdr:row>48</xdr:row>
      <xdr:rowOff>139700</xdr:rowOff>
    </xdr:from>
    <xdr:ext cx="584200" cy="424154"/>
    <xdr:pic>
      <xdr:nvPicPr>
        <xdr:cNvPr id="16" name="Picture 15" descr="Image result for university of michigan logo">
          <a:extLst>
            <a:ext uri="{FF2B5EF4-FFF2-40B4-BE49-F238E27FC236}">
              <a16:creationId xmlns:a16="http://schemas.microsoft.com/office/drawing/2014/main" id="{D9F736B1-8E4D-374B-AAA4-B301237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8933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285750</xdr:colOff>
      <xdr:row>37</xdr:row>
      <xdr:rowOff>158750</xdr:rowOff>
    </xdr:from>
    <xdr:ext cx="955993" cy="1101358"/>
    <xdr:pic>
      <xdr:nvPicPr>
        <xdr:cNvPr id="17" name="Picture 16" descr="Image result for michigan state logo">
          <a:extLst>
            <a:ext uri="{FF2B5EF4-FFF2-40B4-BE49-F238E27FC236}">
              <a16:creationId xmlns:a16="http://schemas.microsoft.com/office/drawing/2014/main" id="{ED4DD9E2-9B40-E94E-955B-CADF82C7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7677150"/>
          <a:ext cx="955993" cy="11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62</xdr:row>
      <xdr:rowOff>158750</xdr:rowOff>
    </xdr:from>
    <xdr:ext cx="562220" cy="659911"/>
    <xdr:pic>
      <xdr:nvPicPr>
        <xdr:cNvPr id="18" name="Picture 17" descr="Image result for michigan state logo">
          <a:extLst>
            <a:ext uri="{FF2B5EF4-FFF2-40B4-BE49-F238E27FC236}">
              <a16:creationId xmlns:a16="http://schemas.microsoft.com/office/drawing/2014/main" id="{EF936057-4C47-424D-B689-FCD18E60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57150"/>
          <a:ext cx="562220" cy="65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55</xdr:row>
      <xdr:rowOff>190500</xdr:rowOff>
    </xdr:from>
    <xdr:ext cx="584200" cy="420979"/>
    <xdr:pic>
      <xdr:nvPicPr>
        <xdr:cNvPr id="19" name="Picture 18" descr="Image result for university of michigan logo">
          <a:extLst>
            <a:ext uri="{FF2B5EF4-FFF2-40B4-BE49-F238E27FC236}">
              <a16:creationId xmlns:a16="http://schemas.microsoft.com/office/drawing/2014/main" id="{D9645A7B-F394-194E-9E58-18F0FAD9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366500"/>
          <a:ext cx="584200" cy="420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174625</xdr:colOff>
      <xdr:row>19</xdr:row>
      <xdr:rowOff>41256</xdr:rowOff>
    </xdr:from>
    <xdr:ext cx="1163109" cy="840849"/>
    <xdr:pic>
      <xdr:nvPicPr>
        <xdr:cNvPr id="20" name="Picture 19" descr="Image result for university of michigan logo">
          <a:extLst>
            <a:ext uri="{FF2B5EF4-FFF2-40B4-BE49-F238E27FC236}">
              <a16:creationId xmlns:a16="http://schemas.microsoft.com/office/drawing/2014/main" id="{E6FB4ADF-EE21-BA45-8A37-4DA8281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0125" y="3902056"/>
          <a:ext cx="1163109" cy="84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710342</xdr:colOff>
      <xdr:row>2</xdr:row>
      <xdr:rowOff>9227</xdr:rowOff>
    </xdr:from>
    <xdr:to>
      <xdr:col>5</xdr:col>
      <xdr:colOff>110436</xdr:colOff>
      <xdr:row>9</xdr:row>
      <xdr:rowOff>22481</xdr:rowOff>
    </xdr:to>
    <xdr:pic>
      <xdr:nvPicPr>
        <xdr:cNvPr id="2" name="Picture 1" descr="Image result for university of michigan logo">
          <a:extLst>
            <a:ext uri="{FF2B5EF4-FFF2-40B4-BE49-F238E27FC236}">
              <a16:creationId xmlns:a16="http://schemas.microsoft.com/office/drawing/2014/main" id="{33D441C9-1AE2-9F4D-8155-2B321D6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842" y="415627"/>
          <a:ext cx="1940094" cy="143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FC316-5886-4C42-8646-606BBE094CD4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Michigan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8DC-DBA7-8749-80FC-836ED6ECB66A}">
  <dimension ref="B7:BV103"/>
  <sheetViews>
    <sheetView topLeftCell="A10" zoomScale="163" zoomScaleNormal="82" workbookViewId="0">
      <selection activeCell="E35" sqref="E35"/>
    </sheetView>
  </sheetViews>
  <sheetFormatPr baseColWidth="10" defaultRowHeight="16" x14ac:dyDescent="0.2"/>
  <cols>
    <col min="2" max="2" width="15.83203125" customWidth="1"/>
    <col min="3" max="20" width="5.83203125" customWidth="1"/>
    <col min="24" max="24" width="15.83203125" customWidth="1"/>
    <col min="25" max="49" width="5.83203125" customWidth="1"/>
    <col min="55" max="72" width="5.83203125" customWidth="1"/>
  </cols>
  <sheetData>
    <row r="7" spans="2:74" x14ac:dyDescent="0.2">
      <c r="Q7" s="2"/>
    </row>
    <row r="14" spans="2:74" x14ac:dyDescent="0.2">
      <c r="B14" t="s">
        <v>0</v>
      </c>
    </row>
    <row r="15" spans="2:74" x14ac:dyDescent="0.2">
      <c r="B15" t="s">
        <v>1</v>
      </c>
      <c r="X15" s="2"/>
      <c r="Y15" s="2"/>
      <c r="Z15" s="2"/>
      <c r="AA15" s="2"/>
      <c r="AB15" s="2"/>
      <c r="AC15" s="2"/>
      <c r="AD15" s="2"/>
      <c r="AE15" s="3" t="s">
        <v>2</v>
      </c>
      <c r="AF15" s="3"/>
      <c r="AG15" s="3"/>
      <c r="AH15" s="2"/>
      <c r="AI15" s="2"/>
      <c r="AJ15" s="2"/>
      <c r="AK15" s="2"/>
      <c r="AL15" s="2"/>
      <c r="AM15" s="2"/>
      <c r="AN15" s="2"/>
    </row>
    <row r="16" spans="2:74" x14ac:dyDescent="0.2">
      <c r="B16" t="s">
        <v>3</v>
      </c>
      <c r="X16" s="4" t="s">
        <v>4</v>
      </c>
      <c r="Y16" s="5" t="s">
        <v>5</v>
      </c>
      <c r="Z16" s="6" t="s">
        <v>6</v>
      </c>
      <c r="AA16" s="6" t="s">
        <v>7</v>
      </c>
      <c r="AB16" s="6" t="s">
        <v>8</v>
      </c>
      <c r="AC16" s="6" t="s">
        <v>9</v>
      </c>
      <c r="AD16" s="6" t="s">
        <v>10</v>
      </c>
      <c r="AE16" s="6" t="s">
        <v>11</v>
      </c>
      <c r="AF16" s="7" t="s">
        <v>12</v>
      </c>
      <c r="AG16" s="6" t="s">
        <v>13</v>
      </c>
      <c r="AH16" s="6" t="s">
        <v>14</v>
      </c>
      <c r="AI16" s="7" t="s">
        <v>15</v>
      </c>
      <c r="AJ16" s="6" t="s">
        <v>16</v>
      </c>
      <c r="AK16" s="6" t="s">
        <v>17</v>
      </c>
      <c r="AL16" s="7" t="s">
        <v>18</v>
      </c>
      <c r="AM16" s="6" t="s">
        <v>19</v>
      </c>
      <c r="AN16" s="6" t="s">
        <v>20</v>
      </c>
      <c r="AO16" s="7" t="s">
        <v>21</v>
      </c>
      <c r="AP16" s="6" t="s">
        <v>22</v>
      </c>
      <c r="AQ16" s="6" t="s">
        <v>23</v>
      </c>
      <c r="AR16" s="6" t="s">
        <v>24</v>
      </c>
      <c r="AS16" s="6" t="s">
        <v>25</v>
      </c>
      <c r="AT16" s="6" t="s">
        <v>26</v>
      </c>
      <c r="AU16" s="6" t="s">
        <v>27</v>
      </c>
      <c r="AV16" s="6" t="s">
        <v>28</v>
      </c>
      <c r="AW16" s="6" t="s">
        <v>29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2:73" x14ac:dyDescent="0.2">
      <c r="X17" t="s">
        <v>30</v>
      </c>
      <c r="Y17" s="9">
        <v>1</v>
      </c>
      <c r="Z17" t="s">
        <v>31</v>
      </c>
      <c r="AA17">
        <v>34</v>
      </c>
      <c r="AB17">
        <v>31</v>
      </c>
      <c r="AC17">
        <v>10.199999999999999</v>
      </c>
      <c r="AD17">
        <v>3.3</v>
      </c>
      <c r="AE17">
        <v>8.1</v>
      </c>
      <c r="AF17">
        <v>40.5</v>
      </c>
      <c r="AG17">
        <v>1.3</v>
      </c>
      <c r="AH17">
        <v>2.7</v>
      </c>
      <c r="AI17">
        <v>48.4</v>
      </c>
      <c r="AJ17">
        <v>1.9</v>
      </c>
      <c r="AK17">
        <v>5.3</v>
      </c>
      <c r="AL17">
        <v>36.5</v>
      </c>
      <c r="AM17">
        <v>1.8</v>
      </c>
      <c r="AN17">
        <v>2</v>
      </c>
      <c r="AO17">
        <v>89.6</v>
      </c>
      <c r="AP17">
        <v>0.3</v>
      </c>
      <c r="AQ17">
        <v>2.8</v>
      </c>
      <c r="AR17">
        <v>3</v>
      </c>
      <c r="AS17">
        <v>1.2</v>
      </c>
      <c r="AT17">
        <v>1.5</v>
      </c>
      <c r="AU17">
        <v>1.1000000000000001</v>
      </c>
      <c r="AV17">
        <v>0.1</v>
      </c>
      <c r="AW17">
        <v>2.2999999999999998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0"/>
      <c r="BP17" s="10"/>
      <c r="BQ17" s="10"/>
      <c r="BR17" s="10"/>
      <c r="BS17" s="10"/>
      <c r="BT17" s="10"/>
      <c r="BU17" s="10"/>
    </row>
    <row r="18" spans="2:73" x14ac:dyDescent="0.2">
      <c r="B18" s="2"/>
      <c r="C18" s="2"/>
      <c r="D18" s="2"/>
      <c r="E18" s="2"/>
      <c r="F18" s="2"/>
      <c r="G18" s="2"/>
      <c r="H18" s="2"/>
      <c r="I18" s="3"/>
      <c r="J18" s="3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X18" t="s">
        <v>33</v>
      </c>
      <c r="Y18" s="9">
        <v>6</v>
      </c>
      <c r="Z18" t="s">
        <v>31</v>
      </c>
      <c r="AA18">
        <v>27</v>
      </c>
      <c r="AB18">
        <v>29.8</v>
      </c>
      <c r="AC18">
        <v>6.9</v>
      </c>
      <c r="AD18">
        <v>3</v>
      </c>
      <c r="AE18">
        <v>7.5</v>
      </c>
      <c r="AF18">
        <v>39.6</v>
      </c>
      <c r="AG18">
        <v>2.7</v>
      </c>
      <c r="AH18">
        <v>6.7</v>
      </c>
      <c r="AI18">
        <v>40.299999999999997</v>
      </c>
      <c r="AJ18">
        <v>0.3</v>
      </c>
      <c r="AK18">
        <v>0.8</v>
      </c>
      <c r="AL18">
        <v>33.299999999999997</v>
      </c>
      <c r="AM18">
        <v>0.7</v>
      </c>
      <c r="AN18">
        <v>1.2</v>
      </c>
      <c r="AO18">
        <v>59.4</v>
      </c>
      <c r="AP18">
        <v>1</v>
      </c>
      <c r="AQ18">
        <v>2.5</v>
      </c>
      <c r="AR18">
        <v>3.5</v>
      </c>
      <c r="AS18">
        <v>4.5</v>
      </c>
      <c r="AT18">
        <v>3.3</v>
      </c>
      <c r="AU18">
        <v>1.2</v>
      </c>
      <c r="AV18">
        <v>0.1</v>
      </c>
      <c r="AW18">
        <v>1.9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0"/>
      <c r="BP18" s="10"/>
      <c r="BQ18" s="10"/>
      <c r="BR18" s="10"/>
      <c r="BS18" s="10"/>
      <c r="BT18" s="10"/>
      <c r="BU18" s="10"/>
    </row>
    <row r="19" spans="2:73" x14ac:dyDescent="0.2">
      <c r="B19" s="11"/>
      <c r="C19" s="12" t="s">
        <v>9</v>
      </c>
      <c r="D19" s="12" t="s">
        <v>10</v>
      </c>
      <c r="E19" s="12" t="s">
        <v>11</v>
      </c>
      <c r="F19" s="12" t="s">
        <v>12</v>
      </c>
      <c r="G19" s="12" t="s">
        <v>16</v>
      </c>
      <c r="H19" s="12" t="s">
        <v>17</v>
      </c>
      <c r="I19" s="12" t="s">
        <v>18</v>
      </c>
      <c r="J19" s="12" t="s">
        <v>19</v>
      </c>
      <c r="K19" s="12" t="s">
        <v>20</v>
      </c>
      <c r="L19" s="12" t="s">
        <v>21</v>
      </c>
      <c r="M19" s="12" t="s">
        <v>22</v>
      </c>
      <c r="N19" s="12" t="s">
        <v>23</v>
      </c>
      <c r="O19" s="12" t="s">
        <v>24</v>
      </c>
      <c r="P19" s="12" t="s">
        <v>25</v>
      </c>
      <c r="Q19" s="12" t="s">
        <v>26</v>
      </c>
      <c r="R19" s="12" t="s">
        <v>27</v>
      </c>
      <c r="S19" s="12" t="s">
        <v>28</v>
      </c>
      <c r="T19" s="12" t="s">
        <v>29</v>
      </c>
      <c r="X19" t="s">
        <v>34</v>
      </c>
      <c r="Y19" s="9">
        <v>11</v>
      </c>
      <c r="Z19" t="s">
        <v>31</v>
      </c>
      <c r="AA19">
        <v>34</v>
      </c>
      <c r="AB19">
        <v>26.3</v>
      </c>
      <c r="AC19">
        <v>8.6</v>
      </c>
      <c r="AD19">
        <v>3</v>
      </c>
      <c r="AE19">
        <v>7.9</v>
      </c>
      <c r="AF19">
        <v>38.1</v>
      </c>
      <c r="AG19">
        <v>2.4</v>
      </c>
      <c r="AH19">
        <v>5.9</v>
      </c>
      <c r="AI19">
        <v>40</v>
      </c>
      <c r="AJ19">
        <v>0.6</v>
      </c>
      <c r="AK19">
        <v>2</v>
      </c>
      <c r="AL19">
        <v>32.4</v>
      </c>
      <c r="AM19">
        <v>2</v>
      </c>
      <c r="AN19">
        <v>2.6</v>
      </c>
      <c r="AO19">
        <v>75.3</v>
      </c>
      <c r="AP19">
        <v>0.7</v>
      </c>
      <c r="AQ19">
        <v>3.2</v>
      </c>
      <c r="AR19">
        <v>3.9</v>
      </c>
      <c r="AS19">
        <v>2.4</v>
      </c>
      <c r="AT19">
        <v>2.2000000000000002</v>
      </c>
      <c r="AU19">
        <v>1</v>
      </c>
      <c r="AV19">
        <v>0.5</v>
      </c>
      <c r="AW19">
        <v>2.6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0"/>
      <c r="BP19" s="10"/>
      <c r="BQ19" s="10"/>
      <c r="BR19" s="10"/>
      <c r="BS19" s="10"/>
      <c r="BT19" s="10"/>
      <c r="BU19" s="10"/>
    </row>
    <row r="20" spans="2:73" x14ac:dyDescent="0.2">
      <c r="B20" s="13" t="s">
        <v>35</v>
      </c>
      <c r="C20" s="14">
        <v>33</v>
      </c>
      <c r="D20" s="15">
        <v>12</v>
      </c>
      <c r="E20" s="16">
        <v>31</v>
      </c>
      <c r="F20" s="17">
        <v>0.38700000000000001</v>
      </c>
      <c r="G20" s="18">
        <v>4</v>
      </c>
      <c r="H20" s="19">
        <v>12</v>
      </c>
      <c r="I20" s="20">
        <v>0.33300000000000002</v>
      </c>
      <c r="J20" s="21">
        <v>4</v>
      </c>
      <c r="K20" s="21">
        <v>6</v>
      </c>
      <c r="L20" s="22">
        <v>0.66700000000000004</v>
      </c>
      <c r="M20" s="21">
        <v>2</v>
      </c>
      <c r="N20" s="23">
        <v>8</v>
      </c>
      <c r="O20" s="22">
        <v>10</v>
      </c>
      <c r="P20" s="16">
        <v>9</v>
      </c>
      <c r="Q20" s="16">
        <v>7</v>
      </c>
      <c r="R20" s="21">
        <v>3</v>
      </c>
      <c r="S20" s="21">
        <v>0</v>
      </c>
      <c r="T20" s="24">
        <v>7</v>
      </c>
      <c r="X20" t="s">
        <v>36</v>
      </c>
      <c r="Y20" s="9">
        <v>16</v>
      </c>
      <c r="Z20" t="s">
        <v>37</v>
      </c>
      <c r="AA20">
        <v>34</v>
      </c>
      <c r="AB20">
        <v>25.5</v>
      </c>
      <c r="AC20">
        <v>11.8</v>
      </c>
      <c r="AD20">
        <v>4.7</v>
      </c>
      <c r="AE20">
        <v>8.9</v>
      </c>
      <c r="AF20">
        <v>52.8</v>
      </c>
      <c r="AG20">
        <v>4.7</v>
      </c>
      <c r="AH20">
        <v>8.6999999999999993</v>
      </c>
      <c r="AI20">
        <v>53.9</v>
      </c>
      <c r="AJ20">
        <v>0</v>
      </c>
      <c r="AK20">
        <v>0.2</v>
      </c>
      <c r="AL20">
        <v>0</v>
      </c>
      <c r="AM20">
        <v>2.4</v>
      </c>
      <c r="AN20">
        <v>3.3</v>
      </c>
      <c r="AO20">
        <v>73.2</v>
      </c>
      <c r="AP20">
        <v>1.8</v>
      </c>
      <c r="AQ20">
        <v>4.0999999999999996</v>
      </c>
      <c r="AR20">
        <v>5.9</v>
      </c>
      <c r="AS20">
        <v>1.8</v>
      </c>
      <c r="AT20">
        <v>2.1</v>
      </c>
      <c r="AU20">
        <v>0.5</v>
      </c>
      <c r="AV20">
        <v>1.1000000000000001</v>
      </c>
      <c r="AW20">
        <v>2.2999999999999998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0"/>
      <c r="BP20" s="10"/>
      <c r="BQ20" s="10"/>
      <c r="BR20" s="10"/>
      <c r="BS20" s="10"/>
      <c r="BT20" s="10"/>
      <c r="BU20" s="10"/>
    </row>
    <row r="21" spans="2:73" x14ac:dyDescent="0.2">
      <c r="B21" s="25" t="s">
        <v>38</v>
      </c>
      <c r="C21" s="26">
        <v>33</v>
      </c>
      <c r="D21" s="27">
        <v>10</v>
      </c>
      <c r="E21" s="28">
        <v>28</v>
      </c>
      <c r="F21" s="29">
        <v>0.35699999999999998</v>
      </c>
      <c r="G21" s="30">
        <v>3</v>
      </c>
      <c r="H21" s="31">
        <v>10</v>
      </c>
      <c r="I21" s="32">
        <v>0.3</v>
      </c>
      <c r="J21" s="33">
        <v>8</v>
      </c>
      <c r="K21" s="34">
        <v>10</v>
      </c>
      <c r="L21" s="35">
        <v>0.8</v>
      </c>
      <c r="M21" s="36">
        <v>2</v>
      </c>
      <c r="N21" s="37">
        <v>8</v>
      </c>
      <c r="O21" s="38">
        <v>10</v>
      </c>
      <c r="P21" s="39">
        <v>9</v>
      </c>
      <c r="Q21" s="30">
        <v>6</v>
      </c>
      <c r="R21" s="38">
        <v>3</v>
      </c>
      <c r="S21" s="40">
        <v>0</v>
      </c>
      <c r="T21" s="41">
        <v>6</v>
      </c>
      <c r="X21" t="s">
        <v>39</v>
      </c>
      <c r="Y21" s="9">
        <v>21</v>
      </c>
      <c r="Z21" t="s">
        <v>40</v>
      </c>
      <c r="AA21">
        <v>34</v>
      </c>
      <c r="AB21">
        <v>23</v>
      </c>
      <c r="AC21">
        <v>7.8</v>
      </c>
      <c r="AD21">
        <v>3</v>
      </c>
      <c r="AE21">
        <v>7.2</v>
      </c>
      <c r="AF21">
        <v>41.1</v>
      </c>
      <c r="AG21">
        <v>1.9</v>
      </c>
      <c r="AH21">
        <v>4.0999999999999996</v>
      </c>
      <c r="AI21">
        <v>45.4</v>
      </c>
      <c r="AJ21">
        <v>1.1000000000000001</v>
      </c>
      <c r="AK21">
        <v>3.1</v>
      </c>
      <c r="AL21">
        <v>35.200000000000003</v>
      </c>
      <c r="AM21">
        <v>0.8</v>
      </c>
      <c r="AN21">
        <v>1.1000000000000001</v>
      </c>
      <c r="AO21">
        <v>66.7</v>
      </c>
      <c r="AP21">
        <v>0.8</v>
      </c>
      <c r="AQ21">
        <v>3.1</v>
      </c>
      <c r="AR21">
        <v>4</v>
      </c>
      <c r="AS21">
        <v>1.1000000000000001</v>
      </c>
      <c r="AT21">
        <v>1.4</v>
      </c>
      <c r="AU21">
        <v>0.8</v>
      </c>
      <c r="AV21">
        <v>0.5</v>
      </c>
      <c r="AW21">
        <v>1.4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0"/>
      <c r="BP21" s="10"/>
      <c r="BQ21" s="10"/>
      <c r="BR21" s="10"/>
      <c r="BS21" s="10"/>
      <c r="BT21" s="10"/>
      <c r="BU21" s="10"/>
    </row>
    <row r="22" spans="2:73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X22" t="s">
        <v>41</v>
      </c>
      <c r="Y22" s="9">
        <v>26</v>
      </c>
      <c r="Z22" t="s">
        <v>40</v>
      </c>
      <c r="AA22">
        <v>34</v>
      </c>
      <c r="AB22">
        <v>22.9</v>
      </c>
      <c r="AC22">
        <v>13.1</v>
      </c>
      <c r="AD22">
        <v>5.4</v>
      </c>
      <c r="AE22">
        <v>8.6</v>
      </c>
      <c r="AF22">
        <v>62.8</v>
      </c>
      <c r="AG22">
        <v>5.4</v>
      </c>
      <c r="AH22">
        <v>8.6</v>
      </c>
      <c r="AI22">
        <v>62.8</v>
      </c>
      <c r="AJ22">
        <v>0</v>
      </c>
      <c r="AK22">
        <v>0</v>
      </c>
      <c r="AL22">
        <v>0</v>
      </c>
      <c r="AM22">
        <v>2.2999999999999998</v>
      </c>
      <c r="AN22">
        <v>3.7</v>
      </c>
      <c r="AO22">
        <v>63.2</v>
      </c>
      <c r="AP22">
        <v>3.6</v>
      </c>
      <c r="AQ22">
        <v>3.4</v>
      </c>
      <c r="AR22">
        <v>7</v>
      </c>
      <c r="AS22">
        <v>1.1000000000000001</v>
      </c>
      <c r="AT22">
        <v>2</v>
      </c>
      <c r="AU22">
        <v>1</v>
      </c>
      <c r="AV22">
        <v>0.2</v>
      </c>
      <c r="AW22">
        <v>2.4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0"/>
      <c r="BP22" s="10"/>
      <c r="BQ22" s="10"/>
      <c r="BR22" s="10"/>
      <c r="BS22" s="10"/>
      <c r="BT22" s="10"/>
      <c r="BU22" s="10"/>
    </row>
    <row r="23" spans="2:7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X23" t="s">
        <v>42</v>
      </c>
      <c r="Y23" s="9">
        <v>31</v>
      </c>
      <c r="Z23" t="s">
        <v>31</v>
      </c>
      <c r="AA23">
        <v>31</v>
      </c>
      <c r="AB23">
        <v>16.899999999999999</v>
      </c>
      <c r="AC23">
        <v>5.6</v>
      </c>
      <c r="AD23">
        <v>2.1</v>
      </c>
      <c r="AE23">
        <v>4.7</v>
      </c>
      <c r="AF23">
        <v>44.2</v>
      </c>
      <c r="AG23">
        <v>1.7</v>
      </c>
      <c r="AH23">
        <v>3.5</v>
      </c>
      <c r="AI23">
        <v>48.1</v>
      </c>
      <c r="AJ23">
        <v>0.4</v>
      </c>
      <c r="AK23">
        <v>1.3</v>
      </c>
      <c r="AL23">
        <v>33.299999999999997</v>
      </c>
      <c r="AM23">
        <v>1</v>
      </c>
      <c r="AN23">
        <v>1.4</v>
      </c>
      <c r="AO23">
        <v>72.099999999999994</v>
      </c>
      <c r="AP23">
        <v>1</v>
      </c>
      <c r="AQ23">
        <v>2.2999999999999998</v>
      </c>
      <c r="AR23">
        <v>3.3</v>
      </c>
      <c r="AS23">
        <v>1.7</v>
      </c>
      <c r="AT23">
        <v>1.7</v>
      </c>
      <c r="AU23">
        <v>0.9</v>
      </c>
      <c r="AV23">
        <v>0.1</v>
      </c>
      <c r="AW23">
        <v>1.3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0"/>
      <c r="BP23" s="10"/>
      <c r="BQ23" s="10"/>
      <c r="BR23" s="10"/>
      <c r="BS23" s="10"/>
      <c r="BT23" s="10"/>
      <c r="BU23" s="10"/>
    </row>
    <row r="24" spans="2:73" x14ac:dyDescent="0.2">
      <c r="B24" s="2"/>
      <c r="C24" s="2"/>
      <c r="D24" s="2"/>
      <c r="E24" s="2"/>
      <c r="F24" s="2"/>
      <c r="G24" s="2"/>
      <c r="H24" s="2"/>
      <c r="I24" s="3"/>
      <c r="J24" s="3" t="s"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X24" t="s">
        <v>44</v>
      </c>
      <c r="Y24" s="9">
        <v>36</v>
      </c>
      <c r="Z24" t="s">
        <v>40</v>
      </c>
      <c r="AA24">
        <v>34</v>
      </c>
      <c r="AB24">
        <v>13.6</v>
      </c>
      <c r="AC24">
        <v>5.6</v>
      </c>
      <c r="AD24">
        <v>2.1</v>
      </c>
      <c r="AE24">
        <v>4.9000000000000004</v>
      </c>
      <c r="AF24">
        <v>43.7</v>
      </c>
      <c r="AG24">
        <v>2.1</v>
      </c>
      <c r="AH24">
        <v>4.5999999999999996</v>
      </c>
      <c r="AI24">
        <v>46.2</v>
      </c>
      <c r="AJ24">
        <v>0</v>
      </c>
      <c r="AK24">
        <v>0.3</v>
      </c>
      <c r="AL24">
        <v>9.1</v>
      </c>
      <c r="AM24">
        <v>1.3</v>
      </c>
      <c r="AN24">
        <v>2</v>
      </c>
      <c r="AO24">
        <v>64.7</v>
      </c>
      <c r="AP24">
        <v>1.4</v>
      </c>
      <c r="AQ24">
        <v>2</v>
      </c>
      <c r="AR24">
        <v>3.3</v>
      </c>
      <c r="AS24">
        <v>1</v>
      </c>
      <c r="AT24">
        <v>1.1000000000000001</v>
      </c>
      <c r="AU24">
        <v>0.5</v>
      </c>
      <c r="AV24">
        <v>0.4</v>
      </c>
      <c r="AW24">
        <v>1.6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0"/>
      <c r="BP24" s="10"/>
      <c r="BQ24" s="10"/>
      <c r="BR24" s="10"/>
      <c r="BS24" s="10"/>
      <c r="BT24" s="10"/>
      <c r="BU24" s="10"/>
    </row>
    <row r="25" spans="2:73" x14ac:dyDescent="0.2">
      <c r="B25" s="11"/>
      <c r="C25" s="12" t="s">
        <v>9</v>
      </c>
      <c r="D25" s="12" t="s">
        <v>10</v>
      </c>
      <c r="E25" s="12" t="s">
        <v>11</v>
      </c>
      <c r="F25" s="12" t="s">
        <v>12</v>
      </c>
      <c r="G25" s="12" t="s">
        <v>16</v>
      </c>
      <c r="H25" s="12" t="s">
        <v>17</v>
      </c>
      <c r="I25" s="12" t="s">
        <v>18</v>
      </c>
      <c r="J25" s="12" t="s">
        <v>19</v>
      </c>
      <c r="K25" s="12" t="s">
        <v>20</v>
      </c>
      <c r="L25" s="12" t="s">
        <v>21</v>
      </c>
      <c r="M25" s="12" t="s">
        <v>22</v>
      </c>
      <c r="N25" s="12" t="s">
        <v>23</v>
      </c>
      <c r="O25" s="12" t="s">
        <v>24</v>
      </c>
      <c r="P25" s="12" t="s">
        <v>25</v>
      </c>
      <c r="Q25" s="12" t="s">
        <v>26</v>
      </c>
      <c r="R25" s="12" t="s">
        <v>27</v>
      </c>
      <c r="S25" s="12" t="s">
        <v>28</v>
      </c>
      <c r="T25" s="12" t="s">
        <v>29</v>
      </c>
      <c r="X25" t="s">
        <v>45</v>
      </c>
      <c r="Y25" s="9">
        <v>41</v>
      </c>
      <c r="Z25" t="s">
        <v>31</v>
      </c>
      <c r="AA25">
        <v>20</v>
      </c>
      <c r="AB25">
        <v>5.3</v>
      </c>
      <c r="AC25">
        <v>0.8</v>
      </c>
      <c r="AD25">
        <v>0.3</v>
      </c>
      <c r="AE25">
        <v>1.1000000000000001</v>
      </c>
      <c r="AF25">
        <v>33.299999999999997</v>
      </c>
      <c r="AG25">
        <v>0.3</v>
      </c>
      <c r="AH25">
        <v>0.8</v>
      </c>
      <c r="AI25">
        <v>35.299999999999997</v>
      </c>
      <c r="AJ25">
        <v>0.1</v>
      </c>
      <c r="AK25">
        <v>0.2</v>
      </c>
      <c r="AL25">
        <v>25</v>
      </c>
      <c r="AM25">
        <v>0.1</v>
      </c>
      <c r="AN25">
        <v>0.3</v>
      </c>
      <c r="AO25">
        <v>14.3</v>
      </c>
      <c r="AP25">
        <v>0.1</v>
      </c>
      <c r="AQ25">
        <v>0.5</v>
      </c>
      <c r="AR25">
        <v>0.6</v>
      </c>
      <c r="AS25">
        <v>0.5</v>
      </c>
      <c r="AT25">
        <v>0.8</v>
      </c>
      <c r="AU25">
        <v>0.1</v>
      </c>
      <c r="AV25">
        <v>0.1</v>
      </c>
      <c r="AW25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0"/>
      <c r="BP25" s="10"/>
      <c r="BQ25" s="10"/>
      <c r="BR25" s="10"/>
      <c r="BS25" s="10"/>
      <c r="BT25" s="10"/>
      <c r="BU25" s="10"/>
    </row>
    <row r="26" spans="2:73" x14ac:dyDescent="0.2">
      <c r="B26" s="13" t="s">
        <v>46</v>
      </c>
      <c r="C26" s="44">
        <v>34</v>
      </c>
      <c r="D26" s="45">
        <v>11</v>
      </c>
      <c r="E26" s="46">
        <v>30</v>
      </c>
      <c r="F26" s="46">
        <v>0.36699999999999999</v>
      </c>
      <c r="G26" s="21">
        <v>3</v>
      </c>
      <c r="H26" s="21">
        <v>10</v>
      </c>
      <c r="I26" s="16">
        <v>0.3</v>
      </c>
      <c r="J26" s="15">
        <v>8</v>
      </c>
      <c r="K26" s="15">
        <v>10</v>
      </c>
      <c r="L26" s="15">
        <v>0.8</v>
      </c>
      <c r="M26" s="21">
        <v>2</v>
      </c>
      <c r="N26" s="47">
        <v>10</v>
      </c>
      <c r="O26" s="16">
        <v>12</v>
      </c>
      <c r="P26" s="18">
        <v>10</v>
      </c>
      <c r="Q26" s="16">
        <v>7</v>
      </c>
      <c r="R26" s="16">
        <v>4</v>
      </c>
      <c r="S26" s="21">
        <v>0</v>
      </c>
      <c r="T26" s="48">
        <v>9</v>
      </c>
      <c r="X26" t="s">
        <v>47</v>
      </c>
      <c r="Y26" s="9">
        <v>46</v>
      </c>
      <c r="Z26" t="s">
        <v>31</v>
      </c>
      <c r="AA26">
        <v>16</v>
      </c>
      <c r="AB26">
        <v>5.2</v>
      </c>
      <c r="AC26">
        <v>1.3</v>
      </c>
      <c r="AD26">
        <v>0.5</v>
      </c>
      <c r="AE26">
        <v>1.9</v>
      </c>
      <c r="AF26">
        <v>25.8</v>
      </c>
      <c r="AG26">
        <v>0.2</v>
      </c>
      <c r="AH26">
        <v>0.6</v>
      </c>
      <c r="AI26">
        <v>40</v>
      </c>
      <c r="AJ26">
        <v>0.2</v>
      </c>
      <c r="AK26">
        <v>1.3</v>
      </c>
      <c r="AL26">
        <v>19</v>
      </c>
      <c r="AM26">
        <v>0.1</v>
      </c>
      <c r="AN26">
        <v>0.2</v>
      </c>
      <c r="AO26">
        <v>25</v>
      </c>
      <c r="AP26">
        <v>0.3</v>
      </c>
      <c r="AQ26">
        <v>0.2</v>
      </c>
      <c r="AR26">
        <v>0.6</v>
      </c>
      <c r="AS26">
        <v>0.4</v>
      </c>
      <c r="AT26">
        <v>0.2</v>
      </c>
      <c r="AU26">
        <v>0.1</v>
      </c>
      <c r="AV26">
        <v>0.1</v>
      </c>
      <c r="AW26">
        <v>0.2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0"/>
      <c r="BP26" s="10"/>
      <c r="BQ26" s="10"/>
      <c r="BR26" s="10"/>
      <c r="BS26" s="10"/>
      <c r="BT26" s="10"/>
      <c r="BU26" s="10"/>
    </row>
    <row r="27" spans="2:73" x14ac:dyDescent="0.2">
      <c r="B27" s="25" t="s">
        <v>48</v>
      </c>
      <c r="C27" s="49">
        <v>28</v>
      </c>
      <c r="D27" s="27">
        <v>10</v>
      </c>
      <c r="E27" s="50">
        <v>25</v>
      </c>
      <c r="F27" s="51">
        <v>0.4</v>
      </c>
      <c r="G27" s="40">
        <v>2</v>
      </c>
      <c r="H27" s="52">
        <v>8</v>
      </c>
      <c r="I27" s="40">
        <v>0.25</v>
      </c>
      <c r="J27" s="38">
        <v>5</v>
      </c>
      <c r="K27" s="37">
        <v>7</v>
      </c>
      <c r="L27" s="53">
        <v>0.71399999999999997</v>
      </c>
      <c r="M27" s="36">
        <v>2</v>
      </c>
      <c r="N27" s="37">
        <v>8</v>
      </c>
      <c r="O27" s="38">
        <v>10</v>
      </c>
      <c r="P27" s="54">
        <v>8</v>
      </c>
      <c r="Q27" s="37">
        <v>7</v>
      </c>
      <c r="R27" s="38">
        <v>3</v>
      </c>
      <c r="S27" s="40">
        <v>0</v>
      </c>
      <c r="T27" s="55">
        <v>7</v>
      </c>
      <c r="X27" t="s">
        <v>49</v>
      </c>
      <c r="Y27" s="9">
        <v>51</v>
      </c>
      <c r="Z27" t="s">
        <v>40</v>
      </c>
      <c r="AA27">
        <v>18</v>
      </c>
      <c r="AB27">
        <v>4.5999999999999996</v>
      </c>
      <c r="AC27">
        <v>1.9</v>
      </c>
      <c r="AD27">
        <v>0.6</v>
      </c>
      <c r="AE27">
        <v>1.4</v>
      </c>
      <c r="AF27">
        <v>44</v>
      </c>
      <c r="AG27">
        <v>0.6</v>
      </c>
      <c r="AH27">
        <v>1.4</v>
      </c>
      <c r="AI27">
        <v>44</v>
      </c>
      <c r="AJ27">
        <v>0</v>
      </c>
      <c r="AK27">
        <v>0</v>
      </c>
      <c r="AL27">
        <v>0</v>
      </c>
      <c r="AM27">
        <v>0.7</v>
      </c>
      <c r="AN27">
        <v>0.9</v>
      </c>
      <c r="AO27">
        <v>70.599999999999994</v>
      </c>
      <c r="AP27">
        <v>0.9</v>
      </c>
      <c r="AQ27">
        <v>0.7</v>
      </c>
      <c r="AR27">
        <v>1.6</v>
      </c>
      <c r="AS27">
        <v>0.3</v>
      </c>
      <c r="AT27">
        <v>0.3</v>
      </c>
      <c r="AU27">
        <v>0.1</v>
      </c>
      <c r="AV27">
        <v>0.3</v>
      </c>
      <c r="AW27">
        <v>0.3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0"/>
      <c r="BP27" s="10"/>
      <c r="BQ27" s="10"/>
      <c r="BR27" s="10"/>
      <c r="BS27" s="10"/>
      <c r="BT27" s="10"/>
      <c r="BU27" s="10"/>
    </row>
    <row r="28" spans="2:73" x14ac:dyDescent="0.2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X28" t="s">
        <v>50</v>
      </c>
      <c r="Y28" s="9">
        <v>55</v>
      </c>
      <c r="Z28" t="s">
        <v>31</v>
      </c>
      <c r="AA28">
        <v>18</v>
      </c>
      <c r="AB28">
        <v>4.5999999999999996</v>
      </c>
      <c r="AC28">
        <v>0.4</v>
      </c>
      <c r="AD28">
        <v>0.1</v>
      </c>
      <c r="AE28">
        <v>0.6</v>
      </c>
      <c r="AF28">
        <v>23.1</v>
      </c>
      <c r="AG28">
        <v>0.1</v>
      </c>
      <c r="AH28">
        <v>0.3</v>
      </c>
      <c r="AI28">
        <v>28.6</v>
      </c>
      <c r="AJ28">
        <v>0</v>
      </c>
      <c r="AK28">
        <v>0.3</v>
      </c>
      <c r="AL28">
        <v>16.7</v>
      </c>
      <c r="AM28">
        <v>0.1</v>
      </c>
      <c r="AN28">
        <v>0.1</v>
      </c>
      <c r="AO28">
        <v>100</v>
      </c>
      <c r="AP28">
        <v>0.1</v>
      </c>
      <c r="AQ28">
        <v>0.2</v>
      </c>
      <c r="AR28">
        <v>0.3</v>
      </c>
      <c r="AS28">
        <v>0.6</v>
      </c>
      <c r="AT28">
        <v>0.4</v>
      </c>
      <c r="AU28">
        <v>0.4</v>
      </c>
      <c r="AV28">
        <v>0</v>
      </c>
      <c r="AW28">
        <v>0.3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0"/>
      <c r="BP28" s="10"/>
      <c r="BQ28" s="10"/>
      <c r="BR28" s="10"/>
      <c r="BS28" s="10"/>
      <c r="BT28" s="10"/>
      <c r="BU28" s="10"/>
    </row>
    <row r="29" spans="2:73" x14ac:dyDescent="0.2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X29" t="s">
        <v>51</v>
      </c>
      <c r="Y29" s="56">
        <v>56</v>
      </c>
      <c r="Z29" t="s">
        <v>31</v>
      </c>
      <c r="AA29">
        <v>18</v>
      </c>
      <c r="AB29">
        <v>4.5999999999999996</v>
      </c>
      <c r="AC29">
        <v>0.5</v>
      </c>
      <c r="AD29">
        <v>0.2</v>
      </c>
      <c r="AE29">
        <v>0.9</v>
      </c>
      <c r="AF29">
        <v>23.1</v>
      </c>
      <c r="AG29">
        <v>0.1</v>
      </c>
      <c r="AH29">
        <v>0.7</v>
      </c>
      <c r="AI29">
        <v>20</v>
      </c>
      <c r="AJ29">
        <v>0.1</v>
      </c>
      <c r="AK29">
        <v>0.2</v>
      </c>
      <c r="AL29">
        <v>33.299999999999997</v>
      </c>
      <c r="AM29">
        <v>0</v>
      </c>
      <c r="AN29">
        <v>0.1</v>
      </c>
      <c r="AO29">
        <v>0</v>
      </c>
      <c r="AP29">
        <v>0.1</v>
      </c>
      <c r="AQ29">
        <v>0.7</v>
      </c>
      <c r="AR29">
        <v>0.8</v>
      </c>
      <c r="AS29">
        <v>0.2</v>
      </c>
      <c r="AT29">
        <v>0.4</v>
      </c>
      <c r="AU29">
        <v>0.1</v>
      </c>
      <c r="AV29">
        <v>0</v>
      </c>
      <c r="AW29">
        <v>0.6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0"/>
      <c r="BP29" s="10"/>
      <c r="BQ29" s="10"/>
      <c r="BR29" s="10"/>
      <c r="BS29" s="10"/>
      <c r="BT29" s="10"/>
      <c r="BU29" s="10"/>
    </row>
    <row r="30" spans="2:73" x14ac:dyDescent="0.2">
      <c r="B30" s="2"/>
      <c r="C30" s="2"/>
      <c r="D30" s="2"/>
      <c r="E30" s="2"/>
      <c r="F30" s="2"/>
      <c r="G30" s="2"/>
      <c r="H30" s="2"/>
      <c r="I30" s="3"/>
      <c r="J30" s="3" t="s">
        <v>52</v>
      </c>
      <c r="K30" s="2"/>
      <c r="L30" s="2"/>
      <c r="M30" s="2"/>
      <c r="N30" s="2"/>
      <c r="O30" s="2"/>
      <c r="P30" s="2"/>
      <c r="Q30" s="2"/>
      <c r="R30" s="2"/>
      <c r="S30" s="2"/>
      <c r="T30" s="2"/>
      <c r="X30" s="57" t="s">
        <v>53</v>
      </c>
      <c r="Y30" s="57">
        <v>67</v>
      </c>
      <c r="Z30" s="57" t="s">
        <v>40</v>
      </c>
      <c r="AA30" s="57">
        <v>18</v>
      </c>
      <c r="AB30" s="57">
        <v>4.5999999999999996</v>
      </c>
      <c r="AC30" s="57">
        <v>0.7</v>
      </c>
      <c r="AD30" s="57">
        <v>0.2</v>
      </c>
      <c r="AE30" s="57">
        <v>1</v>
      </c>
      <c r="AF30" s="57">
        <v>22.2</v>
      </c>
      <c r="AG30" s="57">
        <v>0.2</v>
      </c>
      <c r="AH30" s="57">
        <v>1</v>
      </c>
      <c r="AI30" s="57">
        <v>22.2</v>
      </c>
      <c r="AJ30" s="57">
        <v>0</v>
      </c>
      <c r="AK30" s="57">
        <v>0</v>
      </c>
      <c r="AL30" s="57">
        <v>0</v>
      </c>
      <c r="AM30" s="57">
        <v>0.2</v>
      </c>
      <c r="AN30" s="57">
        <v>0.7</v>
      </c>
      <c r="AO30" s="57">
        <v>33.299999999999997</v>
      </c>
      <c r="AP30" s="57">
        <v>0.2</v>
      </c>
      <c r="AQ30" s="57">
        <v>0.4</v>
      </c>
      <c r="AR30" s="57">
        <v>0.7</v>
      </c>
      <c r="AS30" s="57">
        <v>0</v>
      </c>
      <c r="AT30" s="57">
        <v>0.1</v>
      </c>
      <c r="AU30" s="57">
        <v>0.2</v>
      </c>
      <c r="AV30" s="57">
        <v>0</v>
      </c>
      <c r="AW30" s="57">
        <v>0.2</v>
      </c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</row>
    <row r="31" spans="2:73" x14ac:dyDescent="0.2">
      <c r="B31" s="11"/>
      <c r="C31" s="12" t="s">
        <v>9</v>
      </c>
      <c r="D31" s="12" t="s">
        <v>10</v>
      </c>
      <c r="E31" s="12" t="s">
        <v>11</v>
      </c>
      <c r="F31" s="12" t="s">
        <v>12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28</v>
      </c>
      <c r="T31" s="12" t="s">
        <v>29</v>
      </c>
      <c r="X31" s="2"/>
      <c r="Y31" s="2"/>
      <c r="Z31" s="2"/>
      <c r="AA31" s="2"/>
      <c r="AB31" s="2"/>
      <c r="AC31" s="59">
        <f>SUM(AC17:AC30)</f>
        <v>75.2</v>
      </c>
      <c r="AD31" s="59">
        <f>SUM(AD17:AD30)</f>
        <v>28.500000000000004</v>
      </c>
      <c r="AE31" s="59">
        <f>SUM(AE17:AE30)</f>
        <v>64.7</v>
      </c>
      <c r="AF31" s="60">
        <f>AD31/AE31</f>
        <v>0.44049459041731071</v>
      </c>
      <c r="AG31" s="59">
        <f>SUM(AG17:AG30)</f>
        <v>23.700000000000006</v>
      </c>
      <c r="AH31" s="59">
        <f>SUM(AH17:AH30)</f>
        <v>49.6</v>
      </c>
      <c r="AI31" s="60">
        <f>AG31/AH31</f>
        <v>0.47782258064516142</v>
      </c>
      <c r="AJ31" s="59">
        <f>SUM(AJ17:AJ30)</f>
        <v>4.6999999999999993</v>
      </c>
      <c r="AK31" s="59">
        <f>SUM(AK17:AK30)</f>
        <v>15</v>
      </c>
      <c r="AL31" s="60">
        <f>AJ31/AK31</f>
        <v>0.3133333333333333</v>
      </c>
      <c r="AM31" s="59">
        <f>SUM(AM17:AM30)</f>
        <v>13.499999999999998</v>
      </c>
      <c r="AN31" s="59">
        <f>SUM(AN17:AN30)</f>
        <v>19.600000000000005</v>
      </c>
      <c r="AO31" s="60">
        <f>AM31/AN31</f>
        <v>0.68877551020408134</v>
      </c>
      <c r="AP31" s="59">
        <f>SUM(AP17:AP30)</f>
        <v>12.299999999999999</v>
      </c>
      <c r="AQ31" s="59">
        <f>SUM(AQ17:AQ30)</f>
        <v>26.099999999999994</v>
      </c>
      <c r="AR31" s="59">
        <f>SUM(AR17:AR30)</f>
        <v>38.5</v>
      </c>
      <c r="AS31" s="59">
        <f>SUM(AS17:AS30)</f>
        <v>16.8</v>
      </c>
      <c r="AT31" s="59">
        <f>SUM(AT17:AT30)</f>
        <v>17.499999999999996</v>
      </c>
      <c r="AU31" s="59">
        <f>SUM(AU17:AU30)</f>
        <v>7.9999999999999991</v>
      </c>
      <c r="AV31" s="59">
        <f>SUM(AV17:AV30)</f>
        <v>3.5</v>
      </c>
      <c r="AW31" s="59">
        <f>SUM(AW17:AW30)</f>
        <v>18.399999999999999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2:73" x14ac:dyDescent="0.2">
      <c r="B32" s="13" t="s">
        <v>35</v>
      </c>
      <c r="C32" s="61">
        <v>21</v>
      </c>
      <c r="D32" s="62">
        <v>7</v>
      </c>
      <c r="E32" s="19">
        <v>17</v>
      </c>
      <c r="F32" s="63">
        <v>0.41199999999999998</v>
      </c>
      <c r="G32" s="15">
        <v>1</v>
      </c>
      <c r="H32" s="16">
        <v>2</v>
      </c>
      <c r="I32" s="15">
        <v>0.5</v>
      </c>
      <c r="J32" s="16">
        <v>4</v>
      </c>
      <c r="K32" s="16">
        <v>6</v>
      </c>
      <c r="L32" s="16">
        <v>0.66700000000000004</v>
      </c>
      <c r="M32" s="16">
        <v>4</v>
      </c>
      <c r="N32" s="16">
        <v>8</v>
      </c>
      <c r="O32" s="16">
        <v>12</v>
      </c>
      <c r="P32" s="16">
        <v>2</v>
      </c>
      <c r="Q32" s="18">
        <v>4</v>
      </c>
      <c r="R32" s="15">
        <v>2</v>
      </c>
      <c r="S32" s="16">
        <v>2</v>
      </c>
      <c r="T32" s="64">
        <v>6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Y32" s="1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2:72" x14ac:dyDescent="0.2">
      <c r="B33" s="25" t="s">
        <v>54</v>
      </c>
      <c r="C33" s="65">
        <v>20</v>
      </c>
      <c r="D33" s="66">
        <v>8</v>
      </c>
      <c r="E33" s="67">
        <v>17</v>
      </c>
      <c r="F33" s="68">
        <v>0.47099999999999997</v>
      </c>
      <c r="G33" s="36">
        <v>1</v>
      </c>
      <c r="H33" s="69">
        <v>3</v>
      </c>
      <c r="I33" s="36">
        <v>0.33300000000000002</v>
      </c>
      <c r="J33" s="36">
        <v>3</v>
      </c>
      <c r="K33" s="36">
        <v>5</v>
      </c>
      <c r="L33" s="36">
        <v>0.6</v>
      </c>
      <c r="M33" s="36">
        <v>5</v>
      </c>
      <c r="N33" s="70">
        <v>8</v>
      </c>
      <c r="O33" s="71">
        <v>14</v>
      </c>
      <c r="P33" s="72">
        <v>3</v>
      </c>
      <c r="Q33" s="36">
        <v>4</v>
      </c>
      <c r="R33" s="40">
        <v>1</v>
      </c>
      <c r="S33" s="40">
        <v>1</v>
      </c>
      <c r="T33" s="73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Y33" s="1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2:72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X34" s="2"/>
      <c r="Y34" s="2"/>
      <c r="Z34" s="2"/>
      <c r="AA34" s="2"/>
      <c r="AB34" s="2"/>
      <c r="AC34" s="2"/>
      <c r="AD34" s="2"/>
      <c r="AE34" s="3" t="s">
        <v>55</v>
      </c>
      <c r="AF34" s="3"/>
      <c r="AG34" s="3"/>
      <c r="AH34" s="2"/>
      <c r="AI34" s="2"/>
      <c r="AJ34" s="2"/>
      <c r="AK34" s="2"/>
      <c r="AL34" s="2"/>
      <c r="AM34" s="2"/>
      <c r="AN34" s="2"/>
      <c r="AY34" s="1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2:72" x14ac:dyDescent="0.2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X35" s="74" t="s">
        <v>4</v>
      </c>
      <c r="Y35" s="5" t="s">
        <v>5</v>
      </c>
      <c r="Z35" s="6" t="s">
        <v>56</v>
      </c>
      <c r="AA35" s="6" t="s">
        <v>7</v>
      </c>
      <c r="AB35" s="6" t="s">
        <v>8</v>
      </c>
      <c r="AC35" s="6" t="s">
        <v>9</v>
      </c>
      <c r="AD35" s="6" t="s">
        <v>10</v>
      </c>
      <c r="AE35" s="6" t="s">
        <v>11</v>
      </c>
      <c r="AF35" s="7" t="s">
        <v>12</v>
      </c>
      <c r="AG35" s="6" t="s">
        <v>13</v>
      </c>
      <c r="AH35" s="6" t="s">
        <v>14</v>
      </c>
      <c r="AI35" s="7" t="s">
        <v>15</v>
      </c>
      <c r="AJ35" s="6" t="s">
        <v>16</v>
      </c>
      <c r="AK35" s="6" t="s">
        <v>17</v>
      </c>
      <c r="AL35" s="7" t="s">
        <v>18</v>
      </c>
      <c r="AM35" s="6" t="s">
        <v>19</v>
      </c>
      <c r="AN35" s="6" t="s">
        <v>20</v>
      </c>
      <c r="AO35" s="7" t="s">
        <v>21</v>
      </c>
      <c r="AP35" s="6" t="s">
        <v>22</v>
      </c>
      <c r="AQ35" s="6" t="s">
        <v>23</v>
      </c>
      <c r="AR35" s="6" t="s">
        <v>24</v>
      </c>
      <c r="AS35" s="6" t="s">
        <v>25</v>
      </c>
      <c r="AT35" s="6" t="s">
        <v>26</v>
      </c>
      <c r="AU35" s="6" t="s">
        <v>27</v>
      </c>
      <c r="AV35" s="6" t="s">
        <v>28</v>
      </c>
      <c r="AW35" s="6" t="s">
        <v>29</v>
      </c>
      <c r="AY35" s="1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2:72" x14ac:dyDescent="0.2">
      <c r="B36" s="2"/>
      <c r="C36" s="2"/>
      <c r="D36" s="2"/>
      <c r="E36" s="2"/>
      <c r="F36" s="2"/>
      <c r="G36" s="2"/>
      <c r="H36" s="2"/>
      <c r="I36" s="3"/>
      <c r="J36" s="3" t="s"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X36" s="75" t="s">
        <v>58</v>
      </c>
      <c r="Y36" s="9">
        <v>1</v>
      </c>
      <c r="Z36" t="s">
        <v>31</v>
      </c>
      <c r="AA36">
        <v>33</v>
      </c>
      <c r="AB36">
        <v>33.200000000000003</v>
      </c>
      <c r="AC36">
        <v>9.6</v>
      </c>
      <c r="AD36">
        <v>3.2</v>
      </c>
      <c r="AE36">
        <v>8.9</v>
      </c>
      <c r="AF36">
        <v>35.4</v>
      </c>
      <c r="AG36">
        <v>0.8</v>
      </c>
      <c r="AH36">
        <v>2.7</v>
      </c>
      <c r="AI36">
        <v>27.8</v>
      </c>
      <c r="AJ36">
        <v>2.4</v>
      </c>
      <c r="AK36">
        <v>6.2</v>
      </c>
      <c r="AL36">
        <v>38.700000000000003</v>
      </c>
      <c r="AM36">
        <v>0.9</v>
      </c>
      <c r="AN36">
        <v>1.1000000000000001</v>
      </c>
      <c r="AO36">
        <v>83.3</v>
      </c>
      <c r="AP36">
        <v>0.4</v>
      </c>
      <c r="AQ36">
        <v>2.5</v>
      </c>
      <c r="AR36">
        <v>2.9</v>
      </c>
      <c r="AS36">
        <v>3.9</v>
      </c>
      <c r="AT36">
        <v>2.1</v>
      </c>
      <c r="AU36">
        <v>1.9</v>
      </c>
      <c r="AV36">
        <v>0.2</v>
      </c>
      <c r="AW36">
        <v>1.3</v>
      </c>
      <c r="AY36" s="1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2:72" x14ac:dyDescent="0.2">
      <c r="B37" s="11"/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16</v>
      </c>
      <c r="H37" s="12" t="s">
        <v>17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25</v>
      </c>
      <c r="Q37" s="12" t="s">
        <v>26</v>
      </c>
      <c r="R37" s="12" t="s">
        <v>27</v>
      </c>
      <c r="S37" s="12" t="s">
        <v>28</v>
      </c>
      <c r="T37" s="12" t="s">
        <v>29</v>
      </c>
      <c r="X37" s="75" t="s">
        <v>59</v>
      </c>
      <c r="Y37" s="9">
        <v>6</v>
      </c>
      <c r="Z37" t="s">
        <v>31</v>
      </c>
      <c r="AA37">
        <v>27</v>
      </c>
      <c r="AB37">
        <v>29.6</v>
      </c>
      <c r="AC37">
        <v>14.1</v>
      </c>
      <c r="AD37">
        <v>4.5999999999999996</v>
      </c>
      <c r="AE37">
        <v>12.1</v>
      </c>
      <c r="AF37">
        <v>37.5</v>
      </c>
      <c r="AG37">
        <v>3.4</v>
      </c>
      <c r="AH37">
        <v>8.4</v>
      </c>
      <c r="AI37">
        <v>40.5</v>
      </c>
      <c r="AJ37">
        <v>1.1000000000000001</v>
      </c>
      <c r="AK37">
        <v>3.7</v>
      </c>
      <c r="AL37">
        <v>30.7</v>
      </c>
      <c r="AM37">
        <v>3.9</v>
      </c>
      <c r="AN37">
        <v>4.9000000000000004</v>
      </c>
      <c r="AO37">
        <v>79.400000000000006</v>
      </c>
      <c r="AP37">
        <v>1.3</v>
      </c>
      <c r="AQ37">
        <v>3.9</v>
      </c>
      <c r="AR37">
        <v>5.3</v>
      </c>
      <c r="AS37">
        <v>3.5</v>
      </c>
      <c r="AT37">
        <v>2.6</v>
      </c>
      <c r="AU37">
        <v>1.6</v>
      </c>
      <c r="AV37">
        <v>0.3</v>
      </c>
      <c r="AW37">
        <v>2.5</v>
      </c>
      <c r="AY37" s="1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2:72" x14ac:dyDescent="0.2">
      <c r="B38" s="13" t="s">
        <v>46</v>
      </c>
      <c r="C38" s="61">
        <v>21</v>
      </c>
      <c r="D38" s="62">
        <v>7</v>
      </c>
      <c r="E38" s="45">
        <v>15</v>
      </c>
      <c r="F38" s="76">
        <v>0.46700000000000003</v>
      </c>
      <c r="G38" s="15">
        <v>1</v>
      </c>
      <c r="H38" s="16">
        <v>2</v>
      </c>
      <c r="I38" s="15">
        <v>0.5</v>
      </c>
      <c r="J38" s="15">
        <v>5</v>
      </c>
      <c r="K38" s="18">
        <v>7</v>
      </c>
      <c r="L38" s="77">
        <v>0.71399999999999997</v>
      </c>
      <c r="M38" s="16">
        <v>4</v>
      </c>
      <c r="N38" s="16">
        <v>8</v>
      </c>
      <c r="O38" s="16">
        <v>12</v>
      </c>
      <c r="P38" s="16">
        <v>2</v>
      </c>
      <c r="Q38" s="16">
        <v>3</v>
      </c>
      <c r="R38" s="15">
        <v>2</v>
      </c>
      <c r="S38" s="16">
        <v>2</v>
      </c>
      <c r="T38" s="78">
        <v>5</v>
      </c>
      <c r="X38" s="75" t="s">
        <v>60</v>
      </c>
      <c r="Y38" s="9">
        <v>11</v>
      </c>
      <c r="Z38" t="s">
        <v>31</v>
      </c>
      <c r="AA38">
        <v>33</v>
      </c>
      <c r="AB38">
        <v>29.5</v>
      </c>
      <c r="AC38">
        <v>12</v>
      </c>
      <c r="AD38">
        <v>3.8</v>
      </c>
      <c r="AE38">
        <v>8.6</v>
      </c>
      <c r="AF38">
        <v>44.2</v>
      </c>
      <c r="AG38">
        <v>3.2</v>
      </c>
      <c r="AH38">
        <v>6.9</v>
      </c>
      <c r="AI38">
        <v>46.1</v>
      </c>
      <c r="AJ38">
        <v>0.6</v>
      </c>
      <c r="AK38">
        <v>1.7</v>
      </c>
      <c r="AL38">
        <v>36.799999999999997</v>
      </c>
      <c r="AM38">
        <v>3.8</v>
      </c>
      <c r="AN38">
        <v>5</v>
      </c>
      <c r="AO38">
        <v>74.7</v>
      </c>
      <c r="AP38">
        <v>0.7</v>
      </c>
      <c r="AQ38">
        <v>2.9</v>
      </c>
      <c r="AR38">
        <v>3.6</v>
      </c>
      <c r="AS38">
        <v>3.9</v>
      </c>
      <c r="AT38">
        <v>2.1</v>
      </c>
      <c r="AU38">
        <v>1.2</v>
      </c>
      <c r="AV38">
        <v>0.2</v>
      </c>
      <c r="AW38">
        <v>2.4</v>
      </c>
      <c r="AY38" s="1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2:72" x14ac:dyDescent="0.2">
      <c r="B39" s="25" t="s">
        <v>48</v>
      </c>
      <c r="C39" s="79">
        <v>23</v>
      </c>
      <c r="D39" s="34">
        <v>9</v>
      </c>
      <c r="E39" s="80">
        <v>18</v>
      </c>
      <c r="F39" s="81">
        <v>0.5</v>
      </c>
      <c r="G39" s="36">
        <v>1</v>
      </c>
      <c r="H39" s="69">
        <v>3</v>
      </c>
      <c r="I39" s="36">
        <v>0.33300000000000002</v>
      </c>
      <c r="J39" s="82">
        <v>4</v>
      </c>
      <c r="K39" s="69">
        <v>6</v>
      </c>
      <c r="L39" s="83">
        <v>0.66700000000000004</v>
      </c>
      <c r="M39" s="36">
        <v>5</v>
      </c>
      <c r="N39" s="38">
        <v>7</v>
      </c>
      <c r="O39" s="84">
        <v>12</v>
      </c>
      <c r="P39" s="36">
        <v>2</v>
      </c>
      <c r="Q39" s="36">
        <v>4</v>
      </c>
      <c r="R39" s="40">
        <v>1</v>
      </c>
      <c r="S39" s="40">
        <v>1</v>
      </c>
      <c r="T39" s="85">
        <v>5</v>
      </c>
      <c r="X39" s="75" t="s">
        <v>61</v>
      </c>
      <c r="Y39" s="9">
        <v>16</v>
      </c>
      <c r="Z39" t="s">
        <v>37</v>
      </c>
      <c r="AA39">
        <v>33</v>
      </c>
      <c r="AB39">
        <v>27</v>
      </c>
      <c r="AC39">
        <v>12.5</v>
      </c>
      <c r="AD39">
        <v>5</v>
      </c>
      <c r="AE39">
        <v>10</v>
      </c>
      <c r="AF39">
        <v>49.8</v>
      </c>
      <c r="AG39">
        <v>4</v>
      </c>
      <c r="AH39">
        <v>7.4</v>
      </c>
      <c r="AI39">
        <v>54.3</v>
      </c>
      <c r="AJ39">
        <v>1</v>
      </c>
      <c r="AK39">
        <v>2.6</v>
      </c>
      <c r="AL39">
        <v>37.200000000000003</v>
      </c>
      <c r="AM39">
        <v>1.6</v>
      </c>
      <c r="AN39">
        <v>2</v>
      </c>
      <c r="AO39">
        <v>80</v>
      </c>
      <c r="AP39">
        <v>1.8</v>
      </c>
      <c r="AQ39">
        <v>4.7</v>
      </c>
      <c r="AR39">
        <v>6.5</v>
      </c>
      <c r="AS39">
        <v>1.9</v>
      </c>
      <c r="AT39">
        <v>1.7</v>
      </c>
      <c r="AU39">
        <v>0.8</v>
      </c>
      <c r="AV39">
        <v>0.7</v>
      </c>
      <c r="AW39">
        <v>2.6</v>
      </c>
      <c r="AY39" s="1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2:72" x14ac:dyDescent="0.2"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X40" s="75" t="s">
        <v>62</v>
      </c>
      <c r="Y40" s="9">
        <v>21</v>
      </c>
      <c r="Z40" t="s">
        <v>40</v>
      </c>
      <c r="AA40">
        <v>33</v>
      </c>
      <c r="AB40">
        <v>22.3</v>
      </c>
      <c r="AC40">
        <v>6.4</v>
      </c>
      <c r="AD40">
        <v>2.7</v>
      </c>
      <c r="AE40">
        <v>5.6</v>
      </c>
      <c r="AF40">
        <v>48.4</v>
      </c>
      <c r="AG40">
        <v>2.2999999999999998</v>
      </c>
      <c r="AH40">
        <v>4.3</v>
      </c>
      <c r="AI40">
        <v>53.9</v>
      </c>
      <c r="AJ40">
        <v>0.4</v>
      </c>
      <c r="AK40">
        <v>1.4</v>
      </c>
      <c r="AL40">
        <v>31.1</v>
      </c>
      <c r="AM40">
        <v>0.5</v>
      </c>
      <c r="AN40">
        <v>1.1000000000000001</v>
      </c>
      <c r="AO40">
        <v>51.4</v>
      </c>
      <c r="AP40">
        <v>2.4</v>
      </c>
      <c r="AQ40">
        <v>3</v>
      </c>
      <c r="AR40">
        <v>5.4</v>
      </c>
      <c r="AS40">
        <v>1.9</v>
      </c>
      <c r="AT40">
        <v>1.3</v>
      </c>
      <c r="AU40">
        <v>0.8</v>
      </c>
      <c r="AV40">
        <v>0.6</v>
      </c>
      <c r="AW40">
        <v>2.4</v>
      </c>
      <c r="AY40" s="1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2:72" x14ac:dyDescent="0.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X41" s="75" t="s">
        <v>63</v>
      </c>
      <c r="Y41" s="9">
        <v>26</v>
      </c>
      <c r="Z41" t="s">
        <v>40</v>
      </c>
      <c r="AA41">
        <v>30</v>
      </c>
      <c r="AB41">
        <v>18.8</v>
      </c>
      <c r="AC41">
        <v>9.5</v>
      </c>
      <c r="AD41">
        <v>3.9</v>
      </c>
      <c r="AE41">
        <v>8</v>
      </c>
      <c r="AF41">
        <v>48.1</v>
      </c>
      <c r="AG41">
        <v>3.1</v>
      </c>
      <c r="AH41">
        <v>6.1</v>
      </c>
      <c r="AI41">
        <v>50.5</v>
      </c>
      <c r="AJ41">
        <v>0.8</v>
      </c>
      <c r="AK41">
        <v>2</v>
      </c>
      <c r="AL41">
        <v>40.700000000000003</v>
      </c>
      <c r="AM41">
        <v>1</v>
      </c>
      <c r="AN41">
        <v>1.3</v>
      </c>
      <c r="AO41">
        <v>76.3</v>
      </c>
      <c r="AP41">
        <v>1.4</v>
      </c>
      <c r="AQ41">
        <v>3</v>
      </c>
      <c r="AR41">
        <v>4.5</v>
      </c>
      <c r="AS41">
        <v>1</v>
      </c>
      <c r="AT41">
        <v>1.3</v>
      </c>
      <c r="AU41">
        <v>0.4</v>
      </c>
      <c r="AV41">
        <v>1.1000000000000001</v>
      </c>
      <c r="AW41">
        <v>1.9</v>
      </c>
      <c r="AY41" s="1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2:72" x14ac:dyDescent="0.2">
      <c r="B42" s="2"/>
      <c r="C42" s="2"/>
      <c r="D42" s="2"/>
      <c r="E42" s="2"/>
      <c r="F42" s="2"/>
      <c r="G42" s="2"/>
      <c r="H42" s="2"/>
      <c r="I42" s="3"/>
      <c r="J42" s="3" t="s">
        <v>64</v>
      </c>
      <c r="K42" s="3"/>
      <c r="L42" s="2"/>
      <c r="M42" s="2"/>
      <c r="N42" s="2"/>
      <c r="O42" s="2"/>
      <c r="P42" s="2"/>
      <c r="Q42" s="2"/>
      <c r="R42" s="2"/>
      <c r="S42" s="2"/>
      <c r="T42" s="2"/>
      <c r="X42" s="75" t="s">
        <v>65</v>
      </c>
      <c r="Y42" s="9">
        <v>31</v>
      </c>
      <c r="Z42" t="s">
        <v>40</v>
      </c>
      <c r="AA42">
        <v>28</v>
      </c>
      <c r="AB42">
        <v>16.2</v>
      </c>
      <c r="AC42">
        <v>6.1</v>
      </c>
      <c r="AD42">
        <v>2.2999999999999998</v>
      </c>
      <c r="AE42">
        <v>4.9000000000000004</v>
      </c>
      <c r="AF42">
        <v>47.1</v>
      </c>
      <c r="AG42">
        <v>2.1</v>
      </c>
      <c r="AH42">
        <v>4.4000000000000004</v>
      </c>
      <c r="AI42">
        <v>49.2</v>
      </c>
      <c r="AJ42">
        <v>0.2</v>
      </c>
      <c r="AK42">
        <v>0.6</v>
      </c>
      <c r="AL42">
        <v>31.2</v>
      </c>
      <c r="AM42">
        <v>1.3</v>
      </c>
      <c r="AN42">
        <v>2.4</v>
      </c>
      <c r="AO42">
        <v>52.9</v>
      </c>
      <c r="AP42">
        <v>1.4</v>
      </c>
      <c r="AQ42">
        <v>2.2000000000000002</v>
      </c>
      <c r="AR42">
        <v>3.6</v>
      </c>
      <c r="AS42">
        <v>0.6</v>
      </c>
      <c r="AT42">
        <v>1.2</v>
      </c>
      <c r="AU42">
        <v>0.7</v>
      </c>
      <c r="AV42">
        <v>0.2</v>
      </c>
      <c r="AW42">
        <v>2.2000000000000002</v>
      </c>
      <c r="AY42" s="1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2:72" x14ac:dyDescent="0.2">
      <c r="B43" s="11"/>
      <c r="C43" s="12" t="s">
        <v>9</v>
      </c>
      <c r="D43" s="12" t="s">
        <v>10</v>
      </c>
      <c r="E43" s="12" t="s">
        <v>11</v>
      </c>
      <c r="F43" s="12" t="s">
        <v>12</v>
      </c>
      <c r="G43" s="12" t="s">
        <v>16</v>
      </c>
      <c r="H43" s="12" t="s">
        <v>17</v>
      </c>
      <c r="I43" s="12" t="s">
        <v>18</v>
      </c>
      <c r="J43" s="12" t="s">
        <v>19</v>
      </c>
      <c r="K43" s="12" t="s">
        <v>20</v>
      </c>
      <c r="L43" s="12" t="s">
        <v>21</v>
      </c>
      <c r="M43" s="12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X43" s="75" t="s">
        <v>66</v>
      </c>
      <c r="Y43" s="9">
        <v>36</v>
      </c>
      <c r="Z43" t="s">
        <v>40</v>
      </c>
      <c r="AA43">
        <v>31</v>
      </c>
      <c r="AB43">
        <v>14.7</v>
      </c>
      <c r="AC43">
        <v>3.5</v>
      </c>
      <c r="AD43">
        <v>1.5</v>
      </c>
      <c r="AE43">
        <v>3.2</v>
      </c>
      <c r="AF43">
        <v>46.5</v>
      </c>
      <c r="AG43">
        <v>1.4</v>
      </c>
      <c r="AH43">
        <v>3</v>
      </c>
      <c r="AI43">
        <v>46.8</v>
      </c>
      <c r="AJ43">
        <v>0.1</v>
      </c>
      <c r="AK43">
        <v>0.2</v>
      </c>
      <c r="AL43">
        <v>40</v>
      </c>
      <c r="AM43">
        <v>0.5</v>
      </c>
      <c r="AN43">
        <v>1.1000000000000001</v>
      </c>
      <c r="AO43">
        <v>45.5</v>
      </c>
      <c r="AP43">
        <v>1.2</v>
      </c>
      <c r="AQ43">
        <v>1.5</v>
      </c>
      <c r="AR43">
        <v>2.7</v>
      </c>
      <c r="AS43">
        <v>1</v>
      </c>
      <c r="AT43">
        <v>0.9</v>
      </c>
      <c r="AU43">
        <v>0.5</v>
      </c>
      <c r="AV43">
        <v>0.1</v>
      </c>
      <c r="AW43">
        <v>1.6</v>
      </c>
      <c r="AY43" s="1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2:72" x14ac:dyDescent="0.2">
      <c r="B44" s="13" t="s">
        <v>35</v>
      </c>
      <c r="C44" s="61">
        <v>6</v>
      </c>
      <c r="D44" s="16">
        <v>2</v>
      </c>
      <c r="E44" s="16">
        <v>4</v>
      </c>
      <c r="F44" s="16">
        <v>0.5</v>
      </c>
      <c r="G44" s="15">
        <v>0</v>
      </c>
      <c r="H44" s="15">
        <v>0</v>
      </c>
      <c r="I44" s="88" t="s">
        <v>67</v>
      </c>
      <c r="J44" s="21">
        <v>0</v>
      </c>
      <c r="K44" s="16">
        <v>1</v>
      </c>
      <c r="L44" s="21">
        <v>0</v>
      </c>
      <c r="M44" s="21">
        <v>0</v>
      </c>
      <c r="N44" s="15">
        <v>3</v>
      </c>
      <c r="O44" s="16">
        <v>3</v>
      </c>
      <c r="P44" s="21">
        <v>0</v>
      </c>
      <c r="Q44" s="15">
        <v>1</v>
      </c>
      <c r="R44" s="15">
        <v>0</v>
      </c>
      <c r="S44" s="21">
        <v>0</v>
      </c>
      <c r="T44" s="24">
        <v>1</v>
      </c>
      <c r="X44" s="75" t="s">
        <v>68</v>
      </c>
      <c r="Y44" s="9">
        <v>41</v>
      </c>
      <c r="Z44" t="s">
        <v>40</v>
      </c>
      <c r="AA44">
        <v>19</v>
      </c>
      <c r="AB44">
        <v>11.3</v>
      </c>
      <c r="AC44">
        <v>5.0999999999999996</v>
      </c>
      <c r="AD44">
        <v>1.8</v>
      </c>
      <c r="AE44">
        <v>3.6</v>
      </c>
      <c r="AF44">
        <v>49.3</v>
      </c>
      <c r="AG44">
        <v>1.1000000000000001</v>
      </c>
      <c r="AH44">
        <v>1.6</v>
      </c>
      <c r="AI44">
        <v>67.7</v>
      </c>
      <c r="AJ44">
        <v>0.7</v>
      </c>
      <c r="AK44">
        <v>2</v>
      </c>
      <c r="AL44">
        <v>34.200000000000003</v>
      </c>
      <c r="AM44">
        <v>0.8</v>
      </c>
      <c r="AN44">
        <v>0.9</v>
      </c>
      <c r="AO44">
        <v>88.2</v>
      </c>
      <c r="AP44">
        <v>0.2</v>
      </c>
      <c r="AQ44">
        <v>0.9</v>
      </c>
      <c r="AR44">
        <v>1.1000000000000001</v>
      </c>
      <c r="AS44">
        <v>1.3</v>
      </c>
      <c r="AT44">
        <v>0.8</v>
      </c>
      <c r="AU44">
        <v>0.8</v>
      </c>
      <c r="AV44">
        <v>0.1</v>
      </c>
      <c r="AW44">
        <v>1.4</v>
      </c>
      <c r="AY44" s="1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2:72" x14ac:dyDescent="0.2">
      <c r="B45" s="25" t="s">
        <v>54</v>
      </c>
      <c r="C45" s="89">
        <v>9</v>
      </c>
      <c r="D45" s="90">
        <v>3</v>
      </c>
      <c r="E45" s="91">
        <v>8</v>
      </c>
      <c r="F45" s="92">
        <v>0.375</v>
      </c>
      <c r="G45" s="40">
        <v>0</v>
      </c>
      <c r="H45" s="93">
        <v>2</v>
      </c>
      <c r="I45" s="40">
        <v>0</v>
      </c>
      <c r="J45" s="40">
        <v>0</v>
      </c>
      <c r="K45" s="40">
        <v>0</v>
      </c>
      <c r="L45" s="94" t="s">
        <v>67</v>
      </c>
      <c r="M45" s="34">
        <v>1</v>
      </c>
      <c r="N45" s="95">
        <v>3</v>
      </c>
      <c r="O45" s="96">
        <v>5</v>
      </c>
      <c r="P45" s="81">
        <v>1</v>
      </c>
      <c r="Q45" s="34">
        <v>1</v>
      </c>
      <c r="R45" s="40">
        <v>0</v>
      </c>
      <c r="S45" s="40">
        <v>0</v>
      </c>
      <c r="T45" s="97">
        <v>2</v>
      </c>
      <c r="X45" s="75" t="s">
        <v>69</v>
      </c>
      <c r="Y45" s="9">
        <v>46</v>
      </c>
      <c r="Z45" t="s">
        <v>40</v>
      </c>
      <c r="AA45">
        <v>19</v>
      </c>
      <c r="AB45">
        <v>7.8</v>
      </c>
      <c r="AC45">
        <v>2.8</v>
      </c>
      <c r="AD45">
        <v>1.1000000000000001</v>
      </c>
      <c r="AE45">
        <v>2.9</v>
      </c>
      <c r="AF45">
        <v>35.700000000000003</v>
      </c>
      <c r="AG45">
        <v>1.1000000000000001</v>
      </c>
      <c r="AH45">
        <v>2.9</v>
      </c>
      <c r="AI45">
        <v>36.4</v>
      </c>
      <c r="AJ45">
        <v>0</v>
      </c>
      <c r="AK45">
        <v>0.1</v>
      </c>
      <c r="AL45">
        <v>0</v>
      </c>
      <c r="AM45">
        <v>0.7</v>
      </c>
      <c r="AN45">
        <v>1.2</v>
      </c>
      <c r="AO45">
        <v>63.6</v>
      </c>
      <c r="AP45">
        <v>1</v>
      </c>
      <c r="AQ45">
        <v>0.9</v>
      </c>
      <c r="AR45">
        <v>1.9</v>
      </c>
      <c r="AS45">
        <v>0.2</v>
      </c>
      <c r="AT45">
        <v>0.7</v>
      </c>
      <c r="AU45">
        <v>0.2</v>
      </c>
      <c r="AV45">
        <v>0.5</v>
      </c>
      <c r="AW45">
        <v>0.9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2:72" x14ac:dyDescent="0.2">
      <c r="B46" s="9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75" t="s">
        <v>70</v>
      </c>
      <c r="Y46" s="9">
        <v>51</v>
      </c>
      <c r="Z46" t="s">
        <v>31</v>
      </c>
      <c r="AA46">
        <v>20</v>
      </c>
      <c r="AB46">
        <v>5.7</v>
      </c>
      <c r="AC46">
        <v>1.6</v>
      </c>
      <c r="AD46">
        <v>0.6</v>
      </c>
      <c r="AE46">
        <v>1.2</v>
      </c>
      <c r="AF46">
        <v>44</v>
      </c>
      <c r="AG46">
        <v>0.1</v>
      </c>
      <c r="AH46">
        <v>0.4</v>
      </c>
      <c r="AI46">
        <v>25</v>
      </c>
      <c r="AJ46">
        <v>0.5</v>
      </c>
      <c r="AK46">
        <v>0.8</v>
      </c>
      <c r="AL46">
        <v>52.9</v>
      </c>
      <c r="AM46">
        <v>0.1</v>
      </c>
      <c r="AN46">
        <v>0.1</v>
      </c>
      <c r="AO46">
        <v>50</v>
      </c>
      <c r="AP46">
        <v>0</v>
      </c>
      <c r="AQ46">
        <v>0.3</v>
      </c>
      <c r="AR46">
        <v>0.3</v>
      </c>
      <c r="AS46">
        <v>0.2</v>
      </c>
      <c r="AT46">
        <v>0.4</v>
      </c>
      <c r="AU46">
        <v>0.2</v>
      </c>
      <c r="AV46">
        <v>0</v>
      </c>
      <c r="AW46">
        <v>0.7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2:72" x14ac:dyDescent="0.2">
      <c r="B47" s="9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75" t="s">
        <v>71</v>
      </c>
      <c r="Y47" s="9">
        <v>55</v>
      </c>
      <c r="Z47" t="s">
        <v>40</v>
      </c>
      <c r="AA47">
        <v>9</v>
      </c>
      <c r="AB47">
        <v>4.0999999999999996</v>
      </c>
      <c r="AC47">
        <v>1.2</v>
      </c>
      <c r="AD47">
        <v>0.3</v>
      </c>
      <c r="AE47">
        <v>0.7</v>
      </c>
      <c r="AF47">
        <v>50</v>
      </c>
      <c r="AG47">
        <v>0.3</v>
      </c>
      <c r="AH47">
        <v>0.7</v>
      </c>
      <c r="AI47">
        <v>50</v>
      </c>
      <c r="AJ47">
        <v>0</v>
      </c>
      <c r="AK47">
        <v>0</v>
      </c>
      <c r="AL47">
        <v>0</v>
      </c>
      <c r="AM47">
        <v>0.6</v>
      </c>
      <c r="AN47">
        <v>0.7</v>
      </c>
      <c r="AO47">
        <v>83.3</v>
      </c>
      <c r="AP47">
        <v>0.3</v>
      </c>
      <c r="AQ47">
        <v>0.3</v>
      </c>
      <c r="AR47">
        <v>0.7</v>
      </c>
      <c r="AS47">
        <v>0</v>
      </c>
      <c r="AT47">
        <v>0.8</v>
      </c>
      <c r="AU47">
        <v>0.1</v>
      </c>
      <c r="AV47">
        <v>0</v>
      </c>
      <c r="AW47">
        <v>1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2:72" x14ac:dyDescent="0.2">
      <c r="B48" s="2"/>
      <c r="C48" s="2"/>
      <c r="D48" s="2"/>
      <c r="E48" s="2"/>
      <c r="F48" s="2"/>
      <c r="G48" s="2"/>
      <c r="H48" s="2"/>
      <c r="I48" s="3"/>
      <c r="J48" s="3" t="s">
        <v>72</v>
      </c>
      <c r="K48" s="3"/>
      <c r="L48" s="2"/>
      <c r="M48" s="2"/>
      <c r="N48" s="2"/>
      <c r="O48" s="2"/>
      <c r="P48" s="2"/>
      <c r="Q48" s="2"/>
      <c r="R48" s="2"/>
      <c r="S48" s="2"/>
      <c r="T48" s="2"/>
      <c r="X48" s="99" t="s">
        <v>73</v>
      </c>
      <c r="Y48" s="100">
        <v>56</v>
      </c>
      <c r="Z48" s="57" t="s">
        <v>31</v>
      </c>
      <c r="AA48" s="57">
        <v>3</v>
      </c>
      <c r="AB48" s="57">
        <v>1.7</v>
      </c>
      <c r="AC48" s="57">
        <v>0</v>
      </c>
      <c r="AD48" s="57">
        <v>0</v>
      </c>
      <c r="AE48" s="57">
        <v>0.3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0.3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0.7</v>
      </c>
      <c r="AR48" s="57">
        <v>0.7</v>
      </c>
      <c r="AS48" s="57">
        <v>0.3</v>
      </c>
      <c r="AT48" s="57">
        <v>0.3</v>
      </c>
      <c r="AU48" s="57">
        <v>0</v>
      </c>
      <c r="AV48" s="57">
        <v>0.3</v>
      </c>
      <c r="AW48" s="57">
        <v>0.7</v>
      </c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</row>
    <row r="49" spans="2:72" x14ac:dyDescent="0.2">
      <c r="B49" s="11"/>
      <c r="C49" s="12" t="s">
        <v>9</v>
      </c>
      <c r="D49" s="12" t="s">
        <v>10</v>
      </c>
      <c r="E49" s="12" t="s">
        <v>11</v>
      </c>
      <c r="F49" s="12" t="s">
        <v>12</v>
      </c>
      <c r="G49" s="12" t="s">
        <v>16</v>
      </c>
      <c r="H49" s="12" t="s">
        <v>17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25</v>
      </c>
      <c r="Q49" s="12" t="s">
        <v>26</v>
      </c>
      <c r="R49" s="12" t="s">
        <v>27</v>
      </c>
      <c r="S49" s="12" t="s">
        <v>28</v>
      </c>
      <c r="T49" s="12" t="s">
        <v>29</v>
      </c>
      <c r="AA49" s="2"/>
      <c r="AB49" s="2"/>
      <c r="AC49" s="59">
        <f>SUM(AC36:AC48)</f>
        <v>84.399999999999977</v>
      </c>
      <c r="AD49" s="59">
        <f>SUM(AD36:AD48)</f>
        <v>30.800000000000004</v>
      </c>
      <c r="AE49" s="59">
        <f>SUM(AE36:AE48)</f>
        <v>70.000000000000014</v>
      </c>
      <c r="AF49" s="60">
        <f>AD49/AE49</f>
        <v>0.43999999999999995</v>
      </c>
      <c r="AG49" s="59">
        <f>SUM(AG36:AG48)</f>
        <v>22.900000000000006</v>
      </c>
      <c r="AH49" s="59">
        <f>SUM(AH36:AH48)</f>
        <v>48.8</v>
      </c>
      <c r="AI49" s="60">
        <f>AG49/AH49</f>
        <v>0.46926229508196737</v>
      </c>
      <c r="AJ49" s="59">
        <f>SUM(AJ36:AJ48)</f>
        <v>7.8</v>
      </c>
      <c r="AK49" s="59">
        <f>SUM(AK36:AK48)</f>
        <v>21.600000000000005</v>
      </c>
      <c r="AL49" s="60">
        <f>AJ49/AK49</f>
        <v>0.36111111111111099</v>
      </c>
      <c r="AM49" s="59">
        <f>SUM(AM36:AM48)</f>
        <v>15.7</v>
      </c>
      <c r="AN49" s="59">
        <f>SUM(AN36:AN48)</f>
        <v>21.8</v>
      </c>
      <c r="AO49" s="60">
        <f>AM49/AN49</f>
        <v>0.72018348623853201</v>
      </c>
      <c r="AP49" s="59">
        <f>SUM(AP36:AP48)</f>
        <v>12.1</v>
      </c>
      <c r="AQ49" s="59">
        <f>SUM(AQ36:AQ48)</f>
        <v>26.799999999999997</v>
      </c>
      <c r="AR49" s="59">
        <f>SUM(AR36:AR48)</f>
        <v>39.200000000000003</v>
      </c>
      <c r="AS49" s="59">
        <f>SUM(AS36:AS48)</f>
        <v>19.700000000000003</v>
      </c>
      <c r="AT49" s="59">
        <f>SUM(AT36:AT48)</f>
        <v>16.200000000000003</v>
      </c>
      <c r="AU49" s="59">
        <f>SUM(AU36:AU48)</f>
        <v>9.1999999999999993</v>
      </c>
      <c r="AV49" s="59">
        <f>SUM(AV36:AV48)</f>
        <v>4.3</v>
      </c>
      <c r="AW49" s="59">
        <f>SUM(AW36:AW48)</f>
        <v>21.599999999999998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2:72" x14ac:dyDescent="0.2">
      <c r="B50" s="13" t="s">
        <v>46</v>
      </c>
      <c r="C50" s="61">
        <v>6</v>
      </c>
      <c r="D50" s="16">
        <v>2</v>
      </c>
      <c r="E50" s="18">
        <v>5</v>
      </c>
      <c r="F50" s="101">
        <v>0.4</v>
      </c>
      <c r="G50" s="15">
        <v>0</v>
      </c>
      <c r="H50" s="15">
        <v>0</v>
      </c>
      <c r="I50" s="88" t="s">
        <v>67</v>
      </c>
      <c r="J50" s="15">
        <v>1</v>
      </c>
      <c r="K50" s="16">
        <v>1</v>
      </c>
      <c r="L50" s="15">
        <v>1</v>
      </c>
      <c r="M50" s="21">
        <v>0</v>
      </c>
      <c r="N50" s="16">
        <v>2</v>
      </c>
      <c r="O50" s="16">
        <v>3</v>
      </c>
      <c r="P50" s="21">
        <v>0</v>
      </c>
      <c r="Q50" s="15">
        <v>1</v>
      </c>
      <c r="R50" s="15">
        <v>0</v>
      </c>
      <c r="S50" s="15">
        <v>1</v>
      </c>
      <c r="T50" s="24">
        <v>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2:72" x14ac:dyDescent="0.2">
      <c r="B51" s="25" t="s">
        <v>48</v>
      </c>
      <c r="C51" s="102">
        <v>11</v>
      </c>
      <c r="D51" s="103">
        <v>4</v>
      </c>
      <c r="E51" s="104">
        <v>9</v>
      </c>
      <c r="F51" s="80">
        <v>0.44400000000000001</v>
      </c>
      <c r="G51" s="40">
        <v>0</v>
      </c>
      <c r="H51" s="40">
        <v>0</v>
      </c>
      <c r="I51" s="94" t="s">
        <v>67</v>
      </c>
      <c r="J51" s="72">
        <v>2</v>
      </c>
      <c r="K51" s="33">
        <v>2</v>
      </c>
      <c r="L51" s="81">
        <v>1</v>
      </c>
      <c r="M51" s="34">
        <v>1</v>
      </c>
      <c r="N51" s="105">
        <v>4</v>
      </c>
      <c r="O51" s="96">
        <v>5</v>
      </c>
      <c r="P51" s="81">
        <v>1</v>
      </c>
      <c r="Q51" s="81">
        <v>2</v>
      </c>
      <c r="R51" s="40">
        <v>0</v>
      </c>
      <c r="S51" s="72">
        <v>1</v>
      </c>
      <c r="T51" s="97">
        <v>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2:72" x14ac:dyDescent="0.2">
      <c r="B52" s="106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2:72" x14ac:dyDescent="0.2">
      <c r="B53" s="10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2:72" x14ac:dyDescent="0.2">
      <c r="G54" s="4" t="s">
        <v>74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2:72" x14ac:dyDescent="0.2">
      <c r="B55" s="107" t="s">
        <v>75</v>
      </c>
      <c r="C55" s="11" t="s">
        <v>76</v>
      </c>
      <c r="D55" s="12" t="s">
        <v>77</v>
      </c>
      <c r="E55" s="12" t="s">
        <v>78</v>
      </c>
      <c r="F55" s="12" t="s">
        <v>79</v>
      </c>
      <c r="G55" s="12" t="s">
        <v>80</v>
      </c>
      <c r="H55" s="12" t="s">
        <v>81</v>
      </c>
      <c r="I55" s="12" t="s">
        <v>21</v>
      </c>
      <c r="J55" s="12" t="s">
        <v>82</v>
      </c>
      <c r="K55" s="12" t="s">
        <v>83</v>
      </c>
      <c r="L55" s="12" t="s">
        <v>84</v>
      </c>
      <c r="M55" s="12" t="s">
        <v>85</v>
      </c>
      <c r="N55" s="12" t="s">
        <v>86</v>
      </c>
      <c r="O55" s="12" t="s">
        <v>87</v>
      </c>
      <c r="P55" s="12" t="s">
        <v>88</v>
      </c>
      <c r="Q55" s="12" t="s">
        <v>9</v>
      </c>
      <c r="R55" s="108" t="s">
        <v>89</v>
      </c>
      <c r="S55" s="58"/>
      <c r="T55" s="5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2:72" x14ac:dyDescent="0.2">
      <c r="B56" s="109" t="s">
        <v>90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2:72" x14ac:dyDescent="0.2">
      <c r="B57" s="109" t="s">
        <v>91</v>
      </c>
      <c r="C57" s="110">
        <v>9</v>
      </c>
      <c r="D57" s="111">
        <v>96.23</v>
      </c>
      <c r="E57" s="112">
        <v>95.16</v>
      </c>
      <c r="F57" s="113">
        <v>1.0649999999999999</v>
      </c>
      <c r="G57" s="114">
        <v>70.314999999999998</v>
      </c>
      <c r="H57" s="115">
        <v>1.024</v>
      </c>
      <c r="I57" s="116">
        <v>69.069999999999993</v>
      </c>
      <c r="J57" s="117">
        <v>47.28</v>
      </c>
      <c r="K57" s="118">
        <v>33.634999999999998</v>
      </c>
      <c r="L57" s="119">
        <v>35.799999999999997</v>
      </c>
      <c r="M57" s="113">
        <v>68.25</v>
      </c>
      <c r="N57" s="118">
        <v>58.615000000000002</v>
      </c>
      <c r="O57" s="120">
        <v>9.07</v>
      </c>
      <c r="P57" s="121">
        <v>1</v>
      </c>
      <c r="Q57" s="122">
        <v>68</v>
      </c>
      <c r="R57" s="123">
        <v>67</v>
      </c>
      <c r="S57" s="8"/>
      <c r="T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2:72" x14ac:dyDescent="0.2">
      <c r="B58" s="109" t="s">
        <v>92</v>
      </c>
      <c r="C58" s="110">
        <v>9</v>
      </c>
      <c r="D58" s="124">
        <v>100.488</v>
      </c>
      <c r="E58" s="125">
        <v>91.512500000000003</v>
      </c>
      <c r="F58" s="126">
        <v>8.9749999999999996</v>
      </c>
      <c r="G58" s="127">
        <v>70.724999999999994</v>
      </c>
      <c r="H58" s="128">
        <v>1.1000000000000001</v>
      </c>
      <c r="I58" s="129">
        <v>72.674999999999997</v>
      </c>
      <c r="J58" s="130">
        <v>48.3125</v>
      </c>
      <c r="K58" s="131">
        <v>41.106299999999997</v>
      </c>
      <c r="L58" s="132">
        <v>37.4938</v>
      </c>
      <c r="M58" s="131">
        <v>72.412499999999994</v>
      </c>
      <c r="N58" s="133">
        <v>53.956200000000003</v>
      </c>
      <c r="O58" s="134">
        <v>8.9875000000000007</v>
      </c>
      <c r="P58" s="135">
        <v>7</v>
      </c>
      <c r="Q58" s="136">
        <v>72</v>
      </c>
      <c r="R58" s="137">
        <v>65</v>
      </c>
      <c r="S58" s="8"/>
      <c r="T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2:72" x14ac:dyDescent="0.2">
      <c r="B59" s="138" t="s">
        <v>93</v>
      </c>
      <c r="C59" s="110">
        <v>9</v>
      </c>
      <c r="D59" s="139">
        <v>105.3</v>
      </c>
      <c r="E59" s="140">
        <v>94.7941</v>
      </c>
      <c r="F59" s="141">
        <v>10.5059</v>
      </c>
      <c r="G59" s="120">
        <v>70.158799999999999</v>
      </c>
      <c r="H59" s="142">
        <v>1.1035299999999999</v>
      </c>
      <c r="I59" s="143">
        <v>74.841200000000001</v>
      </c>
      <c r="J59" s="144">
        <v>48.347099999999998</v>
      </c>
      <c r="K59" s="131">
        <v>40.405900000000003</v>
      </c>
      <c r="L59" s="145">
        <v>32.882399999999997</v>
      </c>
      <c r="M59" s="146">
        <v>66.388199999999998</v>
      </c>
      <c r="N59" s="147">
        <v>57.658799999999999</v>
      </c>
      <c r="O59" s="148">
        <v>8.8176500000000004</v>
      </c>
      <c r="P59" s="149">
        <v>8</v>
      </c>
      <c r="Q59" s="150">
        <v>75</v>
      </c>
      <c r="R59" s="121">
        <v>68</v>
      </c>
      <c r="S59" s="8"/>
      <c r="T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2:72" x14ac:dyDescent="0.2">
      <c r="S60" s="8"/>
      <c r="T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2:72" x14ac:dyDescent="0.2">
      <c r="S61" s="8"/>
      <c r="T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2:72" x14ac:dyDescent="0.2">
      <c r="G62" s="4" t="s">
        <v>94</v>
      </c>
      <c r="S62" s="8"/>
      <c r="T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2:72" x14ac:dyDescent="0.2">
      <c r="B63" s="107" t="s">
        <v>75</v>
      </c>
      <c r="C63" s="11" t="s">
        <v>76</v>
      </c>
      <c r="D63" s="12" t="s">
        <v>77</v>
      </c>
      <c r="E63" s="12" t="s">
        <v>78</v>
      </c>
      <c r="F63" s="12" t="s">
        <v>79</v>
      </c>
      <c r="G63" s="12" t="s">
        <v>80</v>
      </c>
      <c r="H63" s="12" t="s">
        <v>81</v>
      </c>
      <c r="I63" s="12" t="s">
        <v>21</v>
      </c>
      <c r="J63" s="12" t="s">
        <v>82</v>
      </c>
      <c r="K63" s="12" t="s">
        <v>83</v>
      </c>
      <c r="L63" s="12" t="s">
        <v>84</v>
      </c>
      <c r="M63" s="12" t="s">
        <v>85</v>
      </c>
      <c r="N63" s="12" t="s">
        <v>86</v>
      </c>
      <c r="O63" s="12" t="s">
        <v>87</v>
      </c>
      <c r="P63" s="12" t="s">
        <v>88</v>
      </c>
      <c r="Q63" s="12" t="s">
        <v>9</v>
      </c>
      <c r="R63" s="108" t="s">
        <v>89</v>
      </c>
      <c r="S63" s="58"/>
      <c r="T63" s="5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2:72" x14ac:dyDescent="0.2">
      <c r="B64" s="109" t="s">
        <v>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2:72" x14ac:dyDescent="0.2">
      <c r="B65" s="109" t="s">
        <v>91</v>
      </c>
      <c r="C65" s="151">
        <v>15</v>
      </c>
      <c r="D65" s="152">
        <v>111.075</v>
      </c>
      <c r="E65" s="153">
        <v>88.2</v>
      </c>
      <c r="F65" s="154">
        <v>22.893699999999999</v>
      </c>
      <c r="G65" s="155">
        <v>73.056299999999993</v>
      </c>
      <c r="H65" s="156">
        <v>1.1299999999999999</v>
      </c>
      <c r="I65" s="157">
        <v>72.443700000000007</v>
      </c>
      <c r="J65" s="158">
        <v>51.0563</v>
      </c>
      <c r="K65" s="159">
        <v>38.487499999999997</v>
      </c>
      <c r="L65" s="160">
        <v>34.200000000000003</v>
      </c>
      <c r="M65" s="161">
        <v>74</v>
      </c>
      <c r="N65" s="162">
        <v>73.325000000000003</v>
      </c>
      <c r="O65" s="163">
        <v>8.4250000000000007</v>
      </c>
      <c r="P65" s="149">
        <v>16</v>
      </c>
      <c r="Q65" s="131">
        <v>81</v>
      </c>
      <c r="R65" s="164">
        <v>64</v>
      </c>
      <c r="S65" s="8"/>
      <c r="T65" s="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</row>
    <row r="66" spans="2:72" x14ac:dyDescent="0.2">
      <c r="B66" s="109" t="s">
        <v>92</v>
      </c>
      <c r="C66" s="165">
        <v>11</v>
      </c>
      <c r="D66" s="166">
        <v>103.194</v>
      </c>
      <c r="E66" s="167">
        <v>84.962500000000006</v>
      </c>
      <c r="F66" s="168">
        <v>18.231200000000001</v>
      </c>
      <c r="G66" s="169">
        <v>72.831299999999999</v>
      </c>
      <c r="H66" s="160">
        <v>1.0175000000000001</v>
      </c>
      <c r="I66" s="170">
        <v>72.924999999999997</v>
      </c>
      <c r="J66" s="113">
        <v>48.662500000000001</v>
      </c>
      <c r="K66" s="171">
        <v>29.581299999999999</v>
      </c>
      <c r="L66" s="136">
        <v>39.343800000000002</v>
      </c>
      <c r="M66" s="172">
        <v>72.006200000000007</v>
      </c>
      <c r="N66" s="173">
        <v>67.893799999999999</v>
      </c>
      <c r="O66" s="174">
        <v>9.59375</v>
      </c>
      <c r="P66" s="175">
        <v>14</v>
      </c>
      <c r="Q66" s="176">
        <v>76</v>
      </c>
      <c r="R66" s="177">
        <v>62</v>
      </c>
      <c r="S66" s="8"/>
      <c r="T66" s="8"/>
    </row>
    <row r="67" spans="2:72" x14ac:dyDescent="0.2">
      <c r="B67" s="138" t="s">
        <v>93</v>
      </c>
      <c r="C67" s="165">
        <v>11</v>
      </c>
      <c r="D67" s="170">
        <v>103.071</v>
      </c>
      <c r="E67" s="127">
        <v>87.057100000000005</v>
      </c>
      <c r="F67" s="178">
        <v>16.007100000000001</v>
      </c>
      <c r="G67" s="113">
        <v>72.571399999999997</v>
      </c>
      <c r="H67" s="179">
        <v>1.07714</v>
      </c>
      <c r="I67" s="180">
        <v>70.7714</v>
      </c>
      <c r="J67" s="181">
        <v>51.185699999999997</v>
      </c>
      <c r="K67" s="182">
        <v>33.421399999999998</v>
      </c>
      <c r="L67" s="183">
        <v>32.692900000000002</v>
      </c>
      <c r="M67" s="184">
        <v>73.821399999999997</v>
      </c>
      <c r="N67" s="185">
        <v>72.307100000000005</v>
      </c>
      <c r="O67" s="186">
        <v>9.6142900000000004</v>
      </c>
      <c r="P67" s="187">
        <v>11</v>
      </c>
      <c r="Q67" s="188">
        <v>75</v>
      </c>
      <c r="R67" s="130">
        <v>64</v>
      </c>
      <c r="S67" s="8"/>
      <c r="T67" s="8"/>
    </row>
    <row r="69" spans="2:72" x14ac:dyDescent="0.2">
      <c r="B69" s="8"/>
      <c r="C69" s="8"/>
      <c r="D69" s="8"/>
      <c r="E69" s="8"/>
      <c r="F69" s="8"/>
      <c r="G69" s="8"/>
      <c r="H69" s="8"/>
      <c r="I69" s="58"/>
      <c r="J69" s="8"/>
      <c r="K69" s="8"/>
      <c r="L69" s="8"/>
      <c r="M69" s="8"/>
      <c r="N69" s="8"/>
      <c r="O69" s="8"/>
      <c r="P69" s="8"/>
      <c r="Q69" s="8"/>
      <c r="R69" s="8"/>
    </row>
    <row r="70" spans="2:72" x14ac:dyDescent="0.2">
      <c r="B70" s="86"/>
      <c r="C70" s="8"/>
      <c r="D70" s="8"/>
      <c r="E70" s="8"/>
      <c r="F70" s="8"/>
      <c r="G70" s="8"/>
      <c r="H70" s="8"/>
      <c r="I70" s="5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72" x14ac:dyDescent="0.2">
      <c r="B71" s="4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72" x14ac:dyDescent="0.2">
      <c r="B72" s="4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72" x14ac:dyDescent="0.2">
      <c r="B73" s="4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72" x14ac:dyDescent="0.2">
      <c r="B74" s="4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72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72" x14ac:dyDescent="0.2">
      <c r="B76" s="8"/>
      <c r="C76" s="8"/>
      <c r="D76" s="8"/>
      <c r="E76" s="8"/>
      <c r="F76" s="8"/>
      <c r="G76" s="8"/>
      <c r="H76" s="8"/>
      <c r="I76" s="58"/>
      <c r="J76" s="8"/>
      <c r="K76" s="8"/>
      <c r="L76" s="8"/>
      <c r="M76" s="8"/>
      <c r="N76" s="8"/>
      <c r="O76" s="8"/>
      <c r="P76" s="8"/>
      <c r="Q76" s="8"/>
      <c r="R76" s="8"/>
    </row>
    <row r="77" spans="2:72" x14ac:dyDescent="0.2">
      <c r="B77" s="86"/>
      <c r="C77" s="8"/>
      <c r="D77" s="8"/>
      <c r="E77" s="8"/>
      <c r="F77" s="8"/>
      <c r="G77" s="8"/>
      <c r="H77" s="8"/>
      <c r="I77" s="5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72" x14ac:dyDescent="0.2">
      <c r="B78" s="4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72" x14ac:dyDescent="0.2">
      <c r="B79" s="4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72" x14ac:dyDescent="0.2"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48" x14ac:dyDescent="0.2">
      <c r="B81" s="4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94" spans="2:48" x14ac:dyDescent="0.2"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2:48" x14ac:dyDescent="0.2"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2:48" x14ac:dyDescent="0.2"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29:48" x14ac:dyDescent="0.2"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29:48" x14ac:dyDescent="0.2"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spans="29:48" x14ac:dyDescent="0.2"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spans="29:48" x14ac:dyDescent="0.2"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spans="29:48" x14ac:dyDescent="0.2"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29:48" x14ac:dyDescent="0.2"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29:48" x14ac:dyDescent="0.2"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</sheetData>
  <conditionalFormatting sqref="AA17:AA3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6:AA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6:AB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6:AC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6:AD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6:AE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:AF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:AG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H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6:AI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:AJ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6:AK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6:AL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6:AM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6:AN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6:AO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6:AP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6:AQ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6:AR4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6:AS4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6:AT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36:AU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6:AV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6:AW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7:AL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7:AM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7:AN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17:AO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7:AP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7:AQ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:AR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:AS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7:AT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7:AU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7:AV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17:AW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7CF-02E9-9D41-9BC8-64993BCF9970}">
  <dimension ref="B11:AR76"/>
  <sheetViews>
    <sheetView tabSelected="1" zoomScale="150" zoomScaleNormal="75" workbookViewId="0">
      <selection activeCell="V19" sqref="V19"/>
    </sheetView>
  </sheetViews>
  <sheetFormatPr baseColWidth="10" defaultRowHeight="16" x14ac:dyDescent="0.2"/>
  <cols>
    <col min="2" max="2" width="15.83203125" customWidth="1"/>
    <col min="3" max="28" width="5.83203125" customWidth="1"/>
    <col min="29" max="44" width="10.83203125" hidden="1" customWidth="1"/>
  </cols>
  <sheetData>
    <row r="11" spans="2:44" hidden="1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</row>
    <row r="12" spans="2:44" x14ac:dyDescent="0.2">
      <c r="J12" s="4" t="s">
        <v>95</v>
      </c>
    </row>
    <row r="13" spans="2:44" x14ac:dyDescent="0.2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</row>
    <row r="14" spans="2:44" x14ac:dyDescent="0.2">
      <c r="B14" s="191" t="s">
        <v>41</v>
      </c>
      <c r="C14" s="192" t="str">
        <f>VLOOKUP($B14,$B$63:$AA$76,C$11,FALSE)</f>
        <v>F</v>
      </c>
      <c r="D14" s="192" t="str">
        <f>VLOOKUP($B14,$B$63:$AA$76,D$11,FALSE)</f>
        <v>6'2"</v>
      </c>
      <c r="E14" s="192">
        <f>VLOOKUP($B14,$B$63:$AA$76,E$11,FALSE)</f>
        <v>34</v>
      </c>
      <c r="F14" s="192">
        <f>VLOOKUP($B14,$B$63:$AA$76,F$11,FALSE)</f>
        <v>22.9</v>
      </c>
      <c r="G14" s="192">
        <f>VLOOKUP($B14,$B$63:$AA$76,G$11,FALSE)</f>
        <v>5.4</v>
      </c>
      <c r="H14" s="192">
        <f>VLOOKUP($B14,$B$63:$AA$76,H$11,FALSE)</f>
        <v>8.6</v>
      </c>
      <c r="I14" s="192">
        <f>VLOOKUP($B14,$B$63:$AA$76,I$11,FALSE)</f>
        <v>62.8</v>
      </c>
      <c r="J14" s="192">
        <f>VLOOKUP($B14,$B$63:$AA$76,J$11,FALSE)</f>
        <v>5.4</v>
      </c>
      <c r="K14" s="192">
        <f>VLOOKUP($B14,$B$63:$AA$76,K$11,FALSE)</f>
        <v>8.6</v>
      </c>
      <c r="L14" s="192">
        <f>VLOOKUP($B14,$B$63:$AA$76,L$11,FALSE)</f>
        <v>62.8</v>
      </c>
      <c r="M14" s="192">
        <f>VLOOKUP($B14,$B$63:$AA$76,M$11,FALSE)</f>
        <v>0</v>
      </c>
      <c r="N14" s="192">
        <f>VLOOKUP($B14,$B$63:$AA$76,N$11,FALSE)</f>
        <v>0</v>
      </c>
      <c r="O14" s="192">
        <f>VLOOKUP($B14,$B$63:$AA$76,O$11,FALSE)</f>
        <v>0</v>
      </c>
      <c r="P14" s="192">
        <f>VLOOKUP($B14,$B$63:$AA$76,P$11,FALSE)</f>
        <v>2.2999999999999998</v>
      </c>
      <c r="Q14" s="192">
        <f>VLOOKUP($B14,$B$63:$AA$76,Q$11,FALSE)</f>
        <v>3.7</v>
      </c>
      <c r="R14" s="192">
        <f>VLOOKUP($B14,$B$63:$AA$76,R$11,FALSE)</f>
        <v>63.2</v>
      </c>
      <c r="S14" s="192">
        <f>VLOOKUP($B14,$B$63:$AA$76,S$11,FALSE)</f>
        <v>3.6</v>
      </c>
      <c r="T14" s="192">
        <f>VLOOKUP($B14,$B$63:$AA$76,T$11,FALSE)</f>
        <v>3.4</v>
      </c>
      <c r="U14" s="192">
        <f>VLOOKUP($B14,$B$63:$AA$76,U$11,FALSE)</f>
        <v>7</v>
      </c>
      <c r="V14" s="192">
        <f>VLOOKUP($B14,$B$63:$AA$76,V$11,FALSE)</f>
        <v>1.1000000000000001</v>
      </c>
      <c r="W14" s="192">
        <f>VLOOKUP($B14,$B$63:$AA$76,W$11,FALSE)</f>
        <v>2</v>
      </c>
      <c r="X14" s="192">
        <f>VLOOKUP($B14,$B$63:$AA$76,X$11,FALSE)</f>
        <v>1</v>
      </c>
      <c r="Y14" s="192">
        <f>VLOOKUP($B14,$B$63:$AA$76,Y$11,FALSE)</f>
        <v>0.2</v>
      </c>
      <c r="Z14" s="192">
        <f>VLOOKUP($B14,$B$63:$AA$76,Z$11,FALSE)</f>
        <v>2.4</v>
      </c>
      <c r="AA14" s="192">
        <f>VLOOKUP($B14,$B$63:$AA$76,AA$11,FALSE)</f>
        <v>13.1</v>
      </c>
      <c r="AC14">
        <f t="shared" ref="AC14:AC18" si="0">$S14/$F14</f>
        <v>0.15720524017467249</v>
      </c>
      <c r="AD14">
        <f t="shared" ref="AD14:AD18" si="1">$T14/$F14</f>
        <v>0.14847161572052403</v>
      </c>
      <c r="AE14">
        <f t="shared" ref="AE14:AE18" si="2">$G14/$F14</f>
        <v>0.23580786026200876</v>
      </c>
      <c r="AF14">
        <f t="shared" ref="AF14:AF18" si="3">$H14/$F14</f>
        <v>0.37554585152838427</v>
      </c>
      <c r="AG14">
        <f t="shared" ref="AG14:AG18" si="4">$J14/$F14</f>
        <v>0.23580786026200876</v>
      </c>
      <c r="AH14">
        <f t="shared" ref="AH14:AH18" si="5">$K14/$F14</f>
        <v>0.37554585152838427</v>
      </c>
      <c r="AI14">
        <f t="shared" ref="AI14:AI18" si="6">$M14/$F14</f>
        <v>0</v>
      </c>
      <c r="AJ14">
        <f t="shared" ref="AJ14:AJ18" si="7">$N14/$F14</f>
        <v>0</v>
      </c>
      <c r="AK14">
        <f t="shared" ref="AK14:AK18" si="8">$P14/$F14</f>
        <v>0.10043668122270742</v>
      </c>
      <c r="AL14">
        <f t="shared" ref="AL14:AL18" si="9">$Q14/$F14</f>
        <v>0.16157205240174674</v>
      </c>
      <c r="AM14">
        <f t="shared" ref="AM14:AM18" si="10">$V14/$F14</f>
        <v>4.8034934497816602E-2</v>
      </c>
      <c r="AN14">
        <f t="shared" ref="AN14:AN17" si="11">$W15/$F15</f>
        <v>8.3650190114068448E-2</v>
      </c>
      <c r="AO14">
        <f t="shared" ref="AO14:AO18" si="12">$X14/$F14</f>
        <v>4.3668122270742363E-2</v>
      </c>
      <c r="AP14">
        <f>Y14/F14</f>
        <v>8.7336244541484729E-3</v>
      </c>
      <c r="AQ14">
        <f t="shared" ref="AQ14:AQ18" si="13">Z14/F14</f>
        <v>0.10480349344978167</v>
      </c>
      <c r="AR14">
        <f t="shared" ref="AR14:AR18" si="14">AA14/F14</f>
        <v>0.57205240174672489</v>
      </c>
    </row>
    <row r="15" spans="2:44" x14ac:dyDescent="0.2">
      <c r="B15" s="191" t="s">
        <v>34</v>
      </c>
      <c r="C15" s="192" t="str">
        <f>VLOOKUP($B15,$B$63:$AA$76,C$11,FALSE)</f>
        <v>G</v>
      </c>
      <c r="D15" s="192" t="str">
        <f>VLOOKUP($B15,$B$63:$AA$76,D$11,FALSE)</f>
        <v>5'10"</v>
      </c>
      <c r="E15" s="192">
        <f>VLOOKUP($B15,$B$63:$AA$76,E$11,FALSE)</f>
        <v>34</v>
      </c>
      <c r="F15" s="192">
        <f>VLOOKUP($B15,$B$63:$AA$76,F$11,FALSE)</f>
        <v>26.3</v>
      </c>
      <c r="G15" s="192">
        <f>VLOOKUP($B15,$B$63:$AA$76,G$11,FALSE)</f>
        <v>3</v>
      </c>
      <c r="H15" s="192">
        <f>VLOOKUP($B15,$B$63:$AA$76,H$11,FALSE)</f>
        <v>7.9</v>
      </c>
      <c r="I15" s="192">
        <f>VLOOKUP($B15,$B$63:$AA$76,I$11,FALSE)</f>
        <v>38.1</v>
      </c>
      <c r="J15" s="192">
        <f>VLOOKUP($B15,$B$63:$AA$76,J$11,FALSE)</f>
        <v>2.4</v>
      </c>
      <c r="K15" s="192">
        <f>VLOOKUP($B15,$B$63:$AA$76,K$11,FALSE)</f>
        <v>5.9</v>
      </c>
      <c r="L15" s="192">
        <f>VLOOKUP($B15,$B$63:$AA$76,L$11,FALSE)</f>
        <v>40</v>
      </c>
      <c r="M15" s="192">
        <f>VLOOKUP($B15,$B$63:$AA$76,M$11,FALSE)</f>
        <v>0.6</v>
      </c>
      <c r="N15" s="192">
        <f>VLOOKUP($B15,$B$63:$AA$76,N$11,FALSE)</f>
        <v>2</v>
      </c>
      <c r="O15" s="192">
        <f>VLOOKUP($B15,$B$63:$AA$76,O$11,FALSE)</f>
        <v>32.4</v>
      </c>
      <c r="P15" s="192">
        <f>VLOOKUP($B15,$B$63:$AA$76,P$11,FALSE)</f>
        <v>2</v>
      </c>
      <c r="Q15" s="192">
        <f>VLOOKUP($B15,$B$63:$AA$76,Q$11,FALSE)</f>
        <v>2.6</v>
      </c>
      <c r="R15" s="192">
        <f>VLOOKUP($B15,$B$63:$AA$76,R$11,FALSE)</f>
        <v>75.3</v>
      </c>
      <c r="S15" s="192">
        <f>VLOOKUP($B15,$B$63:$AA$76,S$11,FALSE)</f>
        <v>0.7</v>
      </c>
      <c r="T15" s="192">
        <f>VLOOKUP($B15,$B$63:$AA$76,T$11,FALSE)</f>
        <v>3.2</v>
      </c>
      <c r="U15" s="192">
        <f>VLOOKUP($B15,$B$63:$AA$76,U$11,FALSE)</f>
        <v>3.9</v>
      </c>
      <c r="V15" s="192">
        <f>VLOOKUP($B15,$B$63:$AA$76,V$11,FALSE)</f>
        <v>2.4</v>
      </c>
      <c r="W15" s="192">
        <f>VLOOKUP($B15,$B$63:$AA$76,W$11,FALSE)</f>
        <v>2.2000000000000002</v>
      </c>
      <c r="X15" s="192">
        <f>VLOOKUP($B15,$B$63:$AA$76,X$11,FALSE)</f>
        <v>1</v>
      </c>
      <c r="Y15" s="192">
        <f>VLOOKUP($B15,$B$63:$AA$76,Y$11,FALSE)</f>
        <v>0.5</v>
      </c>
      <c r="Z15" s="192">
        <f>VLOOKUP($B15,$B$63:$AA$76,Z$11,FALSE)</f>
        <v>2.6</v>
      </c>
      <c r="AA15" s="192">
        <f>VLOOKUP($B15,$B$63:$AA$76,AA$11,FALSE)</f>
        <v>8.6</v>
      </c>
      <c r="AC15">
        <f t="shared" si="0"/>
        <v>2.6615969581749048E-2</v>
      </c>
      <c r="AD15">
        <f t="shared" si="1"/>
        <v>0.12167300380228137</v>
      </c>
      <c r="AE15">
        <f t="shared" si="2"/>
        <v>0.11406844106463879</v>
      </c>
      <c r="AF15">
        <f t="shared" si="3"/>
        <v>0.30038022813688214</v>
      </c>
      <c r="AG15">
        <f t="shared" si="4"/>
        <v>9.1254752851711016E-2</v>
      </c>
      <c r="AH15">
        <f t="shared" si="5"/>
        <v>0.22433460076045628</v>
      </c>
      <c r="AI15">
        <f t="shared" si="6"/>
        <v>2.2813688212927754E-2</v>
      </c>
      <c r="AJ15">
        <f t="shared" si="7"/>
        <v>7.6045627376425853E-2</v>
      </c>
      <c r="AK15">
        <f t="shared" si="8"/>
        <v>7.6045627376425853E-2</v>
      </c>
      <c r="AL15">
        <f t="shared" si="9"/>
        <v>9.8859315589353611E-2</v>
      </c>
      <c r="AM15">
        <f t="shared" si="10"/>
        <v>9.1254752851711016E-2</v>
      </c>
      <c r="AN15">
        <f t="shared" si="11"/>
        <v>6.08695652173913E-2</v>
      </c>
      <c r="AO15">
        <f t="shared" si="12"/>
        <v>3.8022813688212927E-2</v>
      </c>
      <c r="AP15">
        <f t="shared" ref="AP15:AP18" si="15">Y15/F15</f>
        <v>1.9011406844106463E-2</v>
      </c>
      <c r="AQ15">
        <f t="shared" si="13"/>
        <v>9.8859315589353611E-2</v>
      </c>
      <c r="AR15">
        <f t="shared" si="14"/>
        <v>0.32699619771863114</v>
      </c>
    </row>
    <row r="16" spans="2:44" x14ac:dyDescent="0.2">
      <c r="B16" s="191" t="s">
        <v>39</v>
      </c>
      <c r="C16" s="192" t="str">
        <f>VLOOKUP($B16,$B$63:$AA$76,C$11,FALSE)</f>
        <v>F</v>
      </c>
      <c r="D16" s="192" t="str">
        <f>VLOOKUP($B16,$B$63:$AA$76,D$11,FALSE)</f>
        <v>6'1"</v>
      </c>
      <c r="E16" s="192">
        <f>VLOOKUP($B16,$B$63:$AA$76,E$11,FALSE)</f>
        <v>34</v>
      </c>
      <c r="F16" s="192">
        <f>VLOOKUP($B16,$B$63:$AA$76,F$11,FALSE)</f>
        <v>23</v>
      </c>
      <c r="G16" s="192">
        <f>VLOOKUP($B16,$B$63:$AA$76,G$11,FALSE)</f>
        <v>3</v>
      </c>
      <c r="H16" s="192">
        <f>VLOOKUP($B16,$B$63:$AA$76,H$11,FALSE)</f>
        <v>7.2</v>
      </c>
      <c r="I16" s="192">
        <f>VLOOKUP($B16,$B$63:$AA$76,I$11,FALSE)</f>
        <v>41.1</v>
      </c>
      <c r="J16" s="192">
        <f>VLOOKUP($B16,$B$63:$AA$76,J$11,FALSE)</f>
        <v>1.9</v>
      </c>
      <c r="K16" s="192">
        <f>VLOOKUP($B16,$B$63:$AA$76,K$11,FALSE)</f>
        <v>4.0999999999999996</v>
      </c>
      <c r="L16" s="192">
        <f>VLOOKUP($B16,$B$63:$AA$76,L$11,FALSE)</f>
        <v>45.4</v>
      </c>
      <c r="M16" s="192">
        <f>VLOOKUP($B16,$B$63:$AA$76,M$11,FALSE)</f>
        <v>1.1000000000000001</v>
      </c>
      <c r="N16" s="192">
        <f>VLOOKUP($B16,$B$63:$AA$76,N$11,FALSE)</f>
        <v>3.1</v>
      </c>
      <c r="O16" s="192">
        <f>VLOOKUP($B16,$B$63:$AA$76,O$11,FALSE)</f>
        <v>35.200000000000003</v>
      </c>
      <c r="P16" s="192">
        <f>VLOOKUP($B16,$B$63:$AA$76,P$11,FALSE)</f>
        <v>0.8</v>
      </c>
      <c r="Q16" s="192">
        <f>VLOOKUP($B16,$B$63:$AA$76,Q$11,FALSE)</f>
        <v>1.1000000000000001</v>
      </c>
      <c r="R16" s="192">
        <f>VLOOKUP($B16,$B$63:$AA$76,R$11,FALSE)</f>
        <v>66.7</v>
      </c>
      <c r="S16" s="192">
        <f>VLOOKUP($B16,$B$63:$AA$76,S$11,FALSE)</f>
        <v>0.8</v>
      </c>
      <c r="T16" s="192">
        <f>VLOOKUP($B16,$B$63:$AA$76,T$11,FALSE)</f>
        <v>3.1</v>
      </c>
      <c r="U16" s="192">
        <f>VLOOKUP($B16,$B$63:$AA$76,U$11,FALSE)</f>
        <v>4</v>
      </c>
      <c r="V16" s="192">
        <f>VLOOKUP($B16,$B$63:$AA$76,V$11,FALSE)</f>
        <v>1.1000000000000001</v>
      </c>
      <c r="W16" s="192">
        <f>VLOOKUP($B16,$B$63:$AA$76,W$11,FALSE)</f>
        <v>1.4</v>
      </c>
      <c r="X16" s="192">
        <f>VLOOKUP($B16,$B$63:$AA$76,X$11,FALSE)</f>
        <v>0.8</v>
      </c>
      <c r="Y16" s="192">
        <f>VLOOKUP($B16,$B$63:$AA$76,Y$11,FALSE)</f>
        <v>0.5</v>
      </c>
      <c r="Z16" s="192">
        <f>VLOOKUP($B16,$B$63:$AA$76,Z$11,FALSE)</f>
        <v>1.4</v>
      </c>
      <c r="AA16" s="192">
        <f>VLOOKUP($B16,$B$63:$AA$76,AA$11,FALSE)</f>
        <v>7.8</v>
      </c>
      <c r="AC16">
        <f t="shared" si="0"/>
        <v>3.4782608695652174E-2</v>
      </c>
      <c r="AD16">
        <f t="shared" si="1"/>
        <v>0.13478260869565217</v>
      </c>
      <c r="AE16">
        <f t="shared" si="2"/>
        <v>0.13043478260869565</v>
      </c>
      <c r="AF16">
        <f t="shared" si="3"/>
        <v>0.31304347826086959</v>
      </c>
      <c r="AG16">
        <f t="shared" si="4"/>
        <v>8.2608695652173908E-2</v>
      </c>
      <c r="AH16">
        <f t="shared" si="5"/>
        <v>0.17826086956521739</v>
      </c>
      <c r="AI16">
        <f t="shared" si="6"/>
        <v>4.7826086956521741E-2</v>
      </c>
      <c r="AJ16">
        <f t="shared" si="7"/>
        <v>0.13478260869565217</v>
      </c>
      <c r="AK16">
        <f t="shared" si="8"/>
        <v>3.4782608695652174E-2</v>
      </c>
      <c r="AL16">
        <f t="shared" si="9"/>
        <v>4.7826086956521741E-2</v>
      </c>
      <c r="AM16">
        <f t="shared" si="10"/>
        <v>4.7826086956521741E-2</v>
      </c>
      <c r="AN16">
        <f t="shared" si="11"/>
        <v>0.10059171597633136</v>
      </c>
      <c r="AO16">
        <f t="shared" si="12"/>
        <v>3.4782608695652174E-2</v>
      </c>
      <c r="AP16">
        <f t="shared" si="15"/>
        <v>2.1739130434782608E-2</v>
      </c>
      <c r="AQ16">
        <f t="shared" si="13"/>
        <v>6.08695652173913E-2</v>
      </c>
      <c r="AR16">
        <f t="shared" si="14"/>
        <v>0.33913043478260868</v>
      </c>
    </row>
    <row r="17" spans="2:44" x14ac:dyDescent="0.2">
      <c r="B17" s="191" t="s">
        <v>42</v>
      </c>
      <c r="C17" s="192" t="str">
        <f>VLOOKUP($B17,$B$63:$AA$76,C$11,FALSE)</f>
        <v>G</v>
      </c>
      <c r="D17" s="192" t="str">
        <f>VLOOKUP($B17,$B$63:$AA$76,D$11,FALSE)</f>
        <v>6'0"</v>
      </c>
      <c r="E17" s="192">
        <f>VLOOKUP($B17,$B$63:$AA$76,E$11,FALSE)</f>
        <v>31</v>
      </c>
      <c r="F17" s="192">
        <f>VLOOKUP($B17,$B$63:$AA$76,F$11,FALSE)</f>
        <v>16.899999999999999</v>
      </c>
      <c r="G17" s="192">
        <f>VLOOKUP($B17,$B$63:$AA$76,G$11,FALSE)</f>
        <v>2.1</v>
      </c>
      <c r="H17" s="192">
        <f>VLOOKUP($B17,$B$63:$AA$76,H$11,FALSE)</f>
        <v>4.7</v>
      </c>
      <c r="I17" s="192">
        <f>VLOOKUP($B17,$B$63:$AA$76,I$11,FALSE)</f>
        <v>44.2</v>
      </c>
      <c r="J17" s="192">
        <f>VLOOKUP($B17,$B$63:$AA$76,J$11,FALSE)</f>
        <v>1.7</v>
      </c>
      <c r="K17" s="192">
        <f>VLOOKUP($B17,$B$63:$AA$76,K$11,FALSE)</f>
        <v>3.5</v>
      </c>
      <c r="L17" s="192">
        <f>VLOOKUP($B17,$B$63:$AA$76,L$11,FALSE)</f>
        <v>48.1</v>
      </c>
      <c r="M17" s="192">
        <f>VLOOKUP($B17,$B$63:$AA$76,M$11,FALSE)</f>
        <v>0.4</v>
      </c>
      <c r="N17" s="192">
        <f>VLOOKUP($B17,$B$63:$AA$76,N$11,FALSE)</f>
        <v>1.3</v>
      </c>
      <c r="O17" s="192">
        <f>VLOOKUP($B17,$B$63:$AA$76,O$11,FALSE)</f>
        <v>33.299999999999997</v>
      </c>
      <c r="P17" s="192">
        <f>VLOOKUP($B17,$B$63:$AA$76,P$11,FALSE)</f>
        <v>1</v>
      </c>
      <c r="Q17" s="192">
        <f>VLOOKUP($B17,$B$63:$AA$76,Q$11,FALSE)</f>
        <v>1.4</v>
      </c>
      <c r="R17" s="192">
        <f>VLOOKUP($B17,$B$63:$AA$76,R$11,FALSE)</f>
        <v>72.099999999999994</v>
      </c>
      <c r="S17" s="192">
        <f>VLOOKUP($B17,$B$63:$AA$76,S$11,FALSE)</f>
        <v>1</v>
      </c>
      <c r="T17" s="192">
        <f>VLOOKUP($B17,$B$63:$AA$76,T$11,FALSE)</f>
        <v>2.2999999999999998</v>
      </c>
      <c r="U17" s="192">
        <f>VLOOKUP($B17,$B$63:$AA$76,U$11,FALSE)</f>
        <v>3.3</v>
      </c>
      <c r="V17" s="192">
        <f>VLOOKUP($B17,$B$63:$AA$76,V$11,FALSE)</f>
        <v>1.7</v>
      </c>
      <c r="W17" s="192">
        <f>VLOOKUP($B17,$B$63:$AA$76,W$11,FALSE)</f>
        <v>1.7</v>
      </c>
      <c r="X17" s="192">
        <f>VLOOKUP($B17,$B$63:$AA$76,X$11,FALSE)</f>
        <v>0.9</v>
      </c>
      <c r="Y17" s="192">
        <f>VLOOKUP($B17,$B$63:$AA$76,Y$11,FALSE)</f>
        <v>0.1</v>
      </c>
      <c r="Z17" s="192">
        <f>VLOOKUP($B17,$B$63:$AA$76,Z$11,FALSE)</f>
        <v>1.3</v>
      </c>
      <c r="AA17" s="192">
        <f>VLOOKUP($B17,$B$63:$AA$76,AA$11,FALSE)</f>
        <v>5.6</v>
      </c>
      <c r="AC17">
        <f t="shared" si="0"/>
        <v>5.9171597633136098E-2</v>
      </c>
      <c r="AD17">
        <f t="shared" si="1"/>
        <v>0.13609467455621302</v>
      </c>
      <c r="AE17">
        <f t="shared" si="2"/>
        <v>0.12426035502958581</v>
      </c>
      <c r="AF17">
        <f t="shared" si="3"/>
        <v>0.27810650887573968</v>
      </c>
      <c r="AG17">
        <f t="shared" si="4"/>
        <v>0.10059171597633136</v>
      </c>
      <c r="AH17">
        <f t="shared" si="5"/>
        <v>0.20710059171597636</v>
      </c>
      <c r="AI17">
        <f t="shared" si="6"/>
        <v>2.3668639053254441E-2</v>
      </c>
      <c r="AJ17">
        <f t="shared" si="7"/>
        <v>7.6923076923076927E-2</v>
      </c>
      <c r="AK17">
        <f t="shared" si="8"/>
        <v>5.9171597633136098E-2</v>
      </c>
      <c r="AL17">
        <f t="shared" si="9"/>
        <v>8.2840236686390539E-2</v>
      </c>
      <c r="AM17">
        <f t="shared" si="10"/>
        <v>0.10059171597633136</v>
      </c>
      <c r="AN17">
        <f t="shared" si="11"/>
        <v>8.2352941176470587E-2</v>
      </c>
      <c r="AO17">
        <f t="shared" si="12"/>
        <v>5.3254437869822494E-2</v>
      </c>
      <c r="AP17">
        <f t="shared" si="15"/>
        <v>5.9171597633136102E-3</v>
      </c>
      <c r="AQ17">
        <f t="shared" si="13"/>
        <v>7.6923076923076927E-2</v>
      </c>
      <c r="AR17">
        <f t="shared" si="14"/>
        <v>0.33136094674556216</v>
      </c>
    </row>
    <row r="18" spans="2:44" x14ac:dyDescent="0.2">
      <c r="B18" s="193" t="s">
        <v>36</v>
      </c>
      <c r="C18" s="192" t="str">
        <f>VLOOKUP($B18,$B$63:$AA$76,C$11,FALSE)</f>
        <v>C</v>
      </c>
      <c r="D18" s="192" t="str">
        <f>VLOOKUP($B18,$B$63:$AA$76,D$11,FALSE)</f>
        <v>6'5"</v>
      </c>
      <c r="E18" s="192">
        <f>VLOOKUP($B18,$B$63:$AA$76,E$11,FALSE)</f>
        <v>34</v>
      </c>
      <c r="F18" s="192">
        <f>VLOOKUP($B18,$B$63:$AA$76,F$11,FALSE)</f>
        <v>25.5</v>
      </c>
      <c r="G18" s="192">
        <f>VLOOKUP($B18,$B$63:$AA$76,G$11,FALSE)</f>
        <v>4.7</v>
      </c>
      <c r="H18" s="192">
        <f>VLOOKUP($B18,$B$63:$AA$76,H$11,FALSE)</f>
        <v>8.9</v>
      </c>
      <c r="I18" s="192">
        <f>VLOOKUP($B18,$B$63:$AA$76,I$11,FALSE)</f>
        <v>52.8</v>
      </c>
      <c r="J18" s="192">
        <f>VLOOKUP($B18,$B$63:$AA$76,J$11,FALSE)</f>
        <v>4.7</v>
      </c>
      <c r="K18" s="192">
        <f>VLOOKUP($B18,$B$63:$AA$76,K$11,FALSE)</f>
        <v>8.6999999999999993</v>
      </c>
      <c r="L18" s="192">
        <f>VLOOKUP($B18,$B$63:$AA$76,L$11,FALSE)</f>
        <v>53.9</v>
      </c>
      <c r="M18" s="192">
        <f>VLOOKUP($B18,$B$63:$AA$76,M$11,FALSE)</f>
        <v>0</v>
      </c>
      <c r="N18" s="192">
        <f>VLOOKUP($B18,$B$63:$AA$76,N$11,FALSE)</f>
        <v>0.2</v>
      </c>
      <c r="O18" s="192">
        <f>VLOOKUP($B18,$B$63:$AA$76,O$11,FALSE)</f>
        <v>0</v>
      </c>
      <c r="P18" s="192">
        <f>VLOOKUP($B18,$B$63:$AA$76,P$11,FALSE)</f>
        <v>2.4</v>
      </c>
      <c r="Q18" s="192">
        <f>VLOOKUP($B18,$B$63:$AA$76,Q$11,FALSE)</f>
        <v>3.3</v>
      </c>
      <c r="R18" s="192">
        <f>VLOOKUP($B18,$B$63:$AA$76,R$11,FALSE)</f>
        <v>73.2</v>
      </c>
      <c r="S18" s="192">
        <f>VLOOKUP($B18,$B$63:$AA$76,S$11,FALSE)</f>
        <v>1.8</v>
      </c>
      <c r="T18" s="192">
        <f>VLOOKUP($B18,$B$63:$AA$76,T$11,FALSE)</f>
        <v>4.0999999999999996</v>
      </c>
      <c r="U18" s="192">
        <f>VLOOKUP($B18,$B$63:$AA$76,U$11,FALSE)</f>
        <v>5.9</v>
      </c>
      <c r="V18" s="192">
        <f>VLOOKUP($B18,$B$63:$AA$76,V$11,FALSE)</f>
        <v>1.8</v>
      </c>
      <c r="W18" s="192">
        <f>VLOOKUP($B18,$B$63:$AA$76,W$11,FALSE)</f>
        <v>2.1</v>
      </c>
      <c r="X18" s="192">
        <f>VLOOKUP($B18,$B$63:$AA$76,X$11,FALSE)</f>
        <v>0.5</v>
      </c>
      <c r="Y18" s="192">
        <f>VLOOKUP($B18,$B$63:$AA$76,Y$11,FALSE)</f>
        <v>1.1000000000000001</v>
      </c>
      <c r="Z18" s="192">
        <f>VLOOKUP($B18,$B$63:$AA$76,Z$11,FALSE)</f>
        <v>2.2999999999999998</v>
      </c>
      <c r="AA18" s="192">
        <f>VLOOKUP($B18,$B$63:$AA$76,AA$11,FALSE)</f>
        <v>11.8</v>
      </c>
      <c r="AC18">
        <f t="shared" si="0"/>
        <v>7.0588235294117646E-2</v>
      </c>
      <c r="AD18">
        <f t="shared" si="1"/>
        <v>0.16078431372549018</v>
      </c>
      <c r="AE18">
        <f t="shared" si="2"/>
        <v>0.18431372549019609</v>
      </c>
      <c r="AF18">
        <f t="shared" si="3"/>
        <v>0.34901960784313729</v>
      </c>
      <c r="AG18">
        <f t="shared" si="4"/>
        <v>0.18431372549019609</v>
      </c>
      <c r="AH18">
        <f t="shared" si="5"/>
        <v>0.34117647058823525</v>
      </c>
      <c r="AI18">
        <f t="shared" si="6"/>
        <v>0</v>
      </c>
      <c r="AJ18">
        <f t="shared" si="7"/>
        <v>7.8431372549019607E-3</v>
      </c>
      <c r="AK18">
        <f t="shared" si="8"/>
        <v>9.4117647058823528E-2</v>
      </c>
      <c r="AL18">
        <f t="shared" si="9"/>
        <v>0.12941176470588234</v>
      </c>
      <c r="AM18">
        <f t="shared" si="10"/>
        <v>7.0588235294117646E-2</v>
      </c>
      <c r="AN18" t="e">
        <f>#REF!/#REF!</f>
        <v>#REF!</v>
      </c>
      <c r="AO18">
        <f t="shared" si="12"/>
        <v>1.9607843137254902E-2</v>
      </c>
      <c r="AP18">
        <f t="shared" si="15"/>
        <v>4.3137254901960791E-2</v>
      </c>
      <c r="AQ18">
        <f t="shared" si="13"/>
        <v>9.0196078431372548E-2</v>
      </c>
      <c r="AR18">
        <f t="shared" si="14"/>
        <v>0.46274509803921571</v>
      </c>
    </row>
    <row r="19" spans="2:44" x14ac:dyDescent="0.2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31.555406578205002</v>
      </c>
      <c r="H19" s="192">
        <f t="shared" si="16"/>
        <v>64.643826985800516</v>
      </c>
      <c r="I19" s="195">
        <f>G19/H19</f>
        <v>0.48814261236631884</v>
      </c>
      <c r="J19" s="192">
        <f t="shared" si="16"/>
        <v>27.783070009296843</v>
      </c>
      <c r="K19" s="192">
        <f t="shared" si="16"/>
        <v>53.056735366330784</v>
      </c>
      <c r="L19" s="195">
        <f>J19/K19</f>
        <v>0.52364831378086774</v>
      </c>
      <c r="M19" s="192">
        <f t="shared" si="16"/>
        <v>3.772336568908158</v>
      </c>
      <c r="N19" s="192">
        <f t="shared" si="16"/>
        <v>11.823778010002277</v>
      </c>
      <c r="O19" s="195">
        <f>M19/N19</f>
        <v>0.31904663346326068</v>
      </c>
      <c r="P19" s="192">
        <f t="shared" si="16"/>
        <v>14.582166479469802</v>
      </c>
      <c r="Q19" s="192">
        <f t="shared" si="16"/>
        <v>20.820378253595798</v>
      </c>
      <c r="R19" s="195">
        <f>P19/Q19</f>
        <v>0.70037951769446738</v>
      </c>
      <c r="S19" s="192">
        <f t="shared" si="16"/>
        <v>13.934546055173097</v>
      </c>
      <c r="T19" s="192">
        <f t="shared" si="16"/>
        <v>28.07224866000643</v>
      </c>
      <c r="U19" s="192">
        <f t="shared" si="16"/>
        <v>42.180707758657789</v>
      </c>
      <c r="V19" s="192">
        <f t="shared" si="16"/>
        <v>14.331829023059935</v>
      </c>
      <c r="W19" s="192">
        <f>((W14/$F14)+(W15/$F15)+(W16/$F16)+(W17/$F17)+(W18/$F18))*40</f>
        <v>16.592026281029856</v>
      </c>
      <c r="X19" s="192">
        <f>((X14/$F14)+(X15/$F15)+(X16/$F16)+(X17/$F17)+(X18/$F18))*40</f>
        <v>7.5734330264673932</v>
      </c>
      <c r="Y19" s="192">
        <f>((Y14/$F14)+(Y15/$F15)+(Y16/$F16)+(Y17/$F17)+(Y18/$F18))*40</f>
        <v>3.9415430559324784</v>
      </c>
      <c r="Z19" s="192">
        <f t="shared" ref="Z19" si="17">SUM(AQ14:AQ18)*40</f>
        <v>17.266061184439042</v>
      </c>
      <c r="AA19" s="192">
        <f>2*J19 +3*M19 + P19</f>
        <v>81.465316204787968</v>
      </c>
    </row>
    <row r="20" spans="2:44" x14ac:dyDescent="0.2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</row>
    <row r="22" spans="2:44" x14ac:dyDescent="0.2">
      <c r="J22" s="4" t="s">
        <v>120</v>
      </c>
    </row>
    <row r="23" spans="2:44" x14ac:dyDescent="0.2">
      <c r="B23" s="197" t="s">
        <v>4</v>
      </c>
      <c r="C23" s="197" t="s">
        <v>6</v>
      </c>
      <c r="D23" s="197" t="s">
        <v>96</v>
      </c>
      <c r="E23" s="192" t="s">
        <v>7</v>
      </c>
      <c r="F23" s="192" t="s">
        <v>8</v>
      </c>
      <c r="G23" s="192" t="s">
        <v>121</v>
      </c>
      <c r="H23" s="192" t="s">
        <v>122</v>
      </c>
      <c r="I23" s="192" t="s">
        <v>123</v>
      </c>
      <c r="J23" s="192" t="s">
        <v>124</v>
      </c>
      <c r="K23" s="192" t="s">
        <v>125</v>
      </c>
      <c r="L23" s="192" t="s">
        <v>84</v>
      </c>
      <c r="M23" s="192" t="s">
        <v>85</v>
      </c>
      <c r="N23" s="192" t="s">
        <v>126</v>
      </c>
      <c r="O23" s="192" t="s">
        <v>86</v>
      </c>
      <c r="P23" s="192" t="s">
        <v>127</v>
      </c>
      <c r="Q23" s="192" t="s">
        <v>128</v>
      </c>
      <c r="R23" s="192" t="s">
        <v>129</v>
      </c>
      <c r="S23" s="192" t="s">
        <v>87</v>
      </c>
      <c r="T23" s="192" t="s">
        <v>130</v>
      </c>
    </row>
    <row r="24" spans="2:44" x14ac:dyDescent="0.2">
      <c r="B24" s="198" t="s">
        <v>30</v>
      </c>
      <c r="C24" s="192" t="str">
        <f>VLOOKUP($B24,$B$47:$T$60,C$11,FALSE)</f>
        <v>G</v>
      </c>
      <c r="D24" s="192" t="str">
        <f>VLOOKUP($B24,$B$47:$T$60,D$11,FALSE)</f>
        <v>5'11"</v>
      </c>
      <c r="E24" s="192">
        <f>VLOOKUP($B24,$B$47:$T$60,E$11,FALSE)</f>
        <v>34</v>
      </c>
      <c r="F24" s="192">
        <f>VLOOKUP($B24,$B$47:$T$60,F$11,FALSE)</f>
        <v>31</v>
      </c>
      <c r="G24" s="192">
        <f>VLOOKUP($B24,$B$47:$T$60,G$11,FALSE)</f>
        <v>16</v>
      </c>
      <c r="H24" s="192">
        <f>VLOOKUP($B24,$B$47:$T$60,H$11,FALSE)</f>
        <v>1.1399999999999999</v>
      </c>
      <c r="I24" s="192">
        <f>VLOOKUP($B24,$B$47:$T$60,I$11,FALSE)</f>
        <v>52.6</v>
      </c>
      <c r="J24" s="192">
        <f>VLOOKUP($B24,$B$47:$T$60,J$11,FALSE)</f>
        <v>59.2</v>
      </c>
      <c r="K24" s="192">
        <f>VLOOKUP($B24,$B$47:$T$60,K$11,FALSE)</f>
        <v>25.5</v>
      </c>
      <c r="L24" s="192">
        <f>VLOOKUP($B24,$B$47:$T$60,L$11,FALSE)</f>
        <v>1</v>
      </c>
      <c r="M24" s="192">
        <f>VLOOKUP($B24,$B$47:$T$60,M$11,FALSE)</f>
        <v>9.8000000000000007</v>
      </c>
      <c r="N24" s="192">
        <f>VLOOKUP($B24,$B$47:$T$60,N$11,FALSE)</f>
        <v>5.5</v>
      </c>
      <c r="O24" s="192">
        <f>VLOOKUP($B24,$B$47:$T$60,O$11,FALSE)</f>
        <v>6.7</v>
      </c>
      <c r="P24" s="192">
        <f>VLOOKUP($B24,$B$47:$T$60,P$11,FALSE)</f>
        <v>14.3</v>
      </c>
      <c r="Q24" s="192">
        <f>VLOOKUP($B24,$B$47:$T$60,Q$11,FALSE)</f>
        <v>0.78</v>
      </c>
      <c r="R24" s="192">
        <f>VLOOKUP($B24,$B$47:$T$60,R$11,FALSE)</f>
        <v>1.9</v>
      </c>
      <c r="S24" s="192">
        <f>VLOOKUP($B24,$B$47:$T$60,S$11,FALSE)</f>
        <v>0.4</v>
      </c>
      <c r="T24" s="192">
        <f>VLOOKUP($B24,$B$47:$T$60,T$11,FALSE)</f>
        <v>4.2</v>
      </c>
    </row>
    <row r="25" spans="2:44" x14ac:dyDescent="0.2">
      <c r="B25" s="198" t="s">
        <v>42</v>
      </c>
      <c r="C25" s="192" t="str">
        <f>VLOOKUP($B25,$B$47:$T$60,C$11,FALSE)</f>
        <v>G</v>
      </c>
      <c r="D25" s="192" t="str">
        <f>VLOOKUP($B25,$B$47:$T$60,D$11,FALSE)</f>
        <v>6'0"</v>
      </c>
      <c r="E25" s="192">
        <f>VLOOKUP($B25,$B$47:$T$60,E$11,FALSE)</f>
        <v>31</v>
      </c>
      <c r="F25" s="192">
        <f>VLOOKUP($B25,$B$47:$T$60,F$11,FALSE)</f>
        <v>16.899999999999999</v>
      </c>
      <c r="G25" s="192">
        <f>VLOOKUP($B25,$B$47:$T$60,G$11,FALSE)</f>
        <v>19.8</v>
      </c>
      <c r="H25" s="192">
        <f>VLOOKUP($B25,$B$47:$T$60,H$11,FALSE)</f>
        <v>1.04</v>
      </c>
      <c r="I25" s="192">
        <f>VLOOKUP($B25,$B$47:$T$60,I$11,FALSE)</f>
        <v>48.6</v>
      </c>
      <c r="J25" s="192">
        <f>VLOOKUP($B25,$B$47:$T$60,J$11,FALSE)</f>
        <v>23.3</v>
      </c>
      <c r="K25" s="192">
        <f>VLOOKUP($B25,$B$47:$T$60,K$11,FALSE)</f>
        <v>15.9</v>
      </c>
      <c r="L25" s="192">
        <f>VLOOKUP($B25,$B$47:$T$60,L$11,FALSE)</f>
        <v>6.5</v>
      </c>
      <c r="M25" s="192">
        <f>VLOOKUP($B25,$B$47:$T$60,M$11,FALSE)</f>
        <v>14.9</v>
      </c>
      <c r="N25" s="192">
        <f>VLOOKUP($B25,$B$47:$T$60,N$11,FALSE)</f>
        <v>10.8</v>
      </c>
      <c r="O25" s="192">
        <f>VLOOKUP($B25,$B$47:$T$60,O$11,FALSE)</f>
        <v>18.100000000000001</v>
      </c>
      <c r="P25" s="192">
        <f>VLOOKUP($B25,$B$47:$T$60,P$11,FALSE)</f>
        <v>24</v>
      </c>
      <c r="Q25" s="192">
        <f>VLOOKUP($B25,$B$47:$T$60,Q$11,FALSE)</f>
        <v>0.98</v>
      </c>
      <c r="R25" s="192">
        <f>VLOOKUP($B25,$B$47:$T$60,R$11,FALSE)</f>
        <v>2.9</v>
      </c>
      <c r="S25" s="192">
        <f>VLOOKUP($B25,$B$47:$T$60,S$11,FALSE)</f>
        <v>0.8</v>
      </c>
      <c r="T25" s="192">
        <f>VLOOKUP($B25,$B$47:$T$60,T$11,FALSE)</f>
        <v>4.4000000000000004</v>
      </c>
    </row>
    <row r="26" spans="2:44" x14ac:dyDescent="0.2">
      <c r="B26" s="198" t="s">
        <v>47</v>
      </c>
      <c r="C26" s="192" t="str">
        <f>VLOOKUP($B26,$B$47:$T$60,C$11,FALSE)</f>
        <v>G</v>
      </c>
      <c r="D26" s="192" t="str">
        <f>VLOOKUP($B26,$B$47:$T$60,D$11,FALSE)</f>
        <v>6'0"</v>
      </c>
      <c r="E26" s="192">
        <f>VLOOKUP($B26,$B$47:$T$60,E$11,FALSE)</f>
        <v>16</v>
      </c>
      <c r="F26" s="192">
        <f>VLOOKUP($B26,$B$47:$T$60,F$11,FALSE)</f>
        <v>5.2</v>
      </c>
      <c r="G26" s="192">
        <f>VLOOKUP($B26,$B$47:$T$60,G$11,FALSE)</f>
        <v>20.399999999999999</v>
      </c>
      <c r="H26" s="192">
        <f>VLOOKUP($B26,$B$47:$T$60,H$11,FALSE)</f>
        <v>0.64</v>
      </c>
      <c r="I26" s="192">
        <f>VLOOKUP($B26,$B$47:$T$60,I$11,FALSE)</f>
        <v>32.299999999999997</v>
      </c>
      <c r="J26" s="192">
        <f>VLOOKUP($B26,$B$47:$T$60,J$11,FALSE)</f>
        <v>63.8</v>
      </c>
      <c r="K26" s="192">
        <f>VLOOKUP($B26,$B$47:$T$60,K$11,FALSE)</f>
        <v>16</v>
      </c>
      <c r="L26" s="192">
        <f>VLOOKUP($B26,$B$47:$T$60,L$11,FALSE)</f>
        <v>6.8</v>
      </c>
      <c r="M26" s="192">
        <f>VLOOKUP($B26,$B$47:$T$60,M$11,FALSE)</f>
        <v>5.3</v>
      </c>
      <c r="N26" s="192">
        <f>VLOOKUP($B26,$B$47:$T$60,N$11,FALSE)</f>
        <v>6.1</v>
      </c>
      <c r="O26" s="192">
        <f>VLOOKUP($B26,$B$47:$T$60,O$11,FALSE)</f>
        <v>14.7</v>
      </c>
      <c r="P26" s="192">
        <f>VLOOKUP($B26,$B$47:$T$60,P$11,FALSE)</f>
        <v>8.4</v>
      </c>
      <c r="Q26" s="192">
        <f>VLOOKUP($B26,$B$47:$T$60,Q$11,FALSE)</f>
        <v>2.33</v>
      </c>
      <c r="R26" s="192">
        <f>VLOOKUP($B26,$B$47:$T$60,R$11,FALSE)</f>
        <v>1.4</v>
      </c>
      <c r="S26" s="192">
        <f>VLOOKUP($B26,$B$47:$T$60,S$11,FALSE)</f>
        <v>1.3</v>
      </c>
      <c r="T26" s="192">
        <f>VLOOKUP($B26,$B$47:$T$60,T$11,FALSE)</f>
        <v>2.7</v>
      </c>
    </row>
    <row r="27" spans="2:44" x14ac:dyDescent="0.2">
      <c r="B27" s="198" t="s">
        <v>39</v>
      </c>
      <c r="C27" s="192" t="str">
        <f>VLOOKUP($B27,$B$47:$T$60,C$11,FALSE)</f>
        <v>F</v>
      </c>
      <c r="D27" s="192" t="str">
        <f>VLOOKUP($B27,$B$47:$T$60,D$11,FALSE)</f>
        <v>6'1"</v>
      </c>
      <c r="E27" s="192">
        <f>VLOOKUP($B27,$B$47:$T$60,E$11,FALSE)</f>
        <v>34</v>
      </c>
      <c r="F27" s="192">
        <f>VLOOKUP($B27,$B$47:$T$60,F$11,FALSE)</f>
        <v>23</v>
      </c>
      <c r="G27" s="192">
        <f>VLOOKUP($B27,$B$47:$T$60,G$11,FALSE)</f>
        <v>18.899999999999999</v>
      </c>
      <c r="H27" s="192">
        <f>VLOOKUP($B27,$B$47:$T$60,H$11,FALSE)</f>
        <v>1</v>
      </c>
      <c r="I27" s="192">
        <f>VLOOKUP($B27,$B$47:$T$60,I$11,FALSE)</f>
        <v>48.6</v>
      </c>
      <c r="J27" s="192">
        <f>VLOOKUP($B27,$B$47:$T$60,J$11,FALSE)</f>
        <v>39.700000000000003</v>
      </c>
      <c r="K27" s="192">
        <f>VLOOKUP($B27,$B$47:$T$60,K$11,FALSE)</f>
        <v>11.6</v>
      </c>
      <c r="L27" s="192">
        <f>VLOOKUP($B27,$B$47:$T$60,L$11,FALSE)</f>
        <v>4.0999999999999996</v>
      </c>
      <c r="M27" s="192">
        <f>VLOOKUP($B27,$B$47:$T$60,M$11,FALSE)</f>
        <v>15.1</v>
      </c>
      <c r="N27" s="192">
        <f>VLOOKUP($B27,$B$47:$T$60,N$11,FALSE)</f>
        <v>9.6999999999999993</v>
      </c>
      <c r="O27" s="192">
        <f>VLOOKUP($B27,$B$47:$T$60,O$11,FALSE)</f>
        <v>8.5</v>
      </c>
      <c r="P27" s="192">
        <f>VLOOKUP($B27,$B$47:$T$60,P$11,FALSE)</f>
        <v>15.4</v>
      </c>
      <c r="Q27" s="192">
        <f>VLOOKUP($B27,$B$47:$T$60,Q$11,FALSE)</f>
        <v>0.75</v>
      </c>
      <c r="R27" s="192">
        <f>VLOOKUP($B27,$B$47:$T$60,R$11,FALSE)</f>
        <v>1.9</v>
      </c>
      <c r="S27" s="192">
        <f>VLOOKUP($B27,$B$47:$T$60,S$11,FALSE)</f>
        <v>2.4</v>
      </c>
      <c r="T27" s="192">
        <f>VLOOKUP($B27,$B$47:$T$60,T$11,FALSE)</f>
        <v>3.5</v>
      </c>
    </row>
    <row r="28" spans="2:44" x14ac:dyDescent="0.2">
      <c r="B28" s="199" t="s">
        <v>34</v>
      </c>
      <c r="C28" s="192" t="str">
        <f>VLOOKUP($B28,$B$47:$T$60,C$11,FALSE)</f>
        <v>G</v>
      </c>
      <c r="D28" s="192" t="str">
        <f>VLOOKUP($B28,$B$47:$T$60,D$11,FALSE)</f>
        <v>5'10"</v>
      </c>
      <c r="E28" s="192">
        <f>VLOOKUP($B28,$B$47:$T$60,E$11,FALSE)</f>
        <v>34</v>
      </c>
      <c r="F28" s="192">
        <f>VLOOKUP($B28,$B$47:$T$60,F$11,FALSE)</f>
        <v>26.3</v>
      </c>
      <c r="G28" s="192">
        <f>VLOOKUP($B28,$B$47:$T$60,G$11,FALSE)</f>
        <v>20.399999999999999</v>
      </c>
      <c r="H28" s="192">
        <f>VLOOKUP($B28,$B$47:$T$60,H$11,FALSE)</f>
        <v>0.94</v>
      </c>
      <c r="I28" s="192">
        <f>VLOOKUP($B28,$B$47:$T$60,I$11,FALSE)</f>
        <v>42.2</v>
      </c>
      <c r="J28" s="192">
        <f>VLOOKUP($B28,$B$47:$T$60,J$11,FALSE)</f>
        <v>21.9</v>
      </c>
      <c r="K28" s="192">
        <f>VLOOKUP($B28,$B$47:$T$60,K$11,FALSE)</f>
        <v>17.399999999999999</v>
      </c>
      <c r="L28" s="192">
        <f>VLOOKUP($B28,$B$47:$T$60,L$11,FALSE)</f>
        <v>3.1</v>
      </c>
      <c r="M28" s="192">
        <f>VLOOKUP($B28,$B$47:$T$60,M$11,FALSE)</f>
        <v>13.5</v>
      </c>
      <c r="N28" s="192">
        <f>VLOOKUP($B28,$B$47:$T$60,N$11,FALSE)</f>
        <v>8.3000000000000007</v>
      </c>
      <c r="O28" s="192">
        <f>VLOOKUP($B28,$B$47:$T$60,O$11,FALSE)</f>
        <v>16.7</v>
      </c>
      <c r="P28" s="192">
        <f>VLOOKUP($B28,$B$47:$T$60,P$11,FALSE)</f>
        <v>19.5</v>
      </c>
      <c r="Q28" s="192">
        <f>VLOOKUP($B28,$B$47:$T$60,Q$11,FALSE)</f>
        <v>1.1100000000000001</v>
      </c>
      <c r="R28" s="192">
        <f>VLOOKUP($B28,$B$47:$T$60,R$11,FALSE)</f>
        <v>2.1</v>
      </c>
      <c r="S28" s="192">
        <f>VLOOKUP($B28,$B$47:$T$60,S$11,FALSE)</f>
        <v>2</v>
      </c>
      <c r="T28" s="192">
        <f>VLOOKUP($B28,$B$47:$T$60,T$11,FALSE)</f>
        <v>5.7</v>
      </c>
    </row>
    <row r="29" spans="2:44" x14ac:dyDescent="0.2">
      <c r="B29" s="200" t="s">
        <v>131</v>
      </c>
      <c r="C29" s="192"/>
      <c r="D29" s="197"/>
      <c r="E29" s="197"/>
      <c r="F29" s="197">
        <f t="shared" ref="F29:T29" si="18">AVERAGE(F$24:F$28)</f>
        <v>20.479999999999997</v>
      </c>
      <c r="G29" s="197">
        <f t="shared" si="18"/>
        <v>19.100000000000001</v>
      </c>
      <c r="H29" s="197">
        <f t="shared" si="18"/>
        <v>0.95199999999999996</v>
      </c>
      <c r="I29" s="197">
        <f t="shared" si="18"/>
        <v>44.86</v>
      </c>
      <c r="J29" s="197">
        <f t="shared" si="18"/>
        <v>41.58</v>
      </c>
      <c r="K29" s="197">
        <f t="shared" si="18"/>
        <v>17.28</v>
      </c>
      <c r="L29" s="197">
        <f t="shared" si="18"/>
        <v>4.3</v>
      </c>
      <c r="M29" s="197">
        <f t="shared" si="18"/>
        <v>11.72</v>
      </c>
      <c r="N29" s="197">
        <f t="shared" si="18"/>
        <v>8.0799999999999983</v>
      </c>
      <c r="O29" s="197">
        <f t="shared" si="18"/>
        <v>12.940000000000001</v>
      </c>
      <c r="P29" s="197">
        <f t="shared" si="18"/>
        <v>16.32</v>
      </c>
      <c r="Q29" s="197">
        <f t="shared" si="18"/>
        <v>1.19</v>
      </c>
      <c r="R29" s="197">
        <f t="shared" si="18"/>
        <v>2.04</v>
      </c>
      <c r="S29" s="197">
        <f t="shared" si="18"/>
        <v>1.3800000000000001</v>
      </c>
      <c r="T29" s="197">
        <f t="shared" si="18"/>
        <v>4.0999999999999996</v>
      </c>
    </row>
    <row r="30" spans="2:44" x14ac:dyDescent="0.2">
      <c r="B30" s="200" t="s">
        <v>132</v>
      </c>
      <c r="C30" s="192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46" spans="2:20" hidden="1" x14ac:dyDescent="0.2">
      <c r="B46" s="4" t="s">
        <v>4</v>
      </c>
      <c r="C46" s="4" t="s">
        <v>133</v>
      </c>
      <c r="D46" s="4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  <c r="K46" t="s">
        <v>141</v>
      </c>
      <c r="L46" t="s">
        <v>142</v>
      </c>
      <c r="M46" t="s">
        <v>143</v>
      </c>
      <c r="N46" t="s">
        <v>144</v>
      </c>
      <c r="O46" t="s">
        <v>145</v>
      </c>
      <c r="P46" t="s">
        <v>146</v>
      </c>
      <c r="Q46" t="s">
        <v>147</v>
      </c>
      <c r="R46" t="s">
        <v>148</v>
      </c>
      <c r="S46" t="s">
        <v>149</v>
      </c>
      <c r="T46" t="s">
        <v>150</v>
      </c>
    </row>
    <row r="47" spans="2:20" hidden="1" x14ac:dyDescent="0.2">
      <c r="B47" t="s">
        <v>30</v>
      </c>
      <c r="C47" t="s">
        <v>31</v>
      </c>
      <c r="D47" t="s">
        <v>151</v>
      </c>
      <c r="E47">
        <v>34</v>
      </c>
      <c r="F47">
        <v>31</v>
      </c>
      <c r="G47">
        <v>16</v>
      </c>
      <c r="H47">
        <v>1.1399999999999999</v>
      </c>
      <c r="I47">
        <v>52.6</v>
      </c>
      <c r="J47">
        <v>59.2</v>
      </c>
      <c r="K47">
        <v>25.5</v>
      </c>
      <c r="L47">
        <v>1</v>
      </c>
      <c r="M47">
        <v>9.8000000000000007</v>
      </c>
      <c r="N47">
        <v>5.5</v>
      </c>
      <c r="O47">
        <v>6.7</v>
      </c>
      <c r="P47">
        <v>14.3</v>
      </c>
      <c r="Q47">
        <v>0.78</v>
      </c>
      <c r="R47">
        <v>1.9</v>
      </c>
      <c r="S47">
        <v>0.4</v>
      </c>
      <c r="T47">
        <v>4.2</v>
      </c>
    </row>
    <row r="48" spans="2:20" hidden="1" x14ac:dyDescent="0.2">
      <c r="B48" t="s">
        <v>33</v>
      </c>
      <c r="C48" t="s">
        <v>31</v>
      </c>
      <c r="D48" t="s">
        <v>152</v>
      </c>
      <c r="E48">
        <v>27</v>
      </c>
      <c r="F48">
        <v>29.8</v>
      </c>
      <c r="G48">
        <v>18</v>
      </c>
      <c r="H48">
        <v>0.86</v>
      </c>
      <c r="I48">
        <v>41.3</v>
      </c>
      <c r="J48">
        <v>9.6999999999999993</v>
      </c>
      <c r="K48">
        <v>7.7</v>
      </c>
      <c r="L48">
        <v>3.7</v>
      </c>
      <c r="M48">
        <v>9.3000000000000007</v>
      </c>
      <c r="N48">
        <v>6.5</v>
      </c>
      <c r="O48">
        <v>26.5</v>
      </c>
      <c r="P48">
        <v>29.1</v>
      </c>
      <c r="Q48">
        <v>1.37</v>
      </c>
      <c r="R48">
        <v>2.2999999999999998</v>
      </c>
      <c r="S48">
        <v>0.5</v>
      </c>
      <c r="T48">
        <v>3.5</v>
      </c>
    </row>
    <row r="49" spans="2:27" hidden="1" x14ac:dyDescent="0.2">
      <c r="B49" t="s">
        <v>34</v>
      </c>
      <c r="C49" t="s">
        <v>31</v>
      </c>
      <c r="D49" t="s">
        <v>153</v>
      </c>
      <c r="E49">
        <v>34</v>
      </c>
      <c r="F49">
        <v>26.3</v>
      </c>
      <c r="G49">
        <v>20.399999999999999</v>
      </c>
      <c r="H49">
        <v>0.94</v>
      </c>
      <c r="I49">
        <v>42.2</v>
      </c>
      <c r="J49">
        <v>21.9</v>
      </c>
      <c r="K49">
        <v>17.399999999999999</v>
      </c>
      <c r="L49">
        <v>3.1</v>
      </c>
      <c r="M49">
        <v>13.5</v>
      </c>
      <c r="N49">
        <v>8.3000000000000007</v>
      </c>
      <c r="O49">
        <v>16.7</v>
      </c>
      <c r="P49">
        <v>19.5</v>
      </c>
      <c r="Q49">
        <v>1.1100000000000001</v>
      </c>
      <c r="R49">
        <v>2.1</v>
      </c>
      <c r="S49">
        <v>2</v>
      </c>
      <c r="T49">
        <v>5.7</v>
      </c>
    </row>
    <row r="50" spans="2:27" hidden="1" x14ac:dyDescent="0.2">
      <c r="B50" t="s">
        <v>36</v>
      </c>
      <c r="C50" t="s">
        <v>37</v>
      </c>
      <c r="D50" t="s">
        <v>154</v>
      </c>
      <c r="E50">
        <v>34</v>
      </c>
      <c r="F50">
        <v>25.5</v>
      </c>
      <c r="G50">
        <v>23.2</v>
      </c>
      <c r="H50">
        <v>1.1299999999999999</v>
      </c>
      <c r="I50">
        <v>52.8</v>
      </c>
      <c r="J50">
        <v>1.7</v>
      </c>
      <c r="K50">
        <v>15.2</v>
      </c>
      <c r="L50">
        <v>8.1</v>
      </c>
      <c r="M50">
        <v>17.600000000000001</v>
      </c>
      <c r="N50">
        <v>12.9</v>
      </c>
      <c r="O50">
        <v>14.6</v>
      </c>
      <c r="P50">
        <v>16.399999999999999</v>
      </c>
      <c r="Q50">
        <v>0.89</v>
      </c>
      <c r="R50">
        <v>1.1000000000000001</v>
      </c>
      <c r="S50">
        <v>4.5999999999999996</v>
      </c>
      <c r="T50">
        <v>5.0999999999999996</v>
      </c>
    </row>
    <row r="51" spans="2:27" hidden="1" x14ac:dyDescent="0.2">
      <c r="B51" t="s">
        <v>39</v>
      </c>
      <c r="C51" t="s">
        <v>40</v>
      </c>
      <c r="D51" t="s">
        <v>155</v>
      </c>
      <c r="E51">
        <v>34</v>
      </c>
      <c r="F51">
        <v>23</v>
      </c>
      <c r="G51">
        <v>18.899999999999999</v>
      </c>
      <c r="H51">
        <v>1</v>
      </c>
      <c r="I51">
        <v>48.6</v>
      </c>
      <c r="J51">
        <v>39.700000000000003</v>
      </c>
      <c r="K51">
        <v>11.6</v>
      </c>
      <c r="L51">
        <v>4.0999999999999996</v>
      </c>
      <c r="M51">
        <v>15.1</v>
      </c>
      <c r="N51">
        <v>9.6999999999999993</v>
      </c>
      <c r="O51">
        <v>8.5</v>
      </c>
      <c r="P51">
        <v>15.4</v>
      </c>
      <c r="Q51">
        <v>0.75</v>
      </c>
      <c r="R51">
        <v>1.9</v>
      </c>
      <c r="S51">
        <v>2.4</v>
      </c>
      <c r="T51">
        <v>3.5</v>
      </c>
    </row>
    <row r="52" spans="2:27" hidden="1" x14ac:dyDescent="0.2">
      <c r="B52" t="s">
        <v>41</v>
      </c>
      <c r="C52" t="s">
        <v>40</v>
      </c>
      <c r="D52" t="s">
        <v>156</v>
      </c>
      <c r="E52">
        <v>34</v>
      </c>
      <c r="F52">
        <v>22.9</v>
      </c>
      <c r="G52">
        <v>25.6</v>
      </c>
      <c r="H52">
        <v>1.27</v>
      </c>
      <c r="I52">
        <v>62.8</v>
      </c>
      <c r="J52">
        <v>0</v>
      </c>
      <c r="K52">
        <v>16.8</v>
      </c>
      <c r="L52">
        <v>18</v>
      </c>
      <c r="M52">
        <v>16.2</v>
      </c>
      <c r="N52">
        <v>17.100000000000001</v>
      </c>
      <c r="O52">
        <v>10.6</v>
      </c>
      <c r="P52">
        <v>16.399999999999999</v>
      </c>
      <c r="Q52">
        <v>0.52</v>
      </c>
      <c r="R52">
        <v>2.5</v>
      </c>
      <c r="S52">
        <v>1.1000000000000001</v>
      </c>
      <c r="T52">
        <v>6</v>
      </c>
    </row>
    <row r="53" spans="2:27" hidden="1" x14ac:dyDescent="0.2">
      <c r="B53" t="s">
        <v>42</v>
      </c>
      <c r="C53" t="s">
        <v>31</v>
      </c>
      <c r="D53" t="s">
        <v>152</v>
      </c>
      <c r="E53">
        <v>31</v>
      </c>
      <c r="F53">
        <v>16.899999999999999</v>
      </c>
      <c r="G53">
        <v>19.8</v>
      </c>
      <c r="H53">
        <v>1.04</v>
      </c>
      <c r="I53">
        <v>48.6</v>
      </c>
      <c r="J53">
        <v>23.3</v>
      </c>
      <c r="K53">
        <v>15.9</v>
      </c>
      <c r="L53">
        <v>6.5</v>
      </c>
      <c r="M53">
        <v>14.9</v>
      </c>
      <c r="N53">
        <v>10.8</v>
      </c>
      <c r="O53">
        <v>18.100000000000001</v>
      </c>
      <c r="P53">
        <v>24</v>
      </c>
      <c r="Q53">
        <v>0.98</v>
      </c>
      <c r="R53">
        <v>2.9</v>
      </c>
      <c r="S53">
        <v>0.8</v>
      </c>
      <c r="T53">
        <v>4.4000000000000004</v>
      </c>
    </row>
    <row r="54" spans="2:27" hidden="1" x14ac:dyDescent="0.2">
      <c r="B54" t="s">
        <v>44</v>
      </c>
      <c r="C54" t="s">
        <v>40</v>
      </c>
      <c r="D54" t="s">
        <v>155</v>
      </c>
      <c r="E54">
        <v>34</v>
      </c>
      <c r="F54">
        <v>13.6</v>
      </c>
      <c r="G54">
        <v>24.1</v>
      </c>
      <c r="H54">
        <v>0.96</v>
      </c>
      <c r="I54">
        <v>44</v>
      </c>
      <c r="J54">
        <v>5.5</v>
      </c>
      <c r="K54">
        <v>17.2</v>
      </c>
      <c r="L54">
        <v>11.3</v>
      </c>
      <c r="M54">
        <v>16</v>
      </c>
      <c r="N54">
        <v>13.7</v>
      </c>
      <c r="O54">
        <v>13.9</v>
      </c>
      <c r="P54">
        <v>15.3</v>
      </c>
      <c r="Q54">
        <v>0.92</v>
      </c>
      <c r="R54">
        <v>2</v>
      </c>
      <c r="S54">
        <v>3.4</v>
      </c>
      <c r="T54">
        <v>6.7</v>
      </c>
    </row>
    <row r="55" spans="2:27" hidden="1" x14ac:dyDescent="0.2">
      <c r="B55" t="s">
        <v>45</v>
      </c>
      <c r="C55" t="s">
        <v>31</v>
      </c>
      <c r="D55" t="s">
        <v>155</v>
      </c>
      <c r="E55">
        <v>20</v>
      </c>
      <c r="F55">
        <v>5.3</v>
      </c>
      <c r="G55">
        <v>18</v>
      </c>
      <c r="H55">
        <v>0.66</v>
      </c>
      <c r="I55">
        <v>35.700000000000003</v>
      </c>
      <c r="J55">
        <v>16.399999999999999</v>
      </c>
      <c r="K55">
        <v>16.399999999999999</v>
      </c>
      <c r="L55">
        <v>3.2</v>
      </c>
      <c r="M55">
        <v>9.4</v>
      </c>
      <c r="N55">
        <v>6.3</v>
      </c>
      <c r="O55">
        <v>14</v>
      </c>
      <c r="P55">
        <v>39.700000000000003</v>
      </c>
      <c r="Q55">
        <v>0.56000000000000005</v>
      </c>
      <c r="R55">
        <v>1.6</v>
      </c>
      <c r="S55">
        <v>3</v>
      </c>
      <c r="T55">
        <v>10.6</v>
      </c>
    </row>
    <row r="56" spans="2:27" hidden="1" x14ac:dyDescent="0.2">
      <c r="B56" t="s">
        <v>47</v>
      </c>
      <c r="C56" t="s">
        <v>31</v>
      </c>
      <c r="D56" t="s">
        <v>152</v>
      </c>
      <c r="E56">
        <v>16</v>
      </c>
      <c r="F56">
        <v>5.2</v>
      </c>
      <c r="G56">
        <v>20.399999999999999</v>
      </c>
      <c r="H56">
        <v>0.64</v>
      </c>
      <c r="I56">
        <v>32.299999999999997</v>
      </c>
      <c r="J56">
        <v>63.8</v>
      </c>
      <c r="K56">
        <v>16</v>
      </c>
      <c r="L56">
        <v>6.8</v>
      </c>
      <c r="M56">
        <v>5.3</v>
      </c>
      <c r="N56">
        <v>6.1</v>
      </c>
      <c r="O56">
        <v>14.7</v>
      </c>
      <c r="P56">
        <v>8.4</v>
      </c>
      <c r="Q56">
        <v>2.33</v>
      </c>
      <c r="R56">
        <v>1.4</v>
      </c>
      <c r="S56">
        <v>1.3</v>
      </c>
      <c r="T56">
        <v>2.7</v>
      </c>
    </row>
    <row r="57" spans="2:27" hidden="1" x14ac:dyDescent="0.2">
      <c r="B57" t="s">
        <v>49</v>
      </c>
      <c r="C57" t="s">
        <v>40</v>
      </c>
      <c r="D57" t="s">
        <v>157</v>
      </c>
      <c r="E57">
        <v>18</v>
      </c>
      <c r="F57">
        <v>4.5999999999999996</v>
      </c>
      <c r="G57">
        <v>22.2</v>
      </c>
      <c r="H57">
        <v>1.03</v>
      </c>
      <c r="I57">
        <v>44</v>
      </c>
      <c r="J57">
        <v>0</v>
      </c>
      <c r="K57">
        <v>24.4</v>
      </c>
      <c r="L57">
        <v>21.9</v>
      </c>
      <c r="M57">
        <v>17.3</v>
      </c>
      <c r="N57">
        <v>19.600000000000001</v>
      </c>
      <c r="O57">
        <v>13.4</v>
      </c>
      <c r="P57">
        <v>15.4</v>
      </c>
      <c r="Q57">
        <v>1</v>
      </c>
      <c r="R57">
        <v>1.4</v>
      </c>
      <c r="S57">
        <v>6.3</v>
      </c>
      <c r="T57">
        <v>4.0999999999999996</v>
      </c>
    </row>
    <row r="58" spans="2:27" hidden="1" x14ac:dyDescent="0.2">
      <c r="B58" t="s">
        <v>50</v>
      </c>
      <c r="C58" t="s">
        <v>31</v>
      </c>
      <c r="D58" t="s">
        <v>158</v>
      </c>
      <c r="E58">
        <v>22</v>
      </c>
      <c r="F58">
        <v>4.4000000000000004</v>
      </c>
      <c r="G58">
        <v>11.3</v>
      </c>
      <c r="H58">
        <v>0.65</v>
      </c>
      <c r="I58">
        <v>26.9</v>
      </c>
      <c r="J58">
        <v>43</v>
      </c>
      <c r="K58">
        <v>11.9</v>
      </c>
      <c r="L58">
        <v>3.5</v>
      </c>
      <c r="M58">
        <v>4.5999999999999996</v>
      </c>
      <c r="N58">
        <v>4.0999999999999996</v>
      </c>
      <c r="O58">
        <v>22.8</v>
      </c>
      <c r="P58">
        <v>39.200000000000003</v>
      </c>
      <c r="Q58">
        <v>1.56</v>
      </c>
      <c r="R58">
        <v>5.3</v>
      </c>
      <c r="S58">
        <v>1.1000000000000001</v>
      </c>
      <c r="T58">
        <v>3.5</v>
      </c>
    </row>
    <row r="59" spans="2:27" hidden="1" x14ac:dyDescent="0.2">
      <c r="B59" t="s">
        <v>51</v>
      </c>
      <c r="C59" t="s">
        <v>31</v>
      </c>
      <c r="D59" t="s">
        <v>152</v>
      </c>
      <c r="E59">
        <v>14</v>
      </c>
      <c r="F59">
        <v>4.2</v>
      </c>
      <c r="G59">
        <v>15.2</v>
      </c>
      <c r="H59">
        <v>0.5</v>
      </c>
      <c r="I59">
        <v>26.9</v>
      </c>
      <c r="J59">
        <v>21.5</v>
      </c>
      <c r="K59">
        <v>8.6999999999999993</v>
      </c>
      <c r="L59">
        <v>1.9</v>
      </c>
      <c r="M59">
        <v>18.7</v>
      </c>
      <c r="N59">
        <v>10.4</v>
      </c>
      <c r="O59">
        <v>8.1999999999999993</v>
      </c>
      <c r="P59">
        <v>26.4</v>
      </c>
      <c r="Q59">
        <v>0.6</v>
      </c>
      <c r="R59">
        <v>1</v>
      </c>
      <c r="S59">
        <v>0</v>
      </c>
      <c r="T59">
        <v>7.7</v>
      </c>
    </row>
    <row r="60" spans="2:27" hidden="1" x14ac:dyDescent="0.2">
      <c r="B60" t="s">
        <v>53</v>
      </c>
      <c r="C60" t="s">
        <v>40</v>
      </c>
      <c r="D60" t="s">
        <v>155</v>
      </c>
      <c r="E60">
        <v>9</v>
      </c>
      <c r="F60">
        <v>2.6</v>
      </c>
      <c r="G60">
        <v>26.4</v>
      </c>
      <c r="H60">
        <v>0.51</v>
      </c>
      <c r="I60">
        <v>22.2</v>
      </c>
      <c r="J60">
        <v>0</v>
      </c>
      <c r="K60">
        <v>24.1</v>
      </c>
      <c r="L60">
        <v>9.9</v>
      </c>
      <c r="M60">
        <v>19.2</v>
      </c>
      <c r="N60">
        <v>14.6</v>
      </c>
      <c r="O60">
        <v>0</v>
      </c>
      <c r="P60">
        <v>7.8</v>
      </c>
      <c r="Q60">
        <v>0</v>
      </c>
      <c r="R60">
        <v>4.9000000000000004</v>
      </c>
      <c r="S60">
        <v>0</v>
      </c>
      <c r="T60">
        <v>4.9000000000000004</v>
      </c>
    </row>
    <row r="61" spans="2:27" hidden="1" x14ac:dyDescent="0.2"/>
    <row r="62" spans="2:27" hidden="1" x14ac:dyDescent="0.2">
      <c r="B62" s="4" t="s">
        <v>4</v>
      </c>
      <c r="C62" s="4" t="s">
        <v>133</v>
      </c>
      <c r="D62" s="4" t="s">
        <v>134</v>
      </c>
      <c r="E62" t="s">
        <v>135</v>
      </c>
      <c r="F62" t="s">
        <v>136</v>
      </c>
      <c r="G62" t="s">
        <v>159</v>
      </c>
      <c r="H62" t="s">
        <v>160</v>
      </c>
      <c r="I62" t="s">
        <v>161</v>
      </c>
      <c r="J62" t="s">
        <v>162</v>
      </c>
      <c r="K62" t="s">
        <v>163</v>
      </c>
      <c r="L62" t="s">
        <v>164</v>
      </c>
      <c r="M62" t="s">
        <v>165</v>
      </c>
      <c r="N62" t="s">
        <v>166</v>
      </c>
      <c r="O62" t="s">
        <v>167</v>
      </c>
      <c r="P62" t="s">
        <v>168</v>
      </c>
      <c r="Q62" t="s">
        <v>169</v>
      </c>
      <c r="R62" t="s">
        <v>170</v>
      </c>
      <c r="S62" t="s">
        <v>171</v>
      </c>
      <c r="T62" t="s">
        <v>172</v>
      </c>
      <c r="U62" t="s">
        <v>173</v>
      </c>
      <c r="V62" t="s">
        <v>174</v>
      </c>
      <c r="W62" t="s">
        <v>175</v>
      </c>
      <c r="X62" t="s">
        <v>176</v>
      </c>
      <c r="Y62" t="s">
        <v>177</v>
      </c>
      <c r="Z62" t="s">
        <v>178</v>
      </c>
      <c r="AA62" t="s">
        <v>179</v>
      </c>
    </row>
    <row r="63" spans="2:27" hidden="1" x14ac:dyDescent="0.2">
      <c r="B63" t="s">
        <v>30</v>
      </c>
      <c r="C63" t="s">
        <v>31</v>
      </c>
      <c r="D63" t="s">
        <v>151</v>
      </c>
      <c r="E63">
        <v>34</v>
      </c>
      <c r="F63">
        <v>31</v>
      </c>
      <c r="G63">
        <v>3.3</v>
      </c>
      <c r="H63">
        <v>8.1</v>
      </c>
      <c r="I63">
        <v>40.5</v>
      </c>
      <c r="J63">
        <v>1.3</v>
      </c>
      <c r="K63">
        <v>2.7</v>
      </c>
      <c r="L63">
        <v>48.4</v>
      </c>
      <c r="M63">
        <v>1.9</v>
      </c>
      <c r="N63">
        <v>5.3</v>
      </c>
      <c r="O63">
        <v>36.5</v>
      </c>
      <c r="P63">
        <v>1.8</v>
      </c>
      <c r="Q63">
        <v>2</v>
      </c>
      <c r="R63">
        <v>89.6</v>
      </c>
      <c r="S63">
        <v>0.3</v>
      </c>
      <c r="T63">
        <v>2.8</v>
      </c>
      <c r="U63">
        <v>3</v>
      </c>
      <c r="V63">
        <v>1.2</v>
      </c>
      <c r="W63">
        <v>1.5</v>
      </c>
      <c r="X63">
        <v>1.1000000000000001</v>
      </c>
      <c r="Y63">
        <v>0.1</v>
      </c>
      <c r="Z63">
        <v>2.2999999999999998</v>
      </c>
      <c r="AA63">
        <v>10.199999999999999</v>
      </c>
    </row>
    <row r="64" spans="2:27" hidden="1" x14ac:dyDescent="0.2">
      <c r="B64" t="s">
        <v>33</v>
      </c>
      <c r="C64" t="s">
        <v>31</v>
      </c>
      <c r="D64" t="s">
        <v>152</v>
      </c>
      <c r="E64">
        <v>27</v>
      </c>
      <c r="F64">
        <v>29.8</v>
      </c>
      <c r="G64">
        <v>3</v>
      </c>
      <c r="H64">
        <v>7.5</v>
      </c>
      <c r="I64">
        <v>39.6</v>
      </c>
      <c r="J64">
        <v>2.7</v>
      </c>
      <c r="K64">
        <v>6.7</v>
      </c>
      <c r="L64">
        <v>40.299999999999997</v>
      </c>
      <c r="M64">
        <v>0.3</v>
      </c>
      <c r="N64">
        <v>0.8</v>
      </c>
      <c r="O64">
        <v>33.299999999999997</v>
      </c>
      <c r="P64">
        <v>0.7</v>
      </c>
      <c r="Q64">
        <v>1.2</v>
      </c>
      <c r="R64">
        <v>59.4</v>
      </c>
      <c r="S64">
        <v>1</v>
      </c>
      <c r="T64">
        <v>2.5</v>
      </c>
      <c r="U64">
        <v>3.5</v>
      </c>
      <c r="V64">
        <v>4.5</v>
      </c>
      <c r="W64">
        <v>3.3</v>
      </c>
      <c r="X64">
        <v>1.2</v>
      </c>
      <c r="Y64">
        <v>0.1</v>
      </c>
      <c r="Z64">
        <v>1.9</v>
      </c>
      <c r="AA64">
        <v>6.9</v>
      </c>
    </row>
    <row r="65" spans="2:27" hidden="1" x14ac:dyDescent="0.2">
      <c r="B65" t="s">
        <v>34</v>
      </c>
      <c r="C65" t="s">
        <v>31</v>
      </c>
      <c r="D65" t="s">
        <v>153</v>
      </c>
      <c r="E65">
        <v>34</v>
      </c>
      <c r="F65">
        <v>26.3</v>
      </c>
      <c r="G65">
        <v>3</v>
      </c>
      <c r="H65">
        <v>7.9</v>
      </c>
      <c r="I65">
        <v>38.1</v>
      </c>
      <c r="J65">
        <v>2.4</v>
      </c>
      <c r="K65">
        <v>5.9</v>
      </c>
      <c r="L65">
        <v>40</v>
      </c>
      <c r="M65">
        <v>0.6</v>
      </c>
      <c r="N65">
        <v>2</v>
      </c>
      <c r="O65">
        <v>32.4</v>
      </c>
      <c r="P65">
        <v>2</v>
      </c>
      <c r="Q65">
        <v>2.6</v>
      </c>
      <c r="R65">
        <v>75.3</v>
      </c>
      <c r="S65">
        <v>0.7</v>
      </c>
      <c r="T65">
        <v>3.2</v>
      </c>
      <c r="U65">
        <v>3.9</v>
      </c>
      <c r="V65">
        <v>2.4</v>
      </c>
      <c r="W65">
        <v>2.2000000000000002</v>
      </c>
      <c r="X65">
        <v>1</v>
      </c>
      <c r="Y65">
        <v>0.5</v>
      </c>
      <c r="Z65">
        <v>2.6</v>
      </c>
      <c r="AA65">
        <v>8.6</v>
      </c>
    </row>
    <row r="66" spans="2:27" hidden="1" x14ac:dyDescent="0.2">
      <c r="B66" t="s">
        <v>36</v>
      </c>
      <c r="C66" t="s">
        <v>37</v>
      </c>
      <c r="D66" t="s">
        <v>154</v>
      </c>
      <c r="E66">
        <v>34</v>
      </c>
      <c r="F66">
        <v>25.5</v>
      </c>
      <c r="G66">
        <v>4.7</v>
      </c>
      <c r="H66">
        <v>8.9</v>
      </c>
      <c r="I66">
        <v>52.8</v>
      </c>
      <c r="J66">
        <v>4.7</v>
      </c>
      <c r="K66">
        <v>8.6999999999999993</v>
      </c>
      <c r="L66">
        <v>53.9</v>
      </c>
      <c r="M66">
        <v>0</v>
      </c>
      <c r="N66">
        <v>0.2</v>
      </c>
      <c r="O66">
        <v>0</v>
      </c>
      <c r="P66">
        <v>2.4</v>
      </c>
      <c r="Q66">
        <v>3.3</v>
      </c>
      <c r="R66">
        <v>73.2</v>
      </c>
      <c r="S66">
        <v>1.8</v>
      </c>
      <c r="T66">
        <v>4.0999999999999996</v>
      </c>
      <c r="U66">
        <v>5.9</v>
      </c>
      <c r="V66">
        <v>1.8</v>
      </c>
      <c r="W66">
        <v>2.1</v>
      </c>
      <c r="X66">
        <v>0.5</v>
      </c>
      <c r="Y66">
        <v>1.1000000000000001</v>
      </c>
      <c r="Z66">
        <v>2.2999999999999998</v>
      </c>
      <c r="AA66">
        <v>11.8</v>
      </c>
    </row>
    <row r="67" spans="2:27" hidden="1" x14ac:dyDescent="0.2">
      <c r="B67" t="s">
        <v>39</v>
      </c>
      <c r="C67" t="s">
        <v>40</v>
      </c>
      <c r="D67" t="s">
        <v>155</v>
      </c>
      <c r="E67">
        <v>34</v>
      </c>
      <c r="F67">
        <v>23</v>
      </c>
      <c r="G67">
        <v>3</v>
      </c>
      <c r="H67">
        <v>7.2</v>
      </c>
      <c r="I67">
        <v>41.1</v>
      </c>
      <c r="J67">
        <v>1.9</v>
      </c>
      <c r="K67">
        <v>4.0999999999999996</v>
      </c>
      <c r="L67">
        <v>45.4</v>
      </c>
      <c r="M67">
        <v>1.1000000000000001</v>
      </c>
      <c r="N67">
        <v>3.1</v>
      </c>
      <c r="O67">
        <v>35.200000000000003</v>
      </c>
      <c r="P67">
        <v>0.8</v>
      </c>
      <c r="Q67">
        <v>1.1000000000000001</v>
      </c>
      <c r="R67">
        <v>66.7</v>
      </c>
      <c r="S67">
        <v>0.8</v>
      </c>
      <c r="T67">
        <v>3.1</v>
      </c>
      <c r="U67">
        <v>4</v>
      </c>
      <c r="V67">
        <v>1.1000000000000001</v>
      </c>
      <c r="W67">
        <v>1.4</v>
      </c>
      <c r="X67">
        <v>0.8</v>
      </c>
      <c r="Y67">
        <v>0.5</v>
      </c>
      <c r="Z67">
        <v>1.4</v>
      </c>
      <c r="AA67">
        <v>7.8</v>
      </c>
    </row>
    <row r="68" spans="2:27" hidden="1" x14ac:dyDescent="0.2">
      <c r="B68" t="s">
        <v>41</v>
      </c>
      <c r="C68" t="s">
        <v>40</v>
      </c>
      <c r="D68" t="s">
        <v>156</v>
      </c>
      <c r="E68">
        <v>34</v>
      </c>
      <c r="F68">
        <v>22.9</v>
      </c>
      <c r="G68">
        <v>5.4</v>
      </c>
      <c r="H68">
        <v>8.6</v>
      </c>
      <c r="I68">
        <v>62.8</v>
      </c>
      <c r="J68">
        <v>5.4</v>
      </c>
      <c r="K68">
        <v>8.6</v>
      </c>
      <c r="L68">
        <v>62.8</v>
      </c>
      <c r="M68">
        <v>0</v>
      </c>
      <c r="N68">
        <v>0</v>
      </c>
      <c r="O68">
        <v>0</v>
      </c>
      <c r="P68">
        <v>2.2999999999999998</v>
      </c>
      <c r="Q68">
        <v>3.7</v>
      </c>
      <c r="R68">
        <v>63.2</v>
      </c>
      <c r="S68">
        <v>3.6</v>
      </c>
      <c r="T68">
        <v>3.4</v>
      </c>
      <c r="U68">
        <v>7</v>
      </c>
      <c r="V68">
        <v>1.1000000000000001</v>
      </c>
      <c r="W68">
        <v>2</v>
      </c>
      <c r="X68">
        <v>1</v>
      </c>
      <c r="Y68">
        <v>0.2</v>
      </c>
      <c r="Z68">
        <v>2.4</v>
      </c>
      <c r="AA68">
        <v>13.1</v>
      </c>
    </row>
    <row r="69" spans="2:27" hidden="1" x14ac:dyDescent="0.2">
      <c r="B69" t="s">
        <v>42</v>
      </c>
      <c r="C69" t="s">
        <v>31</v>
      </c>
      <c r="D69" t="s">
        <v>152</v>
      </c>
      <c r="E69">
        <v>31</v>
      </c>
      <c r="F69">
        <v>16.899999999999999</v>
      </c>
      <c r="G69">
        <v>2.1</v>
      </c>
      <c r="H69">
        <v>4.7</v>
      </c>
      <c r="I69">
        <v>44.2</v>
      </c>
      <c r="J69">
        <v>1.7</v>
      </c>
      <c r="K69">
        <v>3.5</v>
      </c>
      <c r="L69">
        <v>48.1</v>
      </c>
      <c r="M69">
        <v>0.4</v>
      </c>
      <c r="N69">
        <v>1.3</v>
      </c>
      <c r="O69">
        <v>33.299999999999997</v>
      </c>
      <c r="P69">
        <v>1</v>
      </c>
      <c r="Q69">
        <v>1.4</v>
      </c>
      <c r="R69">
        <v>72.099999999999994</v>
      </c>
      <c r="S69">
        <v>1</v>
      </c>
      <c r="T69">
        <v>2.2999999999999998</v>
      </c>
      <c r="U69">
        <v>3.3</v>
      </c>
      <c r="V69">
        <v>1.7</v>
      </c>
      <c r="W69">
        <v>1.7</v>
      </c>
      <c r="X69">
        <v>0.9</v>
      </c>
      <c r="Y69">
        <v>0.1</v>
      </c>
      <c r="Z69">
        <v>1.3</v>
      </c>
      <c r="AA69">
        <v>5.6</v>
      </c>
    </row>
    <row r="70" spans="2:27" hidden="1" x14ac:dyDescent="0.2">
      <c r="B70" t="s">
        <v>44</v>
      </c>
      <c r="C70" t="s">
        <v>40</v>
      </c>
      <c r="D70" t="s">
        <v>155</v>
      </c>
      <c r="E70">
        <v>34</v>
      </c>
      <c r="F70">
        <v>13.6</v>
      </c>
      <c r="G70">
        <v>2.1</v>
      </c>
      <c r="H70">
        <v>4.9000000000000004</v>
      </c>
      <c r="I70">
        <v>43.7</v>
      </c>
      <c r="J70">
        <v>2.1</v>
      </c>
      <c r="K70">
        <v>4.5999999999999996</v>
      </c>
      <c r="L70">
        <v>46.2</v>
      </c>
      <c r="M70">
        <v>0</v>
      </c>
      <c r="N70">
        <v>0.3</v>
      </c>
      <c r="O70">
        <v>9.1</v>
      </c>
      <c r="P70">
        <v>1.3</v>
      </c>
      <c r="Q70">
        <v>2</v>
      </c>
      <c r="R70">
        <v>64.7</v>
      </c>
      <c r="S70">
        <v>1.4</v>
      </c>
      <c r="T70">
        <v>2</v>
      </c>
      <c r="U70">
        <v>3.3</v>
      </c>
      <c r="V70">
        <v>1</v>
      </c>
      <c r="W70">
        <v>1.1000000000000001</v>
      </c>
      <c r="X70">
        <v>0.5</v>
      </c>
      <c r="Y70">
        <v>0.4</v>
      </c>
      <c r="Z70">
        <v>1.6</v>
      </c>
      <c r="AA70">
        <v>5.6</v>
      </c>
    </row>
    <row r="71" spans="2:27" hidden="1" x14ac:dyDescent="0.2">
      <c r="B71" t="s">
        <v>45</v>
      </c>
      <c r="C71" t="s">
        <v>31</v>
      </c>
      <c r="D71" t="s">
        <v>155</v>
      </c>
      <c r="E71">
        <v>20</v>
      </c>
      <c r="F71">
        <v>5.3</v>
      </c>
      <c r="G71">
        <v>0.3</v>
      </c>
      <c r="H71">
        <v>1.1000000000000001</v>
      </c>
      <c r="I71">
        <v>33.299999999999997</v>
      </c>
      <c r="J71">
        <v>0.3</v>
      </c>
      <c r="K71">
        <v>0.8</v>
      </c>
      <c r="L71">
        <v>35.299999999999997</v>
      </c>
      <c r="M71">
        <v>0.1</v>
      </c>
      <c r="N71">
        <v>0.2</v>
      </c>
      <c r="O71">
        <v>25</v>
      </c>
      <c r="P71">
        <v>0.1</v>
      </c>
      <c r="Q71">
        <v>0.3</v>
      </c>
      <c r="R71">
        <v>14.3</v>
      </c>
      <c r="S71">
        <v>0.1</v>
      </c>
      <c r="T71">
        <v>0.5</v>
      </c>
      <c r="U71">
        <v>0.6</v>
      </c>
      <c r="V71">
        <v>0.5</v>
      </c>
      <c r="W71">
        <v>0.8</v>
      </c>
      <c r="X71">
        <v>0.1</v>
      </c>
      <c r="Y71">
        <v>0.1</v>
      </c>
      <c r="Z71">
        <v>1</v>
      </c>
      <c r="AA71">
        <v>0.8</v>
      </c>
    </row>
    <row r="72" spans="2:27" hidden="1" x14ac:dyDescent="0.2">
      <c r="B72" t="s">
        <v>47</v>
      </c>
      <c r="C72" t="s">
        <v>31</v>
      </c>
      <c r="D72" t="s">
        <v>152</v>
      </c>
      <c r="E72">
        <v>16</v>
      </c>
      <c r="F72">
        <v>5.2</v>
      </c>
      <c r="G72">
        <v>0.5</v>
      </c>
      <c r="H72">
        <v>1.9</v>
      </c>
      <c r="I72">
        <v>25.8</v>
      </c>
      <c r="J72">
        <v>0.2</v>
      </c>
      <c r="K72">
        <v>0.6</v>
      </c>
      <c r="L72">
        <v>40</v>
      </c>
      <c r="M72">
        <v>0.2</v>
      </c>
      <c r="N72">
        <v>1.3</v>
      </c>
      <c r="O72">
        <v>19</v>
      </c>
      <c r="P72">
        <v>0.1</v>
      </c>
      <c r="Q72">
        <v>0.2</v>
      </c>
      <c r="R72">
        <v>25</v>
      </c>
      <c r="S72">
        <v>0.3</v>
      </c>
      <c r="T72">
        <v>0.2</v>
      </c>
      <c r="U72">
        <v>0.6</v>
      </c>
      <c r="V72">
        <v>0.4</v>
      </c>
      <c r="W72">
        <v>0.2</v>
      </c>
      <c r="X72">
        <v>0.1</v>
      </c>
      <c r="Y72">
        <v>0.1</v>
      </c>
      <c r="Z72">
        <v>0.2</v>
      </c>
      <c r="AA72">
        <v>1.3</v>
      </c>
    </row>
    <row r="73" spans="2:27" hidden="1" x14ac:dyDescent="0.2">
      <c r="B73" t="s">
        <v>49</v>
      </c>
      <c r="C73" t="s">
        <v>40</v>
      </c>
      <c r="D73" t="s">
        <v>157</v>
      </c>
      <c r="E73">
        <v>18</v>
      </c>
      <c r="F73">
        <v>4.5999999999999996</v>
      </c>
      <c r="G73">
        <v>0.6</v>
      </c>
      <c r="H73">
        <v>1.4</v>
      </c>
      <c r="I73">
        <v>44</v>
      </c>
      <c r="J73">
        <v>0.6</v>
      </c>
      <c r="K73">
        <v>1.4</v>
      </c>
      <c r="L73">
        <v>44</v>
      </c>
      <c r="M73">
        <v>0</v>
      </c>
      <c r="N73">
        <v>0</v>
      </c>
      <c r="O73">
        <v>0</v>
      </c>
      <c r="P73">
        <v>0.7</v>
      </c>
      <c r="Q73">
        <v>0.9</v>
      </c>
      <c r="R73">
        <v>70.599999999999994</v>
      </c>
      <c r="S73">
        <v>0.9</v>
      </c>
      <c r="T73">
        <v>0.7</v>
      </c>
      <c r="U73">
        <v>1.6</v>
      </c>
      <c r="V73">
        <v>0.3</v>
      </c>
      <c r="W73">
        <v>0.3</v>
      </c>
      <c r="X73">
        <v>0.1</v>
      </c>
      <c r="Y73">
        <v>0.3</v>
      </c>
      <c r="Z73">
        <v>0.3</v>
      </c>
      <c r="AA73">
        <v>1.9</v>
      </c>
    </row>
    <row r="74" spans="2:27" hidden="1" x14ac:dyDescent="0.2">
      <c r="B74" t="s">
        <v>50</v>
      </c>
      <c r="C74" t="s">
        <v>31</v>
      </c>
      <c r="D74" t="s">
        <v>158</v>
      </c>
      <c r="E74">
        <v>22</v>
      </c>
      <c r="F74">
        <v>4.4000000000000004</v>
      </c>
      <c r="G74">
        <v>0.1</v>
      </c>
      <c r="H74">
        <v>0.6</v>
      </c>
      <c r="I74">
        <v>23.1</v>
      </c>
      <c r="J74">
        <v>0.1</v>
      </c>
      <c r="K74">
        <v>0.3</v>
      </c>
      <c r="L74">
        <v>28.6</v>
      </c>
      <c r="M74">
        <v>0</v>
      </c>
      <c r="N74">
        <v>0.3</v>
      </c>
      <c r="O74">
        <v>16.7</v>
      </c>
      <c r="P74">
        <v>0.1</v>
      </c>
      <c r="Q74">
        <v>0.1</v>
      </c>
      <c r="R74">
        <v>100</v>
      </c>
      <c r="S74">
        <v>0.1</v>
      </c>
      <c r="T74">
        <v>0.2</v>
      </c>
      <c r="U74">
        <v>0.3</v>
      </c>
      <c r="V74">
        <v>0.6</v>
      </c>
      <c r="W74">
        <v>0.4</v>
      </c>
      <c r="X74">
        <v>0.4</v>
      </c>
      <c r="Y74">
        <v>0</v>
      </c>
      <c r="Z74">
        <v>0.3</v>
      </c>
      <c r="AA74">
        <v>0.4</v>
      </c>
    </row>
    <row r="75" spans="2:27" hidden="1" x14ac:dyDescent="0.2">
      <c r="B75" t="s">
        <v>51</v>
      </c>
      <c r="C75" t="s">
        <v>31</v>
      </c>
      <c r="D75" t="s">
        <v>152</v>
      </c>
      <c r="E75">
        <v>14</v>
      </c>
      <c r="F75">
        <v>4.2</v>
      </c>
      <c r="G75">
        <v>0.2</v>
      </c>
      <c r="H75">
        <v>0.9</v>
      </c>
      <c r="I75">
        <v>23.1</v>
      </c>
      <c r="J75">
        <v>0.1</v>
      </c>
      <c r="K75">
        <v>0.7</v>
      </c>
      <c r="L75">
        <v>20</v>
      </c>
      <c r="M75">
        <v>0.1</v>
      </c>
      <c r="N75">
        <v>0.2</v>
      </c>
      <c r="O75">
        <v>33.299999999999997</v>
      </c>
      <c r="P75">
        <v>0</v>
      </c>
      <c r="Q75">
        <v>0.1</v>
      </c>
      <c r="R75">
        <v>0</v>
      </c>
      <c r="S75">
        <v>0.1</v>
      </c>
      <c r="T75">
        <v>0.7</v>
      </c>
      <c r="U75">
        <v>0.8</v>
      </c>
      <c r="V75">
        <v>0.2</v>
      </c>
      <c r="W75">
        <v>0.4</v>
      </c>
      <c r="X75">
        <v>0.1</v>
      </c>
      <c r="Y75">
        <v>0</v>
      </c>
      <c r="Z75">
        <v>0.6</v>
      </c>
      <c r="AA75">
        <v>0.5</v>
      </c>
    </row>
    <row r="76" spans="2:27" hidden="1" x14ac:dyDescent="0.2">
      <c r="B76" t="s">
        <v>53</v>
      </c>
      <c r="C76" t="s">
        <v>40</v>
      </c>
      <c r="D76" t="s">
        <v>155</v>
      </c>
      <c r="E76">
        <v>9</v>
      </c>
      <c r="F76">
        <v>2.6</v>
      </c>
      <c r="G76">
        <v>0.2</v>
      </c>
      <c r="H76">
        <v>1</v>
      </c>
      <c r="I76">
        <v>22.2</v>
      </c>
      <c r="J76">
        <v>0.2</v>
      </c>
      <c r="K76">
        <v>1</v>
      </c>
      <c r="L76">
        <v>22.2</v>
      </c>
      <c r="M76">
        <v>0</v>
      </c>
      <c r="N76">
        <v>0</v>
      </c>
      <c r="O76">
        <v>0</v>
      </c>
      <c r="P76">
        <v>0.2</v>
      </c>
      <c r="Q76">
        <v>0.7</v>
      </c>
      <c r="R76">
        <v>33.299999999999997</v>
      </c>
      <c r="S76">
        <v>0.2</v>
      </c>
      <c r="T76">
        <v>0.4</v>
      </c>
      <c r="U76">
        <v>0.7</v>
      </c>
      <c r="V76">
        <v>0</v>
      </c>
      <c r="W76">
        <v>0.1</v>
      </c>
      <c r="X76">
        <v>0.2</v>
      </c>
      <c r="Y76">
        <v>0</v>
      </c>
      <c r="Z76">
        <v>0.2</v>
      </c>
      <c r="AA76">
        <v>0.7</v>
      </c>
    </row>
  </sheetData>
  <conditionalFormatting sqref="G19:G2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4:T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4:J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:Q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:R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:S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B14:B18 B24:B28" xr:uid="{3FE399D6-E058-334A-89B3-EB156DF4F28F}">
      <formula1>$B$47:$B$60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Michigan @ MSU</vt:lpstr>
      <vt:lpstr>Rotations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2019-11-19T00:16:43Z</dcterms:created>
  <dcterms:modified xsi:type="dcterms:W3CDTF">2019-11-19T02:54:10Z</dcterms:modified>
</cp:coreProperties>
</file>