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sjust/Documents/NCAAWomens/"/>
    </mc:Choice>
  </mc:AlternateContent>
  <xr:revisionPtr revIDLastSave="0" documentId="13_ncr:1_{D5A49673-674C-ED4E-958E-67B2C68CAD28}" xr6:coauthVersionLast="36" xr6:coauthVersionMax="36" xr10:uidLastSave="{00000000-0000-0000-0000-000000000000}"/>
  <bookViews>
    <workbookView xWindow="0" yWindow="0" windowWidth="28800" windowHeight="18000" activeTab="2" xr2:uid="{91DD581D-37E4-6C49-9749-B261A19E9776}"/>
  </bookViews>
  <sheets>
    <sheet name="Michigan @ MSU" sheetId="3" r:id="rId1"/>
    <sheet name="Rotations" sheetId="4" r:id="rId2"/>
    <sheet name="Rotations MSU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19" i="4" l="1"/>
  <c r="BR19" i="4"/>
  <c r="BO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BW17" i="4"/>
  <c r="BN19" i="4"/>
  <c r="BQ19" i="4"/>
  <c r="AX19" i="4"/>
  <c r="B58" i="5"/>
  <c r="B57" i="5"/>
  <c r="B56" i="5"/>
  <c r="B55" i="5"/>
  <c r="B54" i="5"/>
  <c r="B51" i="5"/>
  <c r="B50" i="5"/>
  <c r="B49" i="5"/>
  <c r="B48" i="5"/>
  <c r="B47" i="5"/>
  <c r="AS29" i="5"/>
  <c r="AS40" i="5" s="1"/>
  <c r="B29" i="5"/>
  <c r="B40" i="5" s="1"/>
  <c r="AS28" i="5"/>
  <c r="AS39" i="5" s="1"/>
  <c r="B28" i="5"/>
  <c r="B39" i="5" s="1"/>
  <c r="AS27" i="5"/>
  <c r="AS38" i="5" s="1"/>
  <c r="B27" i="5"/>
  <c r="B38" i="5" s="1"/>
  <c r="AS26" i="5"/>
  <c r="AS37" i="5" s="1"/>
  <c r="B26" i="5"/>
  <c r="B37" i="5" s="1"/>
  <c r="AS25" i="5"/>
  <c r="AS36" i="5" s="1"/>
  <c r="B25" i="5"/>
  <c r="B36" i="5" s="1"/>
  <c r="K20" i="5"/>
  <c r="J20" i="5"/>
  <c r="AA20" i="5" s="1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W29" i="5" s="1"/>
  <c r="AV18" i="5"/>
  <c r="AV29" i="5" s="1"/>
  <c r="AU18" i="5"/>
  <c r="AU29" i="5" s="1"/>
  <c r="AT18" i="5"/>
  <c r="AT29" i="5" s="1"/>
  <c r="AN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F29" i="5" s="1"/>
  <c r="E18" i="5"/>
  <c r="E29" i="5" s="1"/>
  <c r="D18" i="5"/>
  <c r="D29" i="5" s="1"/>
  <c r="C18" i="5"/>
  <c r="C29" i="5" s="1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W28" i="5" s="1"/>
  <c r="AV17" i="5"/>
  <c r="AV28" i="5" s="1"/>
  <c r="AU17" i="5"/>
  <c r="AU28" i="5" s="1"/>
  <c r="AT17" i="5"/>
  <c r="AT28" i="5" s="1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F28" i="5" s="1"/>
  <c r="E17" i="5"/>
  <c r="E28" i="5" s="1"/>
  <c r="D17" i="5"/>
  <c r="D28" i="5" s="1"/>
  <c r="C17" i="5"/>
  <c r="C28" i="5" s="1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W27" i="5" s="1"/>
  <c r="AV16" i="5"/>
  <c r="AV27" i="5" s="1"/>
  <c r="AU16" i="5"/>
  <c r="AU27" i="5" s="1"/>
  <c r="AT16" i="5"/>
  <c r="AT27" i="5" s="1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F27" i="5" s="1"/>
  <c r="E16" i="5"/>
  <c r="E27" i="5" s="1"/>
  <c r="D16" i="5"/>
  <c r="D27" i="5" s="1"/>
  <c r="C16" i="5"/>
  <c r="C27" i="5" s="1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W26" i="5" s="1"/>
  <c r="AV15" i="5"/>
  <c r="AV26" i="5" s="1"/>
  <c r="AU15" i="5"/>
  <c r="AU26" i="5" s="1"/>
  <c r="AT15" i="5"/>
  <c r="AT26" i="5" s="1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F26" i="5" s="1"/>
  <c r="E15" i="5"/>
  <c r="E26" i="5" s="1"/>
  <c r="D15" i="5"/>
  <c r="D26" i="5" s="1"/>
  <c r="C15" i="5"/>
  <c r="C26" i="5" s="1"/>
  <c r="BR14" i="5"/>
  <c r="BR19" i="5" s="1"/>
  <c r="AA53" i="5" s="1"/>
  <c r="BQ14" i="5"/>
  <c r="BQ19" i="5" s="1"/>
  <c r="Z53" i="5" s="1"/>
  <c r="BP14" i="5"/>
  <c r="BO14" i="5"/>
  <c r="BO19" i="5" s="1"/>
  <c r="X53" i="5" s="1"/>
  <c r="BN14" i="5"/>
  <c r="BN19" i="5" s="1"/>
  <c r="W53" i="5" s="1"/>
  <c r="BM14" i="5"/>
  <c r="BM19" i="5" s="1"/>
  <c r="V53" i="5" s="1"/>
  <c r="BL14" i="5"/>
  <c r="BL19" i="5" s="1"/>
  <c r="U53" i="5" s="1"/>
  <c r="BK14" i="5"/>
  <c r="BJ14" i="5"/>
  <c r="BJ19" i="5" s="1"/>
  <c r="S53" i="5" s="1"/>
  <c r="BI14" i="5"/>
  <c r="BI19" i="5" s="1"/>
  <c r="R53" i="5" s="1"/>
  <c r="BH14" i="5"/>
  <c r="BH19" i="5" s="1"/>
  <c r="Q53" i="5" s="1"/>
  <c r="BG14" i="5"/>
  <c r="BF14" i="5"/>
  <c r="BF19" i="5" s="1"/>
  <c r="O53" i="5" s="1"/>
  <c r="BE14" i="5"/>
  <c r="BE19" i="5" s="1"/>
  <c r="N53" i="5" s="1"/>
  <c r="BD14" i="5"/>
  <c r="BD19" i="5" s="1"/>
  <c r="M53" i="5" s="1"/>
  <c r="BC14" i="5"/>
  <c r="BB14" i="5"/>
  <c r="BB19" i="5" s="1"/>
  <c r="K53" i="5" s="1"/>
  <c r="BA14" i="5"/>
  <c r="BA19" i="5" s="1"/>
  <c r="J53" i="5" s="1"/>
  <c r="AZ14" i="5"/>
  <c r="AZ19" i="5" s="1"/>
  <c r="I53" i="5" s="1"/>
  <c r="AY14" i="5"/>
  <c r="AX14" i="5"/>
  <c r="AX19" i="5" s="1"/>
  <c r="G53" i="5" s="1"/>
  <c r="AW14" i="5"/>
  <c r="AW25" i="5" s="1"/>
  <c r="AV14" i="5"/>
  <c r="AV25" i="5" s="1"/>
  <c r="AU14" i="5"/>
  <c r="AU25" i="5" s="1"/>
  <c r="AT14" i="5"/>
  <c r="AT25" i="5" s="1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F25" i="5" s="1"/>
  <c r="E14" i="5"/>
  <c r="E25" i="5" s="1"/>
  <c r="D14" i="5"/>
  <c r="D25" i="5" s="1"/>
  <c r="C14" i="5"/>
  <c r="C25" i="5" s="1"/>
  <c r="Z19" i="4"/>
  <c r="Z53" i="4"/>
  <c r="B57" i="4"/>
  <c r="B58" i="4"/>
  <c r="B56" i="4"/>
  <c r="B55" i="4"/>
  <c r="AZ37" i="4"/>
  <c r="F40" i="4"/>
  <c r="Y18" i="4"/>
  <c r="B54" i="4"/>
  <c r="B48" i="4"/>
  <c r="B49" i="4"/>
  <c r="B50" i="4"/>
  <c r="B51" i="4"/>
  <c r="B47" i="4"/>
  <c r="AW40" i="4"/>
  <c r="BB40" i="4"/>
  <c r="BG40" i="4"/>
  <c r="AV39" i="4"/>
  <c r="BA39" i="4"/>
  <c r="BF39" i="4"/>
  <c r="AY37" i="4"/>
  <c r="BD37" i="4"/>
  <c r="BJ37" i="4"/>
  <c r="AT39" i="4"/>
  <c r="AT40" i="4"/>
  <c r="AU18" i="4"/>
  <c r="AU29" i="4" s="1"/>
  <c r="AW18" i="4"/>
  <c r="AX18" i="4"/>
  <c r="AX29" i="4" s="1"/>
  <c r="AY18" i="4"/>
  <c r="AY29" i="4" s="1"/>
  <c r="BA18" i="4"/>
  <c r="BB18" i="4"/>
  <c r="BB29" i="4" s="1"/>
  <c r="BC18" i="4"/>
  <c r="BE18" i="4"/>
  <c r="BF18" i="4"/>
  <c r="BG18" i="4"/>
  <c r="BI18" i="4"/>
  <c r="BJ18" i="4"/>
  <c r="BJ29" i="4" s="1"/>
  <c r="BK18" i="4"/>
  <c r="BK29" i="4" s="1"/>
  <c r="BM18" i="4"/>
  <c r="BN18" i="4"/>
  <c r="BN29" i="4" s="1"/>
  <c r="BO18" i="4"/>
  <c r="BO29" i="4" s="1"/>
  <c r="BQ18" i="4"/>
  <c r="BQ29" i="4" s="1"/>
  <c r="BR18" i="4"/>
  <c r="BR29" i="4" s="1"/>
  <c r="AU17" i="4"/>
  <c r="AW17" i="4"/>
  <c r="AX17" i="4"/>
  <c r="AY17" i="4"/>
  <c r="BA17" i="4"/>
  <c r="BB17" i="4"/>
  <c r="BB28" i="4" s="1"/>
  <c r="BC17" i="4"/>
  <c r="BE17" i="4"/>
  <c r="BF17" i="4"/>
  <c r="BG17" i="4"/>
  <c r="BI17" i="4"/>
  <c r="BJ17" i="4"/>
  <c r="BK17" i="4"/>
  <c r="BM17" i="4"/>
  <c r="BM28" i="4" s="1"/>
  <c r="BN17" i="4"/>
  <c r="BO17" i="4"/>
  <c r="BQ17" i="4"/>
  <c r="BR17" i="4"/>
  <c r="BR28" i="4" s="1"/>
  <c r="AU16" i="4"/>
  <c r="AW16" i="4"/>
  <c r="AX16" i="4"/>
  <c r="AX27" i="4" s="1"/>
  <c r="AY16" i="4"/>
  <c r="AY27" i="4" s="1"/>
  <c r="BA16" i="4"/>
  <c r="BA27" i="4" s="1"/>
  <c r="BB16" i="4"/>
  <c r="BB27" i="4" s="1"/>
  <c r="BC16" i="4"/>
  <c r="BE16" i="4"/>
  <c r="BE27" i="4" s="1"/>
  <c r="BF16" i="4"/>
  <c r="BG16" i="4"/>
  <c r="BI16" i="4"/>
  <c r="BJ16" i="4"/>
  <c r="BJ27" i="4" s="1"/>
  <c r="BK16" i="4"/>
  <c r="BK27" i="4" s="1"/>
  <c r="BM16" i="4"/>
  <c r="BN16" i="4"/>
  <c r="BN27" i="4" s="1"/>
  <c r="BO16" i="4"/>
  <c r="BO27" i="4" s="1"/>
  <c r="BQ16" i="4"/>
  <c r="BR16" i="4"/>
  <c r="BR27" i="4" s="1"/>
  <c r="AU15" i="4"/>
  <c r="AW15" i="4"/>
  <c r="AX15" i="4"/>
  <c r="AY15" i="4"/>
  <c r="BA15" i="4"/>
  <c r="BB15" i="4"/>
  <c r="BB26" i="4" s="1"/>
  <c r="BC15" i="4"/>
  <c r="BE15" i="4"/>
  <c r="BF15" i="4"/>
  <c r="BG15" i="4"/>
  <c r="BI15" i="4"/>
  <c r="BJ15" i="4"/>
  <c r="BK15" i="4"/>
  <c r="BM15" i="4"/>
  <c r="BM26" i="4" s="1"/>
  <c r="BN15" i="4"/>
  <c r="BO15" i="4"/>
  <c r="BQ15" i="4"/>
  <c r="BR15" i="4"/>
  <c r="BR26" i="4" s="1"/>
  <c r="AT15" i="4"/>
  <c r="AT17" i="4"/>
  <c r="AT18" i="4"/>
  <c r="AT29" i="4" s="1"/>
  <c r="AU14" i="4"/>
  <c r="AU25" i="4" s="1"/>
  <c r="AW14" i="4"/>
  <c r="AW25" i="4" s="1"/>
  <c r="AX14" i="4"/>
  <c r="AY14" i="4"/>
  <c r="BA14" i="4"/>
  <c r="BB14" i="4"/>
  <c r="BC14" i="4"/>
  <c r="BE14" i="4"/>
  <c r="BF14" i="4"/>
  <c r="BG14" i="4"/>
  <c r="BI14" i="4"/>
  <c r="BJ14" i="4"/>
  <c r="BK14" i="4"/>
  <c r="BM14" i="4"/>
  <c r="BN14" i="4"/>
  <c r="BO14" i="4"/>
  <c r="BQ14" i="4"/>
  <c r="BR14" i="4"/>
  <c r="AT14" i="4"/>
  <c r="AT25" i="4" s="1"/>
  <c r="BA29" i="4"/>
  <c r="BE29" i="4"/>
  <c r="BG29" i="4"/>
  <c r="BM29" i="4"/>
  <c r="BG28" i="4"/>
  <c r="BG27" i="4"/>
  <c r="BM27" i="4"/>
  <c r="BQ27" i="4"/>
  <c r="AW29" i="4"/>
  <c r="AS29" i="4"/>
  <c r="AS40" i="4" s="1"/>
  <c r="AU28" i="4"/>
  <c r="AT28" i="4"/>
  <c r="AS28" i="4"/>
  <c r="AS39" i="4" s="1"/>
  <c r="AW27" i="4"/>
  <c r="AU27" i="4"/>
  <c r="AS27" i="4"/>
  <c r="AS38" i="4" s="1"/>
  <c r="AS26" i="4"/>
  <c r="AS37" i="4" s="1"/>
  <c r="AS25" i="4"/>
  <c r="AS36" i="4" s="1"/>
  <c r="AU36" i="4" s="1"/>
  <c r="AU26" i="4"/>
  <c r="AT26" i="4"/>
  <c r="B38" i="4"/>
  <c r="Q38" i="4" s="1"/>
  <c r="B39" i="4"/>
  <c r="B40" i="4"/>
  <c r="B26" i="4"/>
  <c r="B37" i="4" s="1"/>
  <c r="B27" i="4"/>
  <c r="B28" i="4"/>
  <c r="B29" i="4"/>
  <c r="B25" i="4"/>
  <c r="B36" i="4" s="1"/>
  <c r="N40" i="4"/>
  <c r="M39" i="4"/>
  <c r="D39" i="4"/>
  <c r="O38" i="4"/>
  <c r="G38" i="4"/>
  <c r="AA20" i="4"/>
  <c r="K20" i="4"/>
  <c r="L20" i="4" s="1"/>
  <c r="J20" i="4"/>
  <c r="AN18" i="4"/>
  <c r="Z18" i="4"/>
  <c r="U18" i="4"/>
  <c r="O18" i="4"/>
  <c r="J18" i="4"/>
  <c r="E18" i="4"/>
  <c r="E29" i="4" s="1"/>
  <c r="X17" i="4"/>
  <c r="S17" i="4"/>
  <c r="N17" i="4"/>
  <c r="J17" i="4"/>
  <c r="F17" i="4"/>
  <c r="F28" i="4" s="1"/>
  <c r="AA16" i="4"/>
  <c r="W16" i="4"/>
  <c r="S16" i="4"/>
  <c r="O16" i="4"/>
  <c r="K16" i="4"/>
  <c r="G16" i="4"/>
  <c r="C16" i="4"/>
  <c r="C27" i="4" s="1"/>
  <c r="X15" i="4"/>
  <c r="T15" i="4"/>
  <c r="P15" i="4"/>
  <c r="L15" i="4"/>
  <c r="H15" i="4"/>
  <c r="D15" i="4"/>
  <c r="D26" i="4" s="1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F25" i="4" s="1"/>
  <c r="E14" i="4"/>
  <c r="E25" i="4" s="1"/>
  <c r="D14" i="4"/>
  <c r="D25" i="4" s="1"/>
  <c r="C14" i="4"/>
  <c r="C25" i="4" s="1"/>
  <c r="AC31" i="3"/>
  <c r="AD31" i="3"/>
  <c r="AE31" i="3"/>
  <c r="AF31" i="3"/>
  <c r="AG31" i="3"/>
  <c r="AH31" i="3"/>
  <c r="AI31" i="3"/>
  <c r="AJ31" i="3"/>
  <c r="AL31" i="3" s="1"/>
  <c r="AK31" i="3"/>
  <c r="AM31" i="3"/>
  <c r="AO31" i="3" s="1"/>
  <c r="AN31" i="3"/>
  <c r="AP31" i="3"/>
  <c r="AQ31" i="3"/>
  <c r="AR31" i="3"/>
  <c r="AS31" i="3"/>
  <c r="AT31" i="3"/>
  <c r="AU31" i="3"/>
  <c r="AV31" i="3"/>
  <c r="AW31" i="3"/>
  <c r="AC49" i="3"/>
  <c r="AD49" i="3"/>
  <c r="AF49" i="3" s="1"/>
  <c r="AE49" i="3"/>
  <c r="AG49" i="3"/>
  <c r="AH49" i="3"/>
  <c r="AI49" i="3"/>
  <c r="AJ49" i="3"/>
  <c r="AK49" i="3"/>
  <c r="AL49" i="3"/>
  <c r="AM49" i="3"/>
  <c r="AO49" i="3" s="1"/>
  <c r="AN49" i="3"/>
  <c r="AP49" i="3"/>
  <c r="AQ49" i="3"/>
  <c r="AR49" i="3"/>
  <c r="AS49" i="3"/>
  <c r="AT49" i="3"/>
  <c r="AU49" i="3"/>
  <c r="AV49" i="3"/>
  <c r="AW49" i="3"/>
  <c r="BC19" i="5" l="1"/>
  <c r="L53" i="5" s="1"/>
  <c r="BK19" i="5"/>
  <c r="T53" i="5" s="1"/>
  <c r="AY19" i="5"/>
  <c r="H53" i="5" s="1"/>
  <c r="BG19" i="5"/>
  <c r="P53" i="5" s="1"/>
  <c r="BP19" i="5"/>
  <c r="Y53" i="5" s="1"/>
  <c r="AY28" i="5"/>
  <c r="H19" i="5"/>
  <c r="H52" i="5" s="1"/>
  <c r="P19" i="5"/>
  <c r="H27" i="5"/>
  <c r="BD26" i="5"/>
  <c r="BH26" i="5"/>
  <c r="BL26" i="5"/>
  <c r="P27" i="5"/>
  <c r="BD28" i="5"/>
  <c r="BH28" i="5"/>
  <c r="AF18" i="5"/>
  <c r="BG28" i="5"/>
  <c r="BK28" i="5"/>
  <c r="BO28" i="5"/>
  <c r="X19" i="5"/>
  <c r="X52" i="5" s="1"/>
  <c r="BP26" i="5"/>
  <c r="BL28" i="5"/>
  <c r="BP28" i="5"/>
  <c r="T29" i="5"/>
  <c r="AX25" i="5"/>
  <c r="BJ25" i="5"/>
  <c r="BR25" i="5"/>
  <c r="AX27" i="5"/>
  <c r="BN27" i="5"/>
  <c r="AY27" i="5"/>
  <c r="BG27" i="5"/>
  <c r="BK27" i="5"/>
  <c r="BO27" i="5"/>
  <c r="BB25" i="5"/>
  <c r="BN25" i="5"/>
  <c r="BB27" i="5"/>
  <c r="BJ27" i="5"/>
  <c r="BR27" i="5"/>
  <c r="BD25" i="5"/>
  <c r="BH25" i="5"/>
  <c r="BL25" i="5"/>
  <c r="BP25" i="5"/>
  <c r="AD15" i="5"/>
  <c r="AX26" i="5"/>
  <c r="BB26" i="5"/>
  <c r="BJ26" i="5"/>
  <c r="BN26" i="5"/>
  <c r="BR26" i="5"/>
  <c r="AG16" i="5"/>
  <c r="BD27" i="5"/>
  <c r="BH27" i="5"/>
  <c r="BL27" i="5"/>
  <c r="BP27" i="5"/>
  <c r="AG18" i="5"/>
  <c r="AJ18" i="5"/>
  <c r="T19" i="5"/>
  <c r="T52" i="5" s="1"/>
  <c r="AJ15" i="5"/>
  <c r="V26" i="5"/>
  <c r="J25" i="5"/>
  <c r="V25" i="5"/>
  <c r="AK15" i="5"/>
  <c r="AO15" i="5"/>
  <c r="AF14" i="5"/>
  <c r="AG15" i="5"/>
  <c r="Z26" i="5"/>
  <c r="N25" i="5"/>
  <c r="Z25" i="5"/>
  <c r="AJ14" i="5"/>
  <c r="AF15" i="5"/>
  <c r="T26" i="5"/>
  <c r="AD16" i="5"/>
  <c r="X27" i="5"/>
  <c r="AF16" i="5"/>
  <c r="AG17" i="5"/>
  <c r="AJ17" i="5"/>
  <c r="V28" i="5"/>
  <c r="Z28" i="5"/>
  <c r="G25" i="5"/>
  <c r="K25" i="5"/>
  <c r="S25" i="5"/>
  <c r="W25" i="5"/>
  <c r="AA25" i="5"/>
  <c r="AN14" i="5"/>
  <c r="BA25" i="5"/>
  <c r="BE25" i="5"/>
  <c r="BM25" i="5"/>
  <c r="BQ25" i="5"/>
  <c r="M26" i="5"/>
  <c r="Q26" i="5"/>
  <c r="U26" i="5"/>
  <c r="Y26" i="5"/>
  <c r="AH15" i="5"/>
  <c r="BA26" i="5"/>
  <c r="BE26" i="5"/>
  <c r="BM26" i="5"/>
  <c r="BQ26" i="5"/>
  <c r="M27" i="5"/>
  <c r="Q27" i="5"/>
  <c r="U27" i="5"/>
  <c r="Y27" i="5"/>
  <c r="G28" i="5"/>
  <c r="K28" i="5"/>
  <c r="S28" i="5"/>
  <c r="W28" i="5"/>
  <c r="AA28" i="5"/>
  <c r="G29" i="5"/>
  <c r="K29" i="5"/>
  <c r="S29" i="5"/>
  <c r="W29" i="5"/>
  <c r="AA29" i="5"/>
  <c r="J27" i="5"/>
  <c r="N27" i="5"/>
  <c r="V27" i="5"/>
  <c r="Z27" i="5"/>
  <c r="AJ16" i="5"/>
  <c r="AF17" i="5"/>
  <c r="AK17" i="5"/>
  <c r="T28" i="5"/>
  <c r="AO17" i="5"/>
  <c r="AD17" i="5"/>
  <c r="H29" i="5"/>
  <c r="P29" i="5"/>
  <c r="X29" i="5"/>
  <c r="AX29" i="5"/>
  <c r="M25" i="5"/>
  <c r="Q19" i="5"/>
  <c r="Q52" i="5" s="1"/>
  <c r="U19" i="5"/>
  <c r="U52" i="5" s="1"/>
  <c r="Y19" i="5"/>
  <c r="Y52" i="5" s="1"/>
  <c r="AG14" i="5"/>
  <c r="AY25" i="5"/>
  <c r="BG25" i="5"/>
  <c r="BK25" i="5"/>
  <c r="BO25" i="5"/>
  <c r="G26" i="5"/>
  <c r="K26" i="5"/>
  <c r="S26" i="5"/>
  <c r="W26" i="5"/>
  <c r="AA26" i="5"/>
  <c r="AY26" i="5"/>
  <c r="BG26" i="5"/>
  <c r="BK26" i="5"/>
  <c r="BO26" i="5"/>
  <c r="G27" i="5"/>
  <c r="K27" i="5"/>
  <c r="S27" i="5"/>
  <c r="W27" i="5"/>
  <c r="AA27" i="5"/>
  <c r="AN16" i="5"/>
  <c r="BA27" i="5"/>
  <c r="BE27" i="5"/>
  <c r="BM27" i="5"/>
  <c r="BQ27" i="5"/>
  <c r="M28" i="5"/>
  <c r="AL17" i="5"/>
  <c r="U28" i="5"/>
  <c r="AP17" i="5"/>
  <c r="AH17" i="5"/>
  <c r="BE28" i="5"/>
  <c r="M29" i="5"/>
  <c r="P52" i="5"/>
  <c r="AC14" i="5"/>
  <c r="AK14" i="5"/>
  <c r="AE15" i="5"/>
  <c r="AI15" i="5"/>
  <c r="AM15" i="5"/>
  <c r="AQ15" i="5"/>
  <c r="AC16" i="5"/>
  <c r="AK16" i="5"/>
  <c r="AO16" i="5"/>
  <c r="AE17" i="5"/>
  <c r="AI17" i="5"/>
  <c r="AM17" i="5"/>
  <c r="AQ17" i="5"/>
  <c r="AC18" i="5"/>
  <c r="AK18" i="5"/>
  <c r="AO18" i="5"/>
  <c r="BB29" i="5"/>
  <c r="BJ29" i="5"/>
  <c r="BN29" i="5"/>
  <c r="BR29" i="5"/>
  <c r="J19" i="5"/>
  <c r="N19" i="5"/>
  <c r="N52" i="5" s="1"/>
  <c r="V19" i="5"/>
  <c r="V52" i="5" s="1"/>
  <c r="L20" i="5"/>
  <c r="H25" i="5"/>
  <c r="T25" i="5"/>
  <c r="X25" i="5"/>
  <c r="BI36" i="5"/>
  <c r="BE36" i="5"/>
  <c r="BA36" i="5"/>
  <c r="AW36" i="5"/>
  <c r="BH36" i="5"/>
  <c r="BD36" i="5"/>
  <c r="AZ36" i="5"/>
  <c r="AV36" i="5"/>
  <c r="BK36" i="5"/>
  <c r="BG36" i="5"/>
  <c r="BC36" i="5"/>
  <c r="AY36" i="5"/>
  <c r="AU36" i="5"/>
  <c r="BJ36" i="5"/>
  <c r="BF36" i="5"/>
  <c r="BB36" i="5"/>
  <c r="AX36" i="5"/>
  <c r="AT36" i="5"/>
  <c r="H26" i="5"/>
  <c r="N26" i="5"/>
  <c r="X26" i="5"/>
  <c r="BK37" i="5"/>
  <c r="BG37" i="5"/>
  <c r="BC37" i="5"/>
  <c r="AY37" i="5"/>
  <c r="AU37" i="5"/>
  <c r="BJ37" i="5"/>
  <c r="BF37" i="5"/>
  <c r="BB37" i="5"/>
  <c r="AX37" i="5"/>
  <c r="AT37" i="5"/>
  <c r="BI37" i="5"/>
  <c r="BE37" i="5"/>
  <c r="BA37" i="5"/>
  <c r="AW37" i="5"/>
  <c r="BH37" i="5"/>
  <c r="BD37" i="5"/>
  <c r="AZ37" i="5"/>
  <c r="AV37" i="5"/>
  <c r="T27" i="5"/>
  <c r="BI38" i="5"/>
  <c r="BE38" i="5"/>
  <c r="BA38" i="5"/>
  <c r="AW38" i="5"/>
  <c r="BH38" i="5"/>
  <c r="BD38" i="5"/>
  <c r="AZ38" i="5"/>
  <c r="AV38" i="5"/>
  <c r="BK38" i="5"/>
  <c r="BG38" i="5"/>
  <c r="BC38" i="5"/>
  <c r="AY38" i="5"/>
  <c r="AU38" i="5"/>
  <c r="BJ38" i="5"/>
  <c r="BF38" i="5"/>
  <c r="BB38" i="5"/>
  <c r="AX38" i="5"/>
  <c r="AT38" i="5"/>
  <c r="H28" i="5"/>
  <c r="N28" i="5"/>
  <c r="X28" i="5"/>
  <c r="BK39" i="5"/>
  <c r="BG39" i="5"/>
  <c r="BC39" i="5"/>
  <c r="AY39" i="5"/>
  <c r="AU39" i="5"/>
  <c r="BJ39" i="5"/>
  <c r="BF39" i="5"/>
  <c r="BB39" i="5"/>
  <c r="AX39" i="5"/>
  <c r="AT39" i="5"/>
  <c r="BI39" i="5"/>
  <c r="BE39" i="5"/>
  <c r="BA39" i="5"/>
  <c r="AW39" i="5"/>
  <c r="BH39" i="5"/>
  <c r="BD39" i="5"/>
  <c r="AZ39" i="5"/>
  <c r="AV39" i="5"/>
  <c r="BI40" i="5"/>
  <c r="BE40" i="5"/>
  <c r="BA40" i="5"/>
  <c r="AW40" i="5"/>
  <c r="BH40" i="5"/>
  <c r="BD40" i="5"/>
  <c r="AZ40" i="5"/>
  <c r="AV40" i="5"/>
  <c r="BK40" i="5"/>
  <c r="BG40" i="5"/>
  <c r="BC40" i="5"/>
  <c r="AY40" i="5"/>
  <c r="AU40" i="5"/>
  <c r="BJ40" i="5"/>
  <c r="BF40" i="5"/>
  <c r="BB40" i="5"/>
  <c r="AX40" i="5"/>
  <c r="AT40" i="5"/>
  <c r="AR14" i="5"/>
  <c r="AL15" i="5"/>
  <c r="AP15" i="5"/>
  <c r="AD14" i="5"/>
  <c r="AH14" i="5"/>
  <c r="AL14" i="5"/>
  <c r="AP14" i="5"/>
  <c r="AN15" i="5"/>
  <c r="AR15" i="5"/>
  <c r="AH16" i="5"/>
  <c r="AL16" i="5"/>
  <c r="AP16" i="5"/>
  <c r="AN17" i="5"/>
  <c r="AR17" i="5"/>
  <c r="BA28" i="5"/>
  <c r="BM28" i="5"/>
  <c r="BQ28" i="5"/>
  <c r="Q29" i="5"/>
  <c r="U29" i="5"/>
  <c r="Y29" i="5"/>
  <c r="AD18" i="5"/>
  <c r="AH18" i="5"/>
  <c r="AL18" i="5"/>
  <c r="AP18" i="5"/>
  <c r="AY29" i="5"/>
  <c r="BG29" i="5"/>
  <c r="BK29" i="5"/>
  <c r="BO29" i="5"/>
  <c r="BO30" i="5" s="1"/>
  <c r="G19" i="5"/>
  <c r="K19" i="5"/>
  <c r="K52" i="5" s="1"/>
  <c r="S19" i="5"/>
  <c r="S52" i="5" s="1"/>
  <c r="W19" i="5"/>
  <c r="W52" i="5" s="1"/>
  <c r="P25" i="5"/>
  <c r="U25" i="5"/>
  <c r="Y25" i="5"/>
  <c r="J26" i="5"/>
  <c r="P26" i="5"/>
  <c r="J28" i="5"/>
  <c r="P28" i="5"/>
  <c r="Y28" i="5"/>
  <c r="AO14" i="5"/>
  <c r="AE14" i="5"/>
  <c r="AI14" i="5"/>
  <c r="AM14" i="5"/>
  <c r="AQ14" i="5"/>
  <c r="AC15" i="5"/>
  <c r="AE16" i="5"/>
  <c r="AI16" i="5"/>
  <c r="AM16" i="5"/>
  <c r="AQ16" i="5"/>
  <c r="AC17" i="5"/>
  <c r="AX28" i="5"/>
  <c r="AX30" i="5" s="1"/>
  <c r="BB28" i="5"/>
  <c r="BJ28" i="5"/>
  <c r="BJ30" i="5" s="1"/>
  <c r="BN28" i="5"/>
  <c r="BN30" i="5" s="1"/>
  <c r="BR28" i="5"/>
  <c r="BR30" i="5" s="1"/>
  <c r="J29" i="5"/>
  <c r="N29" i="5"/>
  <c r="V29" i="5"/>
  <c r="Z29" i="5"/>
  <c r="Z30" i="5" s="1"/>
  <c r="AE18" i="5"/>
  <c r="AI18" i="5"/>
  <c r="AM18" i="5"/>
  <c r="AQ18" i="5"/>
  <c r="BD29" i="5"/>
  <c r="BH29" i="5"/>
  <c r="BL29" i="5"/>
  <c r="BP29" i="5"/>
  <c r="BP30" i="5" s="1"/>
  <c r="Q36" i="5"/>
  <c r="M36" i="5"/>
  <c r="I36" i="5"/>
  <c r="E36" i="5"/>
  <c r="T36" i="5"/>
  <c r="P36" i="5"/>
  <c r="L36" i="5"/>
  <c r="H36" i="5"/>
  <c r="D36" i="5"/>
  <c r="S36" i="5"/>
  <c r="O36" i="5"/>
  <c r="K36" i="5"/>
  <c r="G36" i="5"/>
  <c r="C36" i="5"/>
  <c r="R36" i="5"/>
  <c r="N36" i="5"/>
  <c r="J36" i="5"/>
  <c r="F36" i="5"/>
  <c r="Q25" i="5"/>
  <c r="S37" i="5"/>
  <c r="O37" i="5"/>
  <c r="K37" i="5"/>
  <c r="G37" i="5"/>
  <c r="C37" i="5"/>
  <c r="R37" i="5"/>
  <c r="N37" i="5"/>
  <c r="J37" i="5"/>
  <c r="F37" i="5"/>
  <c r="Q37" i="5"/>
  <c r="M37" i="5"/>
  <c r="I37" i="5"/>
  <c r="E37" i="5"/>
  <c r="T37" i="5"/>
  <c r="P37" i="5"/>
  <c r="L37" i="5"/>
  <c r="H37" i="5"/>
  <c r="D37" i="5"/>
  <c r="Q38" i="5"/>
  <c r="M38" i="5"/>
  <c r="I38" i="5"/>
  <c r="E38" i="5"/>
  <c r="T38" i="5"/>
  <c r="P38" i="5"/>
  <c r="L38" i="5"/>
  <c r="H38" i="5"/>
  <c r="D38" i="5"/>
  <c r="S38" i="5"/>
  <c r="O38" i="5"/>
  <c r="K38" i="5"/>
  <c r="G38" i="5"/>
  <c r="C38" i="5"/>
  <c r="R38" i="5"/>
  <c r="N38" i="5"/>
  <c r="J38" i="5"/>
  <c r="F38" i="5"/>
  <c r="S39" i="5"/>
  <c r="O39" i="5"/>
  <c r="K39" i="5"/>
  <c r="G39" i="5"/>
  <c r="C39" i="5"/>
  <c r="R39" i="5"/>
  <c r="N39" i="5"/>
  <c r="J39" i="5"/>
  <c r="F39" i="5"/>
  <c r="Q39" i="5"/>
  <c r="M39" i="5"/>
  <c r="I39" i="5"/>
  <c r="E39" i="5"/>
  <c r="T39" i="5"/>
  <c r="P39" i="5"/>
  <c r="L39" i="5"/>
  <c r="H39" i="5"/>
  <c r="D39" i="5"/>
  <c r="Q28" i="5"/>
  <c r="AR16" i="5"/>
  <c r="AR18" i="5"/>
  <c r="BA29" i="5"/>
  <c r="BE29" i="5"/>
  <c r="BE30" i="5" s="1"/>
  <c r="BM29" i="5"/>
  <c r="BQ29" i="5"/>
  <c r="M19" i="5"/>
  <c r="Q40" i="5"/>
  <c r="M40" i="5"/>
  <c r="I40" i="5"/>
  <c r="E40" i="5"/>
  <c r="T40" i="5"/>
  <c r="P40" i="5"/>
  <c r="L40" i="5"/>
  <c r="H40" i="5"/>
  <c r="D40" i="5"/>
  <c r="S40" i="5"/>
  <c r="O40" i="5"/>
  <c r="K40" i="5"/>
  <c r="G40" i="5"/>
  <c r="C40" i="5"/>
  <c r="R40" i="5"/>
  <c r="N40" i="5"/>
  <c r="J40" i="5"/>
  <c r="F40" i="5"/>
  <c r="AU38" i="4"/>
  <c r="AZ38" i="4"/>
  <c r="BE38" i="4"/>
  <c r="BK38" i="4"/>
  <c r="BQ26" i="4"/>
  <c r="BQ28" i="4"/>
  <c r="BK28" i="4"/>
  <c r="N28" i="4"/>
  <c r="X28" i="4"/>
  <c r="I15" i="4"/>
  <c r="Q15" i="4"/>
  <c r="Y15" i="4"/>
  <c r="H16" i="4"/>
  <c r="P16" i="4"/>
  <c r="X16" i="4"/>
  <c r="K17" i="4"/>
  <c r="T17" i="4"/>
  <c r="T28" i="4" s="1"/>
  <c r="F18" i="4"/>
  <c r="Y29" i="4" s="1"/>
  <c r="V18" i="4"/>
  <c r="J38" i="4"/>
  <c r="E39" i="4"/>
  <c r="R40" i="4"/>
  <c r="BA28" i="4"/>
  <c r="BA26" i="4"/>
  <c r="BF40" i="4"/>
  <c r="BA40" i="4"/>
  <c r="AU40" i="4"/>
  <c r="BG26" i="4"/>
  <c r="AW26" i="4"/>
  <c r="BH37" i="4"/>
  <c r="BC37" i="4"/>
  <c r="AX37" i="4"/>
  <c r="BI38" i="4"/>
  <c r="BD38" i="4"/>
  <c r="AY38" i="4"/>
  <c r="BJ39" i="4"/>
  <c r="BE39" i="4"/>
  <c r="AZ39" i="4"/>
  <c r="BK40" i="4"/>
  <c r="F15" i="4"/>
  <c r="J15" i="4"/>
  <c r="N15" i="4"/>
  <c r="R15" i="4"/>
  <c r="V15" i="4"/>
  <c r="Z15" i="4"/>
  <c r="E16" i="4"/>
  <c r="E27" i="4" s="1"/>
  <c r="I16" i="4"/>
  <c r="M16" i="4"/>
  <c r="Q16" i="4"/>
  <c r="U16" i="4"/>
  <c r="Y16" i="4"/>
  <c r="D17" i="4"/>
  <c r="D28" i="4" s="1"/>
  <c r="H17" i="4"/>
  <c r="H28" i="4" s="1"/>
  <c r="L17" i="4"/>
  <c r="P17" i="4"/>
  <c r="P28" i="4" s="1"/>
  <c r="V17" i="4"/>
  <c r="AA17" i="4"/>
  <c r="AA28" i="4" s="1"/>
  <c r="G18" i="4"/>
  <c r="AE18" i="4" s="1"/>
  <c r="M18" i="4"/>
  <c r="R18" i="4"/>
  <c r="W18" i="4"/>
  <c r="D38" i="4"/>
  <c r="K38" i="4"/>
  <c r="R38" i="4"/>
  <c r="I39" i="4"/>
  <c r="T39" i="4"/>
  <c r="AY28" i="4"/>
  <c r="BJ26" i="4"/>
  <c r="BE26" i="4"/>
  <c r="BO28" i="4"/>
  <c r="BJ28" i="4"/>
  <c r="BE28" i="4"/>
  <c r="AT37" i="4"/>
  <c r="BG37" i="4"/>
  <c r="BB37" i="4"/>
  <c r="AV37" i="4"/>
  <c r="BH38" i="4"/>
  <c r="BC38" i="4"/>
  <c r="AW38" i="4"/>
  <c r="BI39" i="4"/>
  <c r="BD39" i="4"/>
  <c r="AX39" i="4"/>
  <c r="BJ40" i="4"/>
  <c r="BE40" i="4"/>
  <c r="AY40" i="4"/>
  <c r="AV18" i="4"/>
  <c r="AV29" i="4" s="1"/>
  <c r="AZ18" i="4"/>
  <c r="BD18" i="4"/>
  <c r="BD29" i="4" s="1"/>
  <c r="BH18" i="4"/>
  <c r="BH29" i="4" s="1"/>
  <c r="BL18" i="4"/>
  <c r="BL29" i="4" s="1"/>
  <c r="BP18" i="4"/>
  <c r="BP29" i="4" s="1"/>
  <c r="AV17" i="4"/>
  <c r="AV28" i="4" s="1"/>
  <c r="AZ17" i="4"/>
  <c r="BD17" i="4"/>
  <c r="BD28" i="4" s="1"/>
  <c r="BH17" i="4"/>
  <c r="BH28" i="4" s="1"/>
  <c r="BL17" i="4"/>
  <c r="BL28" i="4" s="1"/>
  <c r="BP17" i="4"/>
  <c r="BP28" i="4" s="1"/>
  <c r="AV16" i="4"/>
  <c r="AV27" i="4" s="1"/>
  <c r="AZ16" i="4"/>
  <c r="BD16" i="4"/>
  <c r="BH16" i="4"/>
  <c r="BH27" i="4" s="1"/>
  <c r="BL16" i="4"/>
  <c r="BL27" i="4" s="1"/>
  <c r="BP16" i="4"/>
  <c r="BP27" i="4" s="1"/>
  <c r="AV15" i="4"/>
  <c r="AV26" i="4" s="1"/>
  <c r="AZ15" i="4"/>
  <c r="BD15" i="4"/>
  <c r="BD26" i="4" s="1"/>
  <c r="BH15" i="4"/>
  <c r="BH26" i="4" s="1"/>
  <c r="BL15" i="4"/>
  <c r="BL26" i="4" s="1"/>
  <c r="BP15" i="4"/>
  <c r="BP26" i="4" s="1"/>
  <c r="AT16" i="4"/>
  <c r="AT27" i="4" s="1"/>
  <c r="AV14" i="4"/>
  <c r="AV25" i="4" s="1"/>
  <c r="AZ14" i="4"/>
  <c r="BD14" i="4"/>
  <c r="BH14" i="4"/>
  <c r="BL14" i="4"/>
  <c r="BP14" i="4"/>
  <c r="BP25" i="4" s="1"/>
  <c r="X18" i="4"/>
  <c r="T18" i="4"/>
  <c r="P18" i="4"/>
  <c r="L18" i="4"/>
  <c r="H18" i="4"/>
  <c r="D18" i="4"/>
  <c r="D29" i="4" s="1"/>
  <c r="Y17" i="4"/>
  <c r="Y28" i="4" s="1"/>
  <c r="U17" i="4"/>
  <c r="U28" i="4" s="1"/>
  <c r="Q17" i="4"/>
  <c r="Q28" i="4" s="1"/>
  <c r="AV40" i="4"/>
  <c r="AZ40" i="4"/>
  <c r="BD40" i="4"/>
  <c r="BH40" i="4"/>
  <c r="AU39" i="4"/>
  <c r="AY39" i="4"/>
  <c r="BC39" i="4"/>
  <c r="BG39" i="4"/>
  <c r="BK39" i="4"/>
  <c r="AX38" i="4"/>
  <c r="BB38" i="4"/>
  <c r="BF38" i="4"/>
  <c r="BJ38" i="4"/>
  <c r="AW37" i="4"/>
  <c r="BA37" i="4"/>
  <c r="BE37" i="4"/>
  <c r="BI37" i="4"/>
  <c r="AT38" i="4"/>
  <c r="J40" i="4"/>
  <c r="P39" i="4"/>
  <c r="H39" i="4"/>
  <c r="S38" i="4"/>
  <c r="N38" i="4"/>
  <c r="H38" i="4"/>
  <c r="C38" i="4"/>
  <c r="S28" i="4"/>
  <c r="U29" i="4"/>
  <c r="E15" i="4"/>
  <c r="E26" i="4" s="1"/>
  <c r="M15" i="4"/>
  <c r="U15" i="4"/>
  <c r="D16" i="4"/>
  <c r="D27" i="4" s="1"/>
  <c r="L16" i="4"/>
  <c r="T16" i="4"/>
  <c r="C17" i="4"/>
  <c r="C28" i="4" s="1"/>
  <c r="G17" i="4"/>
  <c r="AE17" i="4" s="1"/>
  <c r="O17" i="4"/>
  <c r="Z17" i="4"/>
  <c r="K18" i="4"/>
  <c r="Q18" i="4"/>
  <c r="Q19" i="4" s="1"/>
  <c r="Q52" i="4" s="1"/>
  <c r="AA18" i="4"/>
  <c r="P38" i="4"/>
  <c r="Q39" i="4"/>
  <c r="C15" i="4"/>
  <c r="C26" i="4" s="1"/>
  <c r="G15" i="4"/>
  <c r="K15" i="4"/>
  <c r="O15" i="4"/>
  <c r="S15" i="4"/>
  <c r="S26" i="4" s="1"/>
  <c r="W15" i="4"/>
  <c r="AA15" i="4"/>
  <c r="F16" i="4"/>
  <c r="F27" i="4" s="1"/>
  <c r="J16" i="4"/>
  <c r="AG16" i="4" s="1"/>
  <c r="N16" i="4"/>
  <c r="R16" i="4"/>
  <c r="V16" i="4"/>
  <c r="Z16" i="4"/>
  <c r="AQ16" i="4" s="1"/>
  <c r="E17" i="4"/>
  <c r="E28" i="4" s="1"/>
  <c r="I17" i="4"/>
  <c r="M17" i="4"/>
  <c r="M28" i="4" s="1"/>
  <c r="R17" i="4"/>
  <c r="W17" i="4"/>
  <c r="C18" i="4"/>
  <c r="C29" i="4" s="1"/>
  <c r="I18" i="4"/>
  <c r="N18" i="4"/>
  <c r="AJ18" i="4" s="1"/>
  <c r="S18" i="4"/>
  <c r="F38" i="4"/>
  <c r="L38" i="4"/>
  <c r="T38" i="4"/>
  <c r="L39" i="4"/>
  <c r="S39" i="4"/>
  <c r="AX28" i="4"/>
  <c r="BN26" i="4"/>
  <c r="AX26" i="4"/>
  <c r="BN28" i="4"/>
  <c r="BK37" i="4"/>
  <c r="BF37" i="4"/>
  <c r="AU37" i="4"/>
  <c r="BG38" i="4"/>
  <c r="BA38" i="4"/>
  <c r="AV38" i="4"/>
  <c r="BH39" i="4"/>
  <c r="BB39" i="4"/>
  <c r="AW39" i="4"/>
  <c r="BI40" i="4"/>
  <c r="BC40" i="4"/>
  <c r="AX40" i="4"/>
  <c r="Q40" i="4"/>
  <c r="BJ36" i="4"/>
  <c r="BF36" i="4"/>
  <c r="BB36" i="4"/>
  <c r="AX36" i="4"/>
  <c r="BI36" i="4"/>
  <c r="BE36" i="4"/>
  <c r="BA36" i="4"/>
  <c r="AW36" i="4"/>
  <c r="AW41" i="4" s="1"/>
  <c r="AT36" i="4"/>
  <c r="BH36" i="4"/>
  <c r="BD36" i="4"/>
  <c r="AZ36" i="4"/>
  <c r="AV36" i="4"/>
  <c r="BK36" i="4"/>
  <c r="BG36" i="4"/>
  <c r="BC36" i="4"/>
  <c r="AY36" i="4"/>
  <c r="AW28" i="4"/>
  <c r="AY26" i="4"/>
  <c r="BK26" i="4"/>
  <c r="BO26" i="4"/>
  <c r="BE25" i="4"/>
  <c r="BQ25" i="4"/>
  <c r="AX25" i="4"/>
  <c r="BB25" i="4"/>
  <c r="BJ25" i="4"/>
  <c r="BN25" i="4"/>
  <c r="BR25" i="4"/>
  <c r="H25" i="4"/>
  <c r="AY25" i="4"/>
  <c r="BG25" i="4"/>
  <c r="BK25" i="4"/>
  <c r="BO25" i="4"/>
  <c r="BA25" i="4"/>
  <c r="BM25" i="4"/>
  <c r="M25" i="4"/>
  <c r="BD25" i="4"/>
  <c r="BH25" i="4"/>
  <c r="BL25" i="4"/>
  <c r="P25" i="4"/>
  <c r="T25" i="4"/>
  <c r="X25" i="4"/>
  <c r="Q25" i="4"/>
  <c r="U25" i="4"/>
  <c r="Y25" i="4"/>
  <c r="AN14" i="4"/>
  <c r="W28" i="4"/>
  <c r="G26" i="4"/>
  <c r="J28" i="4"/>
  <c r="V28" i="4"/>
  <c r="Z28" i="4"/>
  <c r="V25" i="4"/>
  <c r="N29" i="4"/>
  <c r="S53" i="4"/>
  <c r="W53" i="4"/>
  <c r="AN15" i="4"/>
  <c r="N27" i="4"/>
  <c r="G29" i="4"/>
  <c r="J25" i="4"/>
  <c r="N25" i="4"/>
  <c r="Z25" i="4"/>
  <c r="AC16" i="4"/>
  <c r="AA27" i="4"/>
  <c r="K28" i="4"/>
  <c r="AN17" i="4"/>
  <c r="K27" i="4"/>
  <c r="W27" i="4"/>
  <c r="Y53" i="4"/>
  <c r="X53" i="4"/>
  <c r="G25" i="4"/>
  <c r="K25" i="4"/>
  <c r="S25" i="4"/>
  <c r="W25" i="4"/>
  <c r="AA25" i="4"/>
  <c r="H27" i="4"/>
  <c r="T27" i="4"/>
  <c r="X27" i="4"/>
  <c r="AH17" i="4"/>
  <c r="G28" i="4"/>
  <c r="T37" i="4"/>
  <c r="P37" i="4"/>
  <c r="L37" i="4"/>
  <c r="H37" i="4"/>
  <c r="D37" i="4"/>
  <c r="S37" i="4"/>
  <c r="O37" i="4"/>
  <c r="K37" i="4"/>
  <c r="G37" i="4"/>
  <c r="C37" i="4"/>
  <c r="M37" i="4"/>
  <c r="E37" i="4"/>
  <c r="R37" i="4"/>
  <c r="N37" i="4"/>
  <c r="J37" i="4"/>
  <c r="F37" i="4"/>
  <c r="Q37" i="4"/>
  <c r="I37" i="4"/>
  <c r="AE15" i="4"/>
  <c r="R36" i="4"/>
  <c r="N36" i="4"/>
  <c r="J36" i="4"/>
  <c r="F36" i="4"/>
  <c r="O36" i="4"/>
  <c r="C36" i="4"/>
  <c r="Q36" i="4"/>
  <c r="M36" i="4"/>
  <c r="I36" i="4"/>
  <c r="E36" i="4"/>
  <c r="K36" i="4"/>
  <c r="T36" i="4"/>
  <c r="P36" i="4"/>
  <c r="L36" i="4"/>
  <c r="H36" i="4"/>
  <c r="D36" i="4"/>
  <c r="S36" i="4"/>
  <c r="G36" i="4"/>
  <c r="J39" i="4"/>
  <c r="N39" i="4"/>
  <c r="R39" i="4"/>
  <c r="H40" i="4"/>
  <c r="L40" i="4"/>
  <c r="P40" i="4"/>
  <c r="T40" i="4"/>
  <c r="C40" i="4"/>
  <c r="G40" i="4"/>
  <c r="K40" i="4"/>
  <c r="O40" i="4"/>
  <c r="S40" i="4"/>
  <c r="F39" i="4"/>
  <c r="D40" i="4"/>
  <c r="E38" i="4"/>
  <c r="I38" i="4"/>
  <c r="M38" i="4"/>
  <c r="C39" i="4"/>
  <c r="G39" i="4"/>
  <c r="K39" i="4"/>
  <c r="O39" i="4"/>
  <c r="E40" i="4"/>
  <c r="I40" i="4"/>
  <c r="M40" i="4"/>
  <c r="AI16" i="4"/>
  <c r="AL16" i="4"/>
  <c r="AP16" i="4"/>
  <c r="AJ16" i="4"/>
  <c r="AM16" i="4"/>
  <c r="AH16" i="4"/>
  <c r="S27" i="4"/>
  <c r="M27" i="4"/>
  <c r="AE16" i="4"/>
  <c r="AR16" i="4"/>
  <c r="G27" i="4"/>
  <c r="V27" i="4"/>
  <c r="Q27" i="4"/>
  <c r="AF16" i="4"/>
  <c r="AD16" i="4"/>
  <c r="AO16" i="4"/>
  <c r="Y27" i="4"/>
  <c r="K26" i="4"/>
  <c r="W26" i="4"/>
  <c r="AA26" i="4"/>
  <c r="H26" i="4"/>
  <c r="P26" i="4"/>
  <c r="X26" i="4"/>
  <c r="M26" i="4"/>
  <c r="U26" i="4"/>
  <c r="Y26" i="4"/>
  <c r="J26" i="4"/>
  <c r="V26" i="4"/>
  <c r="Z26" i="4"/>
  <c r="Q26" i="4"/>
  <c r="AH15" i="4"/>
  <c r="F26" i="4"/>
  <c r="AD15" i="4"/>
  <c r="T26" i="4"/>
  <c r="AF14" i="4"/>
  <c r="AF17" i="4"/>
  <c r="AG17" i="4"/>
  <c r="AJ17" i="4"/>
  <c r="AM17" i="4"/>
  <c r="AQ17" i="4"/>
  <c r="AC17" i="4"/>
  <c r="AN16" i="4"/>
  <c r="AR17" i="4"/>
  <c r="AK17" i="4"/>
  <c r="AD17" i="4"/>
  <c r="AO17" i="4"/>
  <c r="AI17" i="4"/>
  <c r="AL17" i="4"/>
  <c r="AP17" i="4"/>
  <c r="AG18" i="4"/>
  <c r="AH18" i="4"/>
  <c r="AD18" i="4"/>
  <c r="AG15" i="4"/>
  <c r="AM15" i="4"/>
  <c r="AQ15" i="4"/>
  <c r="AR15" i="4"/>
  <c r="AF15" i="4"/>
  <c r="AK15" i="4"/>
  <c r="AO15" i="4"/>
  <c r="AI15" i="4"/>
  <c r="AL15" i="4"/>
  <c r="AP15" i="4"/>
  <c r="G19" i="4"/>
  <c r="G52" i="4" s="1"/>
  <c r="X19" i="4"/>
  <c r="X52" i="4" s="1"/>
  <c r="AL14" i="4"/>
  <c r="AP14" i="4"/>
  <c r="AQ14" i="4"/>
  <c r="N19" i="4"/>
  <c r="N52" i="4" s="1"/>
  <c r="AH14" i="4"/>
  <c r="AR14" i="4"/>
  <c r="AE14" i="4"/>
  <c r="AJ14" i="4"/>
  <c r="AC14" i="4"/>
  <c r="AG14" i="4"/>
  <c r="AK14" i="4"/>
  <c r="AO14" i="4"/>
  <c r="AI14" i="4"/>
  <c r="AM14" i="4"/>
  <c r="AD14" i="4"/>
  <c r="K30" i="5" l="1"/>
  <c r="R19" i="5"/>
  <c r="R52" i="5" s="1"/>
  <c r="G30" i="5"/>
  <c r="AA30" i="5"/>
  <c r="V30" i="5"/>
  <c r="BH30" i="5"/>
  <c r="BG30" i="5"/>
  <c r="BL30" i="5"/>
  <c r="BK30" i="5"/>
  <c r="U30" i="5"/>
  <c r="BD30" i="5"/>
  <c r="BB30" i="5"/>
  <c r="AY30" i="5"/>
  <c r="S30" i="5"/>
  <c r="W30" i="5"/>
  <c r="J30" i="5"/>
  <c r="BM30" i="5"/>
  <c r="BA30" i="5"/>
  <c r="N30" i="5"/>
  <c r="M30" i="5"/>
  <c r="Z19" i="5"/>
  <c r="Z52" i="5" s="1"/>
  <c r="BQ30" i="5"/>
  <c r="Q30" i="5"/>
  <c r="R41" i="5"/>
  <c r="O41" i="5"/>
  <c r="L41" i="5"/>
  <c r="I41" i="5"/>
  <c r="Y30" i="5"/>
  <c r="BB41" i="5"/>
  <c r="AY41" i="5"/>
  <c r="AW41" i="5"/>
  <c r="X30" i="5"/>
  <c r="F41" i="5"/>
  <c r="S41" i="5"/>
  <c r="P41" i="5"/>
  <c r="M41" i="5"/>
  <c r="BF41" i="5"/>
  <c r="BC41" i="5"/>
  <c r="AZ41" i="5"/>
  <c r="BA41" i="5"/>
  <c r="T30" i="5"/>
  <c r="M52" i="5"/>
  <c r="O19" i="5"/>
  <c r="O52" i="5" s="1"/>
  <c r="J41" i="5"/>
  <c r="G41" i="5"/>
  <c r="T41" i="5"/>
  <c r="Q41" i="5"/>
  <c r="P30" i="5"/>
  <c r="G52" i="5"/>
  <c r="I19" i="5"/>
  <c r="I52" i="5" s="1"/>
  <c r="BJ41" i="5"/>
  <c r="BG41" i="5"/>
  <c r="BD41" i="5"/>
  <c r="BE41" i="5"/>
  <c r="H30" i="5"/>
  <c r="N41" i="5"/>
  <c r="K41" i="5"/>
  <c r="H41" i="5"/>
  <c r="AX41" i="5"/>
  <c r="BK41" i="5"/>
  <c r="BH41" i="5"/>
  <c r="BI41" i="5"/>
  <c r="J52" i="5"/>
  <c r="L19" i="5"/>
  <c r="L52" i="5" s="1"/>
  <c r="AA19" i="5"/>
  <c r="AA52" i="5" s="1"/>
  <c r="M53" i="4"/>
  <c r="U27" i="4"/>
  <c r="AJ15" i="4"/>
  <c r="P19" i="4"/>
  <c r="P52" i="4" s="1"/>
  <c r="N26" i="4"/>
  <c r="P27" i="4"/>
  <c r="AK16" i="4"/>
  <c r="Z27" i="4"/>
  <c r="BK41" i="4"/>
  <c r="V53" i="4"/>
  <c r="F29" i="4"/>
  <c r="T53" i="4"/>
  <c r="U53" i="4"/>
  <c r="Q29" i="4"/>
  <c r="M29" i="4"/>
  <c r="H29" i="4"/>
  <c r="G53" i="4"/>
  <c r="J29" i="4"/>
  <c r="K29" i="4"/>
  <c r="P29" i="4"/>
  <c r="W29" i="4"/>
  <c r="W19" i="4"/>
  <c r="W52" i="4" s="1"/>
  <c r="T19" i="4"/>
  <c r="T52" i="4" s="1"/>
  <c r="AQ18" i="4"/>
  <c r="K19" i="4"/>
  <c r="K52" i="4" s="1"/>
  <c r="S19" i="4"/>
  <c r="S52" i="4" s="1"/>
  <c r="J19" i="4"/>
  <c r="J52" i="4" s="1"/>
  <c r="AC15" i="4"/>
  <c r="AR18" i="4"/>
  <c r="AM18" i="4"/>
  <c r="AL18" i="4"/>
  <c r="N53" i="4"/>
  <c r="P53" i="4"/>
  <c r="Q53" i="4"/>
  <c r="J27" i="4"/>
  <c r="T29" i="4"/>
  <c r="Z29" i="4"/>
  <c r="AI18" i="4"/>
  <c r="BD27" i="4"/>
  <c r="BD30" i="4" s="1"/>
  <c r="Y19" i="4"/>
  <c r="Y52" i="4" s="1"/>
  <c r="V19" i="4"/>
  <c r="V52" i="4" s="1"/>
  <c r="AK18" i="4"/>
  <c r="AP18" i="4"/>
  <c r="U19" i="4"/>
  <c r="U52" i="4" s="1"/>
  <c r="M19" i="4"/>
  <c r="M52" i="4" s="1"/>
  <c r="AF18" i="4"/>
  <c r="H19" i="4"/>
  <c r="H52" i="4" s="1"/>
  <c r="AO18" i="4"/>
  <c r="AC18" i="4"/>
  <c r="Y30" i="4"/>
  <c r="P30" i="4"/>
  <c r="J53" i="4"/>
  <c r="H53" i="4"/>
  <c r="K53" i="4"/>
  <c r="X29" i="4"/>
  <c r="V29" i="4"/>
  <c r="S29" i="4"/>
  <c r="AA29" i="4"/>
  <c r="BB30" i="4"/>
  <c r="BO30" i="4"/>
  <c r="BM30" i="4"/>
  <c r="BP30" i="4"/>
  <c r="BJ30" i="4"/>
  <c r="BB41" i="4"/>
  <c r="BK30" i="4"/>
  <c r="BE30" i="4"/>
  <c r="BL30" i="4"/>
  <c r="BN30" i="4"/>
  <c r="AX30" i="4"/>
  <c r="AX41" i="4"/>
  <c r="BG30" i="4"/>
  <c r="BA30" i="4"/>
  <c r="BH30" i="4"/>
  <c r="L41" i="4"/>
  <c r="I53" i="4"/>
  <c r="BR30" i="4"/>
  <c r="BJ41" i="4"/>
  <c r="BQ30" i="4"/>
  <c r="AY30" i="4"/>
  <c r="BE41" i="4"/>
  <c r="BC41" i="4"/>
  <c r="BD41" i="4"/>
  <c r="BF41" i="4"/>
  <c r="BA41" i="4"/>
  <c r="AY41" i="4"/>
  <c r="AZ41" i="4"/>
  <c r="BI41" i="4"/>
  <c r="BG41" i="4"/>
  <c r="BH41" i="4"/>
  <c r="N41" i="4"/>
  <c r="V30" i="4"/>
  <c r="U30" i="4"/>
  <c r="H30" i="4"/>
  <c r="P41" i="4"/>
  <c r="M30" i="4"/>
  <c r="T30" i="4"/>
  <c r="Q30" i="4"/>
  <c r="X30" i="4"/>
  <c r="AA53" i="4"/>
  <c r="O53" i="4"/>
  <c r="G41" i="4"/>
  <c r="AA30" i="4"/>
  <c r="G30" i="4"/>
  <c r="J30" i="4"/>
  <c r="S41" i="4"/>
  <c r="O41" i="4"/>
  <c r="R41" i="4"/>
  <c r="W30" i="4"/>
  <c r="T41" i="4"/>
  <c r="M41" i="4"/>
  <c r="I41" i="4"/>
  <c r="Q41" i="4"/>
  <c r="L53" i="4"/>
  <c r="S30" i="4"/>
  <c r="Z30" i="4"/>
  <c r="H41" i="4"/>
  <c r="K41" i="4"/>
  <c r="J41" i="4"/>
  <c r="K30" i="4"/>
  <c r="N30" i="4"/>
  <c r="F41" i="4"/>
  <c r="R19" i="4"/>
  <c r="R52" i="4" s="1"/>
  <c r="Z52" i="4"/>
  <c r="O19" i="4"/>
  <c r="O52" i="4" s="1"/>
  <c r="AA19" i="4" l="1"/>
  <c r="AA52" i="4" s="1"/>
  <c r="I19" i="4"/>
  <c r="I52" i="4" s="1"/>
  <c r="R53" i="4"/>
  <c r="L19" i="4"/>
  <c r="L52" i="4" s="1"/>
</calcChain>
</file>

<file path=xl/sharedStrings.xml><?xml version="1.0" encoding="utf-8"?>
<sst xmlns="http://schemas.openxmlformats.org/spreadsheetml/2006/main" count="961" uniqueCount="187">
  <si>
    <t>*color scheme corresponds to the stats relation to the BIG TEN average</t>
  </si>
  <si>
    <t>*MSU by G OREB and Michigan vs. G OREB are both value 2 but one is red and one is white. This is because Michigan vs. G OREB is bad in terms</t>
  </si>
  <si>
    <t>Michigan Player Averages</t>
  </si>
  <si>
    <t>* of the BIG TEN average and MSU by G OREB is neutral in terms of the BIG TEN average</t>
  </si>
  <si>
    <t>Players:</t>
  </si>
  <si>
    <t>#</t>
  </si>
  <si>
    <t>P</t>
  </si>
  <si>
    <t>GP</t>
  </si>
  <si>
    <t>MIN</t>
  </si>
  <si>
    <t>PTS</t>
  </si>
  <si>
    <t>FGM</t>
  </si>
  <si>
    <t>FGA</t>
  </si>
  <si>
    <t>FG%</t>
  </si>
  <si>
    <t>2PM</t>
  </si>
  <si>
    <t>2PA</t>
  </si>
  <si>
    <t>2P%</t>
  </si>
  <si>
    <t>3PM</t>
  </si>
  <si>
    <t>3PA</t>
  </si>
  <si>
    <t>3P%</t>
  </si>
  <si>
    <t>FTM</t>
  </si>
  <si>
    <t>FTA</t>
  </si>
  <si>
    <t>FT%</t>
  </si>
  <si>
    <t>OREB</t>
  </si>
  <si>
    <t>DREB</t>
  </si>
  <si>
    <t>TREB</t>
  </si>
  <si>
    <t>AST</t>
  </si>
  <si>
    <t>TO</t>
  </si>
  <si>
    <t>STL</t>
  </si>
  <si>
    <t>BLK</t>
  </si>
  <si>
    <t>PF</t>
  </si>
  <si>
    <t>Nicole Munger</t>
  </si>
  <si>
    <t>G</t>
  </si>
  <si>
    <t>G - Defense</t>
  </si>
  <si>
    <t>Amy Dilk</t>
  </si>
  <si>
    <t>Deja Church</t>
  </si>
  <si>
    <t>Michigan vs.</t>
  </si>
  <si>
    <t>Hallie Thome</t>
  </si>
  <si>
    <t>C</t>
  </si>
  <si>
    <t>MSU. by</t>
  </si>
  <si>
    <t>Hailey Brown</t>
  </si>
  <si>
    <t>F</t>
  </si>
  <si>
    <t>Naz Hillmon</t>
  </si>
  <si>
    <t>Akienreh Johnson</t>
  </si>
  <si>
    <t>G - Offense</t>
  </si>
  <si>
    <t>Kayla Robbins</t>
  </si>
  <si>
    <t>Ariel Young</t>
  </si>
  <si>
    <t>MSU vs.</t>
  </si>
  <si>
    <t>Priscilla Smeenge</t>
  </si>
  <si>
    <t>Michigan by</t>
  </si>
  <si>
    <t>Emily Kiser</t>
  </si>
  <si>
    <t>Danielle Rauch</t>
  </si>
  <si>
    <t>Taylor Rooks</t>
  </si>
  <si>
    <t>F - Defense</t>
  </si>
  <si>
    <t>Samantha Trammel</t>
  </si>
  <si>
    <t>MSU by</t>
  </si>
  <si>
    <t>MSU Player Averages</t>
  </si>
  <si>
    <t>POS</t>
  </si>
  <si>
    <t>F - Offense</t>
  </si>
  <si>
    <t>Taryn McCutcheon</t>
  </si>
  <si>
    <t>Shay Colley</t>
  </si>
  <si>
    <t>Nia Clouden</t>
  </si>
  <si>
    <t>Jenna Allen</t>
  </si>
  <si>
    <t>Victoria Gaines</t>
  </si>
  <si>
    <t>Sidney Cooks</t>
  </si>
  <si>
    <t>C - Defense</t>
  </si>
  <si>
    <t>Mardrekia Cook</t>
  </si>
  <si>
    <t>Nia Hollie</t>
  </si>
  <si>
    <t>NULL</t>
  </si>
  <si>
    <t>Tory Ozment</t>
  </si>
  <si>
    <t>Kayla Belles</t>
  </si>
  <si>
    <t>Claire Hendrickson</t>
  </si>
  <si>
    <t>Nathy Dambo</t>
  </si>
  <si>
    <t>C - Offense</t>
  </si>
  <si>
    <t>Laurel Jacqmain</t>
  </si>
  <si>
    <t>Michigan AWAY Averages</t>
  </si>
  <si>
    <t>Year:</t>
  </si>
  <si>
    <t>WINS</t>
  </si>
  <si>
    <t>ORTG</t>
  </si>
  <si>
    <t>DRTG</t>
  </si>
  <si>
    <t>NRTG</t>
  </si>
  <si>
    <t>PACE</t>
  </si>
  <si>
    <t>PTS/SA</t>
  </si>
  <si>
    <t>2PT%</t>
  </si>
  <si>
    <t>3PT%</t>
  </si>
  <si>
    <t>OREB%</t>
  </si>
  <si>
    <t>DREB%</t>
  </si>
  <si>
    <t>AST%</t>
  </si>
  <si>
    <t>BLK%</t>
  </si>
  <si>
    <t>MARGIN</t>
  </si>
  <si>
    <t>PTSALLOW</t>
  </si>
  <si>
    <t>2019-20</t>
  </si>
  <si>
    <t>2018-19</t>
  </si>
  <si>
    <t>2017-18</t>
  </si>
  <si>
    <t>2016-17</t>
  </si>
  <si>
    <t>MSU HOME Averages</t>
  </si>
  <si>
    <t>Basic Averages</t>
  </si>
  <si>
    <t>H</t>
  </si>
  <si>
    <t>2PTM</t>
  </si>
  <si>
    <t>2PTA</t>
  </si>
  <si>
    <t>3PTM</t>
  </si>
  <si>
    <t>3PTA</t>
  </si>
  <si>
    <t>TOTREB</t>
  </si>
  <si>
    <t>OREB Ratio</t>
  </si>
  <si>
    <t>DREB Ratio</t>
  </si>
  <si>
    <t>FGM per min</t>
  </si>
  <si>
    <t>FGA per min</t>
  </si>
  <si>
    <t>2PTM per min</t>
  </si>
  <si>
    <t>2PTA per min</t>
  </si>
  <si>
    <t>3PTM per min</t>
  </si>
  <si>
    <t>3PTA per min</t>
  </si>
  <si>
    <t>FTM per min</t>
  </si>
  <si>
    <t>FTA per min</t>
  </si>
  <si>
    <t>AST per min</t>
  </si>
  <si>
    <t>TO per min</t>
  </si>
  <si>
    <t>STL per min</t>
  </si>
  <si>
    <t>BLK per min</t>
  </si>
  <si>
    <t xml:space="preserve">PF per min </t>
  </si>
  <si>
    <t>Pts per min</t>
  </si>
  <si>
    <t>Lineup Total</t>
  </si>
  <si>
    <t>Team Total</t>
  </si>
  <si>
    <t>Advanced Averages</t>
  </si>
  <si>
    <t>USG%</t>
  </si>
  <si>
    <t>PPSA</t>
  </si>
  <si>
    <t>EFG%</t>
  </si>
  <si>
    <t>3PTR</t>
  </si>
  <si>
    <t>FTR</t>
  </si>
  <si>
    <t>TREB%</t>
  </si>
  <si>
    <t>TO%</t>
  </si>
  <si>
    <t>AST/TO</t>
  </si>
  <si>
    <t>STL%</t>
  </si>
  <si>
    <t>PF%</t>
  </si>
  <si>
    <t>Position</t>
  </si>
  <si>
    <t>Height</t>
  </si>
  <si>
    <t>gamesPlayed</t>
  </si>
  <si>
    <t>minutes</t>
  </si>
  <si>
    <t>usagePercent</t>
  </si>
  <si>
    <t>pointsPerScoringAttempt</t>
  </si>
  <si>
    <t>effectiveFieldGoalPercent</t>
  </si>
  <si>
    <t>threePointRate</t>
  </si>
  <si>
    <t>freeThrowRate</t>
  </si>
  <si>
    <t>offensiveReboundPercent</t>
  </si>
  <si>
    <t>defensiveReboundPercent</t>
  </si>
  <si>
    <t>totalReboundPercent</t>
  </si>
  <si>
    <t>assistPercent</t>
  </si>
  <si>
    <t>turnoverPercent</t>
  </si>
  <si>
    <t>assistsPerTurnover</t>
  </si>
  <si>
    <t>stealPercent</t>
  </si>
  <si>
    <t>blockPercent</t>
  </si>
  <si>
    <t>personalFoulPercent</t>
  </si>
  <si>
    <t>5'11"</t>
  </si>
  <si>
    <t>6'0"</t>
  </si>
  <si>
    <t>5'10"</t>
  </si>
  <si>
    <t>6'5"</t>
  </si>
  <si>
    <t>6'1"</t>
  </si>
  <si>
    <t>6'2"</t>
  </si>
  <si>
    <t>6'3"</t>
  </si>
  <si>
    <t>5'8"</t>
  </si>
  <si>
    <t>fgMade</t>
  </si>
  <si>
    <t>fgAttempted</t>
  </si>
  <si>
    <t>fgPercent</t>
  </si>
  <si>
    <t>2PtMade</t>
  </si>
  <si>
    <t>2PtAttempted</t>
  </si>
  <si>
    <t>2PtPercent</t>
  </si>
  <si>
    <t>3PtMade</t>
  </si>
  <si>
    <t>3PtAttempted</t>
  </si>
  <si>
    <t>3PtPercent</t>
  </si>
  <si>
    <t>ftMade</t>
  </si>
  <si>
    <t>ftAttempted</t>
  </si>
  <si>
    <t>ftPercent</t>
  </si>
  <si>
    <t>offReb</t>
  </si>
  <si>
    <t>defReb</t>
  </si>
  <si>
    <t>totReb</t>
  </si>
  <si>
    <t>assist</t>
  </si>
  <si>
    <t>turnover</t>
  </si>
  <si>
    <t>steal</t>
  </si>
  <si>
    <t>block</t>
  </si>
  <si>
    <t>pf</t>
  </si>
  <si>
    <t>pts</t>
  </si>
  <si>
    <t>Basic Averages / MIN</t>
  </si>
  <si>
    <t>Lineup AVG</t>
  </si>
  <si>
    <t>Team AVG</t>
  </si>
  <si>
    <t>LINEUP 1</t>
  </si>
  <si>
    <t>LINEUP 2</t>
  </si>
  <si>
    <t>COMPARISONS</t>
  </si>
  <si>
    <t>PER 40 Minutes</t>
  </si>
  <si>
    <t>5'5"</t>
  </si>
  <si>
    <t>6'4"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</si>
</sst>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BD7DA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C7E7D1"/>
        <bgColor rgb="FF000000"/>
      </patternFill>
    </fill>
    <fill>
      <patternFill patternType="solid">
        <fgColor rgb="FFB0DDBD"/>
        <bgColor rgb="FF000000"/>
      </patternFill>
    </fill>
    <fill>
      <patternFill patternType="solid">
        <fgColor rgb="FFD6EDDE"/>
        <bgColor rgb="FF000000"/>
      </patternFill>
    </fill>
    <fill>
      <patternFill patternType="solid">
        <fgColor rgb="FFACDCBA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9A9C"/>
        <bgColor rgb="FF000000"/>
      </patternFill>
    </fill>
    <fill>
      <patternFill patternType="solid">
        <fgColor rgb="FFFAB2B5"/>
        <bgColor rgb="FF000000"/>
      </patternFill>
    </fill>
    <fill>
      <patternFill patternType="solid">
        <fgColor rgb="FFFBEBEE"/>
        <bgColor rgb="FF000000"/>
      </patternFill>
    </fill>
    <fill>
      <patternFill patternType="solid">
        <fgColor rgb="FFFBDADC"/>
        <bgColor rgb="FF000000"/>
      </patternFill>
    </fill>
    <fill>
      <patternFill patternType="solid">
        <fgColor rgb="FFFBDCDF"/>
        <bgColor rgb="FF000000"/>
      </patternFill>
    </fill>
    <fill>
      <patternFill patternType="solid">
        <fgColor rgb="FFFBDBDE"/>
        <bgColor rgb="FF000000"/>
      </patternFill>
    </fill>
    <fill>
      <patternFill patternType="solid">
        <fgColor rgb="FFFAC1C3"/>
        <bgColor rgb="FF000000"/>
      </patternFill>
    </fill>
    <fill>
      <patternFill patternType="solid">
        <fgColor rgb="FFEBF6F1"/>
        <bgColor rgb="FF000000"/>
      </patternFill>
    </fill>
    <fill>
      <patternFill patternType="solid">
        <fgColor rgb="FFBFE4CB"/>
        <bgColor rgb="FF000000"/>
      </patternFill>
    </fill>
    <fill>
      <patternFill patternType="solid">
        <fgColor rgb="FFCAE8D4"/>
        <bgColor rgb="FF000000"/>
      </patternFill>
    </fill>
    <fill>
      <patternFill patternType="solid">
        <fgColor rgb="FFB5E0C2"/>
        <bgColor rgb="FF000000"/>
      </patternFill>
    </fill>
    <fill>
      <patternFill patternType="solid">
        <fgColor rgb="FFFACBCD"/>
        <bgColor rgb="FF000000"/>
      </patternFill>
    </fill>
    <fill>
      <patternFill patternType="solid">
        <fgColor rgb="FFF2F8F7"/>
        <bgColor rgb="FF000000"/>
      </patternFill>
    </fill>
    <fill>
      <patternFill patternType="solid">
        <fgColor rgb="FFFBDEE1"/>
        <bgColor rgb="FF000000"/>
      </patternFill>
    </fill>
    <fill>
      <patternFill patternType="solid">
        <fgColor rgb="FFFAC2C5"/>
        <bgColor rgb="FF000000"/>
      </patternFill>
    </fill>
    <fill>
      <patternFill patternType="solid">
        <fgColor rgb="FFFABDBF"/>
        <bgColor rgb="FF000000"/>
      </patternFill>
    </fill>
    <fill>
      <patternFill patternType="solid">
        <fgColor rgb="FFA1D7B0"/>
        <bgColor rgb="FF000000"/>
      </patternFill>
    </fill>
    <fill>
      <patternFill patternType="solid">
        <fgColor rgb="FFF88688"/>
        <bgColor rgb="FF000000"/>
      </patternFill>
    </fill>
    <fill>
      <patternFill patternType="solid">
        <fgColor rgb="FFFBD9DB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EF0E5"/>
        <bgColor rgb="FF000000"/>
      </patternFill>
    </fill>
    <fill>
      <patternFill patternType="solid">
        <fgColor rgb="FFFBE9EC"/>
        <bgColor rgb="FF000000"/>
      </patternFill>
    </fill>
    <fill>
      <patternFill patternType="solid">
        <fgColor rgb="FFE3F2E9"/>
        <bgColor rgb="FF000000"/>
      </patternFill>
    </fill>
    <fill>
      <patternFill patternType="solid">
        <fgColor rgb="FFF1F8F5"/>
        <bgColor rgb="FF000000"/>
      </patternFill>
    </fill>
    <fill>
      <patternFill patternType="solid">
        <fgColor rgb="FFB4DFC1"/>
        <bgColor rgb="FF000000"/>
      </patternFill>
    </fill>
    <fill>
      <patternFill patternType="solid">
        <fgColor rgb="FFE7F4ED"/>
        <bgColor rgb="FF000000"/>
      </patternFill>
    </fill>
    <fill>
      <patternFill patternType="solid">
        <fgColor rgb="FFFBF3F6"/>
        <bgColor rgb="FF000000"/>
      </patternFill>
    </fill>
    <fill>
      <patternFill patternType="solid">
        <fgColor rgb="FF8FD0A1"/>
        <bgColor rgb="FF000000"/>
      </patternFill>
    </fill>
    <fill>
      <patternFill patternType="solid">
        <fgColor rgb="FFA3D8B3"/>
        <bgColor rgb="FF000000"/>
      </patternFill>
    </fill>
    <fill>
      <patternFill patternType="solid">
        <fgColor rgb="FFA5D9B4"/>
        <bgColor rgb="FF000000"/>
      </patternFill>
    </fill>
    <fill>
      <patternFill patternType="solid">
        <fgColor rgb="FFDCEFE3"/>
        <bgColor rgb="FF000000"/>
      </patternFill>
    </fill>
    <fill>
      <patternFill patternType="solid">
        <fgColor rgb="FFE5F3EB"/>
        <bgColor rgb="FF000000"/>
      </patternFill>
    </fill>
    <fill>
      <patternFill patternType="solid">
        <fgColor rgb="FFD1EBDA"/>
        <bgColor rgb="FF000000"/>
      </patternFill>
    </fill>
    <fill>
      <patternFill patternType="solid">
        <fgColor rgb="FFFAD0D3"/>
        <bgColor rgb="FF000000"/>
      </patternFill>
    </fill>
    <fill>
      <patternFill patternType="solid">
        <fgColor rgb="FFFBE7E9"/>
        <bgColor rgb="FF000000"/>
      </patternFill>
    </fill>
    <fill>
      <patternFill patternType="solid">
        <fgColor rgb="FFD9EEE1"/>
        <bgColor rgb="FF000000"/>
      </patternFill>
    </fill>
    <fill>
      <patternFill patternType="solid">
        <fgColor rgb="FFC2E5CD"/>
        <bgColor rgb="FF000000"/>
      </patternFill>
    </fill>
    <fill>
      <patternFill patternType="solid">
        <fgColor rgb="FFFBF2F5"/>
        <bgColor rgb="FF000000"/>
      </patternFill>
    </fill>
    <fill>
      <patternFill patternType="solid">
        <fgColor rgb="FF97D3A8"/>
        <bgColor rgb="FF000000"/>
      </patternFill>
    </fill>
    <fill>
      <patternFill patternType="solid">
        <fgColor rgb="FFE1F2E8"/>
        <bgColor rgb="FF000000"/>
      </patternFill>
    </fill>
    <fill>
      <patternFill patternType="solid">
        <fgColor rgb="FFD8EEE0"/>
        <bgColor rgb="FF000000"/>
      </patternFill>
    </fill>
    <fill>
      <patternFill patternType="solid">
        <fgColor rgb="FFF9A3A6"/>
        <bgColor rgb="FF000000"/>
      </patternFill>
    </fill>
    <fill>
      <patternFill patternType="solid">
        <fgColor rgb="FFCCE9D5"/>
        <bgColor rgb="FF000000"/>
      </patternFill>
    </fill>
    <fill>
      <patternFill patternType="solid">
        <fgColor rgb="FFCFEAD8"/>
        <bgColor rgb="FF000000"/>
      </patternFill>
    </fill>
    <fill>
      <patternFill patternType="solid">
        <fgColor rgb="FFB6E0C3"/>
        <bgColor rgb="FF000000"/>
      </patternFill>
    </fill>
    <fill>
      <patternFill patternType="solid">
        <fgColor rgb="FFCFEAD9"/>
        <bgColor rgb="FF000000"/>
      </patternFill>
    </fill>
    <fill>
      <patternFill patternType="solid">
        <fgColor rgb="FFC3E5CE"/>
        <bgColor rgb="FF000000"/>
      </patternFill>
    </fill>
    <fill>
      <patternFill patternType="solid">
        <fgColor rgb="FFE8F4EE"/>
        <bgColor rgb="FF000000"/>
      </patternFill>
    </fill>
    <fill>
      <patternFill patternType="solid">
        <fgColor rgb="FFFBF5F8"/>
        <bgColor rgb="FF000000"/>
      </patternFill>
    </fill>
    <fill>
      <patternFill patternType="solid">
        <fgColor rgb="FFE0F1E7"/>
        <bgColor rgb="FF000000"/>
      </patternFill>
    </fill>
    <fill>
      <patternFill patternType="solid">
        <fgColor rgb="FFFBE0E3"/>
        <bgColor rgb="FF000000"/>
      </patternFill>
    </fill>
    <fill>
      <patternFill patternType="solid">
        <fgColor rgb="FFE1F1E8"/>
        <bgColor rgb="FF000000"/>
      </patternFill>
    </fill>
    <fill>
      <patternFill patternType="solid">
        <fgColor rgb="FFFBF4F6"/>
        <bgColor rgb="FF000000"/>
      </patternFill>
    </fill>
    <fill>
      <patternFill patternType="solid">
        <fgColor rgb="FFDCF0E4"/>
        <bgColor rgb="FF000000"/>
      </patternFill>
    </fill>
    <fill>
      <patternFill patternType="solid">
        <fgColor rgb="FFEDF6F2"/>
        <bgColor rgb="FF000000"/>
      </patternFill>
    </fill>
    <fill>
      <patternFill patternType="solid">
        <fgColor rgb="FFDBEFE3"/>
        <bgColor rgb="FF000000"/>
      </patternFill>
    </fill>
    <fill>
      <patternFill patternType="solid">
        <fgColor rgb="FFB8E1C4"/>
        <bgColor rgb="FF000000"/>
      </patternFill>
    </fill>
    <fill>
      <patternFill patternType="solid">
        <fgColor rgb="FFFAC5C8"/>
        <bgColor rgb="FF000000"/>
      </patternFill>
    </fill>
    <fill>
      <patternFill patternType="solid">
        <fgColor rgb="FF9BD5AB"/>
        <bgColor rgb="FF000000"/>
      </patternFill>
    </fill>
    <fill>
      <patternFill patternType="solid">
        <fgColor rgb="FF9FD6AF"/>
        <bgColor rgb="FF000000"/>
      </patternFill>
    </fill>
    <fill>
      <patternFill patternType="solid">
        <fgColor rgb="FFCDE9D7"/>
        <bgColor rgb="FF000000"/>
      </patternFill>
    </fill>
    <fill>
      <patternFill patternType="solid">
        <fgColor rgb="FF8CCF9F"/>
        <bgColor rgb="FF000000"/>
      </patternFill>
    </fill>
    <fill>
      <patternFill patternType="solid">
        <fgColor rgb="FFFAD2D5"/>
        <bgColor rgb="FF000000"/>
      </patternFill>
    </fill>
    <fill>
      <patternFill patternType="solid">
        <fgColor rgb="FFFBD8DB"/>
        <bgColor rgb="FF000000"/>
      </patternFill>
    </fill>
    <fill>
      <patternFill patternType="solid">
        <fgColor rgb="FFA6D9B5"/>
        <bgColor rgb="FF000000"/>
      </patternFill>
    </fill>
    <fill>
      <patternFill patternType="solid">
        <fgColor rgb="FFFBE3E6"/>
        <bgColor rgb="FF000000"/>
      </patternFill>
    </fill>
    <fill>
      <patternFill patternType="solid">
        <fgColor rgb="FF81CA95"/>
        <bgColor rgb="FF000000"/>
      </patternFill>
    </fill>
    <fill>
      <patternFill patternType="solid">
        <fgColor rgb="FF8DCFA0"/>
        <bgColor rgb="FF000000"/>
      </patternFill>
    </fill>
    <fill>
      <patternFill patternType="solid">
        <fgColor rgb="FF9CD5AC"/>
        <bgColor rgb="FF000000"/>
      </patternFill>
    </fill>
    <fill>
      <patternFill patternType="solid">
        <fgColor rgb="FF9AD4AA"/>
        <bgColor rgb="FF000000"/>
      </patternFill>
    </fill>
    <fill>
      <patternFill patternType="solid">
        <fgColor rgb="FFD0EBD9"/>
        <bgColor rgb="FF000000"/>
      </patternFill>
    </fill>
    <fill>
      <patternFill patternType="solid">
        <fgColor rgb="FFE4F2EA"/>
        <bgColor rgb="FF000000"/>
      </patternFill>
    </fill>
    <fill>
      <patternFill patternType="solid">
        <fgColor rgb="FFFAB6B8"/>
        <bgColor rgb="FF000000"/>
      </patternFill>
    </fill>
    <fill>
      <patternFill patternType="solid">
        <fgColor rgb="FFF8FAFB"/>
        <bgColor rgb="FF000000"/>
      </patternFill>
    </fill>
    <fill>
      <patternFill patternType="solid">
        <fgColor rgb="FFFAD1D3"/>
        <bgColor rgb="FF000000"/>
      </patternFill>
    </fill>
    <fill>
      <patternFill patternType="solid">
        <fgColor rgb="FF8ACE9C"/>
        <bgColor rgb="FF000000"/>
      </patternFill>
    </fill>
    <fill>
      <patternFill patternType="solid">
        <fgColor rgb="FF7EC992"/>
        <bgColor rgb="FF000000"/>
      </patternFill>
    </fill>
    <fill>
      <patternFill patternType="solid">
        <fgColor rgb="FFA7DAB6"/>
        <bgColor rgb="FF000000"/>
      </patternFill>
    </fill>
    <fill>
      <patternFill patternType="solid">
        <fgColor rgb="FF8ED0A0"/>
        <bgColor rgb="FF000000"/>
      </patternFill>
    </fill>
    <fill>
      <patternFill patternType="solid">
        <fgColor rgb="FFFBF6F9"/>
        <bgColor rgb="FF000000"/>
      </patternFill>
    </fill>
    <fill>
      <patternFill patternType="solid">
        <fgColor rgb="FF91D1A3"/>
        <bgColor rgb="FF000000"/>
      </patternFill>
    </fill>
    <fill>
      <patternFill patternType="solid">
        <fgColor rgb="FFD4ECDD"/>
        <bgColor rgb="FF000000"/>
      </patternFill>
    </fill>
    <fill>
      <patternFill patternType="solid">
        <fgColor rgb="FFA8DAB6"/>
        <bgColor rgb="FF000000"/>
      </patternFill>
    </fill>
    <fill>
      <patternFill patternType="solid">
        <fgColor rgb="FFECF6F1"/>
        <bgColor rgb="FF000000"/>
      </patternFill>
    </fill>
    <fill>
      <patternFill patternType="solid">
        <fgColor rgb="FF7CC991"/>
        <bgColor rgb="FF000000"/>
      </patternFill>
    </fill>
    <fill>
      <patternFill patternType="solid">
        <fgColor rgb="FFFBF4F7"/>
        <bgColor rgb="FF000000"/>
      </patternFill>
    </fill>
    <fill>
      <patternFill patternType="solid">
        <fgColor rgb="FF83CB97"/>
        <bgColor rgb="FF000000"/>
      </patternFill>
    </fill>
    <fill>
      <patternFill patternType="solid">
        <fgColor rgb="FF6BC182"/>
        <bgColor rgb="FF000000"/>
      </patternFill>
    </fill>
    <fill>
      <patternFill patternType="solid">
        <fgColor rgb="FFF9ABAE"/>
        <bgColor rgb="FF000000"/>
      </patternFill>
    </fill>
    <fill>
      <patternFill patternType="solid">
        <fgColor rgb="FFDBEFE2"/>
        <bgColor rgb="FF000000"/>
      </patternFill>
    </fill>
    <fill>
      <patternFill patternType="solid">
        <fgColor rgb="FFFAC9CC"/>
        <bgColor rgb="FF000000"/>
      </patternFill>
    </fill>
    <fill>
      <patternFill patternType="solid">
        <fgColor rgb="FFCCE9D6"/>
        <bgColor rgb="FF000000"/>
      </patternFill>
    </fill>
    <fill>
      <patternFill patternType="solid">
        <fgColor rgb="FFDAEEE2"/>
        <bgColor rgb="FF000000"/>
      </patternFill>
    </fill>
    <fill>
      <patternFill patternType="solid">
        <fgColor rgb="FFF9ADB0"/>
        <bgColor rgb="FF000000"/>
      </patternFill>
    </fill>
    <fill>
      <patternFill patternType="solid">
        <fgColor rgb="FFC8E7D2"/>
        <bgColor rgb="FF000000"/>
      </patternFill>
    </fill>
    <fill>
      <patternFill patternType="solid">
        <fgColor rgb="FF9FD7AF"/>
        <bgColor rgb="FF000000"/>
      </patternFill>
    </fill>
    <fill>
      <patternFill patternType="solid">
        <fgColor rgb="FFD7EDDF"/>
        <bgColor rgb="FF000000"/>
      </patternFill>
    </fill>
    <fill>
      <patternFill patternType="solid">
        <fgColor rgb="FFC0E4CC"/>
        <bgColor rgb="FF000000"/>
      </patternFill>
    </fill>
    <fill>
      <patternFill patternType="solid">
        <fgColor rgb="FFFACFD1"/>
        <bgColor rgb="FF000000"/>
      </patternFill>
    </fill>
    <fill>
      <patternFill patternType="solid">
        <fgColor rgb="FF89CE9C"/>
        <bgColor rgb="FF000000"/>
      </patternFill>
    </fill>
    <fill>
      <patternFill patternType="solid">
        <fgColor rgb="FF74C58A"/>
        <bgColor rgb="FF000000"/>
      </patternFill>
    </fill>
    <fill>
      <patternFill patternType="solid">
        <fgColor rgb="FFFBD9D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D9E1F2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0" xfId="0" applyBorder="1" applyAlignment="1">
      <alignment horizontal="right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 vertical="center"/>
    </xf>
    <xf numFmtId="0" fontId="3" fillId="3" borderId="5" xfId="0" applyFont="1" applyFill="1" applyBorder="1"/>
    <xf numFmtId="0" fontId="3" fillId="4" borderId="6" xfId="0" applyFont="1" applyFill="1" applyBorder="1"/>
    <xf numFmtId="0" fontId="3" fillId="5" borderId="6" xfId="0" applyFont="1" applyFill="1" applyBorder="1"/>
    <xf numFmtId="0" fontId="3" fillId="6" borderId="6" xfId="0" applyFont="1" applyFill="1" applyBorder="1"/>
    <xf numFmtId="0" fontId="3" fillId="7" borderId="6" xfId="0" applyFont="1" applyFill="1" applyBorder="1"/>
    <xf numFmtId="0" fontId="3" fillId="8" borderId="6" xfId="0" applyFont="1" applyFill="1" applyBorder="1"/>
    <xf numFmtId="0" fontId="3" fillId="9" borderId="6" xfId="0" applyFont="1" applyFill="1" applyBorder="1"/>
    <xf numFmtId="0" fontId="3" fillId="10" borderId="6" xfId="0" applyFont="1" applyFill="1" applyBorder="1"/>
    <xf numFmtId="0" fontId="3" fillId="11" borderId="6" xfId="0" applyFont="1" applyFill="1" applyBorder="1"/>
    <xf numFmtId="0" fontId="3" fillId="12" borderId="6" xfId="0" applyFont="1" applyFill="1" applyBorder="1"/>
    <xf numFmtId="0" fontId="3" fillId="5" borderId="7" xfId="0" applyFont="1" applyFill="1" applyBorder="1"/>
    <xf numFmtId="0" fontId="4" fillId="0" borderId="8" xfId="0" applyFont="1" applyBorder="1" applyAlignment="1">
      <alignment horizontal="center" vertical="center"/>
    </xf>
    <xf numFmtId="0" fontId="3" fillId="13" borderId="9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3" fillId="12" borderId="1" xfId="0" applyFont="1" applyFill="1" applyBorder="1"/>
    <xf numFmtId="0" fontId="3" fillId="17" borderId="1" xfId="0" applyFont="1" applyFill="1" applyBorder="1"/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5" borderId="1" xfId="0" applyFont="1" applyFill="1" applyBorder="1"/>
    <xf numFmtId="0" fontId="3" fillId="3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3" fillId="10" borderId="1" xfId="0" applyFont="1" applyFill="1" applyBorder="1"/>
    <xf numFmtId="0" fontId="3" fillId="11" borderId="1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5" borderId="5" xfId="0" applyFont="1" applyFill="1" applyBorder="1"/>
    <xf numFmtId="0" fontId="3" fillId="22" borderId="6" xfId="0" applyFont="1" applyFill="1" applyBorder="1"/>
    <xf numFmtId="0" fontId="3" fillId="24" borderId="6" xfId="0" applyFont="1" applyFill="1" applyBorder="1"/>
    <xf numFmtId="0" fontId="3" fillId="20" borderId="6" xfId="0" applyFont="1" applyFill="1" applyBorder="1"/>
    <xf numFmtId="0" fontId="3" fillId="4" borderId="7" xfId="0" applyFont="1" applyFill="1" applyBorder="1"/>
    <xf numFmtId="0" fontId="3" fillId="25" borderId="9" xfId="0" applyFont="1" applyFill="1" applyBorder="1"/>
    <xf numFmtId="0" fontId="3" fillId="26" borderId="1" xfId="0" applyFont="1" applyFill="1" applyBorder="1"/>
    <xf numFmtId="0" fontId="3" fillId="27" borderId="1" xfId="0" applyFont="1" applyFill="1" applyBorder="1"/>
    <xf numFmtId="0" fontId="3" fillId="28" borderId="1" xfId="0" applyFont="1" applyFill="1" applyBorder="1"/>
    <xf numFmtId="0" fontId="3" fillId="29" borderId="1" xfId="0" applyFont="1" applyFill="1" applyBorder="1"/>
    <xf numFmtId="0" fontId="3" fillId="24" borderId="1" xfId="0" applyFont="1" applyFill="1" applyBorder="1"/>
    <xf numFmtId="0" fontId="3" fillId="22" borderId="10" xfId="0" applyFont="1" applyFill="1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2" fillId="0" borderId="0" xfId="0" applyFont="1" applyBorder="1"/>
    <xf numFmtId="0" fontId="3" fillId="30" borderId="0" xfId="0" applyFont="1" applyFill="1"/>
    <xf numFmtId="9" fontId="3" fillId="30" borderId="0" xfId="1" applyFont="1" applyFill="1"/>
    <xf numFmtId="0" fontId="3" fillId="20" borderId="5" xfId="0" applyFont="1" applyFill="1" applyBorder="1"/>
    <xf numFmtId="0" fontId="3" fillId="31" borderId="6" xfId="0" applyFont="1" applyFill="1" applyBorder="1"/>
    <xf numFmtId="0" fontId="3" fillId="32" borderId="6" xfId="0" applyFont="1" applyFill="1" applyBorder="1"/>
    <xf numFmtId="0" fontId="3" fillId="20" borderId="7" xfId="0" applyFont="1" applyFill="1" applyBorder="1"/>
    <xf numFmtId="0" fontId="3" fillId="5" borderId="9" xfId="0" applyFont="1" applyFill="1" applyBorder="1"/>
    <xf numFmtId="0" fontId="3" fillId="33" borderId="1" xfId="0" applyFont="1" applyFill="1" applyBorder="1"/>
    <xf numFmtId="0" fontId="3" fillId="34" borderId="1" xfId="0" applyFont="1" applyFill="1" applyBorder="1"/>
    <xf numFmtId="0" fontId="3" fillId="35" borderId="1" xfId="0" applyFont="1" applyFill="1" applyBorder="1"/>
    <xf numFmtId="0" fontId="3" fillId="36" borderId="1" xfId="0" applyFont="1" applyFill="1" applyBorder="1"/>
    <xf numFmtId="0" fontId="3" fillId="13" borderId="1" xfId="0" applyFont="1" applyFill="1" applyBorder="1"/>
    <xf numFmtId="0" fontId="3" fillId="37" borderId="1" xfId="0" applyFont="1" applyFill="1" applyBorder="1"/>
    <xf numFmtId="0" fontId="3" fillId="7" borderId="1" xfId="0" applyFont="1" applyFill="1" applyBorder="1"/>
    <xf numFmtId="0" fontId="3" fillId="38" borderId="10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9" borderId="6" xfId="0" applyFont="1" applyFill="1" applyBorder="1"/>
    <xf numFmtId="0" fontId="3" fillId="40" borderId="6" xfId="0" applyFont="1" applyFill="1" applyBorder="1"/>
    <xf numFmtId="0" fontId="3" fillId="22" borderId="7" xfId="0" applyFont="1" applyFill="1" applyBorder="1"/>
    <xf numFmtId="0" fontId="3" fillId="41" borderId="9" xfId="0" applyFont="1" applyFill="1" applyBorder="1"/>
    <xf numFmtId="0" fontId="3" fillId="42" borderId="1" xfId="0" applyFont="1" applyFill="1" applyBorder="1"/>
    <xf numFmtId="0" fontId="3" fillId="4" borderId="1" xfId="0" applyFont="1" applyFill="1" applyBorder="1"/>
    <xf numFmtId="0" fontId="3" fillId="8" borderId="1" xfId="0" applyFont="1" applyFill="1" applyBorder="1"/>
    <xf numFmtId="0" fontId="3" fillId="43" borderId="1" xfId="0" applyFont="1" applyFill="1" applyBorder="1"/>
    <xf numFmtId="0" fontId="3" fillId="44" borderId="1" xfId="0" applyFont="1" applyFill="1" applyBorder="1"/>
    <xf numFmtId="0" fontId="3" fillId="45" borderId="10" xfId="0" applyFont="1" applyFill="1" applyBorder="1"/>
    <xf numFmtId="0" fontId="4" fillId="0" borderId="0" xfId="0" applyFont="1" applyFill="1" applyBorder="1"/>
    <xf numFmtId="0" fontId="2" fillId="0" borderId="0" xfId="0" applyFont="1" applyFill="1" applyBorder="1"/>
    <xf numFmtId="0" fontId="3" fillId="0" borderId="6" xfId="0" applyFont="1" applyBorder="1"/>
    <xf numFmtId="0" fontId="3" fillId="46" borderId="9" xfId="0" applyFont="1" applyFill="1" applyBorder="1"/>
    <xf numFmtId="0" fontId="3" fillId="31" borderId="1" xfId="0" applyFont="1" applyFill="1" applyBorder="1"/>
    <xf numFmtId="0" fontId="3" fillId="47" borderId="1" xfId="0" applyFont="1" applyFill="1" applyBorder="1"/>
    <xf numFmtId="0" fontId="3" fillId="48" borderId="1" xfId="0" applyFont="1" applyFill="1" applyBorder="1"/>
    <xf numFmtId="0" fontId="3" fillId="49" borderId="1" xfId="0" applyFont="1" applyFill="1" applyBorder="1"/>
    <xf numFmtId="0" fontId="3" fillId="0" borderId="1" xfId="0" applyFont="1" applyBorder="1"/>
    <xf numFmtId="0" fontId="3" fillId="50" borderId="1" xfId="0" applyFont="1" applyFill="1" applyBorder="1"/>
    <xf numFmtId="0" fontId="3" fillId="51" borderId="1" xfId="0" applyFont="1" applyFill="1" applyBorder="1"/>
    <xf numFmtId="0" fontId="3" fillId="20" borderId="10" xfId="0" applyFont="1" applyFill="1" applyBorder="1"/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52" borderId="6" xfId="0" applyFont="1" applyFill="1" applyBorder="1"/>
    <xf numFmtId="0" fontId="3" fillId="53" borderId="9" xfId="0" applyFont="1" applyFill="1" applyBorder="1"/>
    <xf numFmtId="0" fontId="3" fillId="54" borderId="1" xfId="0" applyFont="1" applyFill="1" applyBorder="1"/>
    <xf numFmtId="0" fontId="3" fillId="55" borderId="1" xfId="0" applyFont="1" applyFill="1" applyBorder="1"/>
    <xf numFmtId="0" fontId="3" fillId="56" borderId="1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11" xfId="0" applyFont="1" applyFill="1" applyBorder="1"/>
    <xf numFmtId="0" fontId="4" fillId="0" borderId="12" xfId="0" applyFont="1" applyBorder="1"/>
    <xf numFmtId="0" fontId="3" fillId="0" borderId="4" xfId="0" applyFont="1" applyFill="1" applyBorder="1"/>
    <xf numFmtId="0" fontId="3" fillId="57" borderId="13" xfId="0" applyFont="1" applyFill="1" applyBorder="1"/>
    <xf numFmtId="0" fontId="3" fillId="58" borderId="12" xfId="0" applyFont="1" applyFill="1" applyBorder="1"/>
    <xf numFmtId="0" fontId="3" fillId="59" borderId="12" xfId="0" applyFont="1" applyFill="1" applyBorder="1"/>
    <xf numFmtId="0" fontId="3" fillId="60" borderId="12" xfId="0" applyFont="1" applyFill="1" applyBorder="1"/>
    <xf numFmtId="0" fontId="3" fillId="61" borderId="12" xfId="0" applyFont="1" applyFill="1" applyBorder="1"/>
    <xf numFmtId="0" fontId="3" fillId="62" borderId="12" xfId="0" applyFont="1" applyFill="1" applyBorder="1"/>
    <xf numFmtId="0" fontId="3" fillId="63" borderId="12" xfId="0" applyFont="1" applyFill="1" applyBorder="1"/>
    <xf numFmtId="0" fontId="3" fillId="64" borderId="12" xfId="0" applyFont="1" applyFill="1" applyBorder="1"/>
    <xf numFmtId="0" fontId="3" fillId="65" borderId="12" xfId="0" applyFont="1" applyFill="1" applyBorder="1"/>
    <xf numFmtId="0" fontId="3" fillId="9" borderId="12" xfId="0" applyFont="1" applyFill="1" applyBorder="1"/>
    <xf numFmtId="0" fontId="3" fillId="15" borderId="12" xfId="0" applyFont="1" applyFill="1" applyBorder="1"/>
    <xf numFmtId="0" fontId="3" fillId="33" borderId="12" xfId="0" applyFont="1" applyFill="1" applyBorder="1"/>
    <xf numFmtId="0" fontId="3" fillId="66" borderId="12" xfId="0" applyFont="1" applyFill="1" applyBorder="1"/>
    <xf numFmtId="0" fontId="3" fillId="5" borderId="3" xfId="0" applyFont="1" applyFill="1" applyBorder="1"/>
    <xf numFmtId="0" fontId="3" fillId="67" borderId="12" xfId="0" applyFont="1" applyFill="1" applyBorder="1"/>
    <xf numFmtId="0" fontId="3" fillId="68" borderId="12" xfId="0" applyFont="1" applyFill="1" applyBorder="1"/>
    <xf numFmtId="0" fontId="3" fillId="69" borderId="12" xfId="0" applyFont="1" applyFill="1" applyBorder="1"/>
    <xf numFmtId="0" fontId="3" fillId="13" borderId="12" xfId="0" applyFont="1" applyFill="1" applyBorder="1"/>
    <xf numFmtId="0" fontId="3" fillId="70" borderId="12" xfId="0" applyFont="1" applyFill="1" applyBorder="1"/>
    <xf numFmtId="0" fontId="3" fillId="71" borderId="12" xfId="0" applyFont="1" applyFill="1" applyBorder="1"/>
    <xf numFmtId="0" fontId="3" fillId="43" borderId="12" xfId="0" applyFont="1" applyFill="1" applyBorder="1"/>
    <xf numFmtId="0" fontId="3" fillId="4" borderId="12" xfId="0" applyFont="1" applyFill="1" applyBorder="1"/>
    <xf numFmtId="0" fontId="3" fillId="72" borderId="12" xfId="0" applyFont="1" applyFill="1" applyBorder="1"/>
    <xf numFmtId="0" fontId="3" fillId="73" borderId="12" xfId="0" applyFont="1" applyFill="1" applyBorder="1"/>
    <xf numFmtId="0" fontId="3" fillId="74" borderId="12" xfId="0" applyFont="1" applyFill="1" applyBorder="1"/>
    <xf numFmtId="0" fontId="3" fillId="49" borderId="12" xfId="0" applyFont="1" applyFill="1" applyBorder="1"/>
    <xf numFmtId="0" fontId="3" fillId="75" borderId="12" xfId="0" applyFont="1" applyFill="1" applyBorder="1"/>
    <xf numFmtId="0" fontId="3" fillId="76" borderId="12" xfId="0" applyFont="1" applyFill="1" applyBorder="1"/>
    <xf numFmtId="0" fontId="3" fillId="0" borderId="8" xfId="0" applyFont="1" applyFill="1" applyBorder="1"/>
    <xf numFmtId="0" fontId="3" fillId="77" borderId="12" xfId="0" applyFont="1" applyFill="1" applyBorder="1"/>
    <xf numFmtId="0" fontId="3" fillId="48" borderId="12" xfId="0" applyFont="1" applyFill="1" applyBorder="1"/>
    <xf numFmtId="0" fontId="3" fillId="78" borderId="12" xfId="0" applyFont="1" applyFill="1" applyBorder="1"/>
    <xf numFmtId="0" fontId="3" fillId="79" borderId="12" xfId="0" applyFont="1" applyFill="1" applyBorder="1"/>
    <xf numFmtId="0" fontId="3" fillId="80" borderId="12" xfId="0" applyFont="1" applyFill="1" applyBorder="1"/>
    <xf numFmtId="0" fontId="3" fillId="81" borderId="12" xfId="0" applyFont="1" applyFill="1" applyBorder="1"/>
    <xf numFmtId="0" fontId="3" fillId="82" borderId="12" xfId="0" applyFont="1" applyFill="1" applyBorder="1"/>
    <xf numFmtId="0" fontId="3" fillId="83" borderId="12" xfId="0" applyFont="1" applyFill="1" applyBorder="1"/>
    <xf numFmtId="0" fontId="3" fillId="84" borderId="12" xfId="0" applyFont="1" applyFill="1" applyBorder="1"/>
    <xf numFmtId="0" fontId="3" fillId="85" borderId="12" xfId="0" applyFont="1" applyFill="1" applyBorder="1"/>
    <xf numFmtId="0" fontId="3" fillId="86" borderId="12" xfId="0" applyFont="1" applyFill="1" applyBorder="1"/>
    <xf numFmtId="0" fontId="3" fillId="87" borderId="12" xfId="0" applyFont="1" applyFill="1" applyBorder="1"/>
    <xf numFmtId="0" fontId="3" fillId="88" borderId="13" xfId="0" applyFont="1" applyFill="1" applyBorder="1"/>
    <xf numFmtId="0" fontId="3" fillId="89" borderId="12" xfId="0" applyFont="1" applyFill="1" applyBorder="1"/>
    <xf numFmtId="0" fontId="3" fillId="90" borderId="12" xfId="0" applyFont="1" applyFill="1" applyBorder="1"/>
    <xf numFmtId="0" fontId="3" fillId="91" borderId="12" xfId="0" applyFont="1" applyFill="1" applyBorder="1"/>
    <xf numFmtId="0" fontId="3" fillId="92" borderId="12" xfId="0" applyFont="1" applyFill="1" applyBorder="1"/>
    <xf numFmtId="0" fontId="3" fillId="93" borderId="12" xfId="0" applyFont="1" applyFill="1" applyBorder="1"/>
    <xf numFmtId="0" fontId="3" fillId="94" borderId="12" xfId="0" applyFont="1" applyFill="1" applyBorder="1"/>
    <xf numFmtId="0" fontId="3" fillId="47" borderId="12" xfId="0" applyFont="1" applyFill="1" applyBorder="1"/>
    <xf numFmtId="0" fontId="3" fillId="95" borderId="12" xfId="0" applyFont="1" applyFill="1" applyBorder="1"/>
    <xf numFmtId="0" fontId="3" fillId="96" borderId="12" xfId="0" applyFont="1" applyFill="1" applyBorder="1"/>
    <xf numFmtId="0" fontId="3" fillId="97" borderId="12" xfId="0" applyFont="1" applyFill="1" applyBorder="1"/>
    <xf numFmtId="0" fontId="3" fillId="98" borderId="12" xfId="0" applyFont="1" applyFill="1" applyBorder="1"/>
    <xf numFmtId="0" fontId="3" fillId="99" borderId="12" xfId="0" applyFont="1" applyFill="1" applyBorder="1"/>
    <xf numFmtId="0" fontId="3" fillId="43" borderId="3" xfId="0" applyFont="1" applyFill="1" applyBorder="1"/>
    <xf numFmtId="0" fontId="3" fillId="45" borderId="13" xfId="0" applyFont="1" applyFill="1" applyBorder="1"/>
    <xf numFmtId="0" fontId="3" fillId="100" borderId="12" xfId="0" applyFont="1" applyFill="1" applyBorder="1"/>
    <xf numFmtId="0" fontId="3" fillId="101" borderId="12" xfId="0" applyFont="1" applyFill="1" applyBorder="1"/>
    <xf numFmtId="0" fontId="3" fillId="102" borderId="12" xfId="0" applyFont="1" applyFill="1" applyBorder="1"/>
    <xf numFmtId="0" fontId="3" fillId="103" borderId="12" xfId="0" applyFont="1" applyFill="1" applyBorder="1"/>
    <xf numFmtId="0" fontId="3" fillId="41" borderId="12" xfId="0" applyFont="1" applyFill="1" applyBorder="1"/>
    <xf numFmtId="0" fontId="3" fillId="104" borderId="12" xfId="0" applyFont="1" applyFill="1" applyBorder="1"/>
    <xf numFmtId="0" fontId="3" fillId="105" borderId="12" xfId="0" applyFont="1" applyFill="1" applyBorder="1"/>
    <xf numFmtId="0" fontId="3" fillId="106" borderId="12" xfId="0" applyFont="1" applyFill="1" applyBorder="1"/>
    <xf numFmtId="0" fontId="3" fillId="29" borderId="12" xfId="0" applyFont="1" applyFill="1" applyBorder="1"/>
    <xf numFmtId="0" fontId="3" fillId="7" borderId="12" xfId="0" applyFont="1" applyFill="1" applyBorder="1"/>
    <xf numFmtId="0" fontId="3" fillId="27" borderId="12" xfId="0" applyFont="1" applyFill="1" applyBorder="1"/>
    <xf numFmtId="0" fontId="3" fillId="5" borderId="12" xfId="0" applyFont="1" applyFill="1" applyBorder="1"/>
    <xf numFmtId="0" fontId="3" fillId="31" borderId="12" xfId="0" applyFont="1" applyFill="1" applyBorder="1"/>
    <xf numFmtId="0" fontId="3" fillId="107" borderId="12" xfId="0" applyFont="1" applyFill="1" applyBorder="1"/>
    <xf numFmtId="0" fontId="3" fillId="37" borderId="12" xfId="0" applyFont="1" applyFill="1" applyBorder="1"/>
    <xf numFmtId="0" fontId="3" fillId="108" borderId="12" xfId="0" applyFont="1" applyFill="1" applyBorder="1"/>
    <xf numFmtId="0" fontId="3" fillId="42" borderId="12" xfId="0" applyFont="1" applyFill="1" applyBorder="1"/>
    <xf numFmtId="0" fontId="3" fillId="109" borderId="12" xfId="0" applyFont="1" applyFill="1" applyBorder="1"/>
    <xf numFmtId="0" fontId="3" fillId="110" borderId="12" xfId="0" applyFont="1" applyFill="1" applyBorder="1"/>
    <xf numFmtId="0" fontId="3" fillId="111" borderId="12" xfId="0" applyFont="1" applyFill="1" applyBorder="1"/>
    <xf numFmtId="0" fontId="3" fillId="112" borderId="12" xfId="0" applyFont="1" applyFill="1" applyBorder="1"/>
    <xf numFmtId="0" fontId="3" fillId="50" borderId="12" xfId="0" applyFont="1" applyFill="1" applyBorder="1"/>
    <xf numFmtId="0" fontId="3" fillId="21" borderId="12" xfId="0" applyFont="1" applyFill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2" fillId="0" borderId="8" xfId="0" applyFont="1" applyBorder="1" applyAlignment="1">
      <alignment horizontal="center"/>
    </xf>
    <xf numFmtId="0" fontId="2" fillId="113" borderId="2" xfId="0" applyFont="1" applyFill="1" applyBorder="1"/>
    <xf numFmtId="9" fontId="0" fillId="0" borderId="2" xfId="1" applyFont="1" applyBorder="1"/>
    <xf numFmtId="0" fontId="2" fillId="114" borderId="2" xfId="0" applyFont="1" applyFill="1" applyBorder="1"/>
    <xf numFmtId="0" fontId="2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/>
    <xf numFmtId="0" fontId="4" fillId="115" borderId="8" xfId="0" applyFont="1" applyFill="1" applyBorder="1"/>
    <xf numFmtId="0" fontId="4" fillId="116" borderId="8" xfId="0" applyFont="1" applyFill="1" applyBorder="1"/>
    <xf numFmtId="0" fontId="3" fillId="0" borderId="2" xfId="0" applyFont="1" applyFill="1" applyBorder="1"/>
    <xf numFmtId="9" fontId="3" fillId="0" borderId="2" xfId="0" applyNumberFormat="1" applyFont="1" applyFill="1" applyBorder="1"/>
    <xf numFmtId="0" fontId="0" fillId="0" borderId="2" xfId="0" applyFill="1" applyBorder="1"/>
    <xf numFmtId="0" fontId="3" fillId="0" borderId="4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0" fontId="4" fillId="0" borderId="2" xfId="0" applyFont="1" applyFill="1" applyBorder="1"/>
    <xf numFmtId="0" fontId="0" fillId="0" borderId="11" xfId="0" applyBorder="1"/>
    <xf numFmtId="0" fontId="0" fillId="0" borderId="4" xfId="0" applyBorder="1"/>
    <xf numFmtId="0" fontId="0" fillId="0" borderId="8" xfId="0" applyBorder="1"/>
    <xf numFmtId="0" fontId="3" fillId="10" borderId="0" xfId="0" applyFont="1" applyFill="1"/>
    <xf numFmtId="0" fontId="3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203670</xdr:colOff>
      <xdr:row>5</xdr:row>
      <xdr:rowOff>70554</xdr:rowOff>
    </xdr:from>
    <xdr:to>
      <xdr:col>14</xdr:col>
      <xdr:colOff>82316</xdr:colOff>
      <xdr:row>11</xdr:row>
      <xdr:rowOff>138759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43C01D-EC20-7142-8F60-62A97A8C4415}"/>
            </a:ext>
          </a:extLst>
        </xdr:cNvPr>
        <xdr:cNvSpPr txBox="1"/>
      </xdr:nvSpPr>
      <xdr:spPr>
        <a:xfrm>
          <a:off x="4331170" y="1086554"/>
          <a:ext cx="7308146" cy="12874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800" b="1"/>
        </a:p>
        <a:p>
          <a:pPr algn="ctr"/>
          <a:r>
            <a:rPr lang="en-US" sz="1800" b="1"/>
            <a:t>Michigan</a:t>
          </a:r>
          <a:r>
            <a:rPr lang="en-US" sz="1800"/>
            <a:t> (12-2) @</a:t>
          </a:r>
          <a:r>
            <a:rPr lang="en-US" sz="1800" baseline="0"/>
            <a:t> </a:t>
          </a:r>
          <a:r>
            <a:rPr lang="en-US" sz="1800" b="1" baseline="0"/>
            <a:t>Michigan St. </a:t>
          </a:r>
          <a:r>
            <a:rPr lang="en-US" sz="1800" baseline="0"/>
            <a:t>(10-4)</a:t>
          </a:r>
        </a:p>
        <a:p>
          <a:pPr algn="ctr"/>
          <a:endParaRPr lang="en-US" sz="1800" baseline="0"/>
        </a:p>
        <a:p>
          <a:pPr algn="ctr"/>
          <a:r>
            <a:rPr lang="en-US" sz="1800" baseline="0"/>
            <a:t>1-21-2018</a:t>
          </a:r>
        </a:p>
      </xdr:txBody>
    </xdr:sp>
    <xdr:clientData/>
  </xdr:twoCellAnchor>
  <xdr:oneCellAnchor>
    <xdr:from>
      <xdr:col>1</xdr:col>
      <xdr:colOff>392276</xdr:colOff>
      <xdr:row>5</xdr:row>
      <xdr:rowOff>117593</xdr:rowOff>
    </xdr:from>
    <xdr:ext cx="1669221" cy="1218073"/>
    <xdr:pic>
      <xdr:nvPicPr>
        <xdr:cNvPr id="3" name="Picture 2" descr="Image result for university of michigan logo">
          <a:extLst>
            <a:ext uri="{FF2B5EF4-FFF2-40B4-BE49-F238E27FC236}">
              <a16:creationId xmlns:a16="http://schemas.microsoft.com/office/drawing/2014/main" id="{6DDC99FA-BBBD-FF49-99F4-7ECAF0158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776" y="1133593"/>
          <a:ext cx="1669221" cy="1218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378925</xdr:colOff>
      <xdr:row>5</xdr:row>
      <xdr:rowOff>1496</xdr:rowOff>
    </xdr:from>
    <xdr:ext cx="1282895" cy="1503218"/>
    <xdr:pic>
      <xdr:nvPicPr>
        <xdr:cNvPr id="4" name="Picture 3" descr="Image result for michigan state logo">
          <a:extLst>
            <a:ext uri="{FF2B5EF4-FFF2-40B4-BE49-F238E27FC236}">
              <a16:creationId xmlns:a16="http://schemas.microsoft.com/office/drawing/2014/main" id="{0E995990-726C-2047-B932-2B0F46FF2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5925" y="1017496"/>
          <a:ext cx="1282895" cy="1503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35559</xdr:colOff>
      <xdr:row>5</xdr:row>
      <xdr:rowOff>146782</xdr:rowOff>
    </xdr:from>
    <xdr:ext cx="1590157" cy="1161506"/>
    <xdr:pic>
      <xdr:nvPicPr>
        <xdr:cNvPr id="5" name="Picture 4" descr="Image result for university of michigan logo">
          <a:extLst>
            <a:ext uri="{FF2B5EF4-FFF2-40B4-BE49-F238E27FC236}">
              <a16:creationId xmlns:a16="http://schemas.microsoft.com/office/drawing/2014/main" id="{922FDB27-2ABE-B64B-A688-1CCFF2884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98559" y="1162782"/>
          <a:ext cx="1590157" cy="1161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42</xdr:col>
      <xdr:colOff>172703</xdr:colOff>
      <xdr:row>5</xdr:row>
      <xdr:rowOff>54669</xdr:rowOff>
    </xdr:from>
    <xdr:ext cx="1139984" cy="1340533"/>
    <xdr:pic>
      <xdr:nvPicPr>
        <xdr:cNvPr id="6" name="Picture 5" descr="Image result for michigan state logo">
          <a:extLst>
            <a:ext uri="{FF2B5EF4-FFF2-40B4-BE49-F238E27FC236}">
              <a16:creationId xmlns:a16="http://schemas.microsoft.com/office/drawing/2014/main" id="{DCC7E1D2-5CDF-D04D-8973-70EE35B66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43703" y="1070669"/>
          <a:ext cx="1139984" cy="1340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31</xdr:col>
      <xdr:colOff>250982</xdr:colOff>
      <xdr:row>5</xdr:row>
      <xdr:rowOff>84386</xdr:rowOff>
    </xdr:from>
    <xdr:to>
      <xdr:col>40</xdr:col>
      <xdr:colOff>135052</xdr:colOff>
      <xdr:row>11</xdr:row>
      <xdr:rowOff>200002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E1AF287-49DD-934B-98BD-DF744D7EE94F}"/>
            </a:ext>
          </a:extLst>
        </xdr:cNvPr>
        <xdr:cNvSpPr txBox="1"/>
      </xdr:nvSpPr>
      <xdr:spPr>
        <a:xfrm>
          <a:off x="25841482" y="1100386"/>
          <a:ext cx="7313570" cy="1334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800" b="1"/>
        </a:p>
        <a:p>
          <a:pPr algn="ctr"/>
          <a:r>
            <a:rPr lang="en-US" sz="1800" b="1"/>
            <a:t>Michigan</a:t>
          </a:r>
          <a:r>
            <a:rPr lang="en-US" sz="1800"/>
            <a:t> (12-2) @</a:t>
          </a:r>
          <a:r>
            <a:rPr lang="en-US" sz="1800" baseline="0"/>
            <a:t> </a:t>
          </a:r>
          <a:r>
            <a:rPr lang="en-US" sz="1800" b="1" baseline="0"/>
            <a:t>Michigan St. </a:t>
          </a:r>
          <a:r>
            <a:rPr lang="en-US" sz="1800" baseline="0"/>
            <a:t>(10-4)</a:t>
          </a:r>
        </a:p>
        <a:p>
          <a:pPr algn="ctr"/>
          <a:endParaRPr lang="en-US" sz="1800" baseline="0"/>
        </a:p>
        <a:p>
          <a:pPr algn="ctr"/>
          <a:r>
            <a:rPr lang="en-US" sz="1800" baseline="0"/>
            <a:t>1-21-2018</a:t>
          </a:r>
        </a:p>
      </xdr:txBody>
    </xdr:sp>
    <xdr:clientData/>
  </xdr:twoCellAnchor>
  <xdr:oneCellAnchor>
    <xdr:from>
      <xdr:col>50</xdr:col>
      <xdr:colOff>568959</xdr:colOff>
      <xdr:row>5</xdr:row>
      <xdr:rowOff>83282</xdr:rowOff>
    </xdr:from>
    <xdr:ext cx="1604605" cy="1130746"/>
    <xdr:pic>
      <xdr:nvPicPr>
        <xdr:cNvPr id="8" name="Picture 7" descr="Image result for university of michigan logo">
          <a:extLst>
            <a:ext uri="{FF2B5EF4-FFF2-40B4-BE49-F238E27FC236}">
              <a16:creationId xmlns:a16="http://schemas.microsoft.com/office/drawing/2014/main" id="{4B4058EC-7CEE-DB44-9EB3-80E5DAC00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43959" y="1099282"/>
          <a:ext cx="1604605" cy="1130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66</xdr:col>
      <xdr:colOff>19924</xdr:colOff>
      <xdr:row>4</xdr:row>
      <xdr:rowOff>181480</xdr:rowOff>
    </xdr:from>
    <xdr:ext cx="1151738" cy="1309773"/>
    <xdr:pic>
      <xdr:nvPicPr>
        <xdr:cNvPr id="9" name="Picture 8" descr="Image result for michigan state logo">
          <a:extLst>
            <a:ext uri="{FF2B5EF4-FFF2-40B4-BE49-F238E27FC236}">
              <a16:creationId xmlns:a16="http://schemas.microsoft.com/office/drawing/2014/main" id="{61EC60C2-7198-A041-9E6C-2DFC00FE4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02924" y="994280"/>
          <a:ext cx="1151738" cy="1309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53</xdr:col>
      <xdr:colOff>225582</xdr:colOff>
      <xdr:row>4</xdr:row>
      <xdr:rowOff>147696</xdr:rowOff>
    </xdr:from>
    <xdr:to>
      <xdr:col>64</xdr:col>
      <xdr:colOff>338062</xdr:colOff>
      <xdr:row>11</xdr:row>
      <xdr:rowOff>60112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8EEBCD6-C574-CD4B-9D15-D27EE9D708AB}"/>
            </a:ext>
          </a:extLst>
        </xdr:cNvPr>
        <xdr:cNvSpPr txBox="1"/>
      </xdr:nvSpPr>
      <xdr:spPr>
        <a:xfrm>
          <a:off x="43977082" y="960496"/>
          <a:ext cx="9192980" cy="1334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800" b="1"/>
        </a:p>
        <a:p>
          <a:pPr algn="ctr"/>
          <a:r>
            <a:rPr lang="en-US" sz="1800" b="1"/>
            <a:t>Michigan</a:t>
          </a:r>
          <a:r>
            <a:rPr lang="en-US" sz="1800"/>
            <a:t> (12-2) @</a:t>
          </a:r>
          <a:r>
            <a:rPr lang="en-US" sz="1800" baseline="0"/>
            <a:t> </a:t>
          </a:r>
          <a:r>
            <a:rPr lang="en-US" sz="1800" b="1" baseline="0"/>
            <a:t>Michigan St. </a:t>
          </a:r>
          <a:r>
            <a:rPr lang="en-US" sz="1800" baseline="0"/>
            <a:t>(10-4)</a:t>
          </a:r>
        </a:p>
        <a:p>
          <a:pPr algn="ctr"/>
          <a:endParaRPr lang="en-US" sz="1800" baseline="0"/>
        </a:p>
        <a:p>
          <a:pPr algn="ctr"/>
          <a:r>
            <a:rPr lang="en-US" sz="1800" baseline="0"/>
            <a:t>1-21-2018</a:t>
          </a:r>
        </a:p>
      </xdr:txBody>
    </xdr:sp>
    <xdr:clientData/>
  </xdr:twoCellAnchor>
  <xdr:oneCellAnchor>
    <xdr:from>
      <xdr:col>0</xdr:col>
      <xdr:colOff>139701</xdr:colOff>
      <xdr:row>30</xdr:row>
      <xdr:rowOff>12700</xdr:rowOff>
    </xdr:from>
    <xdr:ext cx="562220" cy="652318"/>
    <xdr:pic>
      <xdr:nvPicPr>
        <xdr:cNvPr id="11" name="Picture 10" descr="Image result for michigan state logo">
          <a:extLst>
            <a:ext uri="{FF2B5EF4-FFF2-40B4-BE49-F238E27FC236}">
              <a16:creationId xmlns:a16="http://schemas.microsoft.com/office/drawing/2014/main" id="{92A374AE-F575-0D45-AB3C-09069792C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1" y="6108700"/>
          <a:ext cx="562220" cy="6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127000</xdr:colOff>
      <xdr:row>18</xdr:row>
      <xdr:rowOff>76200</xdr:rowOff>
    </xdr:from>
    <xdr:ext cx="562220" cy="652318"/>
    <xdr:pic>
      <xdr:nvPicPr>
        <xdr:cNvPr id="12" name="Picture 11" descr="Image result for michigan state logo">
          <a:extLst>
            <a:ext uri="{FF2B5EF4-FFF2-40B4-BE49-F238E27FC236}">
              <a16:creationId xmlns:a16="http://schemas.microsoft.com/office/drawing/2014/main" id="{A1838F24-3014-2742-A7D6-CEFC21EDE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733800"/>
          <a:ext cx="562220" cy="6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101600</xdr:colOff>
      <xdr:row>41</xdr:row>
      <xdr:rowOff>177800</xdr:rowOff>
    </xdr:from>
    <xdr:ext cx="562220" cy="652318"/>
    <xdr:pic>
      <xdr:nvPicPr>
        <xdr:cNvPr id="13" name="Picture 12" descr="Image result for michigan state logo">
          <a:extLst>
            <a:ext uri="{FF2B5EF4-FFF2-40B4-BE49-F238E27FC236}">
              <a16:creationId xmlns:a16="http://schemas.microsoft.com/office/drawing/2014/main" id="{DFC8A2E2-6F73-C943-8509-90041BC29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8509000"/>
          <a:ext cx="562220" cy="6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114301</xdr:colOff>
      <xdr:row>24</xdr:row>
      <xdr:rowOff>158919</xdr:rowOff>
    </xdr:from>
    <xdr:ext cx="584200" cy="424154"/>
    <xdr:pic>
      <xdr:nvPicPr>
        <xdr:cNvPr id="14" name="Picture 13" descr="Image result for university of michigan logo">
          <a:extLst>
            <a:ext uri="{FF2B5EF4-FFF2-40B4-BE49-F238E27FC236}">
              <a16:creationId xmlns:a16="http://schemas.microsoft.com/office/drawing/2014/main" id="{C4BDABC4-DAC8-F84C-970E-35109AABD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035719"/>
          <a:ext cx="584200" cy="42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101600</xdr:colOff>
      <xdr:row>36</xdr:row>
      <xdr:rowOff>152400</xdr:rowOff>
    </xdr:from>
    <xdr:ext cx="584200" cy="424154"/>
    <xdr:pic>
      <xdr:nvPicPr>
        <xdr:cNvPr id="15" name="Picture 14" descr="Image result for university of michigan logo">
          <a:extLst>
            <a:ext uri="{FF2B5EF4-FFF2-40B4-BE49-F238E27FC236}">
              <a16:creationId xmlns:a16="http://schemas.microsoft.com/office/drawing/2014/main" id="{9DE8A262-0BF4-1E4F-8AEA-0750BB74E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7467600"/>
          <a:ext cx="584200" cy="42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88900</xdr:colOff>
      <xdr:row>48</xdr:row>
      <xdr:rowOff>139700</xdr:rowOff>
    </xdr:from>
    <xdr:ext cx="584200" cy="424154"/>
    <xdr:pic>
      <xdr:nvPicPr>
        <xdr:cNvPr id="16" name="Picture 15" descr="Image result for university of michigan logo">
          <a:extLst>
            <a:ext uri="{FF2B5EF4-FFF2-40B4-BE49-F238E27FC236}">
              <a16:creationId xmlns:a16="http://schemas.microsoft.com/office/drawing/2014/main" id="{D9F736B1-8E4D-374B-AAA4-B30123736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9893300"/>
          <a:ext cx="584200" cy="42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285750</xdr:colOff>
      <xdr:row>37</xdr:row>
      <xdr:rowOff>158750</xdr:rowOff>
    </xdr:from>
    <xdr:ext cx="955993" cy="1101358"/>
    <xdr:pic>
      <xdr:nvPicPr>
        <xdr:cNvPr id="17" name="Picture 16" descr="Image result for michigan state logo">
          <a:extLst>
            <a:ext uri="{FF2B5EF4-FFF2-40B4-BE49-F238E27FC236}">
              <a16:creationId xmlns:a16="http://schemas.microsoft.com/office/drawing/2014/main" id="{ED4DD9E2-9B40-E94E-955B-CADF82C7B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0" y="7677150"/>
          <a:ext cx="955993" cy="1101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127000</xdr:colOff>
      <xdr:row>62</xdr:row>
      <xdr:rowOff>158750</xdr:rowOff>
    </xdr:from>
    <xdr:ext cx="562220" cy="659911"/>
    <xdr:pic>
      <xdr:nvPicPr>
        <xdr:cNvPr id="18" name="Picture 17" descr="Image result for michigan state logo">
          <a:extLst>
            <a:ext uri="{FF2B5EF4-FFF2-40B4-BE49-F238E27FC236}">
              <a16:creationId xmlns:a16="http://schemas.microsoft.com/office/drawing/2014/main" id="{EF936057-4C47-424D-B689-FCD18E60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2757150"/>
          <a:ext cx="562220" cy="659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95250</xdr:colOff>
      <xdr:row>55</xdr:row>
      <xdr:rowOff>190500</xdr:rowOff>
    </xdr:from>
    <xdr:ext cx="584200" cy="420979"/>
    <xdr:pic>
      <xdr:nvPicPr>
        <xdr:cNvPr id="19" name="Picture 18" descr="Image result for university of michigan logo">
          <a:extLst>
            <a:ext uri="{FF2B5EF4-FFF2-40B4-BE49-F238E27FC236}">
              <a16:creationId xmlns:a16="http://schemas.microsoft.com/office/drawing/2014/main" id="{D9645A7B-F394-194E-9E58-18F0FAD9A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1366500"/>
          <a:ext cx="584200" cy="420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174625</xdr:colOff>
      <xdr:row>19</xdr:row>
      <xdr:rowOff>41256</xdr:rowOff>
    </xdr:from>
    <xdr:ext cx="1163109" cy="840849"/>
    <xdr:pic>
      <xdr:nvPicPr>
        <xdr:cNvPr id="20" name="Picture 19" descr="Image result for university of michigan logo">
          <a:extLst>
            <a:ext uri="{FF2B5EF4-FFF2-40B4-BE49-F238E27FC236}">
              <a16:creationId xmlns:a16="http://schemas.microsoft.com/office/drawing/2014/main" id="{E6FB4ADF-EE21-BA45-8A37-4DA8281F0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0125" y="3902056"/>
          <a:ext cx="1163109" cy="840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710342</xdr:colOff>
      <xdr:row>2</xdr:row>
      <xdr:rowOff>9227</xdr:rowOff>
    </xdr:from>
    <xdr:to>
      <xdr:col>5</xdr:col>
      <xdr:colOff>110436</xdr:colOff>
      <xdr:row>9</xdr:row>
      <xdr:rowOff>22481</xdr:rowOff>
    </xdr:to>
    <xdr:pic>
      <xdr:nvPicPr>
        <xdr:cNvPr id="2" name="Picture 1" descr="Image result for university of michigan logo">
          <a:extLst>
            <a:ext uri="{FF2B5EF4-FFF2-40B4-BE49-F238E27FC236}">
              <a16:creationId xmlns:a16="http://schemas.microsoft.com/office/drawing/2014/main" id="{33D441C9-1AE2-9F4D-8155-2B321D61C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842" y="415627"/>
          <a:ext cx="1940094" cy="1435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216928</xdr:colOff>
      <xdr:row>2</xdr:row>
      <xdr:rowOff>41302</xdr:rowOff>
    </xdr:from>
    <xdr:to>
      <xdr:col>13</xdr:col>
      <xdr:colOff>26504</xdr:colOff>
      <xdr:row>8</xdr:row>
      <xdr:rowOff>176584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3FC316-5886-4C42-8646-606BBE094CD4}"/>
            </a:ext>
          </a:extLst>
        </xdr:cNvPr>
        <xdr:cNvSpPr txBox="1"/>
      </xdr:nvSpPr>
      <xdr:spPr>
        <a:xfrm>
          <a:off x="4026928" y="447702"/>
          <a:ext cx="2921076" cy="13544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Michigan Player Rotations</a:t>
          </a:r>
        </a:p>
        <a:p>
          <a:pPr algn="ctr"/>
          <a:endParaRPr lang="en-US" sz="1100"/>
        </a:p>
        <a:p>
          <a:pPr algn="ctr"/>
          <a:r>
            <a:rPr lang="en-US" sz="1400"/>
            <a:t>2018-19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216928</xdr:colOff>
      <xdr:row>2</xdr:row>
      <xdr:rowOff>41302</xdr:rowOff>
    </xdr:from>
    <xdr:to>
      <xdr:col>13</xdr:col>
      <xdr:colOff>26504</xdr:colOff>
      <xdr:row>8</xdr:row>
      <xdr:rowOff>176584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48F532-30E1-A14B-9A3B-64E7383EE061}"/>
            </a:ext>
          </a:extLst>
        </xdr:cNvPr>
        <xdr:cNvSpPr txBox="1"/>
      </xdr:nvSpPr>
      <xdr:spPr>
        <a:xfrm>
          <a:off x="4026928" y="447702"/>
          <a:ext cx="2921076" cy="13544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MSU Player Rotations</a:t>
          </a:r>
        </a:p>
        <a:p>
          <a:pPr algn="ctr"/>
          <a:endParaRPr lang="en-US" sz="1100"/>
        </a:p>
        <a:p>
          <a:pPr algn="ctr"/>
          <a:r>
            <a:rPr lang="en-US" sz="1400"/>
            <a:t>2018-19</a:t>
          </a:r>
        </a:p>
      </xdr:txBody>
    </xdr:sp>
    <xdr:clientData/>
  </xdr:twoCellAnchor>
  <xdr:oneCellAnchor>
    <xdr:from>
      <xdr:col>1</xdr:col>
      <xdr:colOff>1126164</xdr:colOff>
      <xdr:row>1</xdr:row>
      <xdr:rowOff>26432</xdr:rowOff>
    </xdr:from>
    <xdr:ext cx="1454803" cy="1676015"/>
    <xdr:pic>
      <xdr:nvPicPr>
        <xdr:cNvPr id="4" name="Picture 3" descr="Image result for michigan state logo">
          <a:extLst>
            <a:ext uri="{FF2B5EF4-FFF2-40B4-BE49-F238E27FC236}">
              <a16:creationId xmlns:a16="http://schemas.microsoft.com/office/drawing/2014/main" id="{E3C2BB3F-3173-B144-8B8B-84BD7A1E9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519" y="231271"/>
          <a:ext cx="1454803" cy="167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78DC-DBA7-8749-80FC-836ED6ECB66A}">
  <dimension ref="B7:BV103"/>
  <sheetViews>
    <sheetView topLeftCell="L23" zoomScale="75" zoomScaleNormal="82" workbookViewId="0">
      <selection activeCell="E35" sqref="E35"/>
    </sheetView>
  </sheetViews>
  <sheetFormatPr baseColWidth="10" defaultRowHeight="16" x14ac:dyDescent="0.2"/>
  <cols>
    <col min="2" max="2" width="15.83203125" customWidth="1"/>
    <col min="3" max="20" width="5.83203125" customWidth="1"/>
    <col min="24" max="24" width="15.83203125" customWidth="1"/>
    <col min="25" max="49" width="5.83203125" customWidth="1"/>
    <col min="55" max="72" width="5.83203125" customWidth="1"/>
  </cols>
  <sheetData>
    <row r="7" spans="2:74" x14ac:dyDescent="0.2">
      <c r="Q7" s="2"/>
    </row>
    <row r="14" spans="2:74" x14ac:dyDescent="0.2">
      <c r="B14" t="s">
        <v>0</v>
      </c>
    </row>
    <row r="15" spans="2:74" x14ac:dyDescent="0.2">
      <c r="B15" t="s">
        <v>1</v>
      </c>
      <c r="X15" s="2"/>
      <c r="Y15" s="2"/>
      <c r="Z15" s="2"/>
      <c r="AA15" s="2"/>
      <c r="AB15" s="2"/>
      <c r="AC15" s="2"/>
      <c r="AD15" s="2"/>
      <c r="AE15" s="3" t="s">
        <v>2</v>
      </c>
      <c r="AF15" s="3"/>
      <c r="AG15" s="3"/>
      <c r="AH15" s="2"/>
      <c r="AI15" s="2"/>
      <c r="AJ15" s="2"/>
      <c r="AK15" s="2"/>
      <c r="AL15" s="2"/>
      <c r="AM15" s="2"/>
      <c r="AN15" s="2"/>
    </row>
    <row r="16" spans="2:74" x14ac:dyDescent="0.2">
      <c r="B16" t="s">
        <v>3</v>
      </c>
      <c r="X16" s="4" t="s">
        <v>4</v>
      </c>
      <c r="Y16" s="5" t="s">
        <v>5</v>
      </c>
      <c r="Z16" s="6" t="s">
        <v>6</v>
      </c>
      <c r="AA16" s="6" t="s">
        <v>7</v>
      </c>
      <c r="AB16" s="6" t="s">
        <v>8</v>
      </c>
      <c r="AC16" s="6" t="s">
        <v>9</v>
      </c>
      <c r="AD16" s="6" t="s">
        <v>10</v>
      </c>
      <c r="AE16" s="6" t="s">
        <v>11</v>
      </c>
      <c r="AF16" s="7" t="s">
        <v>12</v>
      </c>
      <c r="AG16" s="6" t="s">
        <v>13</v>
      </c>
      <c r="AH16" s="6" t="s">
        <v>14</v>
      </c>
      <c r="AI16" s="7" t="s">
        <v>15</v>
      </c>
      <c r="AJ16" s="6" t="s">
        <v>16</v>
      </c>
      <c r="AK16" s="6" t="s">
        <v>17</v>
      </c>
      <c r="AL16" s="7" t="s">
        <v>18</v>
      </c>
      <c r="AM16" s="6" t="s">
        <v>19</v>
      </c>
      <c r="AN16" s="6" t="s">
        <v>20</v>
      </c>
      <c r="AO16" s="7" t="s">
        <v>21</v>
      </c>
      <c r="AP16" s="6" t="s">
        <v>22</v>
      </c>
      <c r="AQ16" s="6" t="s">
        <v>23</v>
      </c>
      <c r="AR16" s="6" t="s">
        <v>24</v>
      </c>
      <c r="AS16" s="6" t="s">
        <v>25</v>
      </c>
      <c r="AT16" s="6" t="s">
        <v>26</v>
      </c>
      <c r="AU16" s="6" t="s">
        <v>27</v>
      </c>
      <c r="AV16" s="6" t="s">
        <v>28</v>
      </c>
      <c r="AW16" s="6" t="s">
        <v>29</v>
      </c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2:73" x14ac:dyDescent="0.2">
      <c r="X17" t="s">
        <v>30</v>
      </c>
      <c r="Y17" s="9">
        <v>1</v>
      </c>
      <c r="Z17" t="s">
        <v>31</v>
      </c>
      <c r="AA17">
        <v>34</v>
      </c>
      <c r="AB17">
        <v>31</v>
      </c>
      <c r="AC17">
        <v>10.199999999999999</v>
      </c>
      <c r="AD17">
        <v>3.3</v>
      </c>
      <c r="AE17">
        <v>8.1</v>
      </c>
      <c r="AF17">
        <v>40.5</v>
      </c>
      <c r="AG17">
        <v>1.3</v>
      </c>
      <c r="AH17">
        <v>2.7</v>
      </c>
      <c r="AI17">
        <v>48.4</v>
      </c>
      <c r="AJ17">
        <v>1.9</v>
      </c>
      <c r="AK17">
        <v>5.3</v>
      </c>
      <c r="AL17">
        <v>36.5</v>
      </c>
      <c r="AM17">
        <v>1.8</v>
      </c>
      <c r="AN17">
        <v>2</v>
      </c>
      <c r="AO17">
        <v>89.6</v>
      </c>
      <c r="AP17">
        <v>0.3</v>
      </c>
      <c r="AQ17">
        <v>2.8</v>
      </c>
      <c r="AR17">
        <v>3</v>
      </c>
      <c r="AS17">
        <v>1.2</v>
      </c>
      <c r="AT17">
        <v>1.5</v>
      </c>
      <c r="AU17">
        <v>1.1000000000000001</v>
      </c>
      <c r="AV17">
        <v>0.1</v>
      </c>
      <c r="AW17">
        <v>2.2999999999999998</v>
      </c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0"/>
      <c r="BP17" s="10"/>
      <c r="BQ17" s="10"/>
      <c r="BR17" s="10"/>
      <c r="BS17" s="10"/>
      <c r="BT17" s="10"/>
      <c r="BU17" s="10"/>
    </row>
    <row r="18" spans="2:73" x14ac:dyDescent="0.2">
      <c r="B18" s="2"/>
      <c r="C18" s="2"/>
      <c r="D18" s="2"/>
      <c r="E18" s="2"/>
      <c r="F18" s="2"/>
      <c r="G18" s="2"/>
      <c r="H18" s="2"/>
      <c r="I18" s="3"/>
      <c r="J18" s="3" t="s">
        <v>32</v>
      </c>
      <c r="K18" s="2"/>
      <c r="L18" s="2"/>
      <c r="M18" s="2"/>
      <c r="N18" s="2"/>
      <c r="O18" s="2"/>
      <c r="P18" s="2"/>
      <c r="Q18" s="2"/>
      <c r="R18" s="2"/>
      <c r="S18" s="2"/>
      <c r="T18" s="2"/>
      <c r="X18" t="s">
        <v>33</v>
      </c>
      <c r="Y18" s="9">
        <v>6</v>
      </c>
      <c r="Z18" t="s">
        <v>31</v>
      </c>
      <c r="AA18">
        <v>27</v>
      </c>
      <c r="AB18">
        <v>29.8</v>
      </c>
      <c r="AC18">
        <v>6.9</v>
      </c>
      <c r="AD18">
        <v>3</v>
      </c>
      <c r="AE18">
        <v>7.5</v>
      </c>
      <c r="AF18">
        <v>39.6</v>
      </c>
      <c r="AG18">
        <v>2.7</v>
      </c>
      <c r="AH18">
        <v>6.7</v>
      </c>
      <c r="AI18">
        <v>40.299999999999997</v>
      </c>
      <c r="AJ18">
        <v>0.3</v>
      </c>
      <c r="AK18">
        <v>0.8</v>
      </c>
      <c r="AL18">
        <v>33.299999999999997</v>
      </c>
      <c r="AM18">
        <v>0.7</v>
      </c>
      <c r="AN18">
        <v>1.2</v>
      </c>
      <c r="AO18">
        <v>59.4</v>
      </c>
      <c r="AP18">
        <v>1</v>
      </c>
      <c r="AQ18">
        <v>2.5</v>
      </c>
      <c r="AR18">
        <v>3.5</v>
      </c>
      <c r="AS18">
        <v>4.5</v>
      </c>
      <c r="AT18">
        <v>3.3</v>
      </c>
      <c r="AU18">
        <v>1.2</v>
      </c>
      <c r="AV18">
        <v>0.1</v>
      </c>
      <c r="AW18">
        <v>1.9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0"/>
      <c r="BP18" s="10"/>
      <c r="BQ18" s="10"/>
      <c r="BR18" s="10"/>
      <c r="BS18" s="10"/>
      <c r="BT18" s="10"/>
      <c r="BU18" s="10"/>
    </row>
    <row r="19" spans="2:73" x14ac:dyDescent="0.2">
      <c r="B19" s="11"/>
      <c r="C19" s="12" t="s">
        <v>9</v>
      </c>
      <c r="D19" s="12" t="s">
        <v>10</v>
      </c>
      <c r="E19" s="12" t="s">
        <v>11</v>
      </c>
      <c r="F19" s="12" t="s">
        <v>12</v>
      </c>
      <c r="G19" s="12" t="s">
        <v>16</v>
      </c>
      <c r="H19" s="12" t="s">
        <v>17</v>
      </c>
      <c r="I19" s="12" t="s">
        <v>18</v>
      </c>
      <c r="J19" s="12" t="s">
        <v>19</v>
      </c>
      <c r="K19" s="12" t="s">
        <v>20</v>
      </c>
      <c r="L19" s="12" t="s">
        <v>21</v>
      </c>
      <c r="M19" s="12" t="s">
        <v>22</v>
      </c>
      <c r="N19" s="12" t="s">
        <v>23</v>
      </c>
      <c r="O19" s="12" t="s">
        <v>24</v>
      </c>
      <c r="P19" s="12" t="s">
        <v>25</v>
      </c>
      <c r="Q19" s="12" t="s">
        <v>26</v>
      </c>
      <c r="R19" s="12" t="s">
        <v>27</v>
      </c>
      <c r="S19" s="12" t="s">
        <v>28</v>
      </c>
      <c r="T19" s="12" t="s">
        <v>29</v>
      </c>
      <c r="X19" t="s">
        <v>34</v>
      </c>
      <c r="Y19" s="9">
        <v>11</v>
      </c>
      <c r="Z19" t="s">
        <v>31</v>
      </c>
      <c r="AA19">
        <v>34</v>
      </c>
      <c r="AB19">
        <v>26.3</v>
      </c>
      <c r="AC19">
        <v>8.6</v>
      </c>
      <c r="AD19">
        <v>3</v>
      </c>
      <c r="AE19">
        <v>7.9</v>
      </c>
      <c r="AF19">
        <v>38.1</v>
      </c>
      <c r="AG19">
        <v>2.4</v>
      </c>
      <c r="AH19">
        <v>5.9</v>
      </c>
      <c r="AI19">
        <v>40</v>
      </c>
      <c r="AJ19">
        <v>0.6</v>
      </c>
      <c r="AK19">
        <v>2</v>
      </c>
      <c r="AL19">
        <v>32.4</v>
      </c>
      <c r="AM19">
        <v>2</v>
      </c>
      <c r="AN19">
        <v>2.6</v>
      </c>
      <c r="AO19">
        <v>75.3</v>
      </c>
      <c r="AP19">
        <v>0.7</v>
      </c>
      <c r="AQ19">
        <v>3.2</v>
      </c>
      <c r="AR19">
        <v>3.9</v>
      </c>
      <c r="AS19">
        <v>2.4</v>
      </c>
      <c r="AT19">
        <v>2.2000000000000002</v>
      </c>
      <c r="AU19">
        <v>1</v>
      </c>
      <c r="AV19">
        <v>0.5</v>
      </c>
      <c r="AW19">
        <v>2.6</v>
      </c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0"/>
      <c r="BP19" s="10"/>
      <c r="BQ19" s="10"/>
      <c r="BR19" s="10"/>
      <c r="BS19" s="10"/>
      <c r="BT19" s="10"/>
      <c r="BU19" s="10"/>
    </row>
    <row r="20" spans="2:73" x14ac:dyDescent="0.2">
      <c r="B20" s="13" t="s">
        <v>35</v>
      </c>
      <c r="C20" s="14">
        <v>33</v>
      </c>
      <c r="D20" s="15">
        <v>12</v>
      </c>
      <c r="E20" s="16">
        <v>31</v>
      </c>
      <c r="F20" s="17">
        <v>0.38700000000000001</v>
      </c>
      <c r="G20" s="18">
        <v>4</v>
      </c>
      <c r="H20" s="19">
        <v>12</v>
      </c>
      <c r="I20" s="20">
        <v>0.33300000000000002</v>
      </c>
      <c r="J20" s="21">
        <v>4</v>
      </c>
      <c r="K20" s="21">
        <v>6</v>
      </c>
      <c r="L20" s="22">
        <v>0.66700000000000004</v>
      </c>
      <c r="M20" s="21">
        <v>2</v>
      </c>
      <c r="N20" s="23">
        <v>8</v>
      </c>
      <c r="O20" s="22">
        <v>10</v>
      </c>
      <c r="P20" s="16">
        <v>9</v>
      </c>
      <c r="Q20" s="16">
        <v>7</v>
      </c>
      <c r="R20" s="21">
        <v>3</v>
      </c>
      <c r="S20" s="21">
        <v>0</v>
      </c>
      <c r="T20" s="24">
        <v>7</v>
      </c>
      <c r="X20" t="s">
        <v>36</v>
      </c>
      <c r="Y20" s="9">
        <v>16</v>
      </c>
      <c r="Z20" t="s">
        <v>37</v>
      </c>
      <c r="AA20">
        <v>34</v>
      </c>
      <c r="AB20">
        <v>25.5</v>
      </c>
      <c r="AC20">
        <v>11.8</v>
      </c>
      <c r="AD20">
        <v>4.7</v>
      </c>
      <c r="AE20">
        <v>8.9</v>
      </c>
      <c r="AF20">
        <v>52.8</v>
      </c>
      <c r="AG20">
        <v>4.7</v>
      </c>
      <c r="AH20">
        <v>8.6999999999999993</v>
      </c>
      <c r="AI20">
        <v>53.9</v>
      </c>
      <c r="AJ20">
        <v>0</v>
      </c>
      <c r="AK20">
        <v>0.2</v>
      </c>
      <c r="AL20">
        <v>0</v>
      </c>
      <c r="AM20">
        <v>2.4</v>
      </c>
      <c r="AN20">
        <v>3.3</v>
      </c>
      <c r="AO20">
        <v>73.2</v>
      </c>
      <c r="AP20">
        <v>1.8</v>
      </c>
      <c r="AQ20">
        <v>4.0999999999999996</v>
      </c>
      <c r="AR20">
        <v>5.9</v>
      </c>
      <c r="AS20">
        <v>1.8</v>
      </c>
      <c r="AT20">
        <v>2.1</v>
      </c>
      <c r="AU20">
        <v>0.5</v>
      </c>
      <c r="AV20">
        <v>1.1000000000000001</v>
      </c>
      <c r="AW20">
        <v>2.2999999999999998</v>
      </c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0"/>
      <c r="BP20" s="10"/>
      <c r="BQ20" s="10"/>
      <c r="BR20" s="10"/>
      <c r="BS20" s="10"/>
      <c r="BT20" s="10"/>
      <c r="BU20" s="10"/>
    </row>
    <row r="21" spans="2:73" x14ac:dyDescent="0.2">
      <c r="B21" s="25" t="s">
        <v>38</v>
      </c>
      <c r="C21" s="26">
        <v>33</v>
      </c>
      <c r="D21" s="27">
        <v>10</v>
      </c>
      <c r="E21" s="28">
        <v>28</v>
      </c>
      <c r="F21" s="29">
        <v>0.35699999999999998</v>
      </c>
      <c r="G21" s="30">
        <v>3</v>
      </c>
      <c r="H21" s="31">
        <v>10</v>
      </c>
      <c r="I21" s="32">
        <v>0.3</v>
      </c>
      <c r="J21" s="33">
        <v>8</v>
      </c>
      <c r="K21" s="34">
        <v>10</v>
      </c>
      <c r="L21" s="35">
        <v>0.8</v>
      </c>
      <c r="M21" s="36">
        <v>2</v>
      </c>
      <c r="N21" s="37">
        <v>8</v>
      </c>
      <c r="O21" s="38">
        <v>10</v>
      </c>
      <c r="P21" s="39">
        <v>9</v>
      </c>
      <c r="Q21" s="30">
        <v>6</v>
      </c>
      <c r="R21" s="38">
        <v>3</v>
      </c>
      <c r="S21" s="40">
        <v>0</v>
      </c>
      <c r="T21" s="41">
        <v>6</v>
      </c>
      <c r="X21" t="s">
        <v>39</v>
      </c>
      <c r="Y21" s="9">
        <v>21</v>
      </c>
      <c r="Z21" t="s">
        <v>40</v>
      </c>
      <c r="AA21">
        <v>34</v>
      </c>
      <c r="AB21">
        <v>23</v>
      </c>
      <c r="AC21">
        <v>7.8</v>
      </c>
      <c r="AD21">
        <v>3</v>
      </c>
      <c r="AE21">
        <v>7.2</v>
      </c>
      <c r="AF21">
        <v>41.1</v>
      </c>
      <c r="AG21">
        <v>1.9</v>
      </c>
      <c r="AH21">
        <v>4.0999999999999996</v>
      </c>
      <c r="AI21">
        <v>45.4</v>
      </c>
      <c r="AJ21">
        <v>1.1000000000000001</v>
      </c>
      <c r="AK21">
        <v>3.1</v>
      </c>
      <c r="AL21">
        <v>35.200000000000003</v>
      </c>
      <c r="AM21">
        <v>0.8</v>
      </c>
      <c r="AN21">
        <v>1.1000000000000001</v>
      </c>
      <c r="AO21">
        <v>66.7</v>
      </c>
      <c r="AP21">
        <v>0.8</v>
      </c>
      <c r="AQ21">
        <v>3.1</v>
      </c>
      <c r="AR21">
        <v>4</v>
      </c>
      <c r="AS21">
        <v>1.1000000000000001</v>
      </c>
      <c r="AT21">
        <v>1.4</v>
      </c>
      <c r="AU21">
        <v>0.8</v>
      </c>
      <c r="AV21">
        <v>0.5</v>
      </c>
      <c r="AW21">
        <v>1.4</v>
      </c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0"/>
      <c r="BP21" s="10"/>
      <c r="BQ21" s="10"/>
      <c r="BR21" s="10"/>
      <c r="BS21" s="10"/>
      <c r="BT21" s="10"/>
      <c r="BU21" s="10"/>
    </row>
    <row r="22" spans="2:73" x14ac:dyDescent="0.2"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X22" t="s">
        <v>41</v>
      </c>
      <c r="Y22" s="9">
        <v>26</v>
      </c>
      <c r="Z22" t="s">
        <v>40</v>
      </c>
      <c r="AA22">
        <v>34</v>
      </c>
      <c r="AB22">
        <v>22.9</v>
      </c>
      <c r="AC22">
        <v>13.1</v>
      </c>
      <c r="AD22">
        <v>5.4</v>
      </c>
      <c r="AE22">
        <v>8.6</v>
      </c>
      <c r="AF22">
        <v>62.8</v>
      </c>
      <c r="AG22">
        <v>5.4</v>
      </c>
      <c r="AH22">
        <v>8.6</v>
      </c>
      <c r="AI22">
        <v>62.8</v>
      </c>
      <c r="AJ22">
        <v>0</v>
      </c>
      <c r="AK22">
        <v>0</v>
      </c>
      <c r="AL22">
        <v>0</v>
      </c>
      <c r="AM22">
        <v>2.2999999999999998</v>
      </c>
      <c r="AN22">
        <v>3.7</v>
      </c>
      <c r="AO22">
        <v>63.2</v>
      </c>
      <c r="AP22">
        <v>3.6</v>
      </c>
      <c r="AQ22">
        <v>3.4</v>
      </c>
      <c r="AR22">
        <v>7</v>
      </c>
      <c r="AS22">
        <v>1.1000000000000001</v>
      </c>
      <c r="AT22">
        <v>2</v>
      </c>
      <c r="AU22">
        <v>1</v>
      </c>
      <c r="AV22">
        <v>0.2</v>
      </c>
      <c r="AW22">
        <v>2.4</v>
      </c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0"/>
      <c r="BP22" s="10"/>
      <c r="BQ22" s="10"/>
      <c r="BR22" s="10"/>
      <c r="BS22" s="10"/>
      <c r="BT22" s="10"/>
      <c r="BU22" s="10"/>
    </row>
    <row r="23" spans="2:73" x14ac:dyDescent="0.2"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X23" t="s">
        <v>42</v>
      </c>
      <c r="Y23" s="9">
        <v>31</v>
      </c>
      <c r="Z23" t="s">
        <v>31</v>
      </c>
      <c r="AA23">
        <v>31</v>
      </c>
      <c r="AB23">
        <v>16.899999999999999</v>
      </c>
      <c r="AC23">
        <v>5.6</v>
      </c>
      <c r="AD23">
        <v>2.1</v>
      </c>
      <c r="AE23">
        <v>4.7</v>
      </c>
      <c r="AF23">
        <v>44.2</v>
      </c>
      <c r="AG23">
        <v>1.7</v>
      </c>
      <c r="AH23">
        <v>3.5</v>
      </c>
      <c r="AI23">
        <v>48.1</v>
      </c>
      <c r="AJ23">
        <v>0.4</v>
      </c>
      <c r="AK23">
        <v>1.3</v>
      </c>
      <c r="AL23">
        <v>33.299999999999997</v>
      </c>
      <c r="AM23">
        <v>1</v>
      </c>
      <c r="AN23">
        <v>1.4</v>
      </c>
      <c r="AO23">
        <v>72.099999999999994</v>
      </c>
      <c r="AP23">
        <v>1</v>
      </c>
      <c r="AQ23">
        <v>2.2999999999999998</v>
      </c>
      <c r="AR23">
        <v>3.3</v>
      </c>
      <c r="AS23">
        <v>1.7</v>
      </c>
      <c r="AT23">
        <v>1.7</v>
      </c>
      <c r="AU23">
        <v>0.9</v>
      </c>
      <c r="AV23">
        <v>0.1</v>
      </c>
      <c r="AW23">
        <v>1.3</v>
      </c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0"/>
      <c r="BP23" s="10"/>
      <c r="BQ23" s="10"/>
      <c r="BR23" s="10"/>
      <c r="BS23" s="10"/>
      <c r="BT23" s="10"/>
      <c r="BU23" s="10"/>
    </row>
    <row r="24" spans="2:73" x14ac:dyDescent="0.2">
      <c r="B24" s="2"/>
      <c r="C24" s="2"/>
      <c r="D24" s="2"/>
      <c r="E24" s="2"/>
      <c r="F24" s="2"/>
      <c r="G24" s="2"/>
      <c r="H24" s="2"/>
      <c r="I24" s="3"/>
      <c r="J24" s="3" t="s">
        <v>43</v>
      </c>
      <c r="K24" s="2"/>
      <c r="L24" s="2"/>
      <c r="M24" s="2"/>
      <c r="N24" s="2"/>
      <c r="O24" s="2"/>
      <c r="P24" s="2"/>
      <c r="Q24" s="2"/>
      <c r="R24" s="2"/>
      <c r="S24" s="2"/>
      <c r="T24" s="2"/>
      <c r="X24" t="s">
        <v>44</v>
      </c>
      <c r="Y24" s="9">
        <v>36</v>
      </c>
      <c r="Z24" t="s">
        <v>40</v>
      </c>
      <c r="AA24">
        <v>34</v>
      </c>
      <c r="AB24">
        <v>13.6</v>
      </c>
      <c r="AC24">
        <v>5.6</v>
      </c>
      <c r="AD24">
        <v>2.1</v>
      </c>
      <c r="AE24">
        <v>4.9000000000000004</v>
      </c>
      <c r="AF24">
        <v>43.7</v>
      </c>
      <c r="AG24">
        <v>2.1</v>
      </c>
      <c r="AH24">
        <v>4.5999999999999996</v>
      </c>
      <c r="AI24">
        <v>46.2</v>
      </c>
      <c r="AJ24">
        <v>0</v>
      </c>
      <c r="AK24">
        <v>0.3</v>
      </c>
      <c r="AL24">
        <v>9.1</v>
      </c>
      <c r="AM24">
        <v>1.3</v>
      </c>
      <c r="AN24">
        <v>2</v>
      </c>
      <c r="AO24">
        <v>64.7</v>
      </c>
      <c r="AP24">
        <v>1.4</v>
      </c>
      <c r="AQ24">
        <v>2</v>
      </c>
      <c r="AR24">
        <v>3.3</v>
      </c>
      <c r="AS24">
        <v>1</v>
      </c>
      <c r="AT24">
        <v>1.1000000000000001</v>
      </c>
      <c r="AU24">
        <v>0.5</v>
      </c>
      <c r="AV24">
        <v>0.4</v>
      </c>
      <c r="AW24">
        <v>1.6</v>
      </c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0"/>
      <c r="BP24" s="10"/>
      <c r="BQ24" s="10"/>
      <c r="BR24" s="10"/>
      <c r="BS24" s="10"/>
      <c r="BT24" s="10"/>
      <c r="BU24" s="10"/>
    </row>
    <row r="25" spans="2:73" x14ac:dyDescent="0.2">
      <c r="B25" s="11"/>
      <c r="C25" s="12" t="s">
        <v>9</v>
      </c>
      <c r="D25" s="12" t="s">
        <v>10</v>
      </c>
      <c r="E25" s="12" t="s">
        <v>11</v>
      </c>
      <c r="F25" s="12" t="s">
        <v>12</v>
      </c>
      <c r="G25" s="12" t="s">
        <v>16</v>
      </c>
      <c r="H25" s="12" t="s">
        <v>17</v>
      </c>
      <c r="I25" s="12" t="s">
        <v>18</v>
      </c>
      <c r="J25" s="12" t="s">
        <v>19</v>
      </c>
      <c r="K25" s="12" t="s">
        <v>20</v>
      </c>
      <c r="L25" s="12" t="s">
        <v>21</v>
      </c>
      <c r="M25" s="12" t="s">
        <v>22</v>
      </c>
      <c r="N25" s="12" t="s">
        <v>23</v>
      </c>
      <c r="O25" s="12" t="s">
        <v>24</v>
      </c>
      <c r="P25" s="12" t="s">
        <v>25</v>
      </c>
      <c r="Q25" s="12" t="s">
        <v>26</v>
      </c>
      <c r="R25" s="12" t="s">
        <v>27</v>
      </c>
      <c r="S25" s="12" t="s">
        <v>28</v>
      </c>
      <c r="T25" s="12" t="s">
        <v>29</v>
      </c>
      <c r="X25" t="s">
        <v>45</v>
      </c>
      <c r="Y25" s="9">
        <v>41</v>
      </c>
      <c r="Z25" t="s">
        <v>31</v>
      </c>
      <c r="AA25">
        <v>20</v>
      </c>
      <c r="AB25">
        <v>5.3</v>
      </c>
      <c r="AC25">
        <v>0.8</v>
      </c>
      <c r="AD25">
        <v>0.3</v>
      </c>
      <c r="AE25">
        <v>1.1000000000000001</v>
      </c>
      <c r="AF25">
        <v>33.299999999999997</v>
      </c>
      <c r="AG25">
        <v>0.3</v>
      </c>
      <c r="AH25">
        <v>0.8</v>
      </c>
      <c r="AI25">
        <v>35.299999999999997</v>
      </c>
      <c r="AJ25">
        <v>0.1</v>
      </c>
      <c r="AK25">
        <v>0.2</v>
      </c>
      <c r="AL25">
        <v>25</v>
      </c>
      <c r="AM25">
        <v>0.1</v>
      </c>
      <c r="AN25">
        <v>0.3</v>
      </c>
      <c r="AO25">
        <v>14.3</v>
      </c>
      <c r="AP25">
        <v>0.1</v>
      </c>
      <c r="AQ25">
        <v>0.5</v>
      </c>
      <c r="AR25">
        <v>0.6</v>
      </c>
      <c r="AS25">
        <v>0.5</v>
      </c>
      <c r="AT25">
        <v>0.8</v>
      </c>
      <c r="AU25">
        <v>0.1</v>
      </c>
      <c r="AV25">
        <v>0.1</v>
      </c>
      <c r="AW25">
        <v>1</v>
      </c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0"/>
      <c r="BP25" s="10"/>
      <c r="BQ25" s="10"/>
      <c r="BR25" s="10"/>
      <c r="BS25" s="10"/>
      <c r="BT25" s="10"/>
      <c r="BU25" s="10"/>
    </row>
    <row r="26" spans="2:73" x14ac:dyDescent="0.2">
      <c r="B26" s="13" t="s">
        <v>46</v>
      </c>
      <c r="C26" s="44">
        <v>34</v>
      </c>
      <c r="D26" s="45">
        <v>11</v>
      </c>
      <c r="E26" s="46">
        <v>30</v>
      </c>
      <c r="F26" s="46">
        <v>0.36699999999999999</v>
      </c>
      <c r="G26" s="21">
        <v>3</v>
      </c>
      <c r="H26" s="21">
        <v>10</v>
      </c>
      <c r="I26" s="16">
        <v>0.3</v>
      </c>
      <c r="J26" s="15">
        <v>8</v>
      </c>
      <c r="K26" s="15">
        <v>10</v>
      </c>
      <c r="L26" s="15">
        <v>0.8</v>
      </c>
      <c r="M26" s="21">
        <v>2</v>
      </c>
      <c r="N26" s="47">
        <v>10</v>
      </c>
      <c r="O26" s="16">
        <v>12</v>
      </c>
      <c r="P26" s="18">
        <v>10</v>
      </c>
      <c r="Q26" s="16">
        <v>7</v>
      </c>
      <c r="R26" s="16">
        <v>4</v>
      </c>
      <c r="S26" s="21">
        <v>0</v>
      </c>
      <c r="T26" s="48">
        <v>9</v>
      </c>
      <c r="X26" t="s">
        <v>47</v>
      </c>
      <c r="Y26" s="9">
        <v>46</v>
      </c>
      <c r="Z26" t="s">
        <v>31</v>
      </c>
      <c r="AA26">
        <v>16</v>
      </c>
      <c r="AB26">
        <v>5.2</v>
      </c>
      <c r="AC26">
        <v>1.3</v>
      </c>
      <c r="AD26">
        <v>0.5</v>
      </c>
      <c r="AE26">
        <v>1.9</v>
      </c>
      <c r="AF26">
        <v>25.8</v>
      </c>
      <c r="AG26">
        <v>0.2</v>
      </c>
      <c r="AH26">
        <v>0.6</v>
      </c>
      <c r="AI26">
        <v>40</v>
      </c>
      <c r="AJ26">
        <v>0.2</v>
      </c>
      <c r="AK26">
        <v>1.3</v>
      </c>
      <c r="AL26">
        <v>19</v>
      </c>
      <c r="AM26">
        <v>0.1</v>
      </c>
      <c r="AN26">
        <v>0.2</v>
      </c>
      <c r="AO26">
        <v>25</v>
      </c>
      <c r="AP26">
        <v>0.3</v>
      </c>
      <c r="AQ26">
        <v>0.2</v>
      </c>
      <c r="AR26">
        <v>0.6</v>
      </c>
      <c r="AS26">
        <v>0.4</v>
      </c>
      <c r="AT26">
        <v>0.2</v>
      </c>
      <c r="AU26">
        <v>0.1</v>
      </c>
      <c r="AV26">
        <v>0.1</v>
      </c>
      <c r="AW26">
        <v>0.2</v>
      </c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0"/>
      <c r="BP26" s="10"/>
      <c r="BQ26" s="10"/>
      <c r="BR26" s="10"/>
      <c r="BS26" s="10"/>
      <c r="BT26" s="10"/>
      <c r="BU26" s="10"/>
    </row>
    <row r="27" spans="2:73" x14ac:dyDescent="0.2">
      <c r="B27" s="25" t="s">
        <v>48</v>
      </c>
      <c r="C27" s="49">
        <v>28</v>
      </c>
      <c r="D27" s="27">
        <v>10</v>
      </c>
      <c r="E27" s="50">
        <v>25</v>
      </c>
      <c r="F27" s="51">
        <v>0.4</v>
      </c>
      <c r="G27" s="40">
        <v>2</v>
      </c>
      <c r="H27" s="52">
        <v>8</v>
      </c>
      <c r="I27" s="40">
        <v>0.25</v>
      </c>
      <c r="J27" s="38">
        <v>5</v>
      </c>
      <c r="K27" s="37">
        <v>7</v>
      </c>
      <c r="L27" s="53">
        <v>0.71399999999999997</v>
      </c>
      <c r="M27" s="36">
        <v>2</v>
      </c>
      <c r="N27" s="37">
        <v>8</v>
      </c>
      <c r="O27" s="38">
        <v>10</v>
      </c>
      <c r="P27" s="54">
        <v>8</v>
      </c>
      <c r="Q27" s="37">
        <v>7</v>
      </c>
      <c r="R27" s="38">
        <v>3</v>
      </c>
      <c r="S27" s="40">
        <v>0</v>
      </c>
      <c r="T27" s="55">
        <v>7</v>
      </c>
      <c r="X27" t="s">
        <v>49</v>
      </c>
      <c r="Y27" s="9">
        <v>51</v>
      </c>
      <c r="Z27" t="s">
        <v>40</v>
      </c>
      <c r="AA27">
        <v>18</v>
      </c>
      <c r="AB27">
        <v>4.5999999999999996</v>
      </c>
      <c r="AC27">
        <v>1.9</v>
      </c>
      <c r="AD27">
        <v>0.6</v>
      </c>
      <c r="AE27">
        <v>1.4</v>
      </c>
      <c r="AF27">
        <v>44</v>
      </c>
      <c r="AG27">
        <v>0.6</v>
      </c>
      <c r="AH27">
        <v>1.4</v>
      </c>
      <c r="AI27">
        <v>44</v>
      </c>
      <c r="AJ27">
        <v>0</v>
      </c>
      <c r="AK27">
        <v>0</v>
      </c>
      <c r="AL27">
        <v>0</v>
      </c>
      <c r="AM27">
        <v>0.7</v>
      </c>
      <c r="AN27">
        <v>0.9</v>
      </c>
      <c r="AO27">
        <v>70.599999999999994</v>
      </c>
      <c r="AP27">
        <v>0.9</v>
      </c>
      <c r="AQ27">
        <v>0.7</v>
      </c>
      <c r="AR27">
        <v>1.6</v>
      </c>
      <c r="AS27">
        <v>0.3</v>
      </c>
      <c r="AT27">
        <v>0.3</v>
      </c>
      <c r="AU27">
        <v>0.1</v>
      </c>
      <c r="AV27">
        <v>0.3</v>
      </c>
      <c r="AW27">
        <v>0.3</v>
      </c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0"/>
      <c r="BP27" s="10"/>
      <c r="BQ27" s="10"/>
      <c r="BR27" s="10"/>
      <c r="BS27" s="10"/>
      <c r="BT27" s="10"/>
      <c r="BU27" s="10"/>
    </row>
    <row r="28" spans="2:73" x14ac:dyDescent="0.2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X28" t="s">
        <v>50</v>
      </c>
      <c r="Y28" s="9">
        <v>55</v>
      </c>
      <c r="Z28" t="s">
        <v>31</v>
      </c>
      <c r="AA28">
        <v>18</v>
      </c>
      <c r="AB28">
        <v>4.5999999999999996</v>
      </c>
      <c r="AC28">
        <v>0.4</v>
      </c>
      <c r="AD28">
        <v>0.1</v>
      </c>
      <c r="AE28">
        <v>0.6</v>
      </c>
      <c r="AF28">
        <v>23.1</v>
      </c>
      <c r="AG28">
        <v>0.1</v>
      </c>
      <c r="AH28">
        <v>0.3</v>
      </c>
      <c r="AI28">
        <v>28.6</v>
      </c>
      <c r="AJ28">
        <v>0</v>
      </c>
      <c r="AK28">
        <v>0.3</v>
      </c>
      <c r="AL28">
        <v>16.7</v>
      </c>
      <c r="AM28">
        <v>0.1</v>
      </c>
      <c r="AN28">
        <v>0.1</v>
      </c>
      <c r="AO28">
        <v>100</v>
      </c>
      <c r="AP28">
        <v>0.1</v>
      </c>
      <c r="AQ28">
        <v>0.2</v>
      </c>
      <c r="AR28">
        <v>0.3</v>
      </c>
      <c r="AS28">
        <v>0.6</v>
      </c>
      <c r="AT28">
        <v>0.4</v>
      </c>
      <c r="AU28">
        <v>0.4</v>
      </c>
      <c r="AV28">
        <v>0</v>
      </c>
      <c r="AW28">
        <v>0.3</v>
      </c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0"/>
      <c r="BP28" s="10"/>
      <c r="BQ28" s="10"/>
      <c r="BR28" s="10"/>
      <c r="BS28" s="10"/>
      <c r="BT28" s="10"/>
      <c r="BU28" s="10"/>
    </row>
    <row r="29" spans="2:73" x14ac:dyDescent="0.2"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X29" t="s">
        <v>51</v>
      </c>
      <c r="Y29" s="56">
        <v>56</v>
      </c>
      <c r="Z29" t="s">
        <v>31</v>
      </c>
      <c r="AA29">
        <v>18</v>
      </c>
      <c r="AB29">
        <v>4.5999999999999996</v>
      </c>
      <c r="AC29">
        <v>0.5</v>
      </c>
      <c r="AD29">
        <v>0.2</v>
      </c>
      <c r="AE29">
        <v>0.9</v>
      </c>
      <c r="AF29">
        <v>23.1</v>
      </c>
      <c r="AG29">
        <v>0.1</v>
      </c>
      <c r="AH29">
        <v>0.7</v>
      </c>
      <c r="AI29">
        <v>20</v>
      </c>
      <c r="AJ29">
        <v>0.1</v>
      </c>
      <c r="AK29">
        <v>0.2</v>
      </c>
      <c r="AL29">
        <v>33.299999999999997</v>
      </c>
      <c r="AM29">
        <v>0</v>
      </c>
      <c r="AN29">
        <v>0.1</v>
      </c>
      <c r="AO29">
        <v>0</v>
      </c>
      <c r="AP29">
        <v>0.1</v>
      </c>
      <c r="AQ29">
        <v>0.7</v>
      </c>
      <c r="AR29">
        <v>0.8</v>
      </c>
      <c r="AS29">
        <v>0.2</v>
      </c>
      <c r="AT29">
        <v>0.4</v>
      </c>
      <c r="AU29">
        <v>0.1</v>
      </c>
      <c r="AV29">
        <v>0</v>
      </c>
      <c r="AW29">
        <v>0.6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0"/>
      <c r="BP29" s="10"/>
      <c r="BQ29" s="10"/>
      <c r="BR29" s="10"/>
      <c r="BS29" s="10"/>
      <c r="BT29" s="10"/>
      <c r="BU29" s="10"/>
    </row>
    <row r="30" spans="2:73" x14ac:dyDescent="0.2">
      <c r="B30" s="2"/>
      <c r="C30" s="2"/>
      <c r="D30" s="2"/>
      <c r="E30" s="2"/>
      <c r="F30" s="2"/>
      <c r="G30" s="2"/>
      <c r="H30" s="2"/>
      <c r="I30" s="3"/>
      <c r="J30" s="3" t="s">
        <v>52</v>
      </c>
      <c r="K30" s="2"/>
      <c r="L30" s="2"/>
      <c r="M30" s="2"/>
      <c r="N30" s="2"/>
      <c r="O30" s="2"/>
      <c r="P30" s="2"/>
      <c r="Q30" s="2"/>
      <c r="R30" s="2"/>
      <c r="S30" s="2"/>
      <c r="T30" s="2"/>
      <c r="X30" s="57" t="s">
        <v>53</v>
      </c>
      <c r="Y30" s="57">
        <v>67</v>
      </c>
      <c r="Z30" s="57" t="s">
        <v>40</v>
      </c>
      <c r="AA30" s="57">
        <v>18</v>
      </c>
      <c r="AB30" s="57">
        <v>4.5999999999999996</v>
      </c>
      <c r="AC30" s="57">
        <v>0.7</v>
      </c>
      <c r="AD30" s="57">
        <v>0.2</v>
      </c>
      <c r="AE30" s="57">
        <v>1</v>
      </c>
      <c r="AF30" s="57">
        <v>22.2</v>
      </c>
      <c r="AG30" s="57">
        <v>0.2</v>
      </c>
      <c r="AH30" s="57">
        <v>1</v>
      </c>
      <c r="AI30" s="57">
        <v>22.2</v>
      </c>
      <c r="AJ30" s="57">
        <v>0</v>
      </c>
      <c r="AK30" s="57">
        <v>0</v>
      </c>
      <c r="AL30" s="57">
        <v>0</v>
      </c>
      <c r="AM30" s="57">
        <v>0.2</v>
      </c>
      <c r="AN30" s="57">
        <v>0.7</v>
      </c>
      <c r="AO30" s="57">
        <v>33.299999999999997</v>
      </c>
      <c r="AP30" s="57">
        <v>0.2</v>
      </c>
      <c r="AQ30" s="57">
        <v>0.4</v>
      </c>
      <c r="AR30" s="57">
        <v>0.7</v>
      </c>
      <c r="AS30" s="57">
        <v>0</v>
      </c>
      <c r="AT30" s="57">
        <v>0.1</v>
      </c>
      <c r="AU30" s="57">
        <v>0.2</v>
      </c>
      <c r="AV30" s="57">
        <v>0</v>
      </c>
      <c r="AW30" s="57">
        <v>0.2</v>
      </c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</row>
    <row r="31" spans="2:73" x14ac:dyDescent="0.2">
      <c r="B31" s="11"/>
      <c r="C31" s="12" t="s">
        <v>9</v>
      </c>
      <c r="D31" s="12" t="s">
        <v>10</v>
      </c>
      <c r="E31" s="12" t="s">
        <v>11</v>
      </c>
      <c r="F31" s="12" t="s">
        <v>12</v>
      </c>
      <c r="G31" s="12" t="s">
        <v>16</v>
      </c>
      <c r="H31" s="12" t="s">
        <v>17</v>
      </c>
      <c r="I31" s="12" t="s">
        <v>18</v>
      </c>
      <c r="J31" s="12" t="s">
        <v>19</v>
      </c>
      <c r="K31" s="12" t="s">
        <v>20</v>
      </c>
      <c r="L31" s="12" t="s">
        <v>21</v>
      </c>
      <c r="M31" s="12" t="s">
        <v>22</v>
      </c>
      <c r="N31" s="12" t="s">
        <v>23</v>
      </c>
      <c r="O31" s="12" t="s">
        <v>24</v>
      </c>
      <c r="P31" s="12" t="s">
        <v>25</v>
      </c>
      <c r="Q31" s="12" t="s">
        <v>26</v>
      </c>
      <c r="R31" s="12" t="s">
        <v>27</v>
      </c>
      <c r="S31" s="12" t="s">
        <v>28</v>
      </c>
      <c r="T31" s="12" t="s">
        <v>29</v>
      </c>
      <c r="X31" s="2"/>
      <c r="Y31" s="2"/>
      <c r="Z31" s="2"/>
      <c r="AA31" s="2"/>
      <c r="AB31" s="2"/>
      <c r="AC31" s="59">
        <f>SUM(AC17:AC30)</f>
        <v>75.2</v>
      </c>
      <c r="AD31" s="59">
        <f>SUM(AD17:AD30)</f>
        <v>28.500000000000004</v>
      </c>
      <c r="AE31" s="59">
        <f>SUM(AE17:AE30)</f>
        <v>64.7</v>
      </c>
      <c r="AF31" s="60">
        <f>AD31/AE31</f>
        <v>0.44049459041731071</v>
      </c>
      <c r="AG31" s="59">
        <f>SUM(AG17:AG30)</f>
        <v>23.700000000000006</v>
      </c>
      <c r="AH31" s="59">
        <f>SUM(AH17:AH30)</f>
        <v>49.6</v>
      </c>
      <c r="AI31" s="60">
        <f>AG31/AH31</f>
        <v>0.47782258064516142</v>
      </c>
      <c r="AJ31" s="59">
        <f>SUM(AJ17:AJ30)</f>
        <v>4.6999999999999993</v>
      </c>
      <c r="AK31" s="59">
        <f>SUM(AK17:AK30)</f>
        <v>15</v>
      </c>
      <c r="AL31" s="60">
        <f>AJ31/AK31</f>
        <v>0.3133333333333333</v>
      </c>
      <c r="AM31" s="59">
        <f>SUM(AM17:AM30)</f>
        <v>13.499999999999998</v>
      </c>
      <c r="AN31" s="59">
        <f>SUM(AN17:AN30)</f>
        <v>19.600000000000005</v>
      </c>
      <c r="AO31" s="60">
        <f>AM31/AN31</f>
        <v>0.68877551020408134</v>
      </c>
      <c r="AP31" s="59">
        <f>SUM(AP17:AP30)</f>
        <v>12.299999999999999</v>
      </c>
      <c r="AQ31" s="59">
        <f>SUM(AQ17:AQ30)</f>
        <v>26.099999999999994</v>
      </c>
      <c r="AR31" s="59">
        <f>SUM(AR17:AR30)</f>
        <v>38.5</v>
      </c>
      <c r="AS31" s="59">
        <f>SUM(AS17:AS30)</f>
        <v>16.8</v>
      </c>
      <c r="AT31" s="59">
        <f>SUM(AT17:AT30)</f>
        <v>17.499999999999996</v>
      </c>
      <c r="AU31" s="59">
        <f>SUM(AU17:AU30)</f>
        <v>7.9999999999999991</v>
      </c>
      <c r="AV31" s="59">
        <f>SUM(AV17:AV30)</f>
        <v>3.5</v>
      </c>
      <c r="AW31" s="59">
        <f>SUM(AW17:AW30)</f>
        <v>18.399999999999999</v>
      </c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</row>
    <row r="32" spans="2:73" x14ac:dyDescent="0.2">
      <c r="B32" s="13" t="s">
        <v>35</v>
      </c>
      <c r="C32" s="61">
        <v>21</v>
      </c>
      <c r="D32" s="62">
        <v>7</v>
      </c>
      <c r="E32" s="19">
        <v>17</v>
      </c>
      <c r="F32" s="63">
        <v>0.41199999999999998</v>
      </c>
      <c r="G32" s="15">
        <v>1</v>
      </c>
      <c r="H32" s="16">
        <v>2</v>
      </c>
      <c r="I32" s="15">
        <v>0.5</v>
      </c>
      <c r="J32" s="16">
        <v>4</v>
      </c>
      <c r="K32" s="16">
        <v>6</v>
      </c>
      <c r="L32" s="16">
        <v>0.66700000000000004</v>
      </c>
      <c r="M32" s="16">
        <v>4</v>
      </c>
      <c r="N32" s="16">
        <v>8</v>
      </c>
      <c r="O32" s="16">
        <v>12</v>
      </c>
      <c r="P32" s="16">
        <v>2</v>
      </c>
      <c r="Q32" s="18">
        <v>4</v>
      </c>
      <c r="R32" s="15">
        <v>2</v>
      </c>
      <c r="S32" s="16">
        <v>2</v>
      </c>
      <c r="T32" s="64">
        <v>6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Y32" s="1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</row>
    <row r="33" spans="2:72" x14ac:dyDescent="0.2">
      <c r="B33" s="25" t="s">
        <v>54</v>
      </c>
      <c r="C33" s="65">
        <v>20</v>
      </c>
      <c r="D33" s="66">
        <v>8</v>
      </c>
      <c r="E33" s="67">
        <v>17</v>
      </c>
      <c r="F33" s="68">
        <v>0.47099999999999997</v>
      </c>
      <c r="G33" s="36">
        <v>1</v>
      </c>
      <c r="H33" s="69">
        <v>3</v>
      </c>
      <c r="I33" s="36">
        <v>0.33300000000000002</v>
      </c>
      <c r="J33" s="36">
        <v>3</v>
      </c>
      <c r="K33" s="36">
        <v>5</v>
      </c>
      <c r="L33" s="36">
        <v>0.6</v>
      </c>
      <c r="M33" s="36">
        <v>5</v>
      </c>
      <c r="N33" s="70">
        <v>8</v>
      </c>
      <c r="O33" s="71">
        <v>14</v>
      </c>
      <c r="P33" s="72">
        <v>3</v>
      </c>
      <c r="Q33" s="36">
        <v>4</v>
      </c>
      <c r="R33" s="40">
        <v>1</v>
      </c>
      <c r="S33" s="40">
        <v>1</v>
      </c>
      <c r="T33" s="73">
        <v>8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Y33" s="1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</row>
    <row r="34" spans="2:72" x14ac:dyDescent="0.2"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X34" s="2"/>
      <c r="Y34" s="2"/>
      <c r="Z34" s="2"/>
      <c r="AA34" s="2"/>
      <c r="AB34" s="2"/>
      <c r="AC34" s="2"/>
      <c r="AD34" s="2"/>
      <c r="AE34" s="3" t="s">
        <v>55</v>
      </c>
      <c r="AF34" s="3"/>
      <c r="AG34" s="3"/>
      <c r="AH34" s="2"/>
      <c r="AI34" s="2"/>
      <c r="AJ34" s="2"/>
      <c r="AK34" s="2"/>
      <c r="AL34" s="2"/>
      <c r="AM34" s="2"/>
      <c r="AN34" s="2"/>
      <c r="AY34" s="1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</row>
    <row r="35" spans="2:72" x14ac:dyDescent="0.2"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X35" s="74" t="s">
        <v>4</v>
      </c>
      <c r="Y35" s="5" t="s">
        <v>5</v>
      </c>
      <c r="Z35" s="6" t="s">
        <v>56</v>
      </c>
      <c r="AA35" s="6" t="s">
        <v>7</v>
      </c>
      <c r="AB35" s="6" t="s">
        <v>8</v>
      </c>
      <c r="AC35" s="6" t="s">
        <v>9</v>
      </c>
      <c r="AD35" s="6" t="s">
        <v>10</v>
      </c>
      <c r="AE35" s="6" t="s">
        <v>11</v>
      </c>
      <c r="AF35" s="7" t="s">
        <v>12</v>
      </c>
      <c r="AG35" s="6" t="s">
        <v>13</v>
      </c>
      <c r="AH35" s="6" t="s">
        <v>14</v>
      </c>
      <c r="AI35" s="7" t="s">
        <v>15</v>
      </c>
      <c r="AJ35" s="6" t="s">
        <v>16</v>
      </c>
      <c r="AK35" s="6" t="s">
        <v>17</v>
      </c>
      <c r="AL35" s="7" t="s">
        <v>18</v>
      </c>
      <c r="AM35" s="6" t="s">
        <v>19</v>
      </c>
      <c r="AN35" s="6" t="s">
        <v>20</v>
      </c>
      <c r="AO35" s="7" t="s">
        <v>21</v>
      </c>
      <c r="AP35" s="6" t="s">
        <v>22</v>
      </c>
      <c r="AQ35" s="6" t="s">
        <v>23</v>
      </c>
      <c r="AR35" s="6" t="s">
        <v>24</v>
      </c>
      <c r="AS35" s="6" t="s">
        <v>25</v>
      </c>
      <c r="AT35" s="6" t="s">
        <v>26</v>
      </c>
      <c r="AU35" s="6" t="s">
        <v>27</v>
      </c>
      <c r="AV35" s="6" t="s">
        <v>28</v>
      </c>
      <c r="AW35" s="6" t="s">
        <v>29</v>
      </c>
      <c r="AY35" s="1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</row>
    <row r="36" spans="2:72" x14ac:dyDescent="0.2">
      <c r="B36" s="2"/>
      <c r="C36" s="2"/>
      <c r="D36" s="2"/>
      <c r="E36" s="2"/>
      <c r="F36" s="2"/>
      <c r="G36" s="2"/>
      <c r="H36" s="2"/>
      <c r="I36" s="3"/>
      <c r="J36" s="3" t="s">
        <v>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X36" s="75" t="s">
        <v>58</v>
      </c>
      <c r="Y36" s="9">
        <v>1</v>
      </c>
      <c r="Z36" t="s">
        <v>31</v>
      </c>
      <c r="AA36">
        <v>33</v>
      </c>
      <c r="AB36">
        <v>33.200000000000003</v>
      </c>
      <c r="AC36">
        <v>9.6</v>
      </c>
      <c r="AD36">
        <v>3.2</v>
      </c>
      <c r="AE36">
        <v>8.9</v>
      </c>
      <c r="AF36">
        <v>35.4</v>
      </c>
      <c r="AG36">
        <v>0.8</v>
      </c>
      <c r="AH36">
        <v>2.7</v>
      </c>
      <c r="AI36">
        <v>27.8</v>
      </c>
      <c r="AJ36">
        <v>2.4</v>
      </c>
      <c r="AK36">
        <v>6.2</v>
      </c>
      <c r="AL36">
        <v>38.700000000000003</v>
      </c>
      <c r="AM36">
        <v>0.9</v>
      </c>
      <c r="AN36">
        <v>1.1000000000000001</v>
      </c>
      <c r="AO36">
        <v>83.3</v>
      </c>
      <c r="AP36">
        <v>0.4</v>
      </c>
      <c r="AQ36">
        <v>2.5</v>
      </c>
      <c r="AR36">
        <v>2.9</v>
      </c>
      <c r="AS36">
        <v>3.9</v>
      </c>
      <c r="AT36">
        <v>2.1</v>
      </c>
      <c r="AU36">
        <v>1.9</v>
      </c>
      <c r="AV36">
        <v>0.2</v>
      </c>
      <c r="AW36">
        <v>1.3</v>
      </c>
      <c r="AY36" s="1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</row>
    <row r="37" spans="2:72" x14ac:dyDescent="0.2">
      <c r="B37" s="11"/>
      <c r="C37" s="12" t="s">
        <v>9</v>
      </c>
      <c r="D37" s="12" t="s">
        <v>10</v>
      </c>
      <c r="E37" s="12" t="s">
        <v>11</v>
      </c>
      <c r="F37" s="12" t="s">
        <v>12</v>
      </c>
      <c r="G37" s="12" t="s">
        <v>16</v>
      </c>
      <c r="H37" s="12" t="s">
        <v>17</v>
      </c>
      <c r="I37" s="12" t="s">
        <v>18</v>
      </c>
      <c r="J37" s="12" t="s">
        <v>19</v>
      </c>
      <c r="K37" s="12" t="s">
        <v>20</v>
      </c>
      <c r="L37" s="12" t="s">
        <v>21</v>
      </c>
      <c r="M37" s="12" t="s">
        <v>22</v>
      </c>
      <c r="N37" s="12" t="s">
        <v>23</v>
      </c>
      <c r="O37" s="12" t="s">
        <v>24</v>
      </c>
      <c r="P37" s="12" t="s">
        <v>25</v>
      </c>
      <c r="Q37" s="12" t="s">
        <v>26</v>
      </c>
      <c r="R37" s="12" t="s">
        <v>27</v>
      </c>
      <c r="S37" s="12" t="s">
        <v>28</v>
      </c>
      <c r="T37" s="12" t="s">
        <v>29</v>
      </c>
      <c r="X37" s="75" t="s">
        <v>59</v>
      </c>
      <c r="Y37" s="9">
        <v>6</v>
      </c>
      <c r="Z37" t="s">
        <v>31</v>
      </c>
      <c r="AA37">
        <v>27</v>
      </c>
      <c r="AB37">
        <v>29.6</v>
      </c>
      <c r="AC37">
        <v>14.1</v>
      </c>
      <c r="AD37">
        <v>4.5999999999999996</v>
      </c>
      <c r="AE37">
        <v>12.1</v>
      </c>
      <c r="AF37">
        <v>37.5</v>
      </c>
      <c r="AG37">
        <v>3.4</v>
      </c>
      <c r="AH37">
        <v>8.4</v>
      </c>
      <c r="AI37">
        <v>40.5</v>
      </c>
      <c r="AJ37">
        <v>1.1000000000000001</v>
      </c>
      <c r="AK37">
        <v>3.7</v>
      </c>
      <c r="AL37">
        <v>30.7</v>
      </c>
      <c r="AM37">
        <v>3.9</v>
      </c>
      <c r="AN37">
        <v>4.9000000000000004</v>
      </c>
      <c r="AO37">
        <v>79.400000000000006</v>
      </c>
      <c r="AP37">
        <v>1.3</v>
      </c>
      <c r="AQ37">
        <v>3.9</v>
      </c>
      <c r="AR37">
        <v>5.3</v>
      </c>
      <c r="AS37">
        <v>3.5</v>
      </c>
      <c r="AT37">
        <v>2.6</v>
      </c>
      <c r="AU37">
        <v>1.6</v>
      </c>
      <c r="AV37">
        <v>0.3</v>
      </c>
      <c r="AW37">
        <v>2.5</v>
      </c>
      <c r="AY37" s="1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</row>
    <row r="38" spans="2:72" x14ac:dyDescent="0.2">
      <c r="B38" s="13" t="s">
        <v>46</v>
      </c>
      <c r="C38" s="61">
        <v>21</v>
      </c>
      <c r="D38" s="62">
        <v>7</v>
      </c>
      <c r="E38" s="45">
        <v>15</v>
      </c>
      <c r="F38" s="76">
        <v>0.46700000000000003</v>
      </c>
      <c r="G38" s="15">
        <v>1</v>
      </c>
      <c r="H38" s="16">
        <v>2</v>
      </c>
      <c r="I38" s="15">
        <v>0.5</v>
      </c>
      <c r="J38" s="15">
        <v>5</v>
      </c>
      <c r="K38" s="18">
        <v>7</v>
      </c>
      <c r="L38" s="77">
        <v>0.71399999999999997</v>
      </c>
      <c r="M38" s="16">
        <v>4</v>
      </c>
      <c r="N38" s="16">
        <v>8</v>
      </c>
      <c r="O38" s="16">
        <v>12</v>
      </c>
      <c r="P38" s="16">
        <v>2</v>
      </c>
      <c r="Q38" s="16">
        <v>3</v>
      </c>
      <c r="R38" s="15">
        <v>2</v>
      </c>
      <c r="S38" s="16">
        <v>2</v>
      </c>
      <c r="T38" s="78">
        <v>5</v>
      </c>
      <c r="X38" s="75" t="s">
        <v>60</v>
      </c>
      <c r="Y38" s="9">
        <v>11</v>
      </c>
      <c r="Z38" t="s">
        <v>31</v>
      </c>
      <c r="AA38">
        <v>33</v>
      </c>
      <c r="AB38">
        <v>29.5</v>
      </c>
      <c r="AC38">
        <v>12</v>
      </c>
      <c r="AD38">
        <v>3.8</v>
      </c>
      <c r="AE38">
        <v>8.6</v>
      </c>
      <c r="AF38">
        <v>44.2</v>
      </c>
      <c r="AG38">
        <v>3.2</v>
      </c>
      <c r="AH38">
        <v>6.9</v>
      </c>
      <c r="AI38">
        <v>46.1</v>
      </c>
      <c r="AJ38">
        <v>0.6</v>
      </c>
      <c r="AK38">
        <v>1.7</v>
      </c>
      <c r="AL38">
        <v>36.799999999999997</v>
      </c>
      <c r="AM38">
        <v>3.8</v>
      </c>
      <c r="AN38">
        <v>5</v>
      </c>
      <c r="AO38">
        <v>74.7</v>
      </c>
      <c r="AP38">
        <v>0.7</v>
      </c>
      <c r="AQ38">
        <v>2.9</v>
      </c>
      <c r="AR38">
        <v>3.6</v>
      </c>
      <c r="AS38">
        <v>3.9</v>
      </c>
      <c r="AT38">
        <v>2.1</v>
      </c>
      <c r="AU38">
        <v>1.2</v>
      </c>
      <c r="AV38">
        <v>0.2</v>
      </c>
      <c r="AW38">
        <v>2.4</v>
      </c>
      <c r="AY38" s="1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</row>
    <row r="39" spans="2:72" x14ac:dyDescent="0.2">
      <c r="B39" s="25" t="s">
        <v>48</v>
      </c>
      <c r="C39" s="79">
        <v>23</v>
      </c>
      <c r="D39" s="34">
        <v>9</v>
      </c>
      <c r="E39" s="80">
        <v>18</v>
      </c>
      <c r="F39" s="81">
        <v>0.5</v>
      </c>
      <c r="G39" s="36">
        <v>1</v>
      </c>
      <c r="H39" s="69">
        <v>3</v>
      </c>
      <c r="I39" s="36">
        <v>0.33300000000000002</v>
      </c>
      <c r="J39" s="82">
        <v>4</v>
      </c>
      <c r="K39" s="69">
        <v>6</v>
      </c>
      <c r="L39" s="83">
        <v>0.66700000000000004</v>
      </c>
      <c r="M39" s="36">
        <v>5</v>
      </c>
      <c r="N39" s="38">
        <v>7</v>
      </c>
      <c r="O39" s="84">
        <v>12</v>
      </c>
      <c r="P39" s="36">
        <v>2</v>
      </c>
      <c r="Q39" s="36">
        <v>4</v>
      </c>
      <c r="R39" s="40">
        <v>1</v>
      </c>
      <c r="S39" s="40">
        <v>1</v>
      </c>
      <c r="T39" s="85">
        <v>5</v>
      </c>
      <c r="X39" s="75" t="s">
        <v>61</v>
      </c>
      <c r="Y39" s="9">
        <v>16</v>
      </c>
      <c r="Z39" t="s">
        <v>37</v>
      </c>
      <c r="AA39">
        <v>33</v>
      </c>
      <c r="AB39">
        <v>27</v>
      </c>
      <c r="AC39">
        <v>12.5</v>
      </c>
      <c r="AD39">
        <v>5</v>
      </c>
      <c r="AE39">
        <v>10</v>
      </c>
      <c r="AF39">
        <v>49.8</v>
      </c>
      <c r="AG39">
        <v>4</v>
      </c>
      <c r="AH39">
        <v>7.4</v>
      </c>
      <c r="AI39">
        <v>54.3</v>
      </c>
      <c r="AJ39">
        <v>1</v>
      </c>
      <c r="AK39">
        <v>2.6</v>
      </c>
      <c r="AL39">
        <v>37.200000000000003</v>
      </c>
      <c r="AM39">
        <v>1.6</v>
      </c>
      <c r="AN39">
        <v>2</v>
      </c>
      <c r="AO39">
        <v>80</v>
      </c>
      <c r="AP39">
        <v>1.8</v>
      </c>
      <c r="AQ39">
        <v>4.7</v>
      </c>
      <c r="AR39">
        <v>6.5</v>
      </c>
      <c r="AS39">
        <v>1.9</v>
      </c>
      <c r="AT39">
        <v>1.7</v>
      </c>
      <c r="AU39">
        <v>0.8</v>
      </c>
      <c r="AV39">
        <v>0.7</v>
      </c>
      <c r="AW39">
        <v>2.6</v>
      </c>
      <c r="AY39" s="1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</row>
    <row r="40" spans="2:72" x14ac:dyDescent="0.2">
      <c r="B40" s="86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X40" s="75" t="s">
        <v>62</v>
      </c>
      <c r="Y40" s="9">
        <v>21</v>
      </c>
      <c r="Z40" t="s">
        <v>40</v>
      </c>
      <c r="AA40">
        <v>33</v>
      </c>
      <c r="AB40">
        <v>22.3</v>
      </c>
      <c r="AC40">
        <v>6.4</v>
      </c>
      <c r="AD40">
        <v>2.7</v>
      </c>
      <c r="AE40">
        <v>5.6</v>
      </c>
      <c r="AF40">
        <v>48.4</v>
      </c>
      <c r="AG40">
        <v>2.2999999999999998</v>
      </c>
      <c r="AH40">
        <v>4.3</v>
      </c>
      <c r="AI40">
        <v>53.9</v>
      </c>
      <c r="AJ40">
        <v>0.4</v>
      </c>
      <c r="AK40">
        <v>1.4</v>
      </c>
      <c r="AL40">
        <v>31.1</v>
      </c>
      <c r="AM40">
        <v>0.5</v>
      </c>
      <c r="AN40">
        <v>1.1000000000000001</v>
      </c>
      <c r="AO40">
        <v>51.4</v>
      </c>
      <c r="AP40">
        <v>2.4</v>
      </c>
      <c r="AQ40">
        <v>3</v>
      </c>
      <c r="AR40">
        <v>5.4</v>
      </c>
      <c r="AS40">
        <v>1.9</v>
      </c>
      <c r="AT40">
        <v>1.3</v>
      </c>
      <c r="AU40">
        <v>0.8</v>
      </c>
      <c r="AV40">
        <v>0.6</v>
      </c>
      <c r="AW40">
        <v>2.4</v>
      </c>
      <c r="AY40" s="1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</row>
    <row r="41" spans="2:72" x14ac:dyDescent="0.2">
      <c r="B41" s="86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X41" s="75" t="s">
        <v>63</v>
      </c>
      <c r="Y41" s="9">
        <v>26</v>
      </c>
      <c r="Z41" t="s">
        <v>40</v>
      </c>
      <c r="AA41">
        <v>30</v>
      </c>
      <c r="AB41">
        <v>18.8</v>
      </c>
      <c r="AC41">
        <v>9.5</v>
      </c>
      <c r="AD41">
        <v>3.9</v>
      </c>
      <c r="AE41">
        <v>8</v>
      </c>
      <c r="AF41">
        <v>48.1</v>
      </c>
      <c r="AG41">
        <v>3.1</v>
      </c>
      <c r="AH41">
        <v>6.1</v>
      </c>
      <c r="AI41">
        <v>50.5</v>
      </c>
      <c r="AJ41">
        <v>0.8</v>
      </c>
      <c r="AK41">
        <v>2</v>
      </c>
      <c r="AL41">
        <v>40.700000000000003</v>
      </c>
      <c r="AM41">
        <v>1</v>
      </c>
      <c r="AN41">
        <v>1.3</v>
      </c>
      <c r="AO41">
        <v>76.3</v>
      </c>
      <c r="AP41">
        <v>1.4</v>
      </c>
      <c r="AQ41">
        <v>3</v>
      </c>
      <c r="AR41">
        <v>4.5</v>
      </c>
      <c r="AS41">
        <v>1</v>
      </c>
      <c r="AT41">
        <v>1.3</v>
      </c>
      <c r="AU41">
        <v>0.4</v>
      </c>
      <c r="AV41">
        <v>1.1000000000000001</v>
      </c>
      <c r="AW41">
        <v>1.9</v>
      </c>
      <c r="AY41" s="1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</row>
    <row r="42" spans="2:72" x14ac:dyDescent="0.2">
      <c r="B42" s="2"/>
      <c r="C42" s="2"/>
      <c r="D42" s="2"/>
      <c r="E42" s="2"/>
      <c r="F42" s="2"/>
      <c r="G42" s="2"/>
      <c r="H42" s="2"/>
      <c r="I42" s="3"/>
      <c r="J42" s="3" t="s">
        <v>64</v>
      </c>
      <c r="K42" s="3"/>
      <c r="L42" s="2"/>
      <c r="M42" s="2"/>
      <c r="N42" s="2"/>
      <c r="O42" s="2"/>
      <c r="P42" s="2"/>
      <c r="Q42" s="2"/>
      <c r="R42" s="2"/>
      <c r="S42" s="2"/>
      <c r="T42" s="2"/>
      <c r="X42" s="75" t="s">
        <v>65</v>
      </c>
      <c r="Y42" s="9">
        <v>31</v>
      </c>
      <c r="Z42" t="s">
        <v>40</v>
      </c>
      <c r="AA42">
        <v>28</v>
      </c>
      <c r="AB42">
        <v>16.2</v>
      </c>
      <c r="AC42">
        <v>6.1</v>
      </c>
      <c r="AD42">
        <v>2.2999999999999998</v>
      </c>
      <c r="AE42">
        <v>4.9000000000000004</v>
      </c>
      <c r="AF42">
        <v>47.1</v>
      </c>
      <c r="AG42">
        <v>2.1</v>
      </c>
      <c r="AH42">
        <v>4.4000000000000004</v>
      </c>
      <c r="AI42">
        <v>49.2</v>
      </c>
      <c r="AJ42">
        <v>0.2</v>
      </c>
      <c r="AK42">
        <v>0.6</v>
      </c>
      <c r="AL42">
        <v>31.2</v>
      </c>
      <c r="AM42">
        <v>1.3</v>
      </c>
      <c r="AN42">
        <v>2.4</v>
      </c>
      <c r="AO42">
        <v>52.9</v>
      </c>
      <c r="AP42">
        <v>1.4</v>
      </c>
      <c r="AQ42">
        <v>2.2000000000000002</v>
      </c>
      <c r="AR42">
        <v>3.6</v>
      </c>
      <c r="AS42">
        <v>0.6</v>
      </c>
      <c r="AT42">
        <v>1.2</v>
      </c>
      <c r="AU42">
        <v>0.7</v>
      </c>
      <c r="AV42">
        <v>0.2</v>
      </c>
      <c r="AW42">
        <v>2.2000000000000002</v>
      </c>
      <c r="AY42" s="1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</row>
    <row r="43" spans="2:72" x14ac:dyDescent="0.2">
      <c r="B43" s="11"/>
      <c r="C43" s="12" t="s">
        <v>9</v>
      </c>
      <c r="D43" s="12" t="s">
        <v>10</v>
      </c>
      <c r="E43" s="12" t="s">
        <v>11</v>
      </c>
      <c r="F43" s="12" t="s">
        <v>12</v>
      </c>
      <c r="G43" s="12" t="s">
        <v>16</v>
      </c>
      <c r="H43" s="12" t="s">
        <v>17</v>
      </c>
      <c r="I43" s="12" t="s">
        <v>18</v>
      </c>
      <c r="J43" s="12" t="s">
        <v>19</v>
      </c>
      <c r="K43" s="12" t="s">
        <v>20</v>
      </c>
      <c r="L43" s="12" t="s">
        <v>21</v>
      </c>
      <c r="M43" s="12" t="s">
        <v>22</v>
      </c>
      <c r="N43" s="12" t="s">
        <v>23</v>
      </c>
      <c r="O43" s="12" t="s">
        <v>24</v>
      </c>
      <c r="P43" s="12" t="s">
        <v>25</v>
      </c>
      <c r="Q43" s="12" t="s">
        <v>26</v>
      </c>
      <c r="R43" s="12" t="s">
        <v>27</v>
      </c>
      <c r="S43" s="12" t="s">
        <v>28</v>
      </c>
      <c r="T43" s="12" t="s">
        <v>29</v>
      </c>
      <c r="X43" s="75" t="s">
        <v>66</v>
      </c>
      <c r="Y43" s="9">
        <v>36</v>
      </c>
      <c r="Z43" t="s">
        <v>40</v>
      </c>
      <c r="AA43">
        <v>31</v>
      </c>
      <c r="AB43">
        <v>14.7</v>
      </c>
      <c r="AC43">
        <v>3.5</v>
      </c>
      <c r="AD43">
        <v>1.5</v>
      </c>
      <c r="AE43">
        <v>3.2</v>
      </c>
      <c r="AF43">
        <v>46.5</v>
      </c>
      <c r="AG43">
        <v>1.4</v>
      </c>
      <c r="AH43">
        <v>3</v>
      </c>
      <c r="AI43">
        <v>46.8</v>
      </c>
      <c r="AJ43">
        <v>0.1</v>
      </c>
      <c r="AK43">
        <v>0.2</v>
      </c>
      <c r="AL43">
        <v>40</v>
      </c>
      <c r="AM43">
        <v>0.5</v>
      </c>
      <c r="AN43">
        <v>1.1000000000000001</v>
      </c>
      <c r="AO43">
        <v>45.5</v>
      </c>
      <c r="AP43">
        <v>1.2</v>
      </c>
      <c r="AQ43">
        <v>1.5</v>
      </c>
      <c r="AR43">
        <v>2.7</v>
      </c>
      <c r="AS43">
        <v>1</v>
      </c>
      <c r="AT43">
        <v>0.9</v>
      </c>
      <c r="AU43">
        <v>0.5</v>
      </c>
      <c r="AV43">
        <v>0.1</v>
      </c>
      <c r="AW43">
        <v>1.6</v>
      </c>
      <c r="AY43" s="1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</row>
    <row r="44" spans="2:72" x14ac:dyDescent="0.2">
      <c r="B44" s="13" t="s">
        <v>35</v>
      </c>
      <c r="C44" s="61">
        <v>6</v>
      </c>
      <c r="D44" s="16">
        <v>2</v>
      </c>
      <c r="E44" s="16">
        <v>4</v>
      </c>
      <c r="F44" s="16">
        <v>0.5</v>
      </c>
      <c r="G44" s="15">
        <v>0</v>
      </c>
      <c r="H44" s="15">
        <v>0</v>
      </c>
      <c r="I44" s="88" t="s">
        <v>67</v>
      </c>
      <c r="J44" s="21">
        <v>0</v>
      </c>
      <c r="K44" s="16">
        <v>1</v>
      </c>
      <c r="L44" s="21">
        <v>0</v>
      </c>
      <c r="M44" s="21">
        <v>0</v>
      </c>
      <c r="N44" s="15">
        <v>3</v>
      </c>
      <c r="O44" s="16">
        <v>3</v>
      </c>
      <c r="P44" s="21">
        <v>0</v>
      </c>
      <c r="Q44" s="15">
        <v>1</v>
      </c>
      <c r="R44" s="15">
        <v>0</v>
      </c>
      <c r="S44" s="21">
        <v>0</v>
      </c>
      <c r="T44" s="24">
        <v>1</v>
      </c>
      <c r="X44" s="75" t="s">
        <v>68</v>
      </c>
      <c r="Y44" s="9">
        <v>41</v>
      </c>
      <c r="Z44" t="s">
        <v>40</v>
      </c>
      <c r="AA44">
        <v>19</v>
      </c>
      <c r="AB44">
        <v>11.3</v>
      </c>
      <c r="AC44">
        <v>5.0999999999999996</v>
      </c>
      <c r="AD44">
        <v>1.8</v>
      </c>
      <c r="AE44">
        <v>3.6</v>
      </c>
      <c r="AF44">
        <v>49.3</v>
      </c>
      <c r="AG44">
        <v>1.1000000000000001</v>
      </c>
      <c r="AH44">
        <v>1.6</v>
      </c>
      <c r="AI44">
        <v>67.7</v>
      </c>
      <c r="AJ44">
        <v>0.7</v>
      </c>
      <c r="AK44">
        <v>2</v>
      </c>
      <c r="AL44">
        <v>34.200000000000003</v>
      </c>
      <c r="AM44">
        <v>0.8</v>
      </c>
      <c r="AN44">
        <v>0.9</v>
      </c>
      <c r="AO44">
        <v>88.2</v>
      </c>
      <c r="AP44">
        <v>0.2</v>
      </c>
      <c r="AQ44">
        <v>0.9</v>
      </c>
      <c r="AR44">
        <v>1.1000000000000001</v>
      </c>
      <c r="AS44">
        <v>1.3</v>
      </c>
      <c r="AT44">
        <v>0.8</v>
      </c>
      <c r="AU44">
        <v>0.8</v>
      </c>
      <c r="AV44">
        <v>0.1</v>
      </c>
      <c r="AW44">
        <v>1.4</v>
      </c>
      <c r="AY44" s="1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</row>
    <row r="45" spans="2:72" x14ac:dyDescent="0.2">
      <c r="B45" s="25" t="s">
        <v>54</v>
      </c>
      <c r="C45" s="89">
        <v>9</v>
      </c>
      <c r="D45" s="90">
        <v>3</v>
      </c>
      <c r="E45" s="91">
        <v>8</v>
      </c>
      <c r="F45" s="92">
        <v>0.375</v>
      </c>
      <c r="G45" s="40">
        <v>0</v>
      </c>
      <c r="H45" s="93">
        <v>2</v>
      </c>
      <c r="I45" s="40">
        <v>0</v>
      </c>
      <c r="J45" s="40">
        <v>0</v>
      </c>
      <c r="K45" s="40">
        <v>0</v>
      </c>
      <c r="L45" s="94" t="s">
        <v>67</v>
      </c>
      <c r="M45" s="34">
        <v>1</v>
      </c>
      <c r="N45" s="95">
        <v>3</v>
      </c>
      <c r="O45" s="96">
        <v>5</v>
      </c>
      <c r="P45" s="81">
        <v>1</v>
      </c>
      <c r="Q45" s="34">
        <v>1</v>
      </c>
      <c r="R45" s="40">
        <v>0</v>
      </c>
      <c r="S45" s="40">
        <v>0</v>
      </c>
      <c r="T45" s="97">
        <v>2</v>
      </c>
      <c r="X45" s="75" t="s">
        <v>69</v>
      </c>
      <c r="Y45" s="9">
        <v>46</v>
      </c>
      <c r="Z45" t="s">
        <v>40</v>
      </c>
      <c r="AA45">
        <v>19</v>
      </c>
      <c r="AB45">
        <v>7.8</v>
      </c>
      <c r="AC45">
        <v>2.8</v>
      </c>
      <c r="AD45">
        <v>1.1000000000000001</v>
      </c>
      <c r="AE45">
        <v>2.9</v>
      </c>
      <c r="AF45">
        <v>35.700000000000003</v>
      </c>
      <c r="AG45">
        <v>1.1000000000000001</v>
      </c>
      <c r="AH45">
        <v>2.9</v>
      </c>
      <c r="AI45">
        <v>36.4</v>
      </c>
      <c r="AJ45">
        <v>0</v>
      </c>
      <c r="AK45">
        <v>0.1</v>
      </c>
      <c r="AL45">
        <v>0</v>
      </c>
      <c r="AM45">
        <v>0.7</v>
      </c>
      <c r="AN45">
        <v>1.2</v>
      </c>
      <c r="AO45">
        <v>63.6</v>
      </c>
      <c r="AP45">
        <v>1</v>
      </c>
      <c r="AQ45">
        <v>0.9</v>
      </c>
      <c r="AR45">
        <v>1.9</v>
      </c>
      <c r="AS45">
        <v>0.2</v>
      </c>
      <c r="AT45">
        <v>0.7</v>
      </c>
      <c r="AU45">
        <v>0.2</v>
      </c>
      <c r="AV45">
        <v>0.5</v>
      </c>
      <c r="AW45">
        <v>0.9</v>
      </c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</row>
    <row r="46" spans="2:72" x14ac:dyDescent="0.2">
      <c r="B46" s="9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X46" s="75" t="s">
        <v>70</v>
      </c>
      <c r="Y46" s="9">
        <v>51</v>
      </c>
      <c r="Z46" t="s">
        <v>31</v>
      </c>
      <c r="AA46">
        <v>20</v>
      </c>
      <c r="AB46">
        <v>5.7</v>
      </c>
      <c r="AC46">
        <v>1.6</v>
      </c>
      <c r="AD46">
        <v>0.6</v>
      </c>
      <c r="AE46">
        <v>1.2</v>
      </c>
      <c r="AF46">
        <v>44</v>
      </c>
      <c r="AG46">
        <v>0.1</v>
      </c>
      <c r="AH46">
        <v>0.4</v>
      </c>
      <c r="AI46">
        <v>25</v>
      </c>
      <c r="AJ46">
        <v>0.5</v>
      </c>
      <c r="AK46">
        <v>0.8</v>
      </c>
      <c r="AL46">
        <v>52.9</v>
      </c>
      <c r="AM46">
        <v>0.1</v>
      </c>
      <c r="AN46">
        <v>0.1</v>
      </c>
      <c r="AO46">
        <v>50</v>
      </c>
      <c r="AP46">
        <v>0</v>
      </c>
      <c r="AQ46">
        <v>0.3</v>
      </c>
      <c r="AR46">
        <v>0.3</v>
      </c>
      <c r="AS46">
        <v>0.2</v>
      </c>
      <c r="AT46">
        <v>0.4</v>
      </c>
      <c r="AU46">
        <v>0.2</v>
      </c>
      <c r="AV46">
        <v>0</v>
      </c>
      <c r="AW46">
        <v>0.7</v>
      </c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</row>
    <row r="47" spans="2:72" x14ac:dyDescent="0.2">
      <c r="B47" s="9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X47" s="75" t="s">
        <v>71</v>
      </c>
      <c r="Y47" s="9">
        <v>55</v>
      </c>
      <c r="Z47" t="s">
        <v>40</v>
      </c>
      <c r="AA47">
        <v>9</v>
      </c>
      <c r="AB47">
        <v>4.0999999999999996</v>
      </c>
      <c r="AC47">
        <v>1.2</v>
      </c>
      <c r="AD47">
        <v>0.3</v>
      </c>
      <c r="AE47">
        <v>0.7</v>
      </c>
      <c r="AF47">
        <v>50</v>
      </c>
      <c r="AG47">
        <v>0.3</v>
      </c>
      <c r="AH47">
        <v>0.7</v>
      </c>
      <c r="AI47">
        <v>50</v>
      </c>
      <c r="AJ47">
        <v>0</v>
      </c>
      <c r="AK47">
        <v>0</v>
      </c>
      <c r="AL47">
        <v>0</v>
      </c>
      <c r="AM47">
        <v>0.6</v>
      </c>
      <c r="AN47">
        <v>0.7</v>
      </c>
      <c r="AO47">
        <v>83.3</v>
      </c>
      <c r="AP47">
        <v>0.3</v>
      </c>
      <c r="AQ47">
        <v>0.3</v>
      </c>
      <c r="AR47">
        <v>0.7</v>
      </c>
      <c r="AS47">
        <v>0</v>
      </c>
      <c r="AT47">
        <v>0.8</v>
      </c>
      <c r="AU47">
        <v>0.1</v>
      </c>
      <c r="AV47">
        <v>0</v>
      </c>
      <c r="AW47">
        <v>1</v>
      </c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</row>
    <row r="48" spans="2:72" x14ac:dyDescent="0.2">
      <c r="B48" s="2"/>
      <c r="C48" s="2"/>
      <c r="D48" s="2"/>
      <c r="E48" s="2"/>
      <c r="F48" s="2"/>
      <c r="G48" s="2"/>
      <c r="H48" s="2"/>
      <c r="I48" s="3"/>
      <c r="J48" s="3" t="s">
        <v>72</v>
      </c>
      <c r="K48" s="3"/>
      <c r="L48" s="2"/>
      <c r="M48" s="2"/>
      <c r="N48" s="2"/>
      <c r="O48" s="2"/>
      <c r="P48" s="2"/>
      <c r="Q48" s="2"/>
      <c r="R48" s="2"/>
      <c r="S48" s="2"/>
      <c r="T48" s="2"/>
      <c r="X48" s="99" t="s">
        <v>73</v>
      </c>
      <c r="Y48" s="100">
        <v>56</v>
      </c>
      <c r="Z48" s="57" t="s">
        <v>31</v>
      </c>
      <c r="AA48" s="57">
        <v>3</v>
      </c>
      <c r="AB48" s="57">
        <v>1.7</v>
      </c>
      <c r="AC48" s="57">
        <v>0</v>
      </c>
      <c r="AD48" s="57">
        <v>0</v>
      </c>
      <c r="AE48" s="57">
        <v>0.3</v>
      </c>
      <c r="AF48" s="57">
        <v>0</v>
      </c>
      <c r="AG48" s="57">
        <v>0</v>
      </c>
      <c r="AH48" s="57">
        <v>0</v>
      </c>
      <c r="AI48" s="57">
        <v>0</v>
      </c>
      <c r="AJ48" s="57">
        <v>0</v>
      </c>
      <c r="AK48" s="57">
        <v>0.3</v>
      </c>
      <c r="AL48" s="57">
        <v>0</v>
      </c>
      <c r="AM48" s="57">
        <v>0</v>
      </c>
      <c r="AN48" s="57">
        <v>0</v>
      </c>
      <c r="AO48" s="57">
        <v>0</v>
      </c>
      <c r="AP48" s="57">
        <v>0</v>
      </c>
      <c r="AQ48" s="57">
        <v>0.7</v>
      </c>
      <c r="AR48" s="57">
        <v>0.7</v>
      </c>
      <c r="AS48" s="57">
        <v>0.3</v>
      </c>
      <c r="AT48" s="57">
        <v>0.3</v>
      </c>
      <c r="AU48" s="57">
        <v>0</v>
      </c>
      <c r="AV48" s="57">
        <v>0.3</v>
      </c>
      <c r="AW48" s="57">
        <v>0.7</v>
      </c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</row>
    <row r="49" spans="2:72" x14ac:dyDescent="0.2">
      <c r="B49" s="11"/>
      <c r="C49" s="12" t="s">
        <v>9</v>
      </c>
      <c r="D49" s="12" t="s">
        <v>10</v>
      </c>
      <c r="E49" s="12" t="s">
        <v>11</v>
      </c>
      <c r="F49" s="12" t="s">
        <v>12</v>
      </c>
      <c r="G49" s="12" t="s">
        <v>16</v>
      </c>
      <c r="H49" s="12" t="s">
        <v>17</v>
      </c>
      <c r="I49" s="12" t="s">
        <v>18</v>
      </c>
      <c r="J49" s="12" t="s">
        <v>19</v>
      </c>
      <c r="K49" s="12" t="s">
        <v>20</v>
      </c>
      <c r="L49" s="12" t="s">
        <v>21</v>
      </c>
      <c r="M49" s="12" t="s">
        <v>22</v>
      </c>
      <c r="N49" s="12" t="s">
        <v>23</v>
      </c>
      <c r="O49" s="12" t="s">
        <v>24</v>
      </c>
      <c r="P49" s="12" t="s">
        <v>25</v>
      </c>
      <c r="Q49" s="12" t="s">
        <v>26</v>
      </c>
      <c r="R49" s="12" t="s">
        <v>27</v>
      </c>
      <c r="S49" s="12" t="s">
        <v>28</v>
      </c>
      <c r="T49" s="12" t="s">
        <v>29</v>
      </c>
      <c r="AA49" s="2"/>
      <c r="AB49" s="2"/>
      <c r="AC49" s="59">
        <f>SUM(AC36:AC48)</f>
        <v>84.399999999999977</v>
      </c>
      <c r="AD49" s="59">
        <f>SUM(AD36:AD48)</f>
        <v>30.800000000000004</v>
      </c>
      <c r="AE49" s="59">
        <f>SUM(AE36:AE48)</f>
        <v>70.000000000000014</v>
      </c>
      <c r="AF49" s="60">
        <f>AD49/AE49</f>
        <v>0.43999999999999995</v>
      </c>
      <c r="AG49" s="59">
        <f>SUM(AG36:AG48)</f>
        <v>22.900000000000006</v>
      </c>
      <c r="AH49" s="59">
        <f>SUM(AH36:AH48)</f>
        <v>48.8</v>
      </c>
      <c r="AI49" s="60">
        <f>AG49/AH49</f>
        <v>0.46926229508196737</v>
      </c>
      <c r="AJ49" s="59">
        <f>SUM(AJ36:AJ48)</f>
        <v>7.8</v>
      </c>
      <c r="AK49" s="59">
        <f>SUM(AK36:AK48)</f>
        <v>21.600000000000005</v>
      </c>
      <c r="AL49" s="60">
        <f>AJ49/AK49</f>
        <v>0.36111111111111099</v>
      </c>
      <c r="AM49" s="59">
        <f>SUM(AM36:AM48)</f>
        <v>15.7</v>
      </c>
      <c r="AN49" s="59">
        <f>SUM(AN36:AN48)</f>
        <v>21.8</v>
      </c>
      <c r="AO49" s="60">
        <f>AM49/AN49</f>
        <v>0.72018348623853201</v>
      </c>
      <c r="AP49" s="59">
        <f>SUM(AP36:AP48)</f>
        <v>12.1</v>
      </c>
      <c r="AQ49" s="59">
        <f>SUM(AQ36:AQ48)</f>
        <v>26.799999999999997</v>
      </c>
      <c r="AR49" s="59">
        <f>SUM(AR36:AR48)</f>
        <v>39.200000000000003</v>
      </c>
      <c r="AS49" s="59">
        <f>SUM(AS36:AS48)</f>
        <v>19.700000000000003</v>
      </c>
      <c r="AT49" s="59">
        <f>SUM(AT36:AT48)</f>
        <v>16.200000000000003</v>
      </c>
      <c r="AU49" s="59">
        <f>SUM(AU36:AU48)</f>
        <v>9.1999999999999993</v>
      </c>
      <c r="AV49" s="59">
        <f>SUM(AV36:AV48)</f>
        <v>4.3</v>
      </c>
      <c r="AW49" s="59">
        <f>SUM(AW36:AW48)</f>
        <v>21.599999999999998</v>
      </c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</row>
    <row r="50" spans="2:72" x14ac:dyDescent="0.2">
      <c r="B50" s="13" t="s">
        <v>46</v>
      </c>
      <c r="C50" s="61">
        <v>6</v>
      </c>
      <c r="D50" s="16">
        <v>2</v>
      </c>
      <c r="E50" s="18">
        <v>5</v>
      </c>
      <c r="F50" s="101">
        <v>0.4</v>
      </c>
      <c r="G50" s="15">
        <v>0</v>
      </c>
      <c r="H50" s="15">
        <v>0</v>
      </c>
      <c r="I50" s="88" t="s">
        <v>67</v>
      </c>
      <c r="J50" s="15">
        <v>1</v>
      </c>
      <c r="K50" s="16">
        <v>1</v>
      </c>
      <c r="L50" s="15">
        <v>1</v>
      </c>
      <c r="M50" s="21">
        <v>0</v>
      </c>
      <c r="N50" s="16">
        <v>2</v>
      </c>
      <c r="O50" s="16">
        <v>3</v>
      </c>
      <c r="P50" s="21">
        <v>0</v>
      </c>
      <c r="Q50" s="15">
        <v>1</v>
      </c>
      <c r="R50" s="15">
        <v>0</v>
      </c>
      <c r="S50" s="15">
        <v>1</v>
      </c>
      <c r="T50" s="24">
        <v>1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</row>
    <row r="51" spans="2:72" x14ac:dyDescent="0.2">
      <c r="B51" s="25" t="s">
        <v>48</v>
      </c>
      <c r="C51" s="102">
        <v>11</v>
      </c>
      <c r="D51" s="103">
        <v>4</v>
      </c>
      <c r="E51" s="104">
        <v>9</v>
      </c>
      <c r="F51" s="80">
        <v>0.44400000000000001</v>
      </c>
      <c r="G51" s="40">
        <v>0</v>
      </c>
      <c r="H51" s="40">
        <v>0</v>
      </c>
      <c r="I51" s="94" t="s">
        <v>67</v>
      </c>
      <c r="J51" s="72">
        <v>2</v>
      </c>
      <c r="K51" s="33">
        <v>2</v>
      </c>
      <c r="L51" s="81">
        <v>1</v>
      </c>
      <c r="M51" s="34">
        <v>1</v>
      </c>
      <c r="N51" s="105">
        <v>4</v>
      </c>
      <c r="O51" s="96">
        <v>5</v>
      </c>
      <c r="P51" s="81">
        <v>1</v>
      </c>
      <c r="Q51" s="81">
        <v>2</v>
      </c>
      <c r="R51" s="40">
        <v>0</v>
      </c>
      <c r="S51" s="72">
        <v>1</v>
      </c>
      <c r="T51" s="97">
        <v>2</v>
      </c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</row>
    <row r="52" spans="2:72" x14ac:dyDescent="0.2">
      <c r="B52" s="106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</row>
    <row r="53" spans="2:72" x14ac:dyDescent="0.2">
      <c r="B53" s="106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</row>
    <row r="54" spans="2:72" x14ac:dyDescent="0.2">
      <c r="G54" s="4" t="s">
        <v>74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</row>
    <row r="55" spans="2:72" x14ac:dyDescent="0.2">
      <c r="B55" s="107" t="s">
        <v>75</v>
      </c>
      <c r="C55" s="11" t="s">
        <v>76</v>
      </c>
      <c r="D55" s="12" t="s">
        <v>77</v>
      </c>
      <c r="E55" s="12" t="s">
        <v>78</v>
      </c>
      <c r="F55" s="12" t="s">
        <v>79</v>
      </c>
      <c r="G55" s="12" t="s">
        <v>80</v>
      </c>
      <c r="H55" s="12" t="s">
        <v>81</v>
      </c>
      <c r="I55" s="12" t="s">
        <v>21</v>
      </c>
      <c r="J55" s="12" t="s">
        <v>82</v>
      </c>
      <c r="K55" s="12" t="s">
        <v>83</v>
      </c>
      <c r="L55" s="12" t="s">
        <v>84</v>
      </c>
      <c r="M55" s="12" t="s">
        <v>85</v>
      </c>
      <c r="N55" s="12" t="s">
        <v>86</v>
      </c>
      <c r="O55" s="12" t="s">
        <v>87</v>
      </c>
      <c r="P55" s="12" t="s">
        <v>88</v>
      </c>
      <c r="Q55" s="12" t="s">
        <v>9</v>
      </c>
      <c r="R55" s="108" t="s">
        <v>89</v>
      </c>
      <c r="S55" s="58"/>
      <c r="T55" s="5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</row>
    <row r="56" spans="2:72" x14ac:dyDescent="0.2">
      <c r="B56" s="109" t="s">
        <v>90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</row>
    <row r="57" spans="2:72" x14ac:dyDescent="0.2">
      <c r="B57" s="109" t="s">
        <v>91</v>
      </c>
      <c r="C57" s="110">
        <v>9</v>
      </c>
      <c r="D57" s="111">
        <v>96.23</v>
      </c>
      <c r="E57" s="112">
        <v>95.16</v>
      </c>
      <c r="F57" s="113">
        <v>1.0649999999999999</v>
      </c>
      <c r="G57" s="114">
        <v>70.314999999999998</v>
      </c>
      <c r="H57" s="115">
        <v>1.024</v>
      </c>
      <c r="I57" s="116">
        <v>69.069999999999993</v>
      </c>
      <c r="J57" s="117">
        <v>47.28</v>
      </c>
      <c r="K57" s="118">
        <v>33.634999999999998</v>
      </c>
      <c r="L57" s="119">
        <v>35.799999999999997</v>
      </c>
      <c r="M57" s="113">
        <v>68.25</v>
      </c>
      <c r="N57" s="118">
        <v>58.615000000000002</v>
      </c>
      <c r="O57" s="120">
        <v>9.07</v>
      </c>
      <c r="P57" s="121">
        <v>1</v>
      </c>
      <c r="Q57" s="122">
        <v>68</v>
      </c>
      <c r="R57" s="123">
        <v>67</v>
      </c>
      <c r="S57" s="8"/>
      <c r="T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</row>
    <row r="58" spans="2:72" x14ac:dyDescent="0.2">
      <c r="B58" s="109" t="s">
        <v>92</v>
      </c>
      <c r="C58" s="110">
        <v>9</v>
      </c>
      <c r="D58" s="124">
        <v>100.488</v>
      </c>
      <c r="E58" s="125">
        <v>91.512500000000003</v>
      </c>
      <c r="F58" s="126">
        <v>8.9749999999999996</v>
      </c>
      <c r="G58" s="127">
        <v>70.724999999999994</v>
      </c>
      <c r="H58" s="128">
        <v>1.1000000000000001</v>
      </c>
      <c r="I58" s="129">
        <v>72.674999999999997</v>
      </c>
      <c r="J58" s="130">
        <v>48.3125</v>
      </c>
      <c r="K58" s="131">
        <v>41.106299999999997</v>
      </c>
      <c r="L58" s="132">
        <v>37.4938</v>
      </c>
      <c r="M58" s="131">
        <v>72.412499999999994</v>
      </c>
      <c r="N58" s="133">
        <v>53.956200000000003</v>
      </c>
      <c r="O58" s="134">
        <v>8.9875000000000007</v>
      </c>
      <c r="P58" s="135">
        <v>7</v>
      </c>
      <c r="Q58" s="136">
        <v>72</v>
      </c>
      <c r="R58" s="137">
        <v>65</v>
      </c>
      <c r="S58" s="8"/>
      <c r="T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</row>
    <row r="59" spans="2:72" x14ac:dyDescent="0.2">
      <c r="B59" s="138" t="s">
        <v>93</v>
      </c>
      <c r="C59" s="110">
        <v>9</v>
      </c>
      <c r="D59" s="139">
        <v>105.3</v>
      </c>
      <c r="E59" s="140">
        <v>94.7941</v>
      </c>
      <c r="F59" s="141">
        <v>10.5059</v>
      </c>
      <c r="G59" s="120">
        <v>70.158799999999999</v>
      </c>
      <c r="H59" s="142">
        <v>1.1035299999999999</v>
      </c>
      <c r="I59" s="143">
        <v>74.841200000000001</v>
      </c>
      <c r="J59" s="144">
        <v>48.347099999999998</v>
      </c>
      <c r="K59" s="131">
        <v>40.405900000000003</v>
      </c>
      <c r="L59" s="145">
        <v>32.882399999999997</v>
      </c>
      <c r="M59" s="146">
        <v>66.388199999999998</v>
      </c>
      <c r="N59" s="147">
        <v>57.658799999999999</v>
      </c>
      <c r="O59" s="148">
        <v>8.8176500000000004</v>
      </c>
      <c r="P59" s="149">
        <v>8</v>
      </c>
      <c r="Q59" s="150">
        <v>75</v>
      </c>
      <c r="R59" s="121">
        <v>68</v>
      </c>
      <c r="S59" s="8"/>
      <c r="T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</row>
    <row r="60" spans="2:72" x14ac:dyDescent="0.2">
      <c r="S60" s="8"/>
      <c r="T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</row>
    <row r="61" spans="2:72" x14ac:dyDescent="0.2">
      <c r="S61" s="8"/>
      <c r="T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</row>
    <row r="62" spans="2:72" x14ac:dyDescent="0.2">
      <c r="G62" s="4" t="s">
        <v>94</v>
      </c>
      <c r="S62" s="8"/>
      <c r="T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</row>
    <row r="63" spans="2:72" x14ac:dyDescent="0.2">
      <c r="B63" s="107" t="s">
        <v>75</v>
      </c>
      <c r="C63" s="11" t="s">
        <v>76</v>
      </c>
      <c r="D63" s="12" t="s">
        <v>77</v>
      </c>
      <c r="E63" s="12" t="s">
        <v>78</v>
      </c>
      <c r="F63" s="12" t="s">
        <v>79</v>
      </c>
      <c r="G63" s="12" t="s">
        <v>80</v>
      </c>
      <c r="H63" s="12" t="s">
        <v>81</v>
      </c>
      <c r="I63" s="12" t="s">
        <v>21</v>
      </c>
      <c r="J63" s="12" t="s">
        <v>82</v>
      </c>
      <c r="K63" s="12" t="s">
        <v>83</v>
      </c>
      <c r="L63" s="12" t="s">
        <v>84</v>
      </c>
      <c r="M63" s="12" t="s">
        <v>85</v>
      </c>
      <c r="N63" s="12" t="s">
        <v>86</v>
      </c>
      <c r="O63" s="12" t="s">
        <v>87</v>
      </c>
      <c r="P63" s="12" t="s">
        <v>88</v>
      </c>
      <c r="Q63" s="12" t="s">
        <v>9</v>
      </c>
      <c r="R63" s="108" t="s">
        <v>89</v>
      </c>
      <c r="S63" s="58"/>
      <c r="T63" s="5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</row>
    <row r="64" spans="2:72" x14ac:dyDescent="0.2">
      <c r="B64" s="109" t="s">
        <v>90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</row>
    <row r="65" spans="2:72" x14ac:dyDescent="0.2">
      <c r="B65" s="109" t="s">
        <v>91</v>
      </c>
      <c r="C65" s="151">
        <v>15</v>
      </c>
      <c r="D65" s="152">
        <v>111.075</v>
      </c>
      <c r="E65" s="153">
        <v>88.2</v>
      </c>
      <c r="F65" s="154">
        <v>22.893699999999999</v>
      </c>
      <c r="G65" s="155">
        <v>73.056299999999993</v>
      </c>
      <c r="H65" s="156">
        <v>1.1299999999999999</v>
      </c>
      <c r="I65" s="157">
        <v>72.443700000000007</v>
      </c>
      <c r="J65" s="158">
        <v>51.0563</v>
      </c>
      <c r="K65" s="159">
        <v>38.487499999999997</v>
      </c>
      <c r="L65" s="160">
        <v>34.200000000000003</v>
      </c>
      <c r="M65" s="161">
        <v>74</v>
      </c>
      <c r="N65" s="162">
        <v>73.325000000000003</v>
      </c>
      <c r="O65" s="163">
        <v>8.4250000000000007</v>
      </c>
      <c r="P65" s="149">
        <v>16</v>
      </c>
      <c r="Q65" s="131">
        <v>81</v>
      </c>
      <c r="R65" s="164">
        <v>64</v>
      </c>
      <c r="S65" s="8"/>
      <c r="T65" s="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</row>
    <row r="66" spans="2:72" x14ac:dyDescent="0.2">
      <c r="B66" s="109" t="s">
        <v>92</v>
      </c>
      <c r="C66" s="165">
        <v>11</v>
      </c>
      <c r="D66" s="166">
        <v>103.194</v>
      </c>
      <c r="E66" s="167">
        <v>84.962500000000006</v>
      </c>
      <c r="F66" s="168">
        <v>18.231200000000001</v>
      </c>
      <c r="G66" s="169">
        <v>72.831299999999999</v>
      </c>
      <c r="H66" s="160">
        <v>1.0175000000000001</v>
      </c>
      <c r="I66" s="170">
        <v>72.924999999999997</v>
      </c>
      <c r="J66" s="113">
        <v>48.662500000000001</v>
      </c>
      <c r="K66" s="171">
        <v>29.581299999999999</v>
      </c>
      <c r="L66" s="136">
        <v>39.343800000000002</v>
      </c>
      <c r="M66" s="172">
        <v>72.006200000000007</v>
      </c>
      <c r="N66" s="173">
        <v>67.893799999999999</v>
      </c>
      <c r="O66" s="174">
        <v>9.59375</v>
      </c>
      <c r="P66" s="175">
        <v>14</v>
      </c>
      <c r="Q66" s="176">
        <v>76</v>
      </c>
      <c r="R66" s="177">
        <v>62</v>
      </c>
      <c r="S66" s="8"/>
      <c r="T66" s="8"/>
    </row>
    <row r="67" spans="2:72" x14ac:dyDescent="0.2">
      <c r="B67" s="138" t="s">
        <v>93</v>
      </c>
      <c r="C67" s="165">
        <v>11</v>
      </c>
      <c r="D67" s="170">
        <v>103.071</v>
      </c>
      <c r="E67" s="127">
        <v>87.057100000000005</v>
      </c>
      <c r="F67" s="178">
        <v>16.007100000000001</v>
      </c>
      <c r="G67" s="113">
        <v>72.571399999999997</v>
      </c>
      <c r="H67" s="179">
        <v>1.07714</v>
      </c>
      <c r="I67" s="180">
        <v>70.7714</v>
      </c>
      <c r="J67" s="181">
        <v>51.185699999999997</v>
      </c>
      <c r="K67" s="182">
        <v>33.421399999999998</v>
      </c>
      <c r="L67" s="183">
        <v>32.692900000000002</v>
      </c>
      <c r="M67" s="184">
        <v>73.821399999999997</v>
      </c>
      <c r="N67" s="185">
        <v>72.307100000000005</v>
      </c>
      <c r="O67" s="186">
        <v>9.6142900000000004</v>
      </c>
      <c r="P67" s="187">
        <v>11</v>
      </c>
      <c r="Q67" s="188">
        <v>75</v>
      </c>
      <c r="R67" s="130">
        <v>64</v>
      </c>
      <c r="S67" s="8"/>
      <c r="T67" s="8"/>
    </row>
    <row r="69" spans="2:72" x14ac:dyDescent="0.2">
      <c r="B69" s="8"/>
      <c r="C69" s="8"/>
      <c r="D69" s="8"/>
      <c r="E69" s="8"/>
      <c r="F69" s="8"/>
      <c r="G69" s="8"/>
      <c r="H69" s="8"/>
      <c r="I69" s="58"/>
      <c r="J69" s="8"/>
      <c r="K69" s="8"/>
      <c r="L69" s="8"/>
      <c r="M69" s="8"/>
      <c r="N69" s="8"/>
      <c r="O69" s="8"/>
      <c r="P69" s="8"/>
      <c r="Q69" s="8"/>
      <c r="R69" s="8"/>
    </row>
    <row r="70" spans="2:72" x14ac:dyDescent="0.2">
      <c r="B70" s="86"/>
      <c r="C70" s="8"/>
      <c r="D70" s="8"/>
      <c r="E70" s="8"/>
      <c r="F70" s="8"/>
      <c r="G70" s="8"/>
      <c r="H70" s="8"/>
      <c r="I70" s="5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2:72" x14ac:dyDescent="0.2">
      <c r="B71" s="43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72" x14ac:dyDescent="0.2">
      <c r="B72" s="4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72" x14ac:dyDescent="0.2">
      <c r="B73" s="43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72" x14ac:dyDescent="0.2">
      <c r="B74" s="4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72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72" x14ac:dyDescent="0.2">
      <c r="B76" s="8"/>
      <c r="C76" s="8"/>
      <c r="D76" s="8"/>
      <c r="E76" s="8"/>
      <c r="F76" s="8"/>
      <c r="G76" s="8"/>
      <c r="H76" s="8"/>
      <c r="I76" s="58"/>
      <c r="J76" s="8"/>
      <c r="K76" s="8"/>
      <c r="L76" s="8"/>
      <c r="M76" s="8"/>
      <c r="N76" s="8"/>
      <c r="O76" s="8"/>
      <c r="P76" s="8"/>
      <c r="Q76" s="8"/>
      <c r="R76" s="8"/>
    </row>
    <row r="77" spans="2:72" x14ac:dyDescent="0.2">
      <c r="B77" s="86"/>
      <c r="C77" s="8"/>
      <c r="D77" s="8"/>
      <c r="E77" s="8"/>
      <c r="F77" s="8"/>
      <c r="G77" s="8"/>
      <c r="H77" s="8"/>
      <c r="I77" s="5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2:72" x14ac:dyDescent="0.2">
      <c r="B78" s="43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72" x14ac:dyDescent="0.2">
      <c r="B79" s="43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72" x14ac:dyDescent="0.2"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48" x14ac:dyDescent="0.2">
      <c r="B81" s="43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94" spans="2:48" x14ac:dyDescent="0.2"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 spans="2:48" x14ac:dyDescent="0.2"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 spans="2:48" x14ac:dyDescent="0.2"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 spans="29:48" x14ac:dyDescent="0.2"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 spans="29:48" x14ac:dyDescent="0.2"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</row>
    <row r="99" spans="29:48" x14ac:dyDescent="0.2"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</row>
    <row r="100" spans="29:48" x14ac:dyDescent="0.2"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</row>
    <row r="101" spans="29:48" x14ac:dyDescent="0.2"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 spans="29:48" x14ac:dyDescent="0.2"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 spans="29:48" x14ac:dyDescent="0.2"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</sheetData>
  <conditionalFormatting sqref="AA17:AA30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7:AB3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6:AA4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6:AB4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6:AC4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6:AD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6:AE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6:AF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6:AG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6:AH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6:AI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6:AJ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6:AK4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6:AL4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36:AM4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36:AN4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36:AO4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36:AP4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36:AQ4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36:AR4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36:AS4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36:AT4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36:AU4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36:AV4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36:AW4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7:AC3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7:AD3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7:AE3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:AF3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:AG3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:AH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7:AI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7:AJ3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7:AK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17:AL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17:AM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17:AN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17:AO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7:AP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17:AQ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7:AR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17:AS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17:AT3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17:AU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17:AV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17:AW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57CF-02E9-9D41-9BC8-64993BCF9970}">
  <dimension ref="B11:BW90"/>
  <sheetViews>
    <sheetView topLeftCell="W1" zoomScale="89" zoomScaleNormal="117" workbookViewId="0">
      <selection activeCell="AX19" sqref="AX19:BR20"/>
    </sheetView>
  </sheetViews>
  <sheetFormatPr baseColWidth="10" defaultRowHeight="16" x14ac:dyDescent="0.2"/>
  <cols>
    <col min="2" max="2" width="15.83203125" customWidth="1"/>
    <col min="3" max="28" width="5.83203125" customWidth="1"/>
    <col min="29" max="44" width="10.83203125" hidden="1" customWidth="1"/>
    <col min="45" max="45" width="15.83203125" customWidth="1"/>
    <col min="46" max="70" width="5.83203125" customWidth="1"/>
  </cols>
  <sheetData>
    <row r="11" spans="2:70" ht="17" hidden="1" customHeight="1" x14ac:dyDescent="0.2"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T11">
        <v>2</v>
      </c>
      <c r="AU11">
        <v>3</v>
      </c>
      <c r="AV11">
        <v>4</v>
      </c>
      <c r="AW11">
        <v>5</v>
      </c>
      <c r="AX11">
        <v>6</v>
      </c>
      <c r="AY11">
        <v>7</v>
      </c>
      <c r="AZ11">
        <v>8</v>
      </c>
      <c r="BA11">
        <v>9</v>
      </c>
      <c r="BB11">
        <v>10</v>
      </c>
      <c r="BC11">
        <v>11</v>
      </c>
      <c r="BD11">
        <v>12</v>
      </c>
      <c r="BE11">
        <v>13</v>
      </c>
      <c r="BF11">
        <v>14</v>
      </c>
      <c r="BG11">
        <v>15</v>
      </c>
      <c r="BH11">
        <v>16</v>
      </c>
      <c r="BI11">
        <v>17</v>
      </c>
      <c r="BJ11">
        <v>18</v>
      </c>
      <c r="BK11">
        <v>19</v>
      </c>
      <c r="BL11">
        <v>20</v>
      </c>
      <c r="BM11">
        <v>21</v>
      </c>
      <c r="BN11">
        <v>22</v>
      </c>
      <c r="BO11">
        <v>23</v>
      </c>
      <c r="BP11">
        <v>24</v>
      </c>
      <c r="BQ11">
        <v>25</v>
      </c>
      <c r="BR11">
        <v>26</v>
      </c>
    </row>
    <row r="12" spans="2:70" x14ac:dyDescent="0.2">
      <c r="J12" s="4" t="s">
        <v>95</v>
      </c>
      <c r="AS12" s="43"/>
      <c r="AT12" s="43"/>
      <c r="AU12" s="43"/>
      <c r="AV12" s="43"/>
      <c r="AW12" s="43"/>
      <c r="AX12" s="43"/>
      <c r="AY12" s="43"/>
      <c r="AZ12" s="43"/>
      <c r="BA12" s="4" t="s">
        <v>95</v>
      </c>
      <c r="BB12" s="86"/>
      <c r="BC12" s="86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</row>
    <row r="13" spans="2:70" x14ac:dyDescent="0.2">
      <c r="B13" s="189" t="s">
        <v>4</v>
      </c>
      <c r="C13" s="189" t="s">
        <v>6</v>
      </c>
      <c r="D13" s="189" t="s">
        <v>96</v>
      </c>
      <c r="E13" s="190" t="s">
        <v>7</v>
      </c>
      <c r="F13" s="190" t="s">
        <v>8</v>
      </c>
      <c r="G13" s="190" t="s">
        <v>10</v>
      </c>
      <c r="H13" s="190" t="s">
        <v>11</v>
      </c>
      <c r="I13" s="190" t="s">
        <v>12</v>
      </c>
      <c r="J13" s="190" t="s">
        <v>97</v>
      </c>
      <c r="K13" s="190" t="s">
        <v>98</v>
      </c>
      <c r="L13" s="190" t="s">
        <v>82</v>
      </c>
      <c r="M13" s="190" t="s">
        <v>99</v>
      </c>
      <c r="N13" s="190" t="s">
        <v>100</v>
      </c>
      <c r="O13" s="190" t="s">
        <v>83</v>
      </c>
      <c r="P13" s="190" t="s">
        <v>19</v>
      </c>
      <c r="Q13" s="190" t="s">
        <v>20</v>
      </c>
      <c r="R13" s="190" t="s">
        <v>21</v>
      </c>
      <c r="S13" s="190" t="s">
        <v>22</v>
      </c>
      <c r="T13" s="190" t="s">
        <v>23</v>
      </c>
      <c r="U13" s="190" t="s">
        <v>101</v>
      </c>
      <c r="V13" s="190" t="s">
        <v>25</v>
      </c>
      <c r="W13" s="190" t="s">
        <v>26</v>
      </c>
      <c r="X13" s="190" t="s">
        <v>27</v>
      </c>
      <c r="Y13" s="190" t="s">
        <v>28</v>
      </c>
      <c r="Z13" s="190" t="s">
        <v>29</v>
      </c>
      <c r="AA13" s="190" t="s">
        <v>9</v>
      </c>
      <c r="AC13" t="s">
        <v>102</v>
      </c>
      <c r="AD13" t="s">
        <v>103</v>
      </c>
      <c r="AE13" t="s">
        <v>104</v>
      </c>
      <c r="AF13" t="s">
        <v>105</v>
      </c>
      <c r="AG13" t="s">
        <v>106</v>
      </c>
      <c r="AH13" t="s">
        <v>107</v>
      </c>
      <c r="AI13" t="s">
        <v>108</v>
      </c>
      <c r="AJ13" t="s">
        <v>109</v>
      </c>
      <c r="AK13" t="s">
        <v>110</v>
      </c>
      <c r="AL13" t="s">
        <v>111</v>
      </c>
      <c r="AM13" t="s">
        <v>112</v>
      </c>
      <c r="AN13" t="s">
        <v>113</v>
      </c>
      <c r="AO13" t="s">
        <v>114</v>
      </c>
      <c r="AP13" t="s">
        <v>115</v>
      </c>
      <c r="AQ13" t="s">
        <v>116</v>
      </c>
      <c r="AR13" t="s">
        <v>117</v>
      </c>
      <c r="AS13" s="189" t="s">
        <v>4</v>
      </c>
      <c r="AT13" s="189" t="s">
        <v>6</v>
      </c>
      <c r="AU13" s="189" t="s">
        <v>96</v>
      </c>
      <c r="AV13" s="190" t="s">
        <v>7</v>
      </c>
      <c r="AW13" s="190" t="s">
        <v>8</v>
      </c>
      <c r="AX13" s="190" t="s">
        <v>10</v>
      </c>
      <c r="AY13" s="190" t="s">
        <v>11</v>
      </c>
      <c r="AZ13" s="190" t="s">
        <v>12</v>
      </c>
      <c r="BA13" s="190" t="s">
        <v>97</v>
      </c>
      <c r="BB13" s="190" t="s">
        <v>98</v>
      </c>
      <c r="BC13" s="190" t="s">
        <v>82</v>
      </c>
      <c r="BD13" s="190" t="s">
        <v>99</v>
      </c>
      <c r="BE13" s="190" t="s">
        <v>100</v>
      </c>
      <c r="BF13" s="190" t="s">
        <v>83</v>
      </c>
      <c r="BG13" s="190" t="s">
        <v>19</v>
      </c>
      <c r="BH13" s="190" t="s">
        <v>20</v>
      </c>
      <c r="BI13" s="190" t="s">
        <v>21</v>
      </c>
      <c r="BJ13" s="190" t="s">
        <v>22</v>
      </c>
      <c r="BK13" s="190" t="s">
        <v>23</v>
      </c>
      <c r="BL13" s="190" t="s">
        <v>101</v>
      </c>
      <c r="BM13" s="190" t="s">
        <v>25</v>
      </c>
      <c r="BN13" s="190" t="s">
        <v>26</v>
      </c>
      <c r="BO13" s="190" t="s">
        <v>27</v>
      </c>
      <c r="BP13" s="190" t="s">
        <v>28</v>
      </c>
      <c r="BQ13" s="190" t="s">
        <v>29</v>
      </c>
      <c r="BR13" s="190" t="s">
        <v>9</v>
      </c>
    </row>
    <row r="14" spans="2:70" x14ac:dyDescent="0.2">
      <c r="B14" s="191" t="s">
        <v>34</v>
      </c>
      <c r="C14" s="192" t="str">
        <f>VLOOKUP($B14,$B$77:$AA$90,C$11,FALSE)</f>
        <v>G</v>
      </c>
      <c r="D14" s="192" t="str">
        <f>VLOOKUP($B14,$B$77:$AA$90,D$11,FALSE)</f>
        <v>5'10"</v>
      </c>
      <c r="E14" s="192">
        <f>VLOOKUP($B14,$B$77:$AA$90,E$11,FALSE)</f>
        <v>34</v>
      </c>
      <c r="F14" s="192">
        <f>VLOOKUP($B14,$B$77:$AA$90,F$11,FALSE)</f>
        <v>26.3</v>
      </c>
      <c r="G14" s="192">
        <f>VLOOKUP($B14,$B$77:$AA$90,G$11,FALSE)</f>
        <v>3</v>
      </c>
      <c r="H14" s="192">
        <f>VLOOKUP($B14,$B$77:$AA$90,H$11,FALSE)</f>
        <v>7.9</v>
      </c>
      <c r="I14" s="192">
        <f>VLOOKUP($B14,$B$77:$AA$90,I$11,FALSE)</f>
        <v>38.1</v>
      </c>
      <c r="J14" s="192">
        <f>VLOOKUP($B14,$B$77:$AA$90,J$11,FALSE)</f>
        <v>2.4</v>
      </c>
      <c r="K14" s="192">
        <f>VLOOKUP($B14,$B$77:$AA$90,K$11,FALSE)</f>
        <v>5.9</v>
      </c>
      <c r="L14" s="192">
        <f>VLOOKUP($B14,$B$77:$AA$90,L$11,FALSE)</f>
        <v>40</v>
      </c>
      <c r="M14" s="192">
        <f>VLOOKUP($B14,$B$77:$AA$90,M$11,FALSE)</f>
        <v>0.6</v>
      </c>
      <c r="N14" s="192">
        <f>VLOOKUP($B14,$B$77:$AA$90,N$11,FALSE)</f>
        <v>2</v>
      </c>
      <c r="O14" s="192">
        <f>VLOOKUP($B14,$B$77:$AA$90,O$11,FALSE)</f>
        <v>32.4</v>
      </c>
      <c r="P14" s="192">
        <f>VLOOKUP($B14,$B$77:$AA$90,P$11,FALSE)</f>
        <v>2</v>
      </c>
      <c r="Q14" s="192">
        <f>VLOOKUP($B14,$B$77:$AA$90,Q$11,FALSE)</f>
        <v>2.6</v>
      </c>
      <c r="R14" s="192">
        <f>VLOOKUP($B14,$B$77:$AA$90,R$11,FALSE)</f>
        <v>75.3</v>
      </c>
      <c r="S14" s="192">
        <f>VLOOKUP($B14,$B$77:$AA$90,S$11,FALSE)</f>
        <v>0.7</v>
      </c>
      <c r="T14" s="192">
        <f>VLOOKUP($B14,$B$77:$AA$90,T$11,FALSE)</f>
        <v>3.2</v>
      </c>
      <c r="U14" s="192">
        <f>VLOOKUP($B14,$B$77:$AA$90,U$11,FALSE)</f>
        <v>3.9</v>
      </c>
      <c r="V14" s="192">
        <f>VLOOKUP($B14,$B$77:$AA$90,V$11,FALSE)</f>
        <v>2.4</v>
      </c>
      <c r="W14" s="192">
        <f>VLOOKUP($B14,$B$77:$AA$90,W$11,FALSE)</f>
        <v>2.2000000000000002</v>
      </c>
      <c r="X14" s="192">
        <f>VLOOKUP($B14,$B$77:$AA$90,X$11,FALSE)</f>
        <v>1</v>
      </c>
      <c r="Y14" s="192">
        <f>VLOOKUP($B14,$B$77:$AA$90,Y$11,FALSE)</f>
        <v>0.5</v>
      </c>
      <c r="Z14" s="192">
        <f>VLOOKUP($B14,$B$77:$AA$90,Z$11,FALSE)</f>
        <v>2.6</v>
      </c>
      <c r="AA14" s="192">
        <f>VLOOKUP($B14,$B$77:$AA$90,AA$11,FALSE)</f>
        <v>8.6</v>
      </c>
      <c r="AC14">
        <f t="shared" ref="AC14:AC18" si="0">$S14/$F14</f>
        <v>2.6615969581749048E-2</v>
      </c>
      <c r="AD14">
        <f t="shared" ref="AD14:AD18" si="1">$T14/$F14</f>
        <v>0.12167300380228137</v>
      </c>
      <c r="AE14">
        <f t="shared" ref="AE14:AE18" si="2">$G14/$F14</f>
        <v>0.11406844106463879</v>
      </c>
      <c r="AF14">
        <f t="shared" ref="AF14:AF18" si="3">$H14/$F14</f>
        <v>0.30038022813688214</v>
      </c>
      <c r="AG14">
        <f t="shared" ref="AG14:AG18" si="4">$J14/$F14</f>
        <v>9.1254752851711016E-2</v>
      </c>
      <c r="AH14">
        <f t="shared" ref="AH14:AH18" si="5">$K14/$F14</f>
        <v>0.22433460076045628</v>
      </c>
      <c r="AI14">
        <f t="shared" ref="AI14:AI18" si="6">$M14/$F14</f>
        <v>2.2813688212927754E-2</v>
      </c>
      <c r="AJ14">
        <f t="shared" ref="AJ14:AJ18" si="7">$N14/$F14</f>
        <v>7.6045627376425853E-2</v>
      </c>
      <c r="AK14">
        <f t="shared" ref="AK14:AK18" si="8">$P14/$F14</f>
        <v>7.6045627376425853E-2</v>
      </c>
      <c r="AL14">
        <f t="shared" ref="AL14:AL18" si="9">$Q14/$F14</f>
        <v>9.8859315589353611E-2</v>
      </c>
      <c r="AM14">
        <f t="shared" ref="AM14:AM18" si="10">$V14/$F14</f>
        <v>9.1254752851711016E-2</v>
      </c>
      <c r="AN14">
        <f t="shared" ref="AN14:AN17" si="11">$W15/$F15</f>
        <v>6.08695652173913E-2</v>
      </c>
      <c r="AO14">
        <f t="shared" ref="AO14:AO18" si="12">$X14/$F14</f>
        <v>3.8022813688212927E-2</v>
      </c>
      <c r="AP14">
        <f>Y14/F14</f>
        <v>1.9011406844106463E-2</v>
      </c>
      <c r="AQ14">
        <f t="shared" ref="AQ14:AQ18" si="13">Z14/F14</f>
        <v>9.8859315589353611E-2</v>
      </c>
      <c r="AR14">
        <f t="shared" ref="AR14:AR18" si="14">AA14/F14</f>
        <v>0.32699619771863114</v>
      </c>
      <c r="AS14" s="191" t="s">
        <v>33</v>
      </c>
      <c r="AT14" s="192" t="str">
        <f>VLOOKUP($AS14,$B$77:$AA$90,AT$11,FALSE)</f>
        <v>G</v>
      </c>
      <c r="AU14" s="192" t="str">
        <f>VLOOKUP($AS14,$B$77:$AA$90,AU$11,FALSE)</f>
        <v>6'0"</v>
      </c>
      <c r="AV14" s="192">
        <f>VLOOKUP($AS14,$B$77:$AA$90,AV$11,FALSE)</f>
        <v>27</v>
      </c>
      <c r="AW14" s="192">
        <f>VLOOKUP($AS14,$B$77:$AA$90,AW$11,FALSE)</f>
        <v>29.8</v>
      </c>
      <c r="AX14" s="192">
        <f>VLOOKUP($AS14,$B$77:$AA$90,AX$11,FALSE)</f>
        <v>3</v>
      </c>
      <c r="AY14" s="192">
        <f>VLOOKUP($AS14,$B$77:$AA$90,AY$11,FALSE)</f>
        <v>7.5</v>
      </c>
      <c r="AZ14" s="192">
        <f>VLOOKUP($AS14,$B$77:$AA$90,AZ$11,FALSE)</f>
        <v>39.6</v>
      </c>
      <c r="BA14" s="192">
        <f>VLOOKUP($AS14,$B$77:$AA$90,BA$11,FALSE)</f>
        <v>2.7</v>
      </c>
      <c r="BB14" s="192">
        <f>VLOOKUP($AS14,$B$77:$AA$90,BB$11,FALSE)</f>
        <v>6.7</v>
      </c>
      <c r="BC14" s="192">
        <f>VLOOKUP($AS14,$B$77:$AA$90,BC$11,FALSE)</f>
        <v>40.299999999999997</v>
      </c>
      <c r="BD14" s="192">
        <f>VLOOKUP($AS14,$B$77:$AA$90,BD$11,FALSE)</f>
        <v>0.3</v>
      </c>
      <c r="BE14" s="192">
        <f>VLOOKUP($AS14,$B$77:$AA$90,BE$11,FALSE)</f>
        <v>0.8</v>
      </c>
      <c r="BF14" s="192">
        <f>VLOOKUP($AS14,$B$77:$AA$90,BF$11,FALSE)</f>
        <v>33.299999999999997</v>
      </c>
      <c r="BG14" s="192">
        <f>VLOOKUP($AS14,$B$77:$AA$90,BG$11,FALSE)</f>
        <v>0.7</v>
      </c>
      <c r="BH14" s="192">
        <f>VLOOKUP($AS14,$B$77:$AA$90,BH$11,FALSE)</f>
        <v>1.2</v>
      </c>
      <c r="BI14" s="192">
        <f>VLOOKUP($AS14,$B$77:$AA$90,BI$11,FALSE)</f>
        <v>59.4</v>
      </c>
      <c r="BJ14" s="192">
        <f>VLOOKUP($AS14,$B$77:$AA$90,BJ$11,FALSE)</f>
        <v>1</v>
      </c>
      <c r="BK14" s="192">
        <f>VLOOKUP($AS14,$B$77:$AA$90,BK$11,FALSE)</f>
        <v>2.5</v>
      </c>
      <c r="BL14" s="192">
        <f>VLOOKUP($AS14,$B$77:$AA$90,BL$11,FALSE)</f>
        <v>3.5</v>
      </c>
      <c r="BM14" s="192">
        <f>VLOOKUP($AS14,$B$77:$AA$90,BM$11,FALSE)</f>
        <v>4.5</v>
      </c>
      <c r="BN14" s="192">
        <f>VLOOKUP($AS14,$B$77:$AA$90,BN$11,FALSE)</f>
        <v>3.3</v>
      </c>
      <c r="BO14" s="192">
        <f>VLOOKUP($AS14,$B$77:$AA$90,BO$11,FALSE)</f>
        <v>1.2</v>
      </c>
      <c r="BP14" s="192">
        <f>VLOOKUP($AS14,$B$77:$AA$90,BP$11,FALSE)</f>
        <v>0.1</v>
      </c>
      <c r="BQ14" s="192">
        <f>VLOOKUP($AS14,$B$77:$AA$90,BQ$11,FALSE)</f>
        <v>1.9</v>
      </c>
      <c r="BR14" s="192">
        <f>VLOOKUP($AS14,$B$77:$AA$90,BR$11,FALSE)</f>
        <v>6.9</v>
      </c>
    </row>
    <row r="15" spans="2:70" x14ac:dyDescent="0.2">
      <c r="B15" s="191" t="s">
        <v>39</v>
      </c>
      <c r="C15" s="192" t="str">
        <f>VLOOKUP($B15,$B$77:$AA$90,C$11,FALSE)</f>
        <v>F</v>
      </c>
      <c r="D15" s="192" t="str">
        <f>VLOOKUP($B15,$B$77:$AA$90,D$11,FALSE)</f>
        <v>6'1"</v>
      </c>
      <c r="E15" s="192">
        <f>VLOOKUP($B15,$B$77:$AA$90,E$11,FALSE)</f>
        <v>34</v>
      </c>
      <c r="F15" s="192">
        <f>VLOOKUP($B15,$B$77:$AA$90,F$11,FALSE)</f>
        <v>23</v>
      </c>
      <c r="G15" s="192">
        <f>VLOOKUP($B15,$B$77:$AA$90,G$11,FALSE)</f>
        <v>3</v>
      </c>
      <c r="H15" s="192">
        <f>VLOOKUP($B15,$B$77:$AA$90,H$11,FALSE)</f>
        <v>7.2</v>
      </c>
      <c r="I15" s="192">
        <f>VLOOKUP($B15,$B$77:$AA$90,I$11,FALSE)</f>
        <v>41.1</v>
      </c>
      <c r="J15" s="192">
        <f>VLOOKUP($B15,$B$77:$AA$90,J$11,FALSE)</f>
        <v>1.9</v>
      </c>
      <c r="K15" s="192">
        <f>VLOOKUP($B15,$B$77:$AA$90,K$11,FALSE)</f>
        <v>4.0999999999999996</v>
      </c>
      <c r="L15" s="192">
        <f>VLOOKUP($B15,$B$77:$AA$90,L$11,FALSE)</f>
        <v>45.4</v>
      </c>
      <c r="M15" s="192">
        <f>VLOOKUP($B15,$B$77:$AA$90,M$11,FALSE)</f>
        <v>1.1000000000000001</v>
      </c>
      <c r="N15" s="192">
        <f>VLOOKUP($B15,$B$77:$AA$90,N$11,FALSE)</f>
        <v>3.1</v>
      </c>
      <c r="O15" s="192">
        <f>VLOOKUP($B15,$B$77:$AA$90,O$11,FALSE)</f>
        <v>35.200000000000003</v>
      </c>
      <c r="P15" s="192">
        <f>VLOOKUP($B15,$B$77:$AA$90,P$11,FALSE)</f>
        <v>0.8</v>
      </c>
      <c r="Q15" s="192">
        <f>VLOOKUP($B15,$B$77:$AA$90,Q$11,FALSE)</f>
        <v>1.1000000000000001</v>
      </c>
      <c r="R15" s="192">
        <f>VLOOKUP($B15,$B$77:$AA$90,R$11,FALSE)</f>
        <v>66.7</v>
      </c>
      <c r="S15" s="192">
        <f>VLOOKUP($B15,$B$77:$AA$90,S$11,FALSE)</f>
        <v>0.8</v>
      </c>
      <c r="T15" s="192">
        <f>VLOOKUP($B15,$B$77:$AA$90,T$11,FALSE)</f>
        <v>3.1</v>
      </c>
      <c r="U15" s="192">
        <f>VLOOKUP($B15,$B$77:$AA$90,U$11,FALSE)</f>
        <v>4</v>
      </c>
      <c r="V15" s="192">
        <f>VLOOKUP($B15,$B$77:$AA$90,V$11,FALSE)</f>
        <v>1.1000000000000001</v>
      </c>
      <c r="W15" s="192">
        <f>VLOOKUP($B15,$B$77:$AA$90,W$11,FALSE)</f>
        <v>1.4</v>
      </c>
      <c r="X15" s="192">
        <f>VLOOKUP($B15,$B$77:$AA$90,X$11,FALSE)</f>
        <v>0.8</v>
      </c>
      <c r="Y15" s="192">
        <f>VLOOKUP($B15,$B$77:$AA$90,Y$11,FALSE)</f>
        <v>0.5</v>
      </c>
      <c r="Z15" s="192">
        <f>VLOOKUP($B15,$B$77:$AA$90,Z$11,FALSE)</f>
        <v>1.4</v>
      </c>
      <c r="AA15" s="192">
        <f>VLOOKUP($B15,$B$77:$AA$90,AA$11,FALSE)</f>
        <v>7.8</v>
      </c>
      <c r="AC15">
        <f t="shared" si="0"/>
        <v>3.4782608695652174E-2</v>
      </c>
      <c r="AD15">
        <f t="shared" si="1"/>
        <v>0.13478260869565217</v>
      </c>
      <c r="AE15">
        <f t="shared" si="2"/>
        <v>0.13043478260869565</v>
      </c>
      <c r="AF15">
        <f t="shared" si="3"/>
        <v>0.31304347826086959</v>
      </c>
      <c r="AG15">
        <f t="shared" si="4"/>
        <v>8.2608695652173908E-2</v>
      </c>
      <c r="AH15">
        <f t="shared" si="5"/>
        <v>0.17826086956521739</v>
      </c>
      <c r="AI15">
        <f t="shared" si="6"/>
        <v>4.7826086956521741E-2</v>
      </c>
      <c r="AJ15">
        <f t="shared" si="7"/>
        <v>0.13478260869565217</v>
      </c>
      <c r="AK15">
        <f t="shared" si="8"/>
        <v>3.4782608695652174E-2</v>
      </c>
      <c r="AL15">
        <f t="shared" si="9"/>
        <v>4.7826086956521741E-2</v>
      </c>
      <c r="AM15">
        <f t="shared" si="10"/>
        <v>4.7826086956521741E-2</v>
      </c>
      <c r="AN15">
        <f t="shared" si="11"/>
        <v>8.0882352941176475E-2</v>
      </c>
      <c r="AO15">
        <f t="shared" si="12"/>
        <v>3.4782608695652174E-2</v>
      </c>
      <c r="AP15">
        <f t="shared" ref="AP15:AP18" si="15">Y15/F15</f>
        <v>2.1739130434782608E-2</v>
      </c>
      <c r="AQ15">
        <f t="shared" si="13"/>
        <v>6.08695652173913E-2</v>
      </c>
      <c r="AR15">
        <f t="shared" si="14"/>
        <v>0.33913043478260868</v>
      </c>
      <c r="AS15" s="191" t="s">
        <v>33</v>
      </c>
      <c r="AT15" s="192" t="str">
        <f>VLOOKUP($AS15,$B$77:$AA$90,AT$11,FALSE)</f>
        <v>G</v>
      </c>
      <c r="AU15" s="192" t="str">
        <f>VLOOKUP($AS15,$B$77:$AA$90,AU$11,FALSE)</f>
        <v>6'0"</v>
      </c>
      <c r="AV15" s="192">
        <f>VLOOKUP($AS15,$B$77:$AA$90,AV$11,FALSE)</f>
        <v>27</v>
      </c>
      <c r="AW15" s="192">
        <f>VLOOKUP($AS15,$B$77:$AA$90,AW$11,FALSE)</f>
        <v>29.8</v>
      </c>
      <c r="AX15" s="192">
        <f>VLOOKUP($AS15,$B$77:$AA$90,AX$11,FALSE)</f>
        <v>3</v>
      </c>
      <c r="AY15" s="192">
        <f>VLOOKUP($AS15,$B$77:$AA$90,AY$11,FALSE)</f>
        <v>7.5</v>
      </c>
      <c r="AZ15" s="192">
        <f>VLOOKUP($AS15,$B$77:$AA$90,AZ$11,FALSE)</f>
        <v>39.6</v>
      </c>
      <c r="BA15" s="192">
        <f>VLOOKUP($AS15,$B$77:$AA$90,BA$11,FALSE)</f>
        <v>2.7</v>
      </c>
      <c r="BB15" s="192">
        <f>VLOOKUP($AS15,$B$77:$AA$90,BB$11,FALSE)</f>
        <v>6.7</v>
      </c>
      <c r="BC15" s="192">
        <f>VLOOKUP($AS15,$B$77:$AA$90,BC$11,FALSE)</f>
        <v>40.299999999999997</v>
      </c>
      <c r="BD15" s="192">
        <f>VLOOKUP($AS15,$B$77:$AA$90,BD$11,FALSE)</f>
        <v>0.3</v>
      </c>
      <c r="BE15" s="192">
        <f>VLOOKUP($AS15,$B$77:$AA$90,BE$11,FALSE)</f>
        <v>0.8</v>
      </c>
      <c r="BF15" s="192">
        <f>VLOOKUP($AS15,$B$77:$AA$90,BF$11,FALSE)</f>
        <v>33.299999999999997</v>
      </c>
      <c r="BG15" s="192">
        <f>VLOOKUP($AS15,$B$77:$AA$90,BG$11,FALSE)</f>
        <v>0.7</v>
      </c>
      <c r="BH15" s="192">
        <f>VLOOKUP($AS15,$B$77:$AA$90,BH$11,FALSE)</f>
        <v>1.2</v>
      </c>
      <c r="BI15" s="192">
        <f>VLOOKUP($AS15,$B$77:$AA$90,BI$11,FALSE)</f>
        <v>59.4</v>
      </c>
      <c r="BJ15" s="192">
        <f>VLOOKUP($AS15,$B$77:$AA$90,BJ$11,FALSE)</f>
        <v>1</v>
      </c>
      <c r="BK15" s="192">
        <f>VLOOKUP($AS15,$B$77:$AA$90,BK$11,FALSE)</f>
        <v>2.5</v>
      </c>
      <c r="BL15" s="192">
        <f>VLOOKUP($AS15,$B$77:$AA$90,BL$11,FALSE)</f>
        <v>3.5</v>
      </c>
      <c r="BM15" s="192">
        <f>VLOOKUP($AS15,$B$77:$AA$90,BM$11,FALSE)</f>
        <v>4.5</v>
      </c>
      <c r="BN15" s="192">
        <f>VLOOKUP($AS15,$B$77:$AA$90,BN$11,FALSE)</f>
        <v>3.3</v>
      </c>
      <c r="BO15" s="192">
        <f>VLOOKUP($AS15,$B$77:$AA$90,BO$11,FALSE)</f>
        <v>1.2</v>
      </c>
      <c r="BP15" s="192">
        <f>VLOOKUP($AS15,$B$77:$AA$90,BP$11,FALSE)</f>
        <v>0.1</v>
      </c>
      <c r="BQ15" s="192">
        <f>VLOOKUP($AS15,$B$77:$AA$90,BQ$11,FALSE)</f>
        <v>1.9</v>
      </c>
      <c r="BR15" s="192">
        <f>VLOOKUP($AS15,$B$77:$AA$90,BR$11,FALSE)</f>
        <v>6.9</v>
      </c>
    </row>
    <row r="16" spans="2:70" x14ac:dyDescent="0.2">
      <c r="B16" s="191" t="s">
        <v>44</v>
      </c>
      <c r="C16" s="192" t="str">
        <f>VLOOKUP($B16,$B$77:$AA$90,C$11,FALSE)</f>
        <v>F</v>
      </c>
      <c r="D16" s="192" t="str">
        <f>VLOOKUP($B16,$B$77:$AA$90,D$11,FALSE)</f>
        <v>6'1"</v>
      </c>
      <c r="E16" s="192">
        <f>VLOOKUP($B16,$B$77:$AA$90,E$11,FALSE)</f>
        <v>34</v>
      </c>
      <c r="F16" s="192">
        <f>VLOOKUP($B16,$B$77:$AA$90,F$11,FALSE)</f>
        <v>13.6</v>
      </c>
      <c r="G16" s="192">
        <f>VLOOKUP($B16,$B$77:$AA$90,G$11,FALSE)</f>
        <v>2.1</v>
      </c>
      <c r="H16" s="192">
        <f>VLOOKUP($B16,$B$77:$AA$90,H$11,FALSE)</f>
        <v>4.9000000000000004</v>
      </c>
      <c r="I16" s="192">
        <f>VLOOKUP($B16,$B$77:$AA$90,I$11,FALSE)</f>
        <v>43.7</v>
      </c>
      <c r="J16" s="192">
        <f>VLOOKUP($B16,$B$77:$AA$90,J$11,FALSE)</f>
        <v>2.1</v>
      </c>
      <c r="K16" s="192">
        <f>VLOOKUP($B16,$B$77:$AA$90,K$11,FALSE)</f>
        <v>4.5999999999999996</v>
      </c>
      <c r="L16" s="192">
        <f>VLOOKUP($B16,$B$77:$AA$90,L$11,FALSE)</f>
        <v>46.2</v>
      </c>
      <c r="M16" s="192">
        <f>VLOOKUP($B16,$B$77:$AA$90,M$11,FALSE)</f>
        <v>0</v>
      </c>
      <c r="N16" s="192">
        <f>VLOOKUP($B16,$B$77:$AA$90,N$11,FALSE)</f>
        <v>0.3</v>
      </c>
      <c r="O16" s="192">
        <f>VLOOKUP($B16,$B$77:$AA$90,O$11,FALSE)</f>
        <v>9.1</v>
      </c>
      <c r="P16" s="192">
        <f>VLOOKUP($B16,$B$77:$AA$90,P$11,FALSE)</f>
        <v>1.3</v>
      </c>
      <c r="Q16" s="192">
        <f>VLOOKUP($B16,$B$77:$AA$90,Q$11,FALSE)</f>
        <v>2</v>
      </c>
      <c r="R16" s="192">
        <f>VLOOKUP($B16,$B$77:$AA$90,R$11,FALSE)</f>
        <v>64.7</v>
      </c>
      <c r="S16" s="192">
        <f>VLOOKUP($B16,$B$77:$AA$90,S$11,FALSE)</f>
        <v>1.4</v>
      </c>
      <c r="T16" s="192">
        <f>VLOOKUP($B16,$B$77:$AA$90,T$11,FALSE)</f>
        <v>2</v>
      </c>
      <c r="U16" s="192">
        <f>VLOOKUP($B16,$B$77:$AA$90,U$11,FALSE)</f>
        <v>3.3</v>
      </c>
      <c r="V16" s="192">
        <f>VLOOKUP($B16,$B$77:$AA$90,V$11,FALSE)</f>
        <v>1</v>
      </c>
      <c r="W16" s="192">
        <f>VLOOKUP($B16,$B$77:$AA$90,W$11,FALSE)</f>
        <v>1.1000000000000001</v>
      </c>
      <c r="X16" s="192">
        <f>VLOOKUP($B16,$B$77:$AA$90,X$11,FALSE)</f>
        <v>0.5</v>
      </c>
      <c r="Y16" s="192">
        <f>VLOOKUP($B16,$B$77:$AA$90,Y$11,FALSE)</f>
        <v>0.4</v>
      </c>
      <c r="Z16" s="192">
        <f>VLOOKUP($B16,$B$77:$AA$90,Z$11,FALSE)</f>
        <v>1.6</v>
      </c>
      <c r="AA16" s="192">
        <f>VLOOKUP($B16,$B$77:$AA$90,AA$11,FALSE)</f>
        <v>5.6</v>
      </c>
      <c r="AC16">
        <f t="shared" si="0"/>
        <v>0.10294117647058823</v>
      </c>
      <c r="AD16">
        <f t="shared" si="1"/>
        <v>0.14705882352941177</v>
      </c>
      <c r="AE16">
        <f t="shared" si="2"/>
        <v>0.15441176470588236</v>
      </c>
      <c r="AF16">
        <f t="shared" si="3"/>
        <v>0.36029411764705888</v>
      </c>
      <c r="AG16">
        <f t="shared" si="4"/>
        <v>0.15441176470588236</v>
      </c>
      <c r="AH16">
        <f t="shared" si="5"/>
        <v>0.33823529411764702</v>
      </c>
      <c r="AI16">
        <f t="shared" si="6"/>
        <v>0</v>
      </c>
      <c r="AJ16">
        <f t="shared" si="7"/>
        <v>2.2058823529411766E-2</v>
      </c>
      <c r="AK16">
        <f t="shared" si="8"/>
        <v>9.5588235294117654E-2</v>
      </c>
      <c r="AL16">
        <f t="shared" si="9"/>
        <v>0.14705882352941177</v>
      </c>
      <c r="AM16">
        <f t="shared" si="10"/>
        <v>7.3529411764705885E-2</v>
      </c>
      <c r="AN16">
        <f t="shared" si="11"/>
        <v>0.10059171597633136</v>
      </c>
      <c r="AO16">
        <f t="shared" si="12"/>
        <v>3.6764705882352942E-2</v>
      </c>
      <c r="AP16">
        <f t="shared" si="15"/>
        <v>2.9411764705882356E-2</v>
      </c>
      <c r="AQ16">
        <f t="shared" si="13"/>
        <v>0.11764705882352942</v>
      </c>
      <c r="AR16">
        <f t="shared" si="14"/>
        <v>0.41176470588235292</v>
      </c>
      <c r="AS16" s="191" t="s">
        <v>41</v>
      </c>
      <c r="AT16" s="192" t="str">
        <f>VLOOKUP($AS16,$B$77:$AA$90,AT$11,FALSE)</f>
        <v>F</v>
      </c>
      <c r="AU16" s="192" t="str">
        <f>VLOOKUP($AS16,$B$77:$AA$90,AU$11,FALSE)</f>
        <v>6'2"</v>
      </c>
      <c r="AV16" s="192">
        <f>VLOOKUP($AS16,$B$77:$AA$90,AV$11,FALSE)</f>
        <v>34</v>
      </c>
      <c r="AW16" s="192">
        <f>VLOOKUP($AS16,$B$77:$AA$90,AW$11,FALSE)</f>
        <v>22.9</v>
      </c>
      <c r="AX16" s="192">
        <f>VLOOKUP($AS16,$B$77:$AA$90,AX$11,FALSE)</f>
        <v>5.4</v>
      </c>
      <c r="AY16" s="192">
        <f>VLOOKUP($AS16,$B$77:$AA$90,AY$11,FALSE)</f>
        <v>8.6</v>
      </c>
      <c r="AZ16" s="192">
        <f>VLOOKUP($AS16,$B$77:$AA$90,AZ$11,FALSE)</f>
        <v>62.8</v>
      </c>
      <c r="BA16" s="192">
        <f>VLOOKUP($AS16,$B$77:$AA$90,BA$11,FALSE)</f>
        <v>5.4</v>
      </c>
      <c r="BB16" s="192">
        <f>VLOOKUP($AS16,$B$77:$AA$90,BB$11,FALSE)</f>
        <v>8.6</v>
      </c>
      <c r="BC16" s="192">
        <f>VLOOKUP($AS16,$B$77:$AA$90,BC$11,FALSE)</f>
        <v>62.8</v>
      </c>
      <c r="BD16" s="192">
        <f>VLOOKUP($AS16,$B$77:$AA$90,BD$11,FALSE)</f>
        <v>0</v>
      </c>
      <c r="BE16" s="192">
        <f>VLOOKUP($AS16,$B$77:$AA$90,BE$11,FALSE)</f>
        <v>0</v>
      </c>
      <c r="BF16" s="192">
        <f>VLOOKUP($AS16,$B$77:$AA$90,BF$11,FALSE)</f>
        <v>0</v>
      </c>
      <c r="BG16" s="192">
        <f>VLOOKUP($AS16,$B$77:$AA$90,BG$11,FALSE)</f>
        <v>2.2999999999999998</v>
      </c>
      <c r="BH16" s="192">
        <f>VLOOKUP($AS16,$B$77:$AA$90,BH$11,FALSE)</f>
        <v>3.7</v>
      </c>
      <c r="BI16" s="192">
        <f>VLOOKUP($AS16,$B$77:$AA$90,BI$11,FALSE)</f>
        <v>63.2</v>
      </c>
      <c r="BJ16" s="192">
        <f>VLOOKUP($AS16,$B$77:$AA$90,BJ$11,FALSE)</f>
        <v>3.6</v>
      </c>
      <c r="BK16" s="192">
        <f>VLOOKUP($AS16,$B$77:$AA$90,BK$11,FALSE)</f>
        <v>3.4</v>
      </c>
      <c r="BL16" s="192">
        <f>VLOOKUP($AS16,$B$77:$AA$90,BL$11,FALSE)</f>
        <v>7</v>
      </c>
      <c r="BM16" s="192">
        <f>VLOOKUP($AS16,$B$77:$AA$90,BM$11,FALSE)</f>
        <v>1.1000000000000001</v>
      </c>
      <c r="BN16" s="192">
        <f>VLOOKUP($AS16,$B$77:$AA$90,BN$11,FALSE)</f>
        <v>2</v>
      </c>
      <c r="BO16" s="192">
        <f>VLOOKUP($AS16,$B$77:$AA$90,BO$11,FALSE)</f>
        <v>1</v>
      </c>
      <c r="BP16" s="192">
        <f>VLOOKUP($AS16,$B$77:$AA$90,BP$11,FALSE)</f>
        <v>0.2</v>
      </c>
      <c r="BQ16" s="192">
        <f>VLOOKUP($AS16,$B$77:$AA$90,BQ$11,FALSE)</f>
        <v>2.4</v>
      </c>
      <c r="BR16" s="192">
        <f>VLOOKUP($AS16,$B$77:$AA$90,BR$11,FALSE)</f>
        <v>13.1</v>
      </c>
    </row>
    <row r="17" spans="2:75" x14ac:dyDescent="0.2">
      <c r="B17" s="191" t="s">
        <v>42</v>
      </c>
      <c r="C17" s="192" t="str">
        <f>VLOOKUP($B17,$B$77:$AA$90,C$11,FALSE)</f>
        <v>G</v>
      </c>
      <c r="D17" s="192" t="str">
        <f>VLOOKUP($B17,$B$77:$AA$90,D$11,FALSE)</f>
        <v>6'0"</v>
      </c>
      <c r="E17" s="192">
        <f>VLOOKUP($B17,$B$77:$AA$90,E$11,FALSE)</f>
        <v>31</v>
      </c>
      <c r="F17" s="192">
        <f>VLOOKUP($B17,$B$77:$AA$90,F$11,FALSE)</f>
        <v>16.899999999999999</v>
      </c>
      <c r="G17" s="192">
        <f>VLOOKUP($B17,$B$77:$AA$90,G$11,FALSE)</f>
        <v>2.1</v>
      </c>
      <c r="H17" s="192">
        <f>VLOOKUP($B17,$B$77:$AA$90,H$11,FALSE)</f>
        <v>4.7</v>
      </c>
      <c r="I17" s="192">
        <f>VLOOKUP($B17,$B$77:$AA$90,I$11,FALSE)</f>
        <v>44.2</v>
      </c>
      <c r="J17" s="192">
        <f>VLOOKUP($B17,$B$77:$AA$90,J$11,FALSE)</f>
        <v>1.7</v>
      </c>
      <c r="K17" s="192">
        <f>VLOOKUP($B17,$B$77:$AA$90,K$11,FALSE)</f>
        <v>3.5</v>
      </c>
      <c r="L17" s="192">
        <f>VLOOKUP($B17,$B$77:$AA$90,L$11,FALSE)</f>
        <v>48.1</v>
      </c>
      <c r="M17" s="192">
        <f>VLOOKUP($B17,$B$77:$AA$90,M$11,FALSE)</f>
        <v>0.4</v>
      </c>
      <c r="N17" s="192">
        <f>VLOOKUP($B17,$B$77:$AA$90,N$11,FALSE)</f>
        <v>1.3</v>
      </c>
      <c r="O17" s="192">
        <f>VLOOKUP($B17,$B$77:$AA$90,O$11,FALSE)</f>
        <v>33.299999999999997</v>
      </c>
      <c r="P17" s="192">
        <f>VLOOKUP($B17,$B$77:$AA$90,P$11,FALSE)</f>
        <v>1</v>
      </c>
      <c r="Q17" s="192">
        <f>VLOOKUP($B17,$B$77:$AA$90,Q$11,FALSE)</f>
        <v>1.4</v>
      </c>
      <c r="R17" s="192">
        <f>VLOOKUP($B17,$B$77:$AA$90,R$11,FALSE)</f>
        <v>72.099999999999994</v>
      </c>
      <c r="S17" s="192">
        <f>VLOOKUP($B17,$B$77:$AA$90,S$11,FALSE)</f>
        <v>1</v>
      </c>
      <c r="T17" s="192">
        <f>VLOOKUP($B17,$B$77:$AA$90,T$11,FALSE)</f>
        <v>2.2999999999999998</v>
      </c>
      <c r="U17" s="192">
        <f>VLOOKUP($B17,$B$77:$AA$90,U$11,FALSE)</f>
        <v>3.3</v>
      </c>
      <c r="V17" s="192">
        <f>VLOOKUP($B17,$B$77:$AA$90,V$11,FALSE)</f>
        <v>1.7</v>
      </c>
      <c r="W17" s="192">
        <f>VLOOKUP($B17,$B$77:$AA$90,W$11,FALSE)</f>
        <v>1.7</v>
      </c>
      <c r="X17" s="192">
        <f>VLOOKUP($B17,$B$77:$AA$90,X$11,FALSE)</f>
        <v>0.9</v>
      </c>
      <c r="Y17" s="192">
        <f>VLOOKUP($B17,$B$77:$AA$90,Y$11,FALSE)</f>
        <v>0.1</v>
      </c>
      <c r="Z17" s="192">
        <f>VLOOKUP($B17,$B$77:$AA$90,Z$11,FALSE)</f>
        <v>1.3</v>
      </c>
      <c r="AA17" s="192">
        <f>VLOOKUP($B17,$B$77:$AA$90,AA$11,FALSE)</f>
        <v>5.6</v>
      </c>
      <c r="AC17">
        <f t="shared" si="0"/>
        <v>5.9171597633136098E-2</v>
      </c>
      <c r="AD17">
        <f t="shared" si="1"/>
        <v>0.13609467455621302</v>
      </c>
      <c r="AE17">
        <f t="shared" si="2"/>
        <v>0.12426035502958581</v>
      </c>
      <c r="AF17">
        <f t="shared" si="3"/>
        <v>0.27810650887573968</v>
      </c>
      <c r="AG17">
        <f t="shared" si="4"/>
        <v>0.10059171597633136</v>
      </c>
      <c r="AH17">
        <f t="shared" si="5"/>
        <v>0.20710059171597636</v>
      </c>
      <c r="AI17">
        <f t="shared" si="6"/>
        <v>2.3668639053254441E-2</v>
      </c>
      <c r="AJ17">
        <f t="shared" si="7"/>
        <v>7.6923076923076927E-2</v>
      </c>
      <c r="AK17">
        <f t="shared" si="8"/>
        <v>5.9171597633136098E-2</v>
      </c>
      <c r="AL17">
        <f t="shared" si="9"/>
        <v>8.2840236686390539E-2</v>
      </c>
      <c r="AM17">
        <f t="shared" si="10"/>
        <v>0.10059171597633136</v>
      </c>
      <c r="AN17">
        <f t="shared" si="11"/>
        <v>8.2352941176470587E-2</v>
      </c>
      <c r="AO17">
        <f t="shared" si="12"/>
        <v>5.3254437869822494E-2</v>
      </c>
      <c r="AP17">
        <f t="shared" si="15"/>
        <v>5.9171597633136102E-3</v>
      </c>
      <c r="AQ17">
        <f t="shared" si="13"/>
        <v>7.6923076923076927E-2</v>
      </c>
      <c r="AR17">
        <f t="shared" si="14"/>
        <v>0.33136094674556216</v>
      </c>
      <c r="AS17" s="191" t="s">
        <v>33</v>
      </c>
      <c r="AT17" s="192" t="str">
        <f>VLOOKUP($AS17,$B$77:$AA$90,AT$11,FALSE)</f>
        <v>G</v>
      </c>
      <c r="AU17" s="192" t="str">
        <f>VLOOKUP($AS17,$B$77:$AA$90,AU$11,FALSE)</f>
        <v>6'0"</v>
      </c>
      <c r="AV17" s="192">
        <f>VLOOKUP($AS17,$B$77:$AA$90,AV$11,FALSE)</f>
        <v>27</v>
      </c>
      <c r="AW17" s="192">
        <f>VLOOKUP($AS17,$B$77:$AA$90,AW$11,FALSE)</f>
        <v>29.8</v>
      </c>
      <c r="AX17" s="192">
        <f>VLOOKUP($AS17,$B$77:$AA$90,AX$11,FALSE)</f>
        <v>3</v>
      </c>
      <c r="AY17" s="192">
        <f>VLOOKUP($AS17,$B$77:$AA$90,AY$11,FALSE)</f>
        <v>7.5</v>
      </c>
      <c r="AZ17" s="192">
        <f>VLOOKUP($AS17,$B$77:$AA$90,AZ$11,FALSE)</f>
        <v>39.6</v>
      </c>
      <c r="BA17" s="192">
        <f>VLOOKUP($AS17,$B$77:$AA$90,BA$11,FALSE)</f>
        <v>2.7</v>
      </c>
      <c r="BB17" s="192">
        <f>VLOOKUP($AS17,$B$77:$AA$90,BB$11,FALSE)</f>
        <v>6.7</v>
      </c>
      <c r="BC17" s="192">
        <f>VLOOKUP($AS17,$B$77:$AA$90,BC$11,FALSE)</f>
        <v>40.299999999999997</v>
      </c>
      <c r="BD17" s="192">
        <f>VLOOKUP($AS17,$B$77:$AA$90,BD$11,FALSE)</f>
        <v>0.3</v>
      </c>
      <c r="BE17" s="192">
        <f>VLOOKUP($AS17,$B$77:$AA$90,BE$11,FALSE)</f>
        <v>0.8</v>
      </c>
      <c r="BF17" s="192">
        <f>VLOOKUP($AS17,$B$77:$AA$90,BF$11,FALSE)</f>
        <v>33.299999999999997</v>
      </c>
      <c r="BG17" s="192">
        <f>VLOOKUP($AS17,$B$77:$AA$90,BG$11,FALSE)</f>
        <v>0.7</v>
      </c>
      <c r="BH17" s="192">
        <f>VLOOKUP($AS17,$B$77:$AA$90,BH$11,FALSE)</f>
        <v>1.2</v>
      </c>
      <c r="BI17" s="192">
        <f>VLOOKUP($AS17,$B$77:$AA$90,BI$11,FALSE)</f>
        <v>59.4</v>
      </c>
      <c r="BJ17" s="192">
        <f>VLOOKUP($AS17,$B$77:$AA$90,BJ$11,FALSE)</f>
        <v>1</v>
      </c>
      <c r="BK17" s="192">
        <f>VLOOKUP($AS17,$B$77:$AA$90,BK$11,FALSE)</f>
        <v>2.5</v>
      </c>
      <c r="BL17" s="192">
        <f>VLOOKUP($AS17,$B$77:$AA$90,BL$11,FALSE)</f>
        <v>3.5</v>
      </c>
      <c r="BM17" s="192">
        <f>VLOOKUP($AS17,$B$77:$AA$90,BM$11,FALSE)</f>
        <v>4.5</v>
      </c>
      <c r="BN17" s="192">
        <f>VLOOKUP($AS17,$B$77:$AA$90,BN$11,FALSE)</f>
        <v>3.3</v>
      </c>
      <c r="BO17" s="192">
        <f>VLOOKUP($AS17,$B$77:$AA$90,BO$11,FALSE)</f>
        <v>1.2</v>
      </c>
      <c r="BP17" s="192">
        <f>VLOOKUP($AS17,$B$77:$AA$90,BP$11,FALSE)</f>
        <v>0.1</v>
      </c>
      <c r="BQ17" s="192">
        <f>VLOOKUP($AS17,$B$77:$AA$90,BQ$11,FALSE)</f>
        <v>1.9</v>
      </c>
      <c r="BR17" s="192">
        <f>VLOOKUP($AS17,$B$77:$AA$90,BR$11,FALSE)</f>
        <v>6.9</v>
      </c>
      <c r="BW17" s="192" t="e">
        <f>((BW12/$AW12)+(BW13/$AW13)+(BW14/$AW14)+(BW15/$AW15)+(BW16/$AW16))*40</f>
        <v>#DIV/0!</v>
      </c>
    </row>
    <row r="18" spans="2:75" x14ac:dyDescent="0.2">
      <c r="B18" s="193" t="s">
        <v>36</v>
      </c>
      <c r="C18" s="192" t="str">
        <f>VLOOKUP($B18,$B$77:$AA$90,C$11,FALSE)</f>
        <v>C</v>
      </c>
      <c r="D18" s="192" t="str">
        <f>VLOOKUP($B18,$B$77:$AA$90,D$11,FALSE)</f>
        <v>6'5"</v>
      </c>
      <c r="E18" s="192">
        <f>VLOOKUP($B18,$B$77:$AA$90,E$11,FALSE)</f>
        <v>34</v>
      </c>
      <c r="F18" s="192">
        <f>VLOOKUP($B18,$B$77:$AA$90,F$11,FALSE)</f>
        <v>25.5</v>
      </c>
      <c r="G18" s="192">
        <f>VLOOKUP($B18,$B$77:$AA$90,G$11,FALSE)</f>
        <v>4.7</v>
      </c>
      <c r="H18" s="192">
        <f>VLOOKUP($B18,$B$77:$AA$90,H$11,FALSE)</f>
        <v>8.9</v>
      </c>
      <c r="I18" s="192">
        <f>VLOOKUP($B18,$B$77:$AA$90,I$11,FALSE)</f>
        <v>52.8</v>
      </c>
      <c r="J18" s="192">
        <f>VLOOKUP($B18,$B$77:$AA$90,J$11,FALSE)</f>
        <v>4.7</v>
      </c>
      <c r="K18" s="192">
        <f>VLOOKUP($B18,$B$77:$AA$90,K$11,FALSE)</f>
        <v>8.6999999999999993</v>
      </c>
      <c r="L18" s="192">
        <f>VLOOKUP($B18,$B$77:$AA$90,L$11,FALSE)</f>
        <v>53.9</v>
      </c>
      <c r="M18" s="192">
        <f>VLOOKUP($B18,$B$77:$AA$90,M$11,FALSE)</f>
        <v>0</v>
      </c>
      <c r="N18" s="192">
        <f>VLOOKUP($B18,$B$77:$AA$90,N$11,FALSE)</f>
        <v>0.2</v>
      </c>
      <c r="O18" s="192">
        <f>VLOOKUP($B18,$B$77:$AA$90,O$11,FALSE)</f>
        <v>0</v>
      </c>
      <c r="P18" s="192">
        <f>VLOOKUP($B18,$B$77:$AA$90,P$11,FALSE)</f>
        <v>2.4</v>
      </c>
      <c r="Q18" s="192">
        <f>VLOOKUP($B18,$B$77:$AA$90,Q$11,FALSE)</f>
        <v>3.3</v>
      </c>
      <c r="R18" s="192">
        <f>VLOOKUP($B18,$B$77:$AA$90,R$11,FALSE)</f>
        <v>73.2</v>
      </c>
      <c r="S18" s="192">
        <f>VLOOKUP($B18,$B$77:$AA$90,S$11,FALSE)</f>
        <v>1.8</v>
      </c>
      <c r="T18" s="192">
        <f>VLOOKUP($B18,$B$77:$AA$90,T$11,FALSE)</f>
        <v>4.0999999999999996</v>
      </c>
      <c r="U18" s="192">
        <f>VLOOKUP($B18,$B$77:$AA$90,U$11,FALSE)</f>
        <v>5.9</v>
      </c>
      <c r="V18" s="192">
        <f>VLOOKUP($B18,$B$77:$AA$90,V$11,FALSE)</f>
        <v>1.8</v>
      </c>
      <c r="W18" s="192">
        <f>VLOOKUP($B18,$B$77:$AA$90,W$11,FALSE)</f>
        <v>2.1</v>
      </c>
      <c r="X18" s="192">
        <f>VLOOKUP($B18,$B$77:$AA$90,X$11,FALSE)</f>
        <v>0.5</v>
      </c>
      <c r="Y18" s="192">
        <f>VLOOKUP($B18,$B$77:$AA$90,Y$11,FALSE)</f>
        <v>1.1000000000000001</v>
      </c>
      <c r="Z18" s="192">
        <f>VLOOKUP($B18,$B$77:$AA$90,Z$11,FALSE)</f>
        <v>2.2999999999999998</v>
      </c>
      <c r="AA18" s="192">
        <f>VLOOKUP($B18,$B$77:$AA$90,AA$11,FALSE)</f>
        <v>11.8</v>
      </c>
      <c r="AC18">
        <f t="shared" si="0"/>
        <v>7.0588235294117646E-2</v>
      </c>
      <c r="AD18">
        <f t="shared" si="1"/>
        <v>0.16078431372549018</v>
      </c>
      <c r="AE18">
        <f t="shared" si="2"/>
        <v>0.18431372549019609</v>
      </c>
      <c r="AF18">
        <f t="shared" si="3"/>
        <v>0.34901960784313729</v>
      </c>
      <c r="AG18">
        <f t="shared" si="4"/>
        <v>0.18431372549019609</v>
      </c>
      <c r="AH18">
        <f t="shared" si="5"/>
        <v>0.34117647058823525</v>
      </c>
      <c r="AI18">
        <f t="shared" si="6"/>
        <v>0</v>
      </c>
      <c r="AJ18">
        <f t="shared" si="7"/>
        <v>7.8431372549019607E-3</v>
      </c>
      <c r="AK18">
        <f t="shared" si="8"/>
        <v>9.4117647058823528E-2</v>
      </c>
      <c r="AL18">
        <f t="shared" si="9"/>
        <v>0.12941176470588234</v>
      </c>
      <c r="AM18">
        <f t="shared" si="10"/>
        <v>7.0588235294117646E-2</v>
      </c>
      <c r="AN18" t="e">
        <f>#REF!/#REF!</f>
        <v>#REF!</v>
      </c>
      <c r="AO18">
        <f t="shared" si="12"/>
        <v>1.9607843137254902E-2</v>
      </c>
      <c r="AP18">
        <f t="shared" si="15"/>
        <v>4.3137254901960791E-2</v>
      </c>
      <c r="AQ18">
        <f t="shared" si="13"/>
        <v>9.0196078431372548E-2</v>
      </c>
      <c r="AR18">
        <f t="shared" si="14"/>
        <v>0.46274509803921571</v>
      </c>
      <c r="AS18" s="193" t="s">
        <v>33</v>
      </c>
      <c r="AT18" s="192" t="str">
        <f>VLOOKUP($AS18,$B$77:$AA$90,AT$11,FALSE)</f>
        <v>G</v>
      </c>
      <c r="AU18" s="192" t="str">
        <f>VLOOKUP($AS18,$B$77:$AA$90,AU$11,FALSE)</f>
        <v>6'0"</v>
      </c>
      <c r="AV18" s="192">
        <f>VLOOKUP($AS18,$B$77:$AA$90,AV$11,FALSE)</f>
        <v>27</v>
      </c>
      <c r="AW18" s="192">
        <f>VLOOKUP($AS18,$B$77:$AA$90,AW$11,FALSE)</f>
        <v>29.8</v>
      </c>
      <c r="AX18" s="192">
        <f>VLOOKUP($AS18,$B$77:$AA$90,AX$11,FALSE)</f>
        <v>3</v>
      </c>
      <c r="AY18" s="192">
        <f>VLOOKUP($AS18,$B$77:$AA$90,AY$11,FALSE)</f>
        <v>7.5</v>
      </c>
      <c r="AZ18" s="192">
        <f>VLOOKUP($AS18,$B$77:$AA$90,AZ$11,FALSE)</f>
        <v>39.6</v>
      </c>
      <c r="BA18" s="192">
        <f>VLOOKUP($AS18,$B$77:$AA$90,BA$11,FALSE)</f>
        <v>2.7</v>
      </c>
      <c r="BB18" s="192">
        <f>VLOOKUP($AS18,$B$77:$AA$90,BB$11,FALSE)</f>
        <v>6.7</v>
      </c>
      <c r="BC18" s="192">
        <f>VLOOKUP($AS18,$B$77:$AA$90,BC$11,FALSE)</f>
        <v>40.299999999999997</v>
      </c>
      <c r="BD18" s="192">
        <f>VLOOKUP($AS18,$B$77:$AA$90,BD$11,FALSE)</f>
        <v>0.3</v>
      </c>
      <c r="BE18" s="192">
        <f>VLOOKUP($AS18,$B$77:$AA$90,BE$11,FALSE)</f>
        <v>0.8</v>
      </c>
      <c r="BF18" s="192">
        <f>VLOOKUP($AS18,$B$77:$AA$90,BF$11,FALSE)</f>
        <v>33.299999999999997</v>
      </c>
      <c r="BG18" s="192">
        <f>VLOOKUP($AS18,$B$77:$AA$90,BG$11,FALSE)</f>
        <v>0.7</v>
      </c>
      <c r="BH18" s="192">
        <f>VLOOKUP($AS18,$B$77:$AA$90,BH$11,FALSE)</f>
        <v>1.2</v>
      </c>
      <c r="BI18" s="192">
        <f>VLOOKUP($AS18,$B$77:$AA$90,BI$11,FALSE)</f>
        <v>59.4</v>
      </c>
      <c r="BJ18" s="192">
        <f>VLOOKUP($AS18,$B$77:$AA$90,BJ$11,FALSE)</f>
        <v>1</v>
      </c>
      <c r="BK18" s="192">
        <f>VLOOKUP($AS18,$B$77:$AA$90,BK$11,FALSE)</f>
        <v>2.5</v>
      </c>
      <c r="BL18" s="192">
        <f>VLOOKUP($AS18,$B$77:$AA$90,BL$11,FALSE)</f>
        <v>3.5</v>
      </c>
      <c r="BM18" s="192">
        <f>VLOOKUP($AS18,$B$77:$AA$90,BM$11,FALSE)</f>
        <v>4.5</v>
      </c>
      <c r="BN18" s="192">
        <f>VLOOKUP($AS18,$B$77:$AA$90,BN$11,FALSE)</f>
        <v>3.3</v>
      </c>
      <c r="BO18" s="192">
        <f>VLOOKUP($AS18,$B$77:$AA$90,BO$11,FALSE)</f>
        <v>1.2</v>
      </c>
      <c r="BP18" s="192">
        <f>VLOOKUP($AS18,$B$77:$AA$90,BP$11,FALSE)</f>
        <v>0.1</v>
      </c>
      <c r="BQ18" s="192">
        <f>VLOOKUP($AS18,$B$77:$AA$90,BQ$11,FALSE)</f>
        <v>1.9</v>
      </c>
      <c r="BR18" s="192">
        <f>VLOOKUP($AS18,$B$77:$AA$90,BR$11,FALSE)</f>
        <v>6.9</v>
      </c>
    </row>
    <row r="19" spans="2:75" x14ac:dyDescent="0.2">
      <c r="B19" s="194" t="s">
        <v>118</v>
      </c>
      <c r="C19" s="192"/>
      <c r="D19" s="192"/>
      <c r="E19" s="192"/>
      <c r="F19" s="192"/>
      <c r="G19" s="192">
        <f t="shared" ref="G19:V19" si="16">((G14/$F14)+(G15/$F15)+(G16/$F16)+(G17/$F17)+(G18/$F18))*40</f>
        <v>28.299562755959947</v>
      </c>
      <c r="H19" s="192">
        <f t="shared" si="16"/>
        <v>64.033757630547512</v>
      </c>
      <c r="I19" s="195">
        <f>G19/H19</f>
        <v>0.44194755708760014</v>
      </c>
      <c r="J19" s="192">
        <f t="shared" si="16"/>
        <v>24.527226187051792</v>
      </c>
      <c r="K19" s="192">
        <f t="shared" si="16"/>
        <v>51.564313069901296</v>
      </c>
      <c r="L19" s="195">
        <f>J19/K19</f>
        <v>0.47566281264723426</v>
      </c>
      <c r="M19" s="192">
        <f t="shared" si="16"/>
        <v>3.772336568908158</v>
      </c>
      <c r="N19" s="192">
        <f t="shared" si="16"/>
        <v>12.706130951178745</v>
      </c>
      <c r="O19" s="195">
        <f>M19/N19</f>
        <v>0.29689105073784866</v>
      </c>
      <c r="P19" s="192">
        <f t="shared" si="16"/>
        <v>14.388228642326213</v>
      </c>
      <c r="Q19" s="192">
        <f t="shared" si="16"/>
        <v>20.2398490987024</v>
      </c>
      <c r="R19" s="195">
        <f>P19/Q19</f>
        <v>0.7108861618562492</v>
      </c>
      <c r="S19" s="192">
        <f t="shared" si="16"/>
        <v>11.763983507009728</v>
      </c>
      <c r="T19" s="192">
        <f t="shared" si="16"/>
        <v>28.015736972361939</v>
      </c>
      <c r="U19" s="192">
        <f t="shared" si="16"/>
        <v>39.659515875791101</v>
      </c>
      <c r="V19" s="192">
        <f t="shared" si="16"/>
        <v>15.351608113735509</v>
      </c>
      <c r="W19" s="192">
        <f>((W14/$F14)+(W15/$F15)+(W16/$F16)+(W17/$F17)+(W18/$F18))*40</f>
        <v>16.333870617017528</v>
      </c>
      <c r="X19" s="192">
        <f>((X14/$F14)+(X15/$F15)+(X16/$F16)+(X17/$F17)+(X18/$F18))*40</f>
        <v>7.2972963709318162</v>
      </c>
      <c r="Y19" s="192">
        <f>((Y14/$F14)+(Y15/$F15)+(Y16/$F16)+(Y17/$F17)+(Y18/$F18))*40</f>
        <v>4.7686686660018331</v>
      </c>
      <c r="Z19" s="192">
        <f>SUM(AQ14:AQ18)*40</f>
        <v>17.779803799388954</v>
      </c>
      <c r="AA19" s="192">
        <f>2*J19 +3*M19 + P19</f>
        <v>74.759690723154264</v>
      </c>
      <c r="AS19" s="194" t="s">
        <v>118</v>
      </c>
      <c r="AT19" s="192"/>
      <c r="AU19" s="192"/>
      <c r="AV19" s="192"/>
      <c r="AW19" s="192"/>
      <c r="AX19" s="192">
        <f>((AX14/$AW14)+(AX15/$AW15)+(AX16/$AW16)+(AX17/$AW17)+(AX18/$AW18))*40</f>
        <v>25.539696960815917</v>
      </c>
      <c r="AY19" s="192">
        <f>((AY14/$AW14)+(AY15/$AW15)+(AY16/$AW16)+(AY17/$AW17)+(AY18/$AW18))*40</f>
        <v>55.290290436974288</v>
      </c>
      <c r="AZ19" s="192">
        <f>((AZ14/$AW14)+(AZ15/$AW15)+(AZ16/$AW16)+(AZ17/$AW17)+(AZ18/$AW18))*40</f>
        <v>322.31177280853439</v>
      </c>
      <c r="BA19" s="192">
        <f>((BA14/$AW14)+(BA15/$AW15)+(BA16/$AW16)+(BA17/$AW17)+(BA18/$AW18))*40</f>
        <v>23.928958705782367</v>
      </c>
      <c r="BB19" s="192">
        <f>((BB14/$AW14)+(BB15/$AW15)+(BB16/$AW16)+(BB17/$AW17)+(BB18/$AW18))*40</f>
        <v>50.994988423551476</v>
      </c>
      <c r="BC19" s="192">
        <f>((BC14/$AW14)+(BC15/$AW15)+(BC16/$AW16)+(BC17/$AW17)+(BC18/$AW18))*40</f>
        <v>326.07016207027925</v>
      </c>
      <c r="BD19" s="192">
        <f>((BD14/$AW14)+(BD15/$AW15)+(BD16/$AW16)+(BD17/$AW17)+(BD18/$AW18))*40</f>
        <v>1.6107382550335569</v>
      </c>
      <c r="BE19" s="192">
        <f>((BE14/$AW14)+(BE15/$AW15)+(BE16/$AW16)+(BE17/$AW17)+(BE18/$AW18))*40</f>
        <v>4.2953020134228188</v>
      </c>
      <c r="BF19" s="192">
        <f>((BF14/$AW14)+(BF15/$AW15)+(BF16/$AW16)+(BF17/$AW17)+(BF18/$AW18))*40</f>
        <v>178.79194630872479</v>
      </c>
      <c r="BG19" s="192">
        <f>((BG14/$AW14)+(BG15/$AW15)+(BG16/$AW16)+(BG17/$AW17)+(BG18/$AW18))*40</f>
        <v>7.7758565106532629</v>
      </c>
      <c r="BH19" s="192">
        <f>((BH14/$AW14)+(BH15/$AW15)+(BH16/$AW16)+(BH17/$AW17)+(BH18/$AW18))*40</f>
        <v>12.905835116204097</v>
      </c>
      <c r="BI19" s="192">
        <f>((BI14/$AW14)+(BI15/$AW15)+(BI16/$AW16)+(BI17/$AW17)+(BI18/$AW18))*40</f>
        <v>429.31918759708094</v>
      </c>
      <c r="BJ19" s="192">
        <f>((BJ14/$AW14)+(BJ15/$AW15)+(BJ16/$AW16)+(BJ17/$AW17)+(BJ18/$AW18))*40</f>
        <v>11.657337123765423</v>
      </c>
      <c r="BK19" s="192">
        <f>((BK14/$AW14)+(BK15/$AW15)+(BK16/$AW16)+(BK17/$AW17)+(BK18/$AW18))*40</f>
        <v>19.361683420767267</v>
      </c>
      <c r="BL19" s="192">
        <f>((BL14/$AW14)+(BL15/$AW15)+(BL16/$AW16)+(BL17/$AW17)+(BL18/$AW18))*40</f>
        <v>31.019020544532694</v>
      </c>
      <c r="BM19" s="192">
        <f>((BM14/$AW14)+(BM15/$AW15)+(BM16/$AW16)+(BM17/$AW17)+(BM18/$AW18))*40</f>
        <v>26.08247120541602</v>
      </c>
      <c r="BN19" s="192">
        <f t="shared" ref="AY19:BR19" si="17">((BN14/$AW14)+(BN15/$AW15)+(BN16/$AW16)+(BN17/$AW17)+(BN18/$AW18))*40</f>
        <v>21.211570587028518</v>
      </c>
      <c r="BO19" s="192">
        <f>((BO14/$AW14)+(BO15/$AW15)+(BO16/$AW16)+(BO17/$AW17)+(BO18/$AW18))*40</f>
        <v>8.1896779109639226</v>
      </c>
      <c r="BP19" s="192">
        <f>((BP14/$AW14)+(BP15/$AW15)+(BP16/$AW16)+(BP17/$AW17)+(BP18/$AW18))*40</f>
        <v>0.88625772984379114</v>
      </c>
      <c r="BQ19" s="192">
        <f t="shared" si="17"/>
        <v>14.393482019870461</v>
      </c>
      <c r="BR19" s="192">
        <f>((BR14/$AW14)+(BR15/$AW15)+(BR16/$AW16)+(BR17/$AW17)+(BR18/$AW18))*40</f>
        <v>59.929075935640803</v>
      </c>
    </row>
    <row r="20" spans="2:75" x14ac:dyDescent="0.2">
      <c r="B20" s="196" t="s">
        <v>119</v>
      </c>
      <c r="C20" s="192"/>
      <c r="D20" s="192"/>
      <c r="E20" s="192"/>
      <c r="F20" s="192"/>
      <c r="G20" s="192">
        <v>29.274509803921568</v>
      </c>
      <c r="H20" s="192">
        <v>62.647058823529413</v>
      </c>
      <c r="I20" s="195">
        <v>0.46729264475743348</v>
      </c>
      <c r="J20" s="192">
        <f>G20-M20</f>
        <v>22.509803921568626</v>
      </c>
      <c r="K20" s="192">
        <f>H20-N20</f>
        <v>44.862745098039213</v>
      </c>
      <c r="L20" s="195">
        <f>J20/K20</f>
        <v>0.50174825174825177</v>
      </c>
      <c r="M20" s="192">
        <v>6.7647058823529411</v>
      </c>
      <c r="N20" s="192">
        <v>17.784313725490197</v>
      </c>
      <c r="O20" s="195">
        <v>0.38037486218302091</v>
      </c>
      <c r="P20" s="192">
        <v>11.372549019607844</v>
      </c>
      <c r="Q20" s="192">
        <v>15.372549019607844</v>
      </c>
      <c r="R20" s="195">
        <v>0.73979591836734693</v>
      </c>
      <c r="S20" s="192">
        <v>10.529411764705882</v>
      </c>
      <c r="T20" s="192">
        <v>24.058823529411764</v>
      </c>
      <c r="U20" s="192">
        <v>34.588235294117645</v>
      </c>
      <c r="V20" s="192">
        <v>16.274509803921568</v>
      </c>
      <c r="W20" s="192">
        <v>13.96078431372549</v>
      </c>
      <c r="X20" s="192">
        <v>7.7450980392156863</v>
      </c>
      <c r="Y20" s="192">
        <v>3.0784313725490198</v>
      </c>
      <c r="Z20" s="192">
        <v>15.529411764705882</v>
      </c>
      <c r="AA20" s="192">
        <f>2*J20 +3*M20 + P20</f>
        <v>76.686274509803923</v>
      </c>
      <c r="AS20" s="196" t="s">
        <v>119</v>
      </c>
      <c r="AT20" s="192"/>
      <c r="AU20" s="192"/>
      <c r="AV20" s="192"/>
      <c r="AW20" s="192"/>
      <c r="AX20" s="192">
        <v>29.274509803921568</v>
      </c>
      <c r="AY20" s="192">
        <v>29.274509803921568</v>
      </c>
      <c r="AZ20" s="192">
        <v>29.274509803921568</v>
      </c>
      <c r="BA20" s="192">
        <v>29.274509803921568</v>
      </c>
      <c r="BB20" s="192">
        <v>29.274509803921568</v>
      </c>
      <c r="BC20" s="192">
        <v>29.274509803921568</v>
      </c>
      <c r="BD20" s="192">
        <v>29.274509803921568</v>
      </c>
      <c r="BE20" s="192">
        <v>29.274509803921568</v>
      </c>
      <c r="BF20" s="192">
        <v>29.274509803921568</v>
      </c>
      <c r="BG20" s="192">
        <v>29.274509803921568</v>
      </c>
      <c r="BH20" s="192">
        <v>29.274509803921568</v>
      </c>
      <c r="BI20" s="192">
        <v>29.274509803921568</v>
      </c>
      <c r="BJ20" s="192">
        <v>29.274509803921568</v>
      </c>
      <c r="BK20" s="192">
        <v>29.274509803921568</v>
      </c>
      <c r="BL20" s="192">
        <v>29.274509803921568</v>
      </c>
      <c r="BM20" s="192">
        <v>29.274509803921568</v>
      </c>
      <c r="BN20" s="192">
        <v>13.96078431372549</v>
      </c>
      <c r="BO20" s="192">
        <v>29.274509803921568</v>
      </c>
      <c r="BP20" s="192">
        <v>29.274509803921568</v>
      </c>
      <c r="BQ20" s="192">
        <v>15.529411764705882</v>
      </c>
      <c r="BR20" s="192">
        <v>29.274509803921568</v>
      </c>
    </row>
    <row r="23" spans="2:75" x14ac:dyDescent="0.2">
      <c r="B23" s="2"/>
      <c r="C23" s="2"/>
      <c r="D23" s="2"/>
      <c r="E23" s="2"/>
      <c r="F23" s="2"/>
      <c r="G23" s="2"/>
      <c r="H23" s="2"/>
      <c r="I23" s="2"/>
      <c r="J23" s="3" t="s">
        <v>178</v>
      </c>
      <c r="K23" s="3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BA23" s="3" t="s">
        <v>178</v>
      </c>
    </row>
    <row r="24" spans="2:75" x14ac:dyDescent="0.2">
      <c r="B24" s="198" t="s">
        <v>4</v>
      </c>
      <c r="C24" s="199" t="s">
        <v>6</v>
      </c>
      <c r="D24" s="199" t="s">
        <v>96</v>
      </c>
      <c r="E24" s="200" t="s">
        <v>7</v>
      </c>
      <c r="F24" s="200" t="s">
        <v>8</v>
      </c>
      <c r="G24" s="200" t="s">
        <v>10</v>
      </c>
      <c r="H24" s="200" t="s">
        <v>11</v>
      </c>
      <c r="I24" s="200" t="s">
        <v>12</v>
      </c>
      <c r="J24" s="200" t="s">
        <v>97</v>
      </c>
      <c r="K24" s="200" t="s">
        <v>98</v>
      </c>
      <c r="L24" s="200" t="s">
        <v>82</v>
      </c>
      <c r="M24" s="200" t="s">
        <v>99</v>
      </c>
      <c r="N24" s="200" t="s">
        <v>100</v>
      </c>
      <c r="O24" s="200" t="s">
        <v>83</v>
      </c>
      <c r="P24" s="200" t="s">
        <v>19</v>
      </c>
      <c r="Q24" s="200" t="s">
        <v>20</v>
      </c>
      <c r="R24" s="200" t="s">
        <v>21</v>
      </c>
      <c r="S24" s="200" t="s">
        <v>22</v>
      </c>
      <c r="T24" s="200" t="s">
        <v>23</v>
      </c>
      <c r="U24" s="200" t="s">
        <v>101</v>
      </c>
      <c r="V24" s="200" t="s">
        <v>25</v>
      </c>
      <c r="W24" s="200" t="s">
        <v>26</v>
      </c>
      <c r="X24" s="200" t="s">
        <v>27</v>
      </c>
      <c r="Y24" s="200" t="s">
        <v>28</v>
      </c>
      <c r="Z24" s="200" t="s">
        <v>29</v>
      </c>
      <c r="AA24" s="200" t="s">
        <v>9</v>
      </c>
      <c r="AS24" s="198" t="s">
        <v>4</v>
      </c>
      <c r="AT24" s="199" t="s">
        <v>6</v>
      </c>
      <c r="AU24" s="199" t="s">
        <v>96</v>
      </c>
      <c r="AV24" s="200" t="s">
        <v>7</v>
      </c>
      <c r="AW24" s="200" t="s">
        <v>8</v>
      </c>
      <c r="AX24" s="200" t="s">
        <v>10</v>
      </c>
      <c r="AY24" s="200" t="s">
        <v>11</v>
      </c>
      <c r="AZ24" s="200" t="s">
        <v>12</v>
      </c>
      <c r="BA24" s="200" t="s">
        <v>97</v>
      </c>
      <c r="BB24" s="200" t="s">
        <v>98</v>
      </c>
      <c r="BC24" s="200" t="s">
        <v>82</v>
      </c>
      <c r="BD24" s="200" t="s">
        <v>99</v>
      </c>
      <c r="BE24" s="200" t="s">
        <v>100</v>
      </c>
      <c r="BF24" s="200" t="s">
        <v>83</v>
      </c>
      <c r="BG24" s="200" t="s">
        <v>19</v>
      </c>
      <c r="BH24" s="200" t="s">
        <v>20</v>
      </c>
      <c r="BI24" s="200" t="s">
        <v>21</v>
      </c>
      <c r="BJ24" s="200" t="s">
        <v>22</v>
      </c>
      <c r="BK24" s="200" t="s">
        <v>23</v>
      </c>
      <c r="BL24" s="200" t="s">
        <v>101</v>
      </c>
      <c r="BM24" s="200" t="s">
        <v>25</v>
      </c>
      <c r="BN24" s="200" t="s">
        <v>26</v>
      </c>
      <c r="BO24" s="200" t="s">
        <v>27</v>
      </c>
      <c r="BP24" s="200" t="s">
        <v>28</v>
      </c>
      <c r="BQ24" s="200" t="s">
        <v>29</v>
      </c>
      <c r="BR24" s="200" t="s">
        <v>9</v>
      </c>
    </row>
    <row r="25" spans="2:75" x14ac:dyDescent="0.2">
      <c r="B25" s="201" t="str">
        <f>B14</f>
        <v>Deja Church</v>
      </c>
      <c r="C25" s="208" t="str">
        <f t="shared" ref="C25:AA29" si="18">C14</f>
        <v>G</v>
      </c>
      <c r="D25" s="208" t="str">
        <f t="shared" si="18"/>
        <v>5'10"</v>
      </c>
      <c r="E25" s="208">
        <f t="shared" si="18"/>
        <v>34</v>
      </c>
      <c r="F25" s="208">
        <f t="shared" si="18"/>
        <v>26.3</v>
      </c>
      <c r="G25" s="208">
        <f>G14/$F14</f>
        <v>0.11406844106463879</v>
      </c>
      <c r="H25" s="208">
        <f t="shared" ref="H25:AA25" si="19">H14/$F14</f>
        <v>0.30038022813688214</v>
      </c>
      <c r="I25" s="209"/>
      <c r="J25" s="208">
        <f t="shared" si="19"/>
        <v>9.1254752851711016E-2</v>
      </c>
      <c r="K25" s="208">
        <f t="shared" si="19"/>
        <v>0.22433460076045628</v>
      </c>
      <c r="L25" s="209"/>
      <c r="M25" s="208">
        <f>M14/$F14</f>
        <v>2.2813688212927754E-2</v>
      </c>
      <c r="N25" s="208">
        <f>N14/$F14</f>
        <v>7.6045627376425853E-2</v>
      </c>
      <c r="O25" s="209"/>
      <c r="P25" s="208">
        <f t="shared" si="19"/>
        <v>7.6045627376425853E-2</v>
      </c>
      <c r="Q25" s="208">
        <f t="shared" si="19"/>
        <v>9.8859315589353611E-2</v>
      </c>
      <c r="R25" s="209"/>
      <c r="S25" s="208">
        <f t="shared" si="19"/>
        <v>2.6615969581749048E-2</v>
      </c>
      <c r="T25" s="208">
        <f t="shared" si="19"/>
        <v>0.12167300380228137</v>
      </c>
      <c r="U25" s="208">
        <f t="shared" si="19"/>
        <v>0.14828897338403041</v>
      </c>
      <c r="V25" s="208">
        <f t="shared" si="19"/>
        <v>9.1254752851711016E-2</v>
      </c>
      <c r="W25" s="208">
        <f t="shared" si="19"/>
        <v>8.3650190114068448E-2</v>
      </c>
      <c r="X25" s="208">
        <f t="shared" si="19"/>
        <v>3.8022813688212927E-2</v>
      </c>
      <c r="Y25" s="208">
        <f t="shared" si="19"/>
        <v>1.9011406844106463E-2</v>
      </c>
      <c r="Z25" s="208">
        <f t="shared" si="19"/>
        <v>9.8859315589353611E-2</v>
      </c>
      <c r="AA25" s="208">
        <f t="shared" si="19"/>
        <v>0.32699619771863114</v>
      </c>
      <c r="AS25" s="201" t="str">
        <f>AS14</f>
        <v>Amy Dilk</v>
      </c>
      <c r="AT25" s="208" t="str">
        <f t="shared" ref="AT25:BR25" si="20">AT14</f>
        <v>G</v>
      </c>
      <c r="AU25" s="208" t="str">
        <f t="shared" si="20"/>
        <v>6'0"</v>
      </c>
      <c r="AV25" s="208">
        <f t="shared" si="20"/>
        <v>27</v>
      </c>
      <c r="AW25" s="208">
        <f t="shared" si="20"/>
        <v>29.8</v>
      </c>
      <c r="AX25" s="208">
        <f>AX14/$AW14</f>
        <v>0.10067114093959731</v>
      </c>
      <c r="AY25" s="208">
        <f t="shared" ref="AY25:BR27" si="21">AY14/$AW14</f>
        <v>0.25167785234899326</v>
      </c>
      <c r="AZ25" s="208"/>
      <c r="BA25" s="208">
        <f t="shared" si="21"/>
        <v>9.0604026845637592E-2</v>
      </c>
      <c r="BB25" s="208">
        <f t="shared" si="21"/>
        <v>0.22483221476510068</v>
      </c>
      <c r="BC25" s="208"/>
      <c r="BD25" s="208">
        <f t="shared" si="21"/>
        <v>1.0067114093959731E-2</v>
      </c>
      <c r="BE25" s="208">
        <f t="shared" si="21"/>
        <v>2.6845637583892617E-2</v>
      </c>
      <c r="BF25" s="208"/>
      <c r="BG25" s="208">
        <f t="shared" si="21"/>
        <v>2.3489932885906038E-2</v>
      </c>
      <c r="BH25" s="208">
        <f t="shared" si="21"/>
        <v>4.0268456375838924E-2</v>
      </c>
      <c r="BI25" s="208"/>
      <c r="BJ25" s="208">
        <f t="shared" si="21"/>
        <v>3.3557046979865772E-2</v>
      </c>
      <c r="BK25" s="208">
        <f t="shared" si="21"/>
        <v>8.3892617449664433E-2</v>
      </c>
      <c r="BL25" s="208">
        <f t="shared" si="21"/>
        <v>0.1174496644295302</v>
      </c>
      <c r="BM25" s="208">
        <f t="shared" si="21"/>
        <v>0.15100671140939598</v>
      </c>
      <c r="BN25" s="208">
        <f t="shared" si="21"/>
        <v>0.11073825503355704</v>
      </c>
      <c r="BO25" s="208">
        <f t="shared" si="21"/>
        <v>4.0268456375838924E-2</v>
      </c>
      <c r="BP25" s="208">
        <f t="shared" si="21"/>
        <v>3.3557046979865771E-3</v>
      </c>
      <c r="BQ25" s="208">
        <f t="shared" si="21"/>
        <v>6.3758389261744958E-2</v>
      </c>
      <c r="BR25" s="208">
        <f t="shared" si="21"/>
        <v>0.23154362416107382</v>
      </c>
    </row>
    <row r="26" spans="2:75" x14ac:dyDescent="0.2">
      <c r="B26" s="201" t="str">
        <f t="shared" ref="B26:Q29" si="22">B15</f>
        <v>Hailey Brown</v>
      </c>
      <c r="C26" s="208" t="str">
        <f t="shared" si="22"/>
        <v>F</v>
      </c>
      <c r="D26" s="208" t="str">
        <f t="shared" si="22"/>
        <v>6'1"</v>
      </c>
      <c r="E26" s="208">
        <f t="shared" si="22"/>
        <v>34</v>
      </c>
      <c r="F26" s="208">
        <f t="shared" si="22"/>
        <v>23</v>
      </c>
      <c r="G26" s="208">
        <f>G15/$F15</f>
        <v>0.13043478260869565</v>
      </c>
      <c r="H26" s="208">
        <f t="shared" ref="H26:AA27" si="23">H15/$F15</f>
        <v>0.31304347826086959</v>
      </c>
      <c r="I26" s="209"/>
      <c r="J26" s="208">
        <f t="shared" si="23"/>
        <v>8.2608695652173908E-2</v>
      </c>
      <c r="K26" s="208">
        <f t="shared" si="23"/>
        <v>0.17826086956521739</v>
      </c>
      <c r="L26" s="209"/>
      <c r="M26" s="208">
        <f t="shared" si="23"/>
        <v>4.7826086956521741E-2</v>
      </c>
      <c r="N26" s="208">
        <f t="shared" si="23"/>
        <v>0.13478260869565217</v>
      </c>
      <c r="O26" s="209"/>
      <c r="P26" s="208">
        <f t="shared" si="23"/>
        <v>3.4782608695652174E-2</v>
      </c>
      <c r="Q26" s="208">
        <f t="shared" si="23"/>
        <v>4.7826086956521741E-2</v>
      </c>
      <c r="R26" s="209"/>
      <c r="S26" s="208">
        <f t="shared" si="23"/>
        <v>3.4782608695652174E-2</v>
      </c>
      <c r="T26" s="208">
        <f t="shared" si="23"/>
        <v>0.13478260869565217</v>
      </c>
      <c r="U26" s="208">
        <f t="shared" si="23"/>
        <v>0.17391304347826086</v>
      </c>
      <c r="V26" s="208">
        <f t="shared" si="23"/>
        <v>4.7826086956521741E-2</v>
      </c>
      <c r="W26" s="208">
        <f t="shared" si="23"/>
        <v>6.08695652173913E-2</v>
      </c>
      <c r="X26" s="208">
        <f t="shared" si="23"/>
        <v>3.4782608695652174E-2</v>
      </c>
      <c r="Y26" s="208">
        <f t="shared" si="23"/>
        <v>2.1739130434782608E-2</v>
      </c>
      <c r="Z26" s="208">
        <f t="shared" si="23"/>
        <v>6.08695652173913E-2</v>
      </c>
      <c r="AA26" s="208">
        <f t="shared" si="23"/>
        <v>0.33913043478260868</v>
      </c>
      <c r="AS26" s="201" t="str">
        <f t="shared" ref="AS26:BH26" si="24">AS15</f>
        <v>Amy Dilk</v>
      </c>
      <c r="AT26" s="208" t="str">
        <f t="shared" si="24"/>
        <v>G</v>
      </c>
      <c r="AU26" s="208" t="str">
        <f t="shared" si="24"/>
        <v>6'0"</v>
      </c>
      <c r="AV26" s="208">
        <f t="shared" si="24"/>
        <v>27</v>
      </c>
      <c r="AW26" s="208">
        <f t="shared" si="24"/>
        <v>29.8</v>
      </c>
      <c r="AX26" s="208">
        <f t="shared" ref="AX26:BM29" si="25">AX15/$AW15</f>
        <v>0.10067114093959731</v>
      </c>
      <c r="AY26" s="208">
        <f t="shared" si="25"/>
        <v>0.25167785234899326</v>
      </c>
      <c r="AZ26" s="208"/>
      <c r="BA26" s="208">
        <f t="shared" si="25"/>
        <v>9.0604026845637592E-2</v>
      </c>
      <c r="BB26" s="208">
        <f t="shared" si="25"/>
        <v>0.22483221476510068</v>
      </c>
      <c r="BC26" s="208"/>
      <c r="BD26" s="208">
        <f t="shared" si="25"/>
        <v>1.0067114093959731E-2</v>
      </c>
      <c r="BE26" s="208">
        <f t="shared" si="25"/>
        <v>2.6845637583892617E-2</v>
      </c>
      <c r="BF26" s="208"/>
      <c r="BG26" s="208">
        <f t="shared" si="25"/>
        <v>2.3489932885906038E-2</v>
      </c>
      <c r="BH26" s="208">
        <f t="shared" si="25"/>
        <v>4.0268456375838924E-2</v>
      </c>
      <c r="BI26" s="208"/>
      <c r="BJ26" s="208">
        <f t="shared" si="25"/>
        <v>3.3557046979865772E-2</v>
      </c>
      <c r="BK26" s="208">
        <f t="shared" si="25"/>
        <v>8.3892617449664433E-2</v>
      </c>
      <c r="BL26" s="208">
        <f t="shared" si="25"/>
        <v>0.1174496644295302</v>
      </c>
      <c r="BM26" s="208">
        <f t="shared" si="25"/>
        <v>0.15100671140939598</v>
      </c>
      <c r="BN26" s="208">
        <f t="shared" si="21"/>
        <v>0.11073825503355704</v>
      </c>
      <c r="BO26" s="208">
        <f t="shared" si="21"/>
        <v>4.0268456375838924E-2</v>
      </c>
      <c r="BP26" s="208">
        <f t="shared" si="21"/>
        <v>3.3557046979865771E-3</v>
      </c>
      <c r="BQ26" s="208">
        <f t="shared" si="21"/>
        <v>6.3758389261744958E-2</v>
      </c>
      <c r="BR26" s="208">
        <f t="shared" si="21"/>
        <v>0.23154362416107382</v>
      </c>
    </row>
    <row r="27" spans="2:75" x14ac:dyDescent="0.2">
      <c r="B27" s="201" t="str">
        <f t="shared" si="22"/>
        <v>Kayla Robbins</v>
      </c>
      <c r="C27" s="208" t="str">
        <f t="shared" si="22"/>
        <v>F</v>
      </c>
      <c r="D27" s="208" t="str">
        <f t="shared" si="22"/>
        <v>6'1"</v>
      </c>
      <c r="E27" s="208">
        <f t="shared" si="22"/>
        <v>34</v>
      </c>
      <c r="F27" s="208">
        <f t="shared" si="22"/>
        <v>13.6</v>
      </c>
      <c r="G27" s="208">
        <f t="shared" ref="G26:V29" si="26">G16/$F16</f>
        <v>0.15441176470588236</v>
      </c>
      <c r="H27" s="208">
        <f t="shared" si="26"/>
        <v>0.36029411764705888</v>
      </c>
      <c r="I27" s="209"/>
      <c r="J27" s="208">
        <f t="shared" si="26"/>
        <v>0.15441176470588236</v>
      </c>
      <c r="K27" s="208">
        <f t="shared" si="26"/>
        <v>0.33823529411764702</v>
      </c>
      <c r="L27" s="209"/>
      <c r="M27" s="208">
        <f t="shared" si="26"/>
        <v>0</v>
      </c>
      <c r="N27" s="208">
        <f t="shared" si="26"/>
        <v>2.2058823529411766E-2</v>
      </c>
      <c r="O27" s="209"/>
      <c r="P27" s="208">
        <f t="shared" si="26"/>
        <v>9.5588235294117654E-2</v>
      </c>
      <c r="Q27" s="208">
        <f t="shared" si="26"/>
        <v>0.14705882352941177</v>
      </c>
      <c r="R27" s="209"/>
      <c r="S27" s="208">
        <f t="shared" si="26"/>
        <v>0.10294117647058823</v>
      </c>
      <c r="T27" s="208">
        <f t="shared" si="26"/>
        <v>0.14705882352941177</v>
      </c>
      <c r="U27" s="208">
        <f t="shared" si="26"/>
        <v>0.24264705882352941</v>
      </c>
      <c r="V27" s="208">
        <f t="shared" si="26"/>
        <v>7.3529411764705885E-2</v>
      </c>
      <c r="W27" s="208">
        <f t="shared" si="23"/>
        <v>8.0882352941176475E-2</v>
      </c>
      <c r="X27" s="208">
        <f t="shared" si="23"/>
        <v>3.6764705882352942E-2</v>
      </c>
      <c r="Y27" s="208">
        <f t="shared" si="23"/>
        <v>2.9411764705882356E-2</v>
      </c>
      <c r="Z27" s="208">
        <f t="shared" si="23"/>
        <v>0.11764705882352942</v>
      </c>
      <c r="AA27" s="208">
        <f t="shared" si="23"/>
        <v>0.41176470588235292</v>
      </c>
      <c r="AS27" s="201" t="str">
        <f t="shared" ref="AS27:BH27" si="27">AS16</f>
        <v>Naz Hillmon</v>
      </c>
      <c r="AT27" s="208" t="str">
        <f t="shared" si="27"/>
        <v>F</v>
      </c>
      <c r="AU27" s="208" t="str">
        <f t="shared" si="27"/>
        <v>6'2"</v>
      </c>
      <c r="AV27" s="208">
        <f t="shared" si="27"/>
        <v>34</v>
      </c>
      <c r="AW27" s="208">
        <f t="shared" si="27"/>
        <v>22.9</v>
      </c>
      <c r="AX27" s="208">
        <f t="shared" si="25"/>
        <v>0.23580786026200876</v>
      </c>
      <c r="AY27" s="208">
        <f t="shared" si="25"/>
        <v>0.37554585152838427</v>
      </c>
      <c r="AZ27" s="208"/>
      <c r="BA27" s="208">
        <f t="shared" si="25"/>
        <v>0.23580786026200876</v>
      </c>
      <c r="BB27" s="208">
        <f t="shared" si="25"/>
        <v>0.37554585152838427</v>
      </c>
      <c r="BC27" s="208"/>
      <c r="BD27" s="208">
        <f t="shared" si="25"/>
        <v>0</v>
      </c>
      <c r="BE27" s="208">
        <f t="shared" si="25"/>
        <v>0</v>
      </c>
      <c r="BF27" s="208"/>
      <c r="BG27" s="208">
        <f t="shared" si="25"/>
        <v>0.10043668122270742</v>
      </c>
      <c r="BH27" s="208">
        <f t="shared" si="25"/>
        <v>0.16157205240174674</v>
      </c>
      <c r="BI27" s="208"/>
      <c r="BJ27" s="208">
        <f t="shared" si="25"/>
        <v>0.15720524017467249</v>
      </c>
      <c r="BK27" s="208">
        <f t="shared" si="25"/>
        <v>0.14847161572052403</v>
      </c>
      <c r="BL27" s="208">
        <f t="shared" si="25"/>
        <v>0.30567685589519655</v>
      </c>
      <c r="BM27" s="208">
        <f t="shared" si="25"/>
        <v>4.8034934497816602E-2</v>
      </c>
      <c r="BN27" s="208">
        <f t="shared" si="21"/>
        <v>8.7336244541484725E-2</v>
      </c>
      <c r="BO27" s="208">
        <f t="shared" si="21"/>
        <v>4.3668122270742363E-2</v>
      </c>
      <c r="BP27" s="208">
        <f t="shared" si="21"/>
        <v>8.7336244541484729E-3</v>
      </c>
      <c r="BQ27" s="208">
        <f t="shared" si="21"/>
        <v>0.10480349344978167</v>
      </c>
      <c r="BR27" s="208">
        <f t="shared" si="21"/>
        <v>0.57205240174672489</v>
      </c>
    </row>
    <row r="28" spans="2:75" x14ac:dyDescent="0.2">
      <c r="B28" s="201" t="str">
        <f t="shared" si="22"/>
        <v>Akienreh Johnson</v>
      </c>
      <c r="C28" s="208" t="str">
        <f t="shared" si="22"/>
        <v>G</v>
      </c>
      <c r="D28" s="208" t="str">
        <f t="shared" si="22"/>
        <v>6'0"</v>
      </c>
      <c r="E28" s="208">
        <f t="shared" si="22"/>
        <v>31</v>
      </c>
      <c r="F28" s="208">
        <f t="shared" si="22"/>
        <v>16.899999999999999</v>
      </c>
      <c r="G28" s="208">
        <f>G17/$F17</f>
        <v>0.12426035502958581</v>
      </c>
      <c r="H28" s="208">
        <f t="shared" ref="H28:AA28" si="28">H17/$F17</f>
        <v>0.27810650887573968</v>
      </c>
      <c r="I28" s="209"/>
      <c r="J28" s="208">
        <f t="shared" si="28"/>
        <v>0.10059171597633136</v>
      </c>
      <c r="K28" s="208">
        <f t="shared" si="28"/>
        <v>0.20710059171597636</v>
      </c>
      <c r="L28" s="209"/>
      <c r="M28" s="208">
        <f t="shared" si="28"/>
        <v>2.3668639053254441E-2</v>
      </c>
      <c r="N28" s="208">
        <f t="shared" si="28"/>
        <v>7.6923076923076927E-2</v>
      </c>
      <c r="O28" s="209"/>
      <c r="P28" s="208">
        <f t="shared" si="28"/>
        <v>5.9171597633136098E-2</v>
      </c>
      <c r="Q28" s="208">
        <f t="shared" si="28"/>
        <v>8.2840236686390539E-2</v>
      </c>
      <c r="R28" s="209"/>
      <c r="S28" s="208">
        <f t="shared" si="28"/>
        <v>5.9171597633136098E-2</v>
      </c>
      <c r="T28" s="208">
        <f t="shared" si="28"/>
        <v>0.13609467455621302</v>
      </c>
      <c r="U28" s="208">
        <f t="shared" si="28"/>
        <v>0.19526627218934911</v>
      </c>
      <c r="V28" s="208">
        <f t="shared" si="28"/>
        <v>0.10059171597633136</v>
      </c>
      <c r="W28" s="208">
        <f t="shared" si="28"/>
        <v>0.10059171597633136</v>
      </c>
      <c r="X28" s="208">
        <f t="shared" si="28"/>
        <v>5.3254437869822494E-2</v>
      </c>
      <c r="Y28" s="208">
        <f t="shared" si="28"/>
        <v>5.9171597633136102E-3</v>
      </c>
      <c r="Z28" s="208">
        <f t="shared" si="28"/>
        <v>7.6923076923076927E-2</v>
      </c>
      <c r="AA28" s="208">
        <f t="shared" si="28"/>
        <v>0.33136094674556216</v>
      </c>
      <c r="AS28" s="201" t="str">
        <f t="shared" ref="AS28:BH28" si="29">AS17</f>
        <v>Amy Dilk</v>
      </c>
      <c r="AT28" s="208" t="str">
        <f t="shared" si="29"/>
        <v>G</v>
      </c>
      <c r="AU28" s="208" t="str">
        <f t="shared" si="29"/>
        <v>6'0"</v>
      </c>
      <c r="AV28" s="208">
        <f t="shared" si="29"/>
        <v>27</v>
      </c>
      <c r="AW28" s="208">
        <f t="shared" si="29"/>
        <v>29.8</v>
      </c>
      <c r="AX28" s="208">
        <f>AX17/$AW17</f>
        <v>0.10067114093959731</v>
      </c>
      <c r="AY28" s="208">
        <f t="shared" ref="AY28:BR29" si="30">AY17/$AW17</f>
        <v>0.25167785234899326</v>
      </c>
      <c r="AZ28" s="208"/>
      <c r="BA28" s="208">
        <f t="shared" si="30"/>
        <v>9.0604026845637592E-2</v>
      </c>
      <c r="BB28" s="208">
        <f t="shared" si="30"/>
        <v>0.22483221476510068</v>
      </c>
      <c r="BC28" s="208"/>
      <c r="BD28" s="208">
        <f t="shared" si="30"/>
        <v>1.0067114093959731E-2</v>
      </c>
      <c r="BE28" s="208">
        <f t="shared" si="30"/>
        <v>2.6845637583892617E-2</v>
      </c>
      <c r="BF28" s="208"/>
      <c r="BG28" s="208">
        <f t="shared" si="30"/>
        <v>2.3489932885906038E-2</v>
      </c>
      <c r="BH28" s="208">
        <f t="shared" si="30"/>
        <v>4.0268456375838924E-2</v>
      </c>
      <c r="BI28" s="208"/>
      <c r="BJ28" s="208">
        <f t="shared" si="30"/>
        <v>3.3557046979865772E-2</v>
      </c>
      <c r="BK28" s="208">
        <f t="shared" si="30"/>
        <v>8.3892617449664433E-2</v>
      </c>
      <c r="BL28" s="208">
        <f t="shared" si="30"/>
        <v>0.1174496644295302</v>
      </c>
      <c r="BM28" s="208">
        <f t="shared" si="30"/>
        <v>0.15100671140939598</v>
      </c>
      <c r="BN28" s="208">
        <f t="shared" si="30"/>
        <v>0.11073825503355704</v>
      </c>
      <c r="BO28" s="208">
        <f t="shared" si="30"/>
        <v>4.0268456375838924E-2</v>
      </c>
      <c r="BP28" s="208">
        <f t="shared" si="30"/>
        <v>3.3557046979865771E-3</v>
      </c>
      <c r="BQ28" s="208">
        <f t="shared" si="30"/>
        <v>6.3758389261744958E-2</v>
      </c>
      <c r="BR28" s="208">
        <f t="shared" si="30"/>
        <v>0.23154362416107382</v>
      </c>
    </row>
    <row r="29" spans="2:75" x14ac:dyDescent="0.2">
      <c r="B29" s="201" t="str">
        <f t="shared" si="22"/>
        <v>Hallie Thome</v>
      </c>
      <c r="C29" s="208" t="str">
        <f t="shared" si="22"/>
        <v>C</v>
      </c>
      <c r="D29" s="208" t="str">
        <f t="shared" si="22"/>
        <v>6'5"</v>
      </c>
      <c r="E29" s="208">
        <f t="shared" si="22"/>
        <v>34</v>
      </c>
      <c r="F29" s="208">
        <f t="shared" si="22"/>
        <v>25.5</v>
      </c>
      <c r="G29" s="208">
        <f>G18/$F18</f>
        <v>0.18431372549019609</v>
      </c>
      <c r="H29" s="208">
        <f t="shared" ref="H29:AA29" si="31">H18/$F18</f>
        <v>0.34901960784313729</v>
      </c>
      <c r="I29" s="209"/>
      <c r="J29" s="208">
        <f t="shared" si="31"/>
        <v>0.18431372549019609</v>
      </c>
      <c r="K29" s="208">
        <f t="shared" si="31"/>
        <v>0.34117647058823525</v>
      </c>
      <c r="L29" s="209"/>
      <c r="M29" s="208">
        <f t="shared" si="31"/>
        <v>0</v>
      </c>
      <c r="N29" s="208">
        <f t="shared" si="31"/>
        <v>7.8431372549019607E-3</v>
      </c>
      <c r="O29" s="209"/>
      <c r="P29" s="208">
        <f t="shared" si="31"/>
        <v>9.4117647058823528E-2</v>
      </c>
      <c r="Q29" s="208">
        <f t="shared" si="31"/>
        <v>0.12941176470588234</v>
      </c>
      <c r="R29" s="209"/>
      <c r="S29" s="208">
        <f t="shared" si="31"/>
        <v>7.0588235294117646E-2</v>
      </c>
      <c r="T29" s="208">
        <f t="shared" si="31"/>
        <v>0.16078431372549018</v>
      </c>
      <c r="U29" s="208">
        <f t="shared" si="31"/>
        <v>0.23137254901960785</v>
      </c>
      <c r="V29" s="208">
        <f t="shared" si="31"/>
        <v>7.0588235294117646E-2</v>
      </c>
      <c r="W29" s="208">
        <f t="shared" si="31"/>
        <v>8.2352941176470587E-2</v>
      </c>
      <c r="X29" s="208">
        <f t="shared" si="31"/>
        <v>1.9607843137254902E-2</v>
      </c>
      <c r="Y29" s="208">
        <f t="shared" si="31"/>
        <v>4.3137254901960791E-2</v>
      </c>
      <c r="Z29" s="208">
        <f t="shared" si="31"/>
        <v>9.0196078431372548E-2</v>
      </c>
      <c r="AA29" s="208">
        <f t="shared" si="31"/>
        <v>0.46274509803921571</v>
      </c>
      <c r="AS29" s="201" t="str">
        <f t="shared" ref="AS29:BH29" si="32">AS18</f>
        <v>Amy Dilk</v>
      </c>
      <c r="AT29" s="208" t="str">
        <f t="shared" si="32"/>
        <v>G</v>
      </c>
      <c r="AU29" s="208" t="str">
        <f t="shared" si="32"/>
        <v>6'0"</v>
      </c>
      <c r="AV29" s="208">
        <f t="shared" si="32"/>
        <v>27</v>
      </c>
      <c r="AW29" s="208">
        <f t="shared" si="32"/>
        <v>29.8</v>
      </c>
      <c r="AX29" s="208">
        <f t="shared" si="25"/>
        <v>0.10067114093959731</v>
      </c>
      <c r="AY29" s="208">
        <f t="shared" si="25"/>
        <v>0.25167785234899326</v>
      </c>
      <c r="AZ29" s="208"/>
      <c r="BA29" s="208">
        <f t="shared" si="25"/>
        <v>9.0604026845637592E-2</v>
      </c>
      <c r="BB29" s="208">
        <f t="shared" si="25"/>
        <v>0.22483221476510068</v>
      </c>
      <c r="BC29" s="208"/>
      <c r="BD29" s="208">
        <f t="shared" si="25"/>
        <v>1.0067114093959731E-2</v>
      </c>
      <c r="BE29" s="208">
        <f t="shared" si="25"/>
        <v>2.6845637583892617E-2</v>
      </c>
      <c r="BF29" s="208"/>
      <c r="BG29" s="208">
        <f t="shared" si="25"/>
        <v>2.3489932885906038E-2</v>
      </c>
      <c r="BH29" s="208">
        <f t="shared" si="25"/>
        <v>4.0268456375838924E-2</v>
      </c>
      <c r="BI29" s="208"/>
      <c r="BJ29" s="208">
        <f t="shared" si="25"/>
        <v>3.3557046979865772E-2</v>
      </c>
      <c r="BK29" s="208">
        <f t="shared" si="25"/>
        <v>8.3892617449664433E-2</v>
      </c>
      <c r="BL29" s="208">
        <f t="shared" si="25"/>
        <v>0.1174496644295302</v>
      </c>
      <c r="BM29" s="208">
        <f t="shared" si="25"/>
        <v>0.15100671140939598</v>
      </c>
      <c r="BN29" s="208">
        <f t="shared" si="30"/>
        <v>0.11073825503355704</v>
      </c>
      <c r="BO29" s="208">
        <f t="shared" si="30"/>
        <v>4.0268456375838924E-2</v>
      </c>
      <c r="BP29" s="208">
        <f t="shared" si="30"/>
        <v>3.3557046979865771E-3</v>
      </c>
      <c r="BQ29" s="208">
        <f t="shared" si="30"/>
        <v>6.3758389261744958E-2</v>
      </c>
      <c r="BR29" s="208">
        <f t="shared" si="30"/>
        <v>0.23154362416107382</v>
      </c>
    </row>
    <row r="30" spans="2:75" x14ac:dyDescent="0.2">
      <c r="B30" s="203" t="s">
        <v>118</v>
      </c>
      <c r="C30" s="202"/>
      <c r="D30" s="202"/>
      <c r="E30" s="202"/>
      <c r="F30" s="202"/>
      <c r="G30" s="210">
        <f>SUMPRODUCT(G25:G29,$F$25:$F$29)/SUM($F$25:$F$29)</f>
        <v>0.14150047483380815</v>
      </c>
      <c r="H30" s="210">
        <f t="shared" ref="H30:AA30" si="33">SUMPRODUCT(H25:H29,$F$25:$F$29)/SUM($F$25:$F$29)</f>
        <v>0.31908831908831908</v>
      </c>
      <c r="I30" s="210"/>
      <c r="J30" s="210">
        <f t="shared" si="33"/>
        <v>0.12155745489078823</v>
      </c>
      <c r="K30" s="210">
        <f t="shared" si="33"/>
        <v>0.25451092117758783</v>
      </c>
      <c r="L30" s="210"/>
      <c r="M30" s="210">
        <f t="shared" si="33"/>
        <v>1.9943019943019943E-2</v>
      </c>
      <c r="N30" s="210">
        <f t="shared" si="33"/>
        <v>6.5527065527065526E-2</v>
      </c>
      <c r="O30" s="210"/>
      <c r="P30" s="210">
        <f t="shared" si="33"/>
        <v>7.1225071225071226E-2</v>
      </c>
      <c r="Q30" s="210">
        <f t="shared" si="33"/>
        <v>9.8765432098765427E-2</v>
      </c>
      <c r="R30" s="210"/>
      <c r="S30" s="210">
        <f t="shared" si="33"/>
        <v>5.4131054131054138E-2</v>
      </c>
      <c r="T30" s="210">
        <f t="shared" si="33"/>
        <v>0.13960113960113962</v>
      </c>
      <c r="U30" s="210">
        <f t="shared" si="33"/>
        <v>0.19373219373219372</v>
      </c>
      <c r="V30" s="210">
        <f t="shared" si="33"/>
        <v>7.5973409306742637E-2</v>
      </c>
      <c r="W30" s="210">
        <f t="shared" si="33"/>
        <v>8.0721747388414061E-2</v>
      </c>
      <c r="X30" s="210">
        <f t="shared" si="33"/>
        <v>3.5137701804368468E-2</v>
      </c>
      <c r="Y30" s="210">
        <f t="shared" si="33"/>
        <v>2.469135802469136E-2</v>
      </c>
      <c r="Z30" s="210">
        <f t="shared" si="33"/>
        <v>8.7369420702754025E-2</v>
      </c>
      <c r="AA30" s="210">
        <f t="shared" si="33"/>
        <v>0.37416904083570757</v>
      </c>
      <c r="AS30" s="203" t="s">
        <v>118</v>
      </c>
      <c r="AT30" s="202"/>
      <c r="AU30" s="202"/>
      <c r="AV30" s="202"/>
      <c r="AW30" s="202"/>
      <c r="AX30" s="210">
        <f>SUMPRODUCT(AX25:AX29,$F$25:$F$29)/SUM($F$25:$F$29)</f>
        <v>0.11812469633166564</v>
      </c>
      <c r="AY30" s="210">
        <f t="shared" ref="AY30" si="34">SUMPRODUCT(AY25:AY29,$F$25:$F$29)/SUM($F$25:$F$29)</f>
        <v>0.26767599849182055</v>
      </c>
      <c r="AZ30" s="210"/>
      <c r="BA30" s="210">
        <f t="shared" ref="BA30" si="35">SUMPRODUCT(BA25:BA29,$F$25:$F$29)/SUM($F$25:$F$29)</f>
        <v>0.10935779830302265</v>
      </c>
      <c r="BB30" s="210">
        <f t="shared" ref="BB30" si="36">SUMPRODUCT(BB25:BB29,$F$25:$F$29)/SUM($F$25:$F$29)</f>
        <v>0.24429760374877263</v>
      </c>
      <c r="BC30" s="210"/>
      <c r="BD30" s="210">
        <f t="shared" ref="BD30" si="37">SUMPRODUCT(BD25:BD29,$F$25:$F$29)/SUM($F$25:$F$29)</f>
        <v>8.7668980286429946E-3</v>
      </c>
      <c r="BE30" s="210">
        <f t="shared" ref="BE30" si="38">SUMPRODUCT(BE25:BE29,$F$25:$F$29)/SUM($F$25:$F$29)</f>
        <v>2.3378394743047988E-2</v>
      </c>
      <c r="BF30" s="210"/>
      <c r="BG30" s="210">
        <f t="shared" ref="BG30" si="39">SUMPRODUCT(BG25:BG29,$F$25:$F$29)/SUM($F$25:$F$29)</f>
        <v>3.3427974456471075E-2</v>
      </c>
      <c r="BH30" s="210">
        <f t="shared" ref="BH30" si="40">SUMPRODUCT(BH25:BH29,$F$25:$F$29)/SUM($F$25:$F$29)</f>
        <v>5.5935397552974213E-2</v>
      </c>
      <c r="BI30" s="210"/>
      <c r="BJ30" s="210">
        <f t="shared" ref="BJ30" si="41">SUMPRODUCT(BJ25:BJ29,$F$25:$F$29)/SUM($F$25:$F$29)</f>
        <v>4.9526804125633782E-2</v>
      </c>
      <c r="BK30" s="210">
        <f t="shared" ref="BK30" si="42">SUMPRODUCT(BK25:BK29,$F$25:$F$29)/SUM($F$25:$F$29)</f>
        <v>9.2233304785691889E-2</v>
      </c>
      <c r="BL30" s="210">
        <f t="shared" ref="BL30" si="43">SUMPRODUCT(BL25:BL29,$F$25:$F$29)/SUM($F$25:$F$29)</f>
        <v>0.14176010891132565</v>
      </c>
      <c r="BM30" s="210">
        <f t="shared" ref="BM30" si="44">SUMPRODUCT(BM25:BM29,$F$25:$F$29)/SUM($F$25:$F$29)</f>
        <v>0.13770741258700778</v>
      </c>
      <c r="BN30" s="210">
        <f t="shared" ref="BN30" si="45">SUMPRODUCT(BN25:BN29,$F$25:$F$29)/SUM($F$25:$F$29)</f>
        <v>0.10771577314664171</v>
      </c>
      <c r="BO30" s="210">
        <f t="shared" ref="BO30" si="46">SUMPRODUCT(BO25:BO29,$F$25:$F$29)/SUM($F$25:$F$29)</f>
        <v>4.0707539530356364E-2</v>
      </c>
      <c r="BP30" s="210">
        <f t="shared" ref="BP30" si="47">SUMPRODUCT(BP25:BP29,$F$25:$F$29)/SUM($F$25:$F$29)</f>
        <v>4.0502888260378761E-3</v>
      </c>
      <c r="BQ30" s="210">
        <f t="shared" ref="BQ30" si="48">SUMPRODUCT(BQ25:BQ29,$F$25:$F$29)/SUM($F$25:$F$29)</f>
        <v>6.905956131262149E-2</v>
      </c>
      <c r="BR30" s="210">
        <f t="shared" ref="BR30" si="49">SUMPRODUCT(BR25:BR29,$F$25:$F$29)/SUM($F$25:$F$29)</f>
        <v>0.27552196580556437</v>
      </c>
    </row>
    <row r="31" spans="2:75" x14ac:dyDescent="0.2">
      <c r="B31" s="204" t="s">
        <v>119</v>
      </c>
      <c r="C31" s="202"/>
      <c r="D31" s="202"/>
      <c r="E31" s="202"/>
      <c r="F31" s="202"/>
      <c r="G31" s="205"/>
      <c r="H31" s="205"/>
      <c r="I31" s="206"/>
      <c r="J31" s="205"/>
      <c r="K31" s="205"/>
      <c r="L31" s="206"/>
      <c r="M31" s="205"/>
      <c r="N31" s="205"/>
      <c r="O31" s="206"/>
      <c r="P31" s="205"/>
      <c r="Q31" s="205"/>
      <c r="R31" s="206"/>
      <c r="S31" s="205"/>
      <c r="T31" s="205"/>
      <c r="U31" s="205"/>
      <c r="V31" s="205"/>
      <c r="W31" s="205"/>
      <c r="X31" s="205"/>
      <c r="Y31" s="205"/>
      <c r="Z31" s="205"/>
      <c r="AA31" s="205"/>
      <c r="AS31" s="204" t="s">
        <v>119</v>
      </c>
      <c r="AT31" s="202"/>
      <c r="AU31" s="202"/>
      <c r="AV31" s="202"/>
      <c r="AW31" s="202"/>
      <c r="AX31" s="205"/>
      <c r="AY31" s="205"/>
      <c r="AZ31" s="206"/>
      <c r="BA31" s="205"/>
      <c r="BB31" s="205"/>
      <c r="BC31" s="206"/>
      <c r="BD31" s="205"/>
      <c r="BE31" s="205"/>
      <c r="BF31" s="206"/>
      <c r="BG31" s="205"/>
      <c r="BH31" s="205"/>
      <c r="BI31" s="206"/>
      <c r="BJ31" s="205"/>
      <c r="BK31" s="205"/>
      <c r="BL31" s="205"/>
      <c r="BM31" s="205"/>
      <c r="BN31" s="205"/>
      <c r="BO31" s="205"/>
      <c r="BP31" s="205"/>
      <c r="BQ31" s="205"/>
      <c r="BR31" s="205"/>
    </row>
    <row r="34" spans="2:63" x14ac:dyDescent="0.2">
      <c r="J34" s="4" t="s">
        <v>120</v>
      </c>
      <c r="BA34" s="4" t="s">
        <v>120</v>
      </c>
    </row>
    <row r="35" spans="2:63" x14ac:dyDescent="0.2">
      <c r="B35" s="197" t="s">
        <v>4</v>
      </c>
      <c r="C35" s="197" t="s">
        <v>6</v>
      </c>
      <c r="D35" s="197" t="s">
        <v>96</v>
      </c>
      <c r="E35" s="192" t="s">
        <v>7</v>
      </c>
      <c r="F35" s="192" t="s">
        <v>8</v>
      </c>
      <c r="G35" s="192" t="s">
        <v>121</v>
      </c>
      <c r="H35" s="192" t="s">
        <v>122</v>
      </c>
      <c r="I35" s="192" t="s">
        <v>123</v>
      </c>
      <c r="J35" s="192" t="s">
        <v>124</v>
      </c>
      <c r="K35" s="192" t="s">
        <v>125</v>
      </c>
      <c r="L35" s="192" t="s">
        <v>84</v>
      </c>
      <c r="M35" s="192" t="s">
        <v>85</v>
      </c>
      <c r="N35" s="192" t="s">
        <v>126</v>
      </c>
      <c r="O35" s="192" t="s">
        <v>86</v>
      </c>
      <c r="P35" s="192" t="s">
        <v>127</v>
      </c>
      <c r="Q35" s="192" t="s">
        <v>128</v>
      </c>
      <c r="R35" s="192" t="s">
        <v>129</v>
      </c>
      <c r="S35" s="192" t="s">
        <v>87</v>
      </c>
      <c r="T35" s="192" t="s">
        <v>130</v>
      </c>
      <c r="AS35" s="197" t="s">
        <v>4</v>
      </c>
      <c r="AT35" s="197" t="s">
        <v>6</v>
      </c>
      <c r="AU35" s="197" t="s">
        <v>96</v>
      </c>
      <c r="AV35" s="192" t="s">
        <v>7</v>
      </c>
      <c r="AW35" s="192" t="s">
        <v>8</v>
      </c>
      <c r="AX35" s="192" t="s">
        <v>121</v>
      </c>
      <c r="AY35" s="192" t="s">
        <v>122</v>
      </c>
      <c r="AZ35" s="192" t="s">
        <v>123</v>
      </c>
      <c r="BA35" s="192" t="s">
        <v>124</v>
      </c>
      <c r="BB35" s="192" t="s">
        <v>125</v>
      </c>
      <c r="BC35" s="192" t="s">
        <v>84</v>
      </c>
      <c r="BD35" s="192" t="s">
        <v>85</v>
      </c>
      <c r="BE35" s="192" t="s">
        <v>126</v>
      </c>
      <c r="BF35" s="192" t="s">
        <v>86</v>
      </c>
      <c r="BG35" s="192" t="s">
        <v>127</v>
      </c>
      <c r="BH35" s="192" t="s">
        <v>128</v>
      </c>
      <c r="BI35" s="192" t="s">
        <v>129</v>
      </c>
      <c r="BJ35" s="192" t="s">
        <v>87</v>
      </c>
      <c r="BK35" s="192" t="s">
        <v>130</v>
      </c>
    </row>
    <row r="36" spans="2:63" x14ac:dyDescent="0.2">
      <c r="B36" s="191" t="str">
        <f>B25</f>
        <v>Deja Church</v>
      </c>
      <c r="C36" s="192" t="str">
        <f>VLOOKUP($B36,$B$61:$T$74,C$11,FALSE)</f>
        <v>G</v>
      </c>
      <c r="D36" s="192" t="str">
        <f>VLOOKUP($B36,$B$61:$T$74,D$11,FALSE)</f>
        <v>5'10"</v>
      </c>
      <c r="E36" s="207">
        <f>VLOOKUP($B36,$B$61:$T$74,E$11,FALSE)</f>
        <v>34</v>
      </c>
      <c r="F36" s="207">
        <f>VLOOKUP($B36,$B$61:$T$74,F$11,FALSE)</f>
        <v>26.3</v>
      </c>
      <c r="G36" s="192">
        <f>VLOOKUP($B36,$B$61:$T$74,G$11,FALSE)</f>
        <v>20.399999999999999</v>
      </c>
      <c r="H36" s="192">
        <f>VLOOKUP($B36,$B$61:$T$74,H$11,FALSE)</f>
        <v>0.94</v>
      </c>
      <c r="I36" s="192">
        <f>VLOOKUP($B36,$B$61:$T$74,I$11,FALSE)</f>
        <v>42.2</v>
      </c>
      <c r="J36" s="192">
        <f>VLOOKUP($B36,$B$61:$T$74,J$11,FALSE)</f>
        <v>21.9</v>
      </c>
      <c r="K36" s="192">
        <f>VLOOKUP($B36,$B$61:$T$74,K$11,FALSE)</f>
        <v>17.399999999999999</v>
      </c>
      <c r="L36" s="192">
        <f>VLOOKUP($B36,$B$61:$T$74,L$11,FALSE)</f>
        <v>3.1</v>
      </c>
      <c r="M36" s="192">
        <f>VLOOKUP($B36,$B$61:$T$74,M$11,FALSE)</f>
        <v>13.5</v>
      </c>
      <c r="N36" s="192">
        <f>VLOOKUP($B36,$B$61:$T$74,N$11,FALSE)</f>
        <v>8.3000000000000007</v>
      </c>
      <c r="O36" s="192">
        <f>VLOOKUP($B36,$B$61:$T$74,O$11,FALSE)</f>
        <v>16.7</v>
      </c>
      <c r="P36" s="192">
        <f>VLOOKUP($B36,$B$61:$T$74,P$11,FALSE)</f>
        <v>19.5</v>
      </c>
      <c r="Q36" s="192">
        <f>VLOOKUP($B36,$B$61:$T$74,Q$11,FALSE)</f>
        <v>1.1100000000000001</v>
      </c>
      <c r="R36" s="192">
        <f>VLOOKUP($B36,$B$61:$T$74,R$11,FALSE)</f>
        <v>2.1</v>
      </c>
      <c r="S36" s="192">
        <f>VLOOKUP($B36,$B$61:$T$74,S$11,FALSE)</f>
        <v>2</v>
      </c>
      <c r="T36" s="192">
        <f>VLOOKUP($B36,$B$61:$T$74,T$11,FALSE)</f>
        <v>5.7</v>
      </c>
      <c r="AS36" s="191" t="str">
        <f>AS25</f>
        <v>Amy Dilk</v>
      </c>
      <c r="AT36" s="192" t="str">
        <f>VLOOKUP($AS36,$B$61:$T$74,AT$11,FALSE)</f>
        <v>G</v>
      </c>
      <c r="AU36" s="192" t="str">
        <f>VLOOKUP($AS36,$B$61:$T$74,AU$11,FALSE)</f>
        <v>6'0"</v>
      </c>
      <c r="AV36" s="192">
        <f>VLOOKUP($AS36,$B$61:$T$74,AV$11,FALSE)</f>
        <v>27</v>
      </c>
      <c r="AW36" s="192">
        <f>VLOOKUP($AS36,$B$61:$T$74,AW$11,FALSE)</f>
        <v>29.8</v>
      </c>
      <c r="AX36" s="192">
        <f>VLOOKUP($AS36,$B$61:$T$74,AX$11,FALSE)</f>
        <v>18</v>
      </c>
      <c r="AY36" s="192">
        <f>VLOOKUP($AS36,$B$61:$T$74,AY$11,FALSE)</f>
        <v>0.86</v>
      </c>
      <c r="AZ36" s="192">
        <f>VLOOKUP($AS36,$B$61:$T$74,AZ$11,FALSE)</f>
        <v>41.3</v>
      </c>
      <c r="BA36" s="192">
        <f>VLOOKUP($AS36,$B$61:$T$74,BA$11,FALSE)</f>
        <v>9.6999999999999993</v>
      </c>
      <c r="BB36" s="192">
        <f>VLOOKUP($AS36,$B$61:$T$74,BB$11,FALSE)</f>
        <v>7.7</v>
      </c>
      <c r="BC36" s="192">
        <f>VLOOKUP($AS36,$B$61:$T$74,BC$11,FALSE)</f>
        <v>3.7</v>
      </c>
      <c r="BD36" s="192">
        <f>VLOOKUP($AS36,$B$61:$T$74,BD$11,FALSE)</f>
        <v>9.3000000000000007</v>
      </c>
      <c r="BE36" s="192">
        <f>VLOOKUP($AS36,$B$61:$T$74,BE$11,FALSE)</f>
        <v>6.5</v>
      </c>
      <c r="BF36" s="192">
        <f>VLOOKUP($AS36,$B$61:$T$74,BF$11,FALSE)</f>
        <v>26.5</v>
      </c>
      <c r="BG36" s="192">
        <f>VLOOKUP($AS36,$B$61:$T$74,BG$11,FALSE)</f>
        <v>29.1</v>
      </c>
      <c r="BH36" s="192">
        <f>VLOOKUP($AS36,$B$61:$T$74,BH$11,FALSE)</f>
        <v>1.37</v>
      </c>
      <c r="BI36" s="192">
        <f>VLOOKUP($AS36,$B$61:$T$74,BI$11,FALSE)</f>
        <v>2.2999999999999998</v>
      </c>
      <c r="BJ36" s="192">
        <f>VLOOKUP($AS36,$B$61:$T$74,BJ$11,FALSE)</f>
        <v>0.5</v>
      </c>
      <c r="BK36" s="192">
        <f>VLOOKUP($AS36,$B$61:$T$74,BK$11,FALSE)</f>
        <v>3.5</v>
      </c>
    </row>
    <row r="37" spans="2:63" x14ac:dyDescent="0.2">
      <c r="B37" s="191" t="str">
        <f t="shared" ref="B37:B40" si="50">B26</f>
        <v>Hailey Brown</v>
      </c>
      <c r="C37" s="192" t="str">
        <f>VLOOKUP($B37,$B$61:$T$74,C$11,FALSE)</f>
        <v>F</v>
      </c>
      <c r="D37" s="192" t="str">
        <f>VLOOKUP($B37,$B$61:$T$74,D$11,FALSE)</f>
        <v>6'1"</v>
      </c>
      <c r="E37" s="207">
        <f>VLOOKUP($B37,$B$61:$T$74,E$11,FALSE)</f>
        <v>34</v>
      </c>
      <c r="F37" s="207">
        <f>VLOOKUP($B37,$B$61:$T$74,F$11,FALSE)</f>
        <v>23</v>
      </c>
      <c r="G37" s="192">
        <f>VLOOKUP($B37,$B$61:$T$74,G$11,FALSE)</f>
        <v>18.899999999999999</v>
      </c>
      <c r="H37" s="192">
        <f>VLOOKUP($B37,$B$61:$T$74,H$11,FALSE)</f>
        <v>1</v>
      </c>
      <c r="I37" s="192">
        <f>VLOOKUP($B37,$B$61:$T$74,I$11,FALSE)</f>
        <v>48.6</v>
      </c>
      <c r="J37" s="192">
        <f>VLOOKUP($B37,$B$61:$T$74,J$11,FALSE)</f>
        <v>39.700000000000003</v>
      </c>
      <c r="K37" s="192">
        <f>VLOOKUP($B37,$B$61:$T$74,K$11,FALSE)</f>
        <v>11.6</v>
      </c>
      <c r="L37" s="192">
        <f>VLOOKUP($B37,$B$61:$T$74,L$11,FALSE)</f>
        <v>4.0999999999999996</v>
      </c>
      <c r="M37" s="192">
        <f>VLOOKUP($B37,$B$61:$T$74,M$11,FALSE)</f>
        <v>15.1</v>
      </c>
      <c r="N37" s="192">
        <f>VLOOKUP($B37,$B$61:$T$74,N$11,FALSE)</f>
        <v>9.6999999999999993</v>
      </c>
      <c r="O37" s="192">
        <f>VLOOKUP($B37,$B$61:$T$74,O$11,FALSE)</f>
        <v>8.5</v>
      </c>
      <c r="P37" s="192">
        <f>VLOOKUP($B37,$B$61:$T$74,P$11,FALSE)</f>
        <v>15.4</v>
      </c>
      <c r="Q37" s="192">
        <f>VLOOKUP($B37,$B$61:$T$74,Q$11,FALSE)</f>
        <v>0.75</v>
      </c>
      <c r="R37" s="192">
        <f>VLOOKUP($B37,$B$61:$T$74,R$11,FALSE)</f>
        <v>1.9</v>
      </c>
      <c r="S37" s="192">
        <f>VLOOKUP($B37,$B$61:$T$74,S$11,FALSE)</f>
        <v>2.4</v>
      </c>
      <c r="T37" s="192">
        <f>VLOOKUP($B37,$B$61:$T$74,T$11,FALSE)</f>
        <v>3.5</v>
      </c>
      <c r="AS37" s="191" t="str">
        <f t="shared" ref="AS37:AS40" si="51">AS26</f>
        <v>Amy Dilk</v>
      </c>
      <c r="AT37" s="192" t="str">
        <f>VLOOKUP($AS37,$B$61:$T$74,AT$11,FALSE)</f>
        <v>G</v>
      </c>
      <c r="AU37" s="192" t="str">
        <f>VLOOKUP($AS37,$B$61:$T$74,AU$11,FALSE)</f>
        <v>6'0"</v>
      </c>
      <c r="AV37" s="192">
        <f>VLOOKUP($AS37,$B$61:$T$74,AV$11,FALSE)</f>
        <v>27</v>
      </c>
      <c r="AW37" s="192">
        <f>VLOOKUP($AS37,$B$61:$T$74,AW$11,FALSE)</f>
        <v>29.8</v>
      </c>
      <c r="AX37" s="192">
        <f>VLOOKUP($AS37,$B$61:$T$74,AX$11,FALSE)</f>
        <v>18</v>
      </c>
      <c r="AY37" s="192">
        <f>VLOOKUP($AS37,$B$61:$T$74,AY$11,FALSE)</f>
        <v>0.86</v>
      </c>
      <c r="AZ37" s="192">
        <f>VLOOKUP($AS37,$B$61:$T$74,AZ$11,FALSE)</f>
        <v>41.3</v>
      </c>
      <c r="BA37" s="192">
        <f>VLOOKUP($AS37,$B$61:$T$74,BA$11,FALSE)</f>
        <v>9.6999999999999993</v>
      </c>
      <c r="BB37" s="192">
        <f>VLOOKUP($AS37,$B$61:$T$74,BB$11,FALSE)</f>
        <v>7.7</v>
      </c>
      <c r="BC37" s="192">
        <f>VLOOKUP($AS37,$B$61:$T$74,BC$11,FALSE)</f>
        <v>3.7</v>
      </c>
      <c r="BD37" s="192">
        <f>VLOOKUP($AS37,$B$61:$T$74,BD$11,FALSE)</f>
        <v>9.3000000000000007</v>
      </c>
      <c r="BE37" s="192">
        <f>VLOOKUP($AS37,$B$61:$T$74,BE$11,FALSE)</f>
        <v>6.5</v>
      </c>
      <c r="BF37" s="192">
        <f>VLOOKUP($AS37,$B$61:$T$74,BF$11,FALSE)</f>
        <v>26.5</v>
      </c>
      <c r="BG37" s="192">
        <f>VLOOKUP($AS37,$B$61:$T$74,BG$11,FALSE)</f>
        <v>29.1</v>
      </c>
      <c r="BH37" s="192">
        <f>VLOOKUP($AS37,$B$61:$T$74,BH$11,FALSE)</f>
        <v>1.37</v>
      </c>
      <c r="BI37" s="192">
        <f>VLOOKUP($AS37,$B$61:$T$74,BI$11,FALSE)</f>
        <v>2.2999999999999998</v>
      </c>
      <c r="BJ37" s="192">
        <f>VLOOKUP($AS37,$B$61:$T$74,BJ$11,FALSE)</f>
        <v>0.5</v>
      </c>
      <c r="BK37" s="192">
        <f>VLOOKUP($AS37,$B$61:$T$74,BK$11,FALSE)</f>
        <v>3.5</v>
      </c>
    </row>
    <row r="38" spans="2:63" x14ac:dyDescent="0.2">
      <c r="B38" s="191" t="str">
        <f t="shared" si="50"/>
        <v>Kayla Robbins</v>
      </c>
      <c r="C38" s="192" t="str">
        <f>VLOOKUP($B38,$B$61:$T$74,C$11,FALSE)</f>
        <v>F</v>
      </c>
      <c r="D38" s="192" t="str">
        <f>VLOOKUP($B38,$B$61:$T$74,D$11,FALSE)</f>
        <v>6'1"</v>
      </c>
      <c r="E38" s="207">
        <f>VLOOKUP($B38,$B$61:$T$74,E$11,FALSE)</f>
        <v>34</v>
      </c>
      <c r="F38" s="207">
        <f>VLOOKUP($B38,$B$61:$T$74,F$11,FALSE)</f>
        <v>13.6</v>
      </c>
      <c r="G38" s="192">
        <f>VLOOKUP($B38,$B$61:$T$74,G$11,FALSE)</f>
        <v>24.1</v>
      </c>
      <c r="H38" s="192">
        <f>VLOOKUP($B38,$B$61:$T$74,H$11,FALSE)</f>
        <v>0.96</v>
      </c>
      <c r="I38" s="192">
        <f>VLOOKUP($B38,$B$61:$T$74,I$11,FALSE)</f>
        <v>44</v>
      </c>
      <c r="J38" s="192">
        <f>VLOOKUP($B38,$B$61:$T$74,J$11,FALSE)</f>
        <v>5.5</v>
      </c>
      <c r="K38" s="192">
        <f>VLOOKUP($B38,$B$61:$T$74,K$11,FALSE)</f>
        <v>17.2</v>
      </c>
      <c r="L38" s="192">
        <f>VLOOKUP($B38,$B$61:$T$74,L$11,FALSE)</f>
        <v>11.3</v>
      </c>
      <c r="M38" s="192">
        <f>VLOOKUP($B38,$B$61:$T$74,M$11,FALSE)</f>
        <v>16</v>
      </c>
      <c r="N38" s="192">
        <f>VLOOKUP($B38,$B$61:$T$74,N$11,FALSE)</f>
        <v>13.7</v>
      </c>
      <c r="O38" s="192">
        <f>VLOOKUP($B38,$B$61:$T$74,O$11,FALSE)</f>
        <v>13.9</v>
      </c>
      <c r="P38" s="192">
        <f>VLOOKUP($B38,$B$61:$T$74,P$11,FALSE)</f>
        <v>15.3</v>
      </c>
      <c r="Q38" s="192">
        <f>VLOOKUP($B38,$B$61:$T$74,Q$11,FALSE)</f>
        <v>0.92</v>
      </c>
      <c r="R38" s="192">
        <f>VLOOKUP($B38,$B$61:$T$74,R$11,FALSE)</f>
        <v>2</v>
      </c>
      <c r="S38" s="192">
        <f>VLOOKUP($B38,$B$61:$T$74,S$11,FALSE)</f>
        <v>3.4</v>
      </c>
      <c r="T38" s="192">
        <f>VLOOKUP($B38,$B$61:$T$74,T$11,FALSE)</f>
        <v>6.7</v>
      </c>
      <c r="AS38" s="191" t="str">
        <f t="shared" si="51"/>
        <v>Naz Hillmon</v>
      </c>
      <c r="AT38" s="192" t="str">
        <f>VLOOKUP($AS38,$B$61:$T$74,AT$11,FALSE)</f>
        <v>F</v>
      </c>
      <c r="AU38" s="192" t="str">
        <f>VLOOKUP($AS38,$B$61:$T$74,AU$11,FALSE)</f>
        <v>6'2"</v>
      </c>
      <c r="AV38" s="192">
        <f>VLOOKUP($AS38,$B$61:$T$74,AV$11,FALSE)</f>
        <v>34</v>
      </c>
      <c r="AW38" s="192">
        <f>VLOOKUP($AS38,$B$61:$T$74,AW$11,FALSE)</f>
        <v>22.9</v>
      </c>
      <c r="AX38" s="192">
        <f>VLOOKUP($AS38,$B$61:$T$74,AX$11,FALSE)</f>
        <v>25.6</v>
      </c>
      <c r="AY38" s="192">
        <f>VLOOKUP($AS38,$B$61:$T$74,AY$11,FALSE)</f>
        <v>1.27</v>
      </c>
      <c r="AZ38" s="192">
        <f>VLOOKUP($AS38,$B$61:$T$74,AZ$11,FALSE)</f>
        <v>62.8</v>
      </c>
      <c r="BA38" s="192">
        <f>VLOOKUP($AS38,$B$61:$T$74,BA$11,FALSE)</f>
        <v>0</v>
      </c>
      <c r="BB38" s="192">
        <f>VLOOKUP($AS38,$B$61:$T$74,BB$11,FALSE)</f>
        <v>16.8</v>
      </c>
      <c r="BC38" s="192">
        <f>VLOOKUP($AS38,$B$61:$T$74,BC$11,FALSE)</f>
        <v>18</v>
      </c>
      <c r="BD38" s="192">
        <f>VLOOKUP($AS38,$B$61:$T$74,BD$11,FALSE)</f>
        <v>16.2</v>
      </c>
      <c r="BE38" s="192">
        <f>VLOOKUP($AS38,$B$61:$T$74,BE$11,FALSE)</f>
        <v>17.100000000000001</v>
      </c>
      <c r="BF38" s="192">
        <f>VLOOKUP($AS38,$B$61:$T$74,BF$11,FALSE)</f>
        <v>10.6</v>
      </c>
      <c r="BG38" s="192">
        <f>VLOOKUP($AS38,$B$61:$T$74,BG$11,FALSE)</f>
        <v>16.399999999999999</v>
      </c>
      <c r="BH38" s="192">
        <f>VLOOKUP($AS38,$B$61:$T$74,BH$11,FALSE)</f>
        <v>0.52</v>
      </c>
      <c r="BI38" s="192">
        <f>VLOOKUP($AS38,$B$61:$T$74,BI$11,FALSE)</f>
        <v>2.5</v>
      </c>
      <c r="BJ38" s="192">
        <f>VLOOKUP($AS38,$B$61:$T$74,BJ$11,FALSE)</f>
        <v>1.1000000000000001</v>
      </c>
      <c r="BK38" s="192">
        <f>VLOOKUP($AS38,$B$61:$T$74,BK$11,FALSE)</f>
        <v>6</v>
      </c>
    </row>
    <row r="39" spans="2:63" x14ac:dyDescent="0.2">
      <c r="B39" s="191" t="str">
        <f t="shared" si="50"/>
        <v>Akienreh Johnson</v>
      </c>
      <c r="C39" s="192" t="str">
        <f>VLOOKUP($B39,$B$61:$T$74,C$11,FALSE)</f>
        <v>G</v>
      </c>
      <c r="D39" s="192" t="str">
        <f>VLOOKUP($B39,$B$61:$T$74,D$11,FALSE)</f>
        <v>6'0"</v>
      </c>
      <c r="E39" s="207">
        <f>VLOOKUP($B39,$B$61:$T$74,E$11,FALSE)</f>
        <v>31</v>
      </c>
      <c r="F39" s="207">
        <f>VLOOKUP($B39,$B$61:$T$74,F$11,FALSE)</f>
        <v>16.899999999999999</v>
      </c>
      <c r="G39" s="192">
        <f>VLOOKUP($B39,$B$61:$T$74,G$11,FALSE)</f>
        <v>19.8</v>
      </c>
      <c r="H39" s="192">
        <f>VLOOKUP($B39,$B$61:$T$74,H$11,FALSE)</f>
        <v>1.04</v>
      </c>
      <c r="I39" s="192">
        <f>VLOOKUP($B39,$B$61:$T$74,I$11,FALSE)</f>
        <v>48.6</v>
      </c>
      <c r="J39" s="192">
        <f>VLOOKUP($B39,$B$61:$T$74,J$11,FALSE)</f>
        <v>23.3</v>
      </c>
      <c r="K39" s="192">
        <f>VLOOKUP($B39,$B$61:$T$74,K$11,FALSE)</f>
        <v>15.9</v>
      </c>
      <c r="L39" s="192">
        <f>VLOOKUP($B39,$B$61:$T$74,L$11,FALSE)</f>
        <v>6.5</v>
      </c>
      <c r="M39" s="192">
        <f>VLOOKUP($B39,$B$61:$T$74,M$11,FALSE)</f>
        <v>14.9</v>
      </c>
      <c r="N39" s="192">
        <f>VLOOKUP($B39,$B$61:$T$74,N$11,FALSE)</f>
        <v>10.8</v>
      </c>
      <c r="O39" s="192">
        <f>VLOOKUP($B39,$B$61:$T$74,O$11,FALSE)</f>
        <v>18.100000000000001</v>
      </c>
      <c r="P39" s="192">
        <f>VLOOKUP($B39,$B$61:$T$74,P$11,FALSE)</f>
        <v>24</v>
      </c>
      <c r="Q39" s="192">
        <f>VLOOKUP($B39,$B$61:$T$74,Q$11,FALSE)</f>
        <v>0.98</v>
      </c>
      <c r="R39" s="192">
        <f>VLOOKUP($B39,$B$61:$T$74,R$11,FALSE)</f>
        <v>2.9</v>
      </c>
      <c r="S39" s="192">
        <f>VLOOKUP($B39,$B$61:$T$74,S$11,FALSE)</f>
        <v>0.8</v>
      </c>
      <c r="T39" s="192">
        <f>VLOOKUP($B39,$B$61:$T$74,T$11,FALSE)</f>
        <v>4.4000000000000004</v>
      </c>
      <c r="AS39" s="191" t="str">
        <f t="shared" si="51"/>
        <v>Amy Dilk</v>
      </c>
      <c r="AT39" s="192" t="str">
        <f>VLOOKUP($AS39,$B$61:$T$74,AT$11,FALSE)</f>
        <v>G</v>
      </c>
      <c r="AU39" s="192" t="str">
        <f>VLOOKUP($AS39,$B$61:$T$74,AU$11,FALSE)</f>
        <v>6'0"</v>
      </c>
      <c r="AV39" s="192">
        <f>VLOOKUP($AS39,$B$61:$T$74,AV$11,FALSE)</f>
        <v>27</v>
      </c>
      <c r="AW39" s="192">
        <f>VLOOKUP($AS39,$B$61:$T$74,AW$11,FALSE)</f>
        <v>29.8</v>
      </c>
      <c r="AX39" s="192">
        <f>VLOOKUP($AS39,$B$61:$T$74,AX$11,FALSE)</f>
        <v>18</v>
      </c>
      <c r="AY39" s="192">
        <f>VLOOKUP($AS39,$B$61:$T$74,AY$11,FALSE)</f>
        <v>0.86</v>
      </c>
      <c r="AZ39" s="192">
        <f>VLOOKUP($AS39,$B$61:$T$74,AZ$11,FALSE)</f>
        <v>41.3</v>
      </c>
      <c r="BA39" s="192">
        <f>VLOOKUP($AS39,$B$61:$T$74,BA$11,FALSE)</f>
        <v>9.6999999999999993</v>
      </c>
      <c r="BB39" s="192">
        <f>VLOOKUP($AS39,$B$61:$T$74,BB$11,FALSE)</f>
        <v>7.7</v>
      </c>
      <c r="BC39" s="192">
        <f>VLOOKUP($AS39,$B$61:$T$74,BC$11,FALSE)</f>
        <v>3.7</v>
      </c>
      <c r="BD39" s="192">
        <f>VLOOKUP($AS39,$B$61:$T$74,BD$11,FALSE)</f>
        <v>9.3000000000000007</v>
      </c>
      <c r="BE39" s="192">
        <f>VLOOKUP($AS39,$B$61:$T$74,BE$11,FALSE)</f>
        <v>6.5</v>
      </c>
      <c r="BF39" s="192">
        <f>VLOOKUP($AS39,$B$61:$T$74,BF$11,FALSE)</f>
        <v>26.5</v>
      </c>
      <c r="BG39" s="192">
        <f>VLOOKUP($AS39,$B$61:$T$74,BG$11,FALSE)</f>
        <v>29.1</v>
      </c>
      <c r="BH39" s="192">
        <f>VLOOKUP($AS39,$B$61:$T$74,BH$11,FALSE)</f>
        <v>1.37</v>
      </c>
      <c r="BI39" s="192">
        <f>VLOOKUP($AS39,$B$61:$T$74,BI$11,FALSE)</f>
        <v>2.2999999999999998</v>
      </c>
      <c r="BJ39" s="192">
        <f>VLOOKUP($AS39,$B$61:$T$74,BJ$11,FALSE)</f>
        <v>0.5</v>
      </c>
      <c r="BK39" s="192">
        <f>VLOOKUP($AS39,$B$61:$T$74,BK$11,FALSE)</f>
        <v>3.5</v>
      </c>
    </row>
    <row r="40" spans="2:63" x14ac:dyDescent="0.2">
      <c r="B40" s="191" t="str">
        <f t="shared" si="50"/>
        <v>Hallie Thome</v>
      </c>
      <c r="C40" s="192" t="str">
        <f>VLOOKUP($B40,$B$61:$T$74,C$11,FALSE)</f>
        <v>C</v>
      </c>
      <c r="D40" s="192" t="str">
        <f>VLOOKUP($B40,$B$61:$T$74,D$11,FALSE)</f>
        <v>6'5"</v>
      </c>
      <c r="E40" s="207">
        <f>VLOOKUP($B40,$B$61:$T$74,E$11,FALSE)</f>
        <v>34</v>
      </c>
      <c r="F40" s="207">
        <f>VLOOKUP($B40,$B$61:$T$74,F$11,FALSE)</f>
        <v>25.5</v>
      </c>
      <c r="G40" s="192">
        <f>VLOOKUP($B40,$B$61:$T$74,G$11,FALSE)</f>
        <v>23.2</v>
      </c>
      <c r="H40" s="192">
        <f>VLOOKUP($B40,$B$61:$T$74,H$11,FALSE)</f>
        <v>1.1299999999999999</v>
      </c>
      <c r="I40" s="192">
        <f>VLOOKUP($B40,$B$61:$T$74,I$11,FALSE)</f>
        <v>52.8</v>
      </c>
      <c r="J40" s="192">
        <f>VLOOKUP($B40,$B$61:$T$74,J$11,FALSE)</f>
        <v>1.7</v>
      </c>
      <c r="K40" s="192">
        <f>VLOOKUP($B40,$B$61:$T$74,K$11,FALSE)</f>
        <v>15.2</v>
      </c>
      <c r="L40" s="192">
        <f>VLOOKUP($B40,$B$61:$T$74,L$11,FALSE)</f>
        <v>8.1</v>
      </c>
      <c r="M40" s="192">
        <f>VLOOKUP($B40,$B$61:$T$74,M$11,FALSE)</f>
        <v>17.600000000000001</v>
      </c>
      <c r="N40" s="192">
        <f>VLOOKUP($B40,$B$61:$T$74,N$11,FALSE)</f>
        <v>12.9</v>
      </c>
      <c r="O40" s="192">
        <f>VLOOKUP($B40,$B$61:$T$74,O$11,FALSE)</f>
        <v>14.6</v>
      </c>
      <c r="P40" s="192">
        <f>VLOOKUP($B40,$B$61:$T$74,P$11,FALSE)</f>
        <v>16.399999999999999</v>
      </c>
      <c r="Q40" s="192">
        <f>VLOOKUP($B40,$B$61:$T$74,Q$11,FALSE)</f>
        <v>0.89</v>
      </c>
      <c r="R40" s="192">
        <f>VLOOKUP($B40,$B$61:$T$74,R$11,FALSE)</f>
        <v>1.1000000000000001</v>
      </c>
      <c r="S40" s="192">
        <f>VLOOKUP($B40,$B$61:$T$74,S$11,FALSE)</f>
        <v>4.5999999999999996</v>
      </c>
      <c r="T40" s="192">
        <f>VLOOKUP($B40,$B$61:$T$74,T$11,FALSE)</f>
        <v>5.0999999999999996</v>
      </c>
      <c r="AS40" s="191" t="str">
        <f t="shared" si="51"/>
        <v>Amy Dilk</v>
      </c>
      <c r="AT40" s="192" t="str">
        <f>VLOOKUP($AS40,$B$61:$T$74,AT$11,FALSE)</f>
        <v>G</v>
      </c>
      <c r="AU40" s="192" t="str">
        <f>VLOOKUP($AS40,$B$61:$T$74,AU$11,FALSE)</f>
        <v>6'0"</v>
      </c>
      <c r="AV40" s="192">
        <f>VLOOKUP($AS40,$B$61:$T$74,AV$11,FALSE)</f>
        <v>27</v>
      </c>
      <c r="AW40" s="192">
        <f>VLOOKUP($AS40,$B$61:$T$74,AW$11,FALSE)</f>
        <v>29.8</v>
      </c>
      <c r="AX40" s="192">
        <f>VLOOKUP($AS40,$B$61:$T$74,AX$11,FALSE)</f>
        <v>18</v>
      </c>
      <c r="AY40" s="192">
        <f>VLOOKUP($AS40,$B$61:$T$74,AY$11,FALSE)</f>
        <v>0.86</v>
      </c>
      <c r="AZ40" s="192">
        <f>VLOOKUP($AS40,$B$61:$T$74,AZ$11,FALSE)</f>
        <v>41.3</v>
      </c>
      <c r="BA40" s="192">
        <f>VLOOKUP($AS40,$B$61:$T$74,BA$11,FALSE)</f>
        <v>9.6999999999999993</v>
      </c>
      <c r="BB40" s="192">
        <f>VLOOKUP($AS40,$B$61:$T$74,BB$11,FALSE)</f>
        <v>7.7</v>
      </c>
      <c r="BC40" s="192">
        <f>VLOOKUP($AS40,$B$61:$T$74,BC$11,FALSE)</f>
        <v>3.7</v>
      </c>
      <c r="BD40" s="192">
        <f>VLOOKUP($AS40,$B$61:$T$74,BD$11,FALSE)</f>
        <v>9.3000000000000007</v>
      </c>
      <c r="BE40" s="192">
        <f>VLOOKUP($AS40,$B$61:$T$74,BE$11,FALSE)</f>
        <v>6.5</v>
      </c>
      <c r="BF40" s="192">
        <f>VLOOKUP($AS40,$B$61:$T$74,BF$11,FALSE)</f>
        <v>26.5</v>
      </c>
      <c r="BG40" s="192">
        <f>VLOOKUP($AS40,$B$61:$T$74,BG$11,FALSE)</f>
        <v>29.1</v>
      </c>
      <c r="BH40" s="192">
        <f>VLOOKUP($AS40,$B$61:$T$74,BH$11,FALSE)</f>
        <v>1.37</v>
      </c>
      <c r="BI40" s="192">
        <f>VLOOKUP($AS40,$B$61:$T$74,BI$11,FALSE)</f>
        <v>2.2999999999999998</v>
      </c>
      <c r="BJ40" s="192">
        <f>VLOOKUP($AS40,$B$61:$T$74,BJ$11,FALSE)</f>
        <v>0.5</v>
      </c>
      <c r="BK40" s="192">
        <f>VLOOKUP($AS40,$B$61:$T$74,BK$11,FALSE)</f>
        <v>3.5</v>
      </c>
    </row>
    <row r="41" spans="2:63" x14ac:dyDescent="0.2">
      <c r="B41" s="203" t="s">
        <v>179</v>
      </c>
      <c r="C41" s="192"/>
      <c r="D41" s="197"/>
      <c r="E41" s="197"/>
      <c r="F41" s="197">
        <f t="shared" ref="F41:T41" si="52">AVERAGE(F$36:F$40)</f>
        <v>21.06</v>
      </c>
      <c r="G41" s="197">
        <f>SUMPRODUCT(G36:G40,$F$36:$F$40)/SUM($F$36:$F$40)</f>
        <v>21.132003798670464</v>
      </c>
      <c r="H41" s="197">
        <f t="shared" ref="H41:S41" si="53">SUMPRODUCT(H36:H40,$F$36:$F$40)/SUM($F$36:$F$40)</f>
        <v>1.0177492877492875</v>
      </c>
      <c r="I41" s="197">
        <f t="shared" si="53"/>
        <v>47.424501424501422</v>
      </c>
      <c r="J41" s="197">
        <f t="shared" si="53"/>
        <v>19.002754036087371</v>
      </c>
      <c r="K41" s="197">
        <f t="shared" si="53"/>
        <v>15.3338081671415</v>
      </c>
      <c r="L41" s="197">
        <f t="shared" si="53"/>
        <v>6.1339981006647673</v>
      </c>
      <c r="M41" s="197">
        <f t="shared" si="53"/>
        <v>15.389933523266857</v>
      </c>
      <c r="N41" s="197">
        <f t="shared" si="53"/>
        <v>10.818423551756887</v>
      </c>
      <c r="O41" s="197">
        <f t="shared" si="53"/>
        <v>14.263437796771129</v>
      </c>
      <c r="P41" s="197">
        <f t="shared" si="53"/>
        <v>18.033523266856598</v>
      </c>
      <c r="Q41" s="197">
        <f t="shared" si="53"/>
        <v>0.93268755935422598</v>
      </c>
      <c r="R41" s="197">
        <f t="shared" si="53"/>
        <v>1.9296296296296296</v>
      </c>
      <c r="S41" s="197">
        <f t="shared" si="53"/>
        <v>2.705223171889839</v>
      </c>
      <c r="T41" s="197">
        <f>SUMPRODUCT(T36:T40,$F$36:$F$40)/SUM($F$36:$F$40)</f>
        <v>4.9946818613485275</v>
      </c>
      <c r="AS41" s="203" t="s">
        <v>179</v>
      </c>
      <c r="AT41" s="192"/>
      <c r="AU41" s="197"/>
      <c r="AV41" s="197"/>
      <c r="AW41" s="197">
        <f t="shared" ref="AW41:BK41" si="54">AVERAGE(AW$36:AW$40)</f>
        <v>28.419999999999998</v>
      </c>
      <c r="AX41" s="197">
        <f>SUMPRODUCT(AX36:AX40,$F$36:$F$40)/SUM($F$36:$F$40)</f>
        <v>18.981576448243118</v>
      </c>
      <c r="AY41" s="197">
        <f t="shared" ref="AY41" si="55">SUMPRODUCT(AY36:AY40,$F$36:$F$40)/SUM($F$36:$F$40)</f>
        <v>0.91295346628679952</v>
      </c>
      <c r="AZ41" s="197">
        <f t="shared" ref="AZ41" si="56">SUMPRODUCT(AZ36:AZ40,$F$36:$F$40)/SUM($F$36:$F$40)</f>
        <v>44.076828110161443</v>
      </c>
      <c r="BA41" s="197">
        <f t="shared" ref="BA41" si="57">SUMPRODUCT(BA36:BA40,$F$36:$F$40)/SUM($F$36:$F$40)</f>
        <v>8.4471984805318137</v>
      </c>
      <c r="BB41" s="197">
        <f t="shared" ref="BB41" si="58">SUMPRODUCT(BB36:BB40,$F$36:$F$40)/SUM($F$36:$F$40)</f>
        <v>8.8753086419753089</v>
      </c>
      <c r="BC41" s="197">
        <f t="shared" ref="BC41" si="59">SUMPRODUCT(BC36:BC40,$F$36:$F$40)/SUM($F$36:$F$40)</f>
        <v>5.5469135802469136</v>
      </c>
      <c r="BD41" s="197">
        <f t="shared" ref="BD41" si="60">SUMPRODUCT(BD36:BD40,$F$36:$F$40)/SUM($F$36:$F$40)</f>
        <v>10.191168091168091</v>
      </c>
      <c r="BE41" s="197">
        <f t="shared" ref="BE41" si="61">SUMPRODUCT(BE36:BE40,$F$36:$F$40)/SUM($F$36:$F$40)</f>
        <v>7.8690408357075023</v>
      </c>
      <c r="BF41" s="197">
        <f t="shared" ref="BF41" si="62">SUMPRODUCT(BF36:BF40,$F$36:$F$40)/SUM($F$36:$F$40)</f>
        <v>24.446438746438748</v>
      </c>
      <c r="BG41" s="197">
        <f t="shared" ref="BG41" si="63">SUMPRODUCT(BG36:BG40,$F$36:$F$40)/SUM($F$36:$F$40)</f>
        <v>27.459734093067429</v>
      </c>
      <c r="BH41" s="197">
        <f t="shared" ref="BH41" si="64">SUMPRODUCT(BH36:BH40,$F$36:$F$40)/SUM($F$36:$F$40)</f>
        <v>1.2602184235517571</v>
      </c>
      <c r="BI41" s="197">
        <f t="shared" ref="BI41" si="65">SUMPRODUCT(BI36:BI40,$F$36:$F$40)/SUM($F$36:$F$40)</f>
        <v>2.3258309591642927</v>
      </c>
      <c r="BJ41" s="197">
        <f t="shared" ref="BJ41" si="66">SUMPRODUCT(BJ36:BJ40,$F$36:$F$40)/SUM($F$36:$F$40)</f>
        <v>0.57749287749287748</v>
      </c>
      <c r="BK41" s="197">
        <f>SUMPRODUCT(BK36:BK40,$F$36:$F$40)/SUM($F$36:$F$40)</f>
        <v>3.8228869895536564</v>
      </c>
    </row>
    <row r="42" spans="2:63" x14ac:dyDescent="0.2">
      <c r="B42" s="204" t="s">
        <v>180</v>
      </c>
      <c r="C42" s="192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AS42" s="204" t="s">
        <v>180</v>
      </c>
      <c r="AT42" s="192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7"/>
      <c r="BF42" s="197"/>
      <c r="BG42" s="197"/>
      <c r="BH42" s="197"/>
      <c r="BI42" s="197"/>
      <c r="BJ42" s="197"/>
      <c r="BK42" s="197"/>
    </row>
    <row r="47" spans="2:63" x14ac:dyDescent="0.2">
      <c r="B47" s="211" t="str">
        <f>B14</f>
        <v>Deja Church</v>
      </c>
      <c r="M47" t="s">
        <v>183</v>
      </c>
    </row>
    <row r="48" spans="2:63" x14ac:dyDescent="0.2">
      <c r="B48" s="212" t="str">
        <f t="shared" ref="B48:B51" si="67">B15</f>
        <v>Hailey Brown</v>
      </c>
      <c r="M48" t="s">
        <v>184</v>
      </c>
    </row>
    <row r="49" spans="2:27" x14ac:dyDescent="0.2">
      <c r="B49" s="212" t="str">
        <f t="shared" si="67"/>
        <v>Kayla Robbins</v>
      </c>
    </row>
    <row r="50" spans="2:27" x14ac:dyDescent="0.2">
      <c r="B50" s="212" t="str">
        <f t="shared" si="67"/>
        <v>Akienreh Johnson</v>
      </c>
    </row>
    <row r="51" spans="2:27" x14ac:dyDescent="0.2">
      <c r="B51" s="213" t="str">
        <f t="shared" si="67"/>
        <v>Hallie Thome</v>
      </c>
      <c r="G51" s="190" t="s">
        <v>10</v>
      </c>
      <c r="H51" s="190" t="s">
        <v>11</v>
      </c>
      <c r="I51" s="190" t="s">
        <v>12</v>
      </c>
      <c r="J51" s="190" t="s">
        <v>97</v>
      </c>
      <c r="K51" s="190" t="s">
        <v>98</v>
      </c>
      <c r="L51" s="190" t="s">
        <v>82</v>
      </c>
      <c r="M51" s="190" t="s">
        <v>99</v>
      </c>
      <c r="N51" s="190" t="s">
        <v>100</v>
      </c>
      <c r="O51" s="190" t="s">
        <v>83</v>
      </c>
      <c r="P51" s="190" t="s">
        <v>19</v>
      </c>
      <c r="Q51" s="190" t="s">
        <v>20</v>
      </c>
      <c r="R51" s="190" t="s">
        <v>21</v>
      </c>
      <c r="S51" s="190" t="s">
        <v>22</v>
      </c>
      <c r="T51" s="190" t="s">
        <v>23</v>
      </c>
      <c r="U51" s="190" t="s">
        <v>101</v>
      </c>
      <c r="V51" s="190" t="s">
        <v>25</v>
      </c>
      <c r="W51" s="190" t="s">
        <v>26</v>
      </c>
      <c r="X51" s="190" t="s">
        <v>27</v>
      </c>
      <c r="Y51" s="190" t="s">
        <v>28</v>
      </c>
      <c r="Z51" s="190" t="s">
        <v>29</v>
      </c>
      <c r="AA51" s="190" t="s">
        <v>9</v>
      </c>
    </row>
    <row r="52" spans="2:27" x14ac:dyDescent="0.2">
      <c r="B52" t="s">
        <v>181</v>
      </c>
      <c r="G52">
        <f>G19</f>
        <v>28.299562755959947</v>
      </c>
      <c r="H52">
        <f>H19</f>
        <v>64.033757630547512</v>
      </c>
      <c r="I52">
        <f>I19</f>
        <v>0.44194755708760014</v>
      </c>
      <c r="J52">
        <f>J19</f>
        <v>24.527226187051792</v>
      </c>
      <c r="K52">
        <f>K19</f>
        <v>51.564313069901296</v>
      </c>
      <c r="L52">
        <f>L19</f>
        <v>0.47566281264723426</v>
      </c>
      <c r="M52">
        <f>M19</f>
        <v>3.772336568908158</v>
      </c>
      <c r="N52">
        <f>N19</f>
        <v>12.706130951178745</v>
      </c>
      <c r="O52">
        <f>O19</f>
        <v>0.29689105073784866</v>
      </c>
      <c r="P52">
        <f>P19</f>
        <v>14.388228642326213</v>
      </c>
      <c r="Q52">
        <f>Q19</f>
        <v>20.2398490987024</v>
      </c>
      <c r="R52">
        <f>R19</f>
        <v>0.7108861618562492</v>
      </c>
      <c r="S52">
        <f>S19</f>
        <v>11.763983507009728</v>
      </c>
      <c r="T52">
        <f>T19</f>
        <v>28.015736972361939</v>
      </c>
      <c r="U52">
        <f>U19</f>
        <v>39.659515875791101</v>
      </c>
      <c r="V52">
        <f>V19</f>
        <v>15.351608113735509</v>
      </c>
      <c r="W52">
        <f>W19</f>
        <v>16.333870617017528</v>
      </c>
      <c r="X52">
        <f>X19</f>
        <v>7.2972963709318162</v>
      </c>
      <c r="Y52">
        <f>Y19</f>
        <v>4.7686686660018331</v>
      </c>
      <c r="Z52" s="214">
        <f>Z19</f>
        <v>17.779803799388954</v>
      </c>
      <c r="AA52">
        <f>AA19</f>
        <v>74.759690723154264</v>
      </c>
    </row>
    <row r="53" spans="2:27" x14ac:dyDescent="0.2">
      <c r="B53" t="s">
        <v>182</v>
      </c>
      <c r="G53">
        <f>AX19</f>
        <v>25.539696960815917</v>
      </c>
      <c r="H53">
        <f>AY19</f>
        <v>55.290290436974288</v>
      </c>
      <c r="I53">
        <f>AZ19</f>
        <v>322.31177280853439</v>
      </c>
      <c r="J53">
        <f>BA19</f>
        <v>23.928958705782367</v>
      </c>
      <c r="K53">
        <f>BB19</f>
        <v>50.994988423551476</v>
      </c>
      <c r="L53">
        <f>BC19</f>
        <v>326.07016207027925</v>
      </c>
      <c r="M53">
        <f>BD19</f>
        <v>1.6107382550335569</v>
      </c>
      <c r="N53">
        <f>BE19</f>
        <v>4.2953020134228188</v>
      </c>
      <c r="O53">
        <f>BF19</f>
        <v>178.79194630872479</v>
      </c>
      <c r="P53">
        <f>BG19</f>
        <v>7.7758565106532629</v>
      </c>
      <c r="Q53">
        <f>BH19</f>
        <v>12.905835116204097</v>
      </c>
      <c r="R53">
        <f>BI19</f>
        <v>429.31918759708094</v>
      </c>
      <c r="S53">
        <f>BJ19</f>
        <v>11.657337123765423</v>
      </c>
      <c r="T53">
        <f>BK19</f>
        <v>19.361683420767267</v>
      </c>
      <c r="U53">
        <f>BL19</f>
        <v>31.019020544532694</v>
      </c>
      <c r="V53">
        <f>BM19</f>
        <v>26.08247120541602</v>
      </c>
      <c r="W53">
        <f>BN19</f>
        <v>21.211570587028518</v>
      </c>
      <c r="X53">
        <f>BO19</f>
        <v>8.1896779109639226</v>
      </c>
      <c r="Y53">
        <f>BP19</f>
        <v>0.88625772984379114</v>
      </c>
      <c r="Z53" s="215">
        <f>BQ19</f>
        <v>14.393482019870461</v>
      </c>
      <c r="AA53">
        <f>BR19</f>
        <v>59.929075935640803</v>
      </c>
    </row>
    <row r="54" spans="2:27" x14ac:dyDescent="0.2">
      <c r="B54" s="211" t="str">
        <f>AS14</f>
        <v>Amy Dilk</v>
      </c>
    </row>
    <row r="55" spans="2:27" x14ac:dyDescent="0.2">
      <c r="B55" s="212" t="str">
        <f>AS15</f>
        <v>Amy Dilk</v>
      </c>
    </row>
    <row r="56" spans="2:27" x14ac:dyDescent="0.2">
      <c r="B56" s="212" t="str">
        <f>AS16</f>
        <v>Naz Hillmon</v>
      </c>
    </row>
    <row r="57" spans="2:27" x14ac:dyDescent="0.2">
      <c r="B57" s="212" t="str">
        <f t="shared" ref="B57:B58" si="68">AS17</f>
        <v>Amy Dilk</v>
      </c>
    </row>
    <row r="58" spans="2:27" x14ac:dyDescent="0.2">
      <c r="B58" s="213" t="str">
        <f t="shared" si="68"/>
        <v>Amy Dilk</v>
      </c>
    </row>
    <row r="60" spans="2:27" hidden="1" x14ac:dyDescent="0.2">
      <c r="B60" s="4" t="s">
        <v>4</v>
      </c>
      <c r="C60" s="4" t="s">
        <v>131</v>
      </c>
      <c r="D60" s="4" t="s">
        <v>132</v>
      </c>
      <c r="E60" t="s">
        <v>133</v>
      </c>
      <c r="F60" t="s">
        <v>134</v>
      </c>
      <c r="G60" t="s">
        <v>135</v>
      </c>
      <c r="H60" t="s">
        <v>136</v>
      </c>
      <c r="I60" t="s">
        <v>137</v>
      </c>
      <c r="J60" t="s">
        <v>138</v>
      </c>
      <c r="K60" t="s">
        <v>139</v>
      </c>
      <c r="L60" t="s">
        <v>140</v>
      </c>
      <c r="M60" t="s">
        <v>141</v>
      </c>
      <c r="N60" t="s">
        <v>142</v>
      </c>
      <c r="O60" t="s">
        <v>143</v>
      </c>
      <c r="P60" t="s">
        <v>144</v>
      </c>
      <c r="Q60" t="s">
        <v>145</v>
      </c>
      <c r="R60" t="s">
        <v>146</v>
      </c>
      <c r="S60" t="s">
        <v>147</v>
      </c>
      <c r="T60" t="s">
        <v>148</v>
      </c>
    </row>
    <row r="61" spans="2:27" hidden="1" x14ac:dyDescent="0.2">
      <c r="B61" t="s">
        <v>30</v>
      </c>
      <c r="C61" t="s">
        <v>31</v>
      </c>
      <c r="D61" t="s">
        <v>149</v>
      </c>
      <c r="E61">
        <v>34</v>
      </c>
      <c r="F61">
        <v>31</v>
      </c>
      <c r="G61">
        <v>16</v>
      </c>
      <c r="H61">
        <v>1.1399999999999999</v>
      </c>
      <c r="I61">
        <v>52.6</v>
      </c>
      <c r="J61">
        <v>59.2</v>
      </c>
      <c r="K61">
        <v>25.5</v>
      </c>
      <c r="L61">
        <v>1</v>
      </c>
      <c r="M61">
        <v>9.8000000000000007</v>
      </c>
      <c r="N61">
        <v>5.5</v>
      </c>
      <c r="O61">
        <v>6.7</v>
      </c>
      <c r="P61">
        <v>14.3</v>
      </c>
      <c r="Q61">
        <v>0.78</v>
      </c>
      <c r="R61">
        <v>1.9</v>
      </c>
      <c r="S61">
        <v>0.4</v>
      </c>
      <c r="T61">
        <v>4.2</v>
      </c>
    </row>
    <row r="62" spans="2:27" hidden="1" x14ac:dyDescent="0.2">
      <c r="B62" t="s">
        <v>33</v>
      </c>
      <c r="C62" t="s">
        <v>31</v>
      </c>
      <c r="D62" t="s">
        <v>150</v>
      </c>
      <c r="E62">
        <v>27</v>
      </c>
      <c r="F62">
        <v>29.8</v>
      </c>
      <c r="G62">
        <v>18</v>
      </c>
      <c r="H62">
        <v>0.86</v>
      </c>
      <c r="I62">
        <v>41.3</v>
      </c>
      <c r="J62">
        <v>9.6999999999999993</v>
      </c>
      <c r="K62">
        <v>7.7</v>
      </c>
      <c r="L62">
        <v>3.7</v>
      </c>
      <c r="M62">
        <v>9.3000000000000007</v>
      </c>
      <c r="N62">
        <v>6.5</v>
      </c>
      <c r="O62">
        <v>26.5</v>
      </c>
      <c r="P62">
        <v>29.1</v>
      </c>
      <c r="Q62">
        <v>1.37</v>
      </c>
      <c r="R62">
        <v>2.2999999999999998</v>
      </c>
      <c r="S62">
        <v>0.5</v>
      </c>
      <c r="T62">
        <v>3.5</v>
      </c>
    </row>
    <row r="63" spans="2:27" hidden="1" x14ac:dyDescent="0.2">
      <c r="B63" t="s">
        <v>34</v>
      </c>
      <c r="C63" t="s">
        <v>31</v>
      </c>
      <c r="D63" t="s">
        <v>151</v>
      </c>
      <c r="E63">
        <v>34</v>
      </c>
      <c r="F63">
        <v>26.3</v>
      </c>
      <c r="G63">
        <v>20.399999999999999</v>
      </c>
      <c r="H63">
        <v>0.94</v>
      </c>
      <c r="I63">
        <v>42.2</v>
      </c>
      <c r="J63">
        <v>21.9</v>
      </c>
      <c r="K63">
        <v>17.399999999999999</v>
      </c>
      <c r="L63">
        <v>3.1</v>
      </c>
      <c r="M63">
        <v>13.5</v>
      </c>
      <c r="N63">
        <v>8.3000000000000007</v>
      </c>
      <c r="O63">
        <v>16.7</v>
      </c>
      <c r="P63">
        <v>19.5</v>
      </c>
      <c r="Q63">
        <v>1.1100000000000001</v>
      </c>
      <c r="R63">
        <v>2.1</v>
      </c>
      <c r="S63">
        <v>2</v>
      </c>
      <c r="T63">
        <v>5.7</v>
      </c>
    </row>
    <row r="64" spans="2:27" hidden="1" x14ac:dyDescent="0.2">
      <c r="B64" t="s">
        <v>36</v>
      </c>
      <c r="C64" t="s">
        <v>37</v>
      </c>
      <c r="D64" t="s">
        <v>152</v>
      </c>
      <c r="E64">
        <v>34</v>
      </c>
      <c r="F64">
        <v>25.5</v>
      </c>
      <c r="G64">
        <v>23.2</v>
      </c>
      <c r="H64">
        <v>1.1299999999999999</v>
      </c>
      <c r="I64">
        <v>52.8</v>
      </c>
      <c r="J64">
        <v>1.7</v>
      </c>
      <c r="K64">
        <v>15.2</v>
      </c>
      <c r="L64">
        <v>8.1</v>
      </c>
      <c r="M64">
        <v>17.600000000000001</v>
      </c>
      <c r="N64">
        <v>12.9</v>
      </c>
      <c r="O64">
        <v>14.6</v>
      </c>
      <c r="P64">
        <v>16.399999999999999</v>
      </c>
      <c r="Q64">
        <v>0.89</v>
      </c>
      <c r="R64">
        <v>1.1000000000000001</v>
      </c>
      <c r="S64">
        <v>4.5999999999999996</v>
      </c>
      <c r="T64">
        <v>5.0999999999999996</v>
      </c>
    </row>
    <row r="65" spans="2:27" hidden="1" x14ac:dyDescent="0.2">
      <c r="B65" t="s">
        <v>39</v>
      </c>
      <c r="C65" t="s">
        <v>40</v>
      </c>
      <c r="D65" t="s">
        <v>153</v>
      </c>
      <c r="E65">
        <v>34</v>
      </c>
      <c r="F65">
        <v>23</v>
      </c>
      <c r="G65">
        <v>18.899999999999999</v>
      </c>
      <c r="H65">
        <v>1</v>
      </c>
      <c r="I65">
        <v>48.6</v>
      </c>
      <c r="J65">
        <v>39.700000000000003</v>
      </c>
      <c r="K65">
        <v>11.6</v>
      </c>
      <c r="L65">
        <v>4.0999999999999996</v>
      </c>
      <c r="M65">
        <v>15.1</v>
      </c>
      <c r="N65">
        <v>9.6999999999999993</v>
      </c>
      <c r="O65">
        <v>8.5</v>
      </c>
      <c r="P65">
        <v>15.4</v>
      </c>
      <c r="Q65">
        <v>0.75</v>
      </c>
      <c r="R65">
        <v>1.9</v>
      </c>
      <c r="S65">
        <v>2.4</v>
      </c>
      <c r="T65">
        <v>3.5</v>
      </c>
    </row>
    <row r="66" spans="2:27" hidden="1" x14ac:dyDescent="0.2">
      <c r="B66" t="s">
        <v>41</v>
      </c>
      <c r="C66" t="s">
        <v>40</v>
      </c>
      <c r="D66" t="s">
        <v>154</v>
      </c>
      <c r="E66">
        <v>34</v>
      </c>
      <c r="F66">
        <v>22.9</v>
      </c>
      <c r="G66">
        <v>25.6</v>
      </c>
      <c r="H66">
        <v>1.27</v>
      </c>
      <c r="I66">
        <v>62.8</v>
      </c>
      <c r="J66">
        <v>0</v>
      </c>
      <c r="K66">
        <v>16.8</v>
      </c>
      <c r="L66">
        <v>18</v>
      </c>
      <c r="M66">
        <v>16.2</v>
      </c>
      <c r="N66">
        <v>17.100000000000001</v>
      </c>
      <c r="O66">
        <v>10.6</v>
      </c>
      <c r="P66">
        <v>16.399999999999999</v>
      </c>
      <c r="Q66">
        <v>0.52</v>
      </c>
      <c r="R66">
        <v>2.5</v>
      </c>
      <c r="S66">
        <v>1.1000000000000001</v>
      </c>
      <c r="T66">
        <v>6</v>
      </c>
    </row>
    <row r="67" spans="2:27" hidden="1" x14ac:dyDescent="0.2">
      <c r="B67" t="s">
        <v>42</v>
      </c>
      <c r="C67" t="s">
        <v>31</v>
      </c>
      <c r="D67" t="s">
        <v>150</v>
      </c>
      <c r="E67">
        <v>31</v>
      </c>
      <c r="F67">
        <v>16.899999999999999</v>
      </c>
      <c r="G67">
        <v>19.8</v>
      </c>
      <c r="H67">
        <v>1.04</v>
      </c>
      <c r="I67">
        <v>48.6</v>
      </c>
      <c r="J67">
        <v>23.3</v>
      </c>
      <c r="K67">
        <v>15.9</v>
      </c>
      <c r="L67">
        <v>6.5</v>
      </c>
      <c r="M67">
        <v>14.9</v>
      </c>
      <c r="N67">
        <v>10.8</v>
      </c>
      <c r="O67">
        <v>18.100000000000001</v>
      </c>
      <c r="P67">
        <v>24</v>
      </c>
      <c r="Q67">
        <v>0.98</v>
      </c>
      <c r="R67">
        <v>2.9</v>
      </c>
      <c r="S67">
        <v>0.8</v>
      </c>
      <c r="T67">
        <v>4.4000000000000004</v>
      </c>
    </row>
    <row r="68" spans="2:27" hidden="1" x14ac:dyDescent="0.2">
      <c r="B68" t="s">
        <v>44</v>
      </c>
      <c r="C68" t="s">
        <v>40</v>
      </c>
      <c r="D68" t="s">
        <v>153</v>
      </c>
      <c r="E68">
        <v>34</v>
      </c>
      <c r="F68">
        <v>13.6</v>
      </c>
      <c r="G68">
        <v>24.1</v>
      </c>
      <c r="H68">
        <v>0.96</v>
      </c>
      <c r="I68">
        <v>44</v>
      </c>
      <c r="J68">
        <v>5.5</v>
      </c>
      <c r="K68">
        <v>17.2</v>
      </c>
      <c r="L68">
        <v>11.3</v>
      </c>
      <c r="M68">
        <v>16</v>
      </c>
      <c r="N68">
        <v>13.7</v>
      </c>
      <c r="O68">
        <v>13.9</v>
      </c>
      <c r="P68">
        <v>15.3</v>
      </c>
      <c r="Q68">
        <v>0.92</v>
      </c>
      <c r="R68">
        <v>2</v>
      </c>
      <c r="S68">
        <v>3.4</v>
      </c>
      <c r="T68">
        <v>6.7</v>
      </c>
    </row>
    <row r="69" spans="2:27" hidden="1" x14ac:dyDescent="0.2">
      <c r="B69" t="s">
        <v>45</v>
      </c>
      <c r="C69" t="s">
        <v>31</v>
      </c>
      <c r="D69" t="s">
        <v>153</v>
      </c>
      <c r="E69">
        <v>20</v>
      </c>
      <c r="F69">
        <v>5.3</v>
      </c>
      <c r="G69">
        <v>18</v>
      </c>
      <c r="H69">
        <v>0.66</v>
      </c>
      <c r="I69">
        <v>35.700000000000003</v>
      </c>
      <c r="J69">
        <v>16.399999999999999</v>
      </c>
      <c r="K69">
        <v>16.399999999999999</v>
      </c>
      <c r="L69">
        <v>3.2</v>
      </c>
      <c r="M69">
        <v>9.4</v>
      </c>
      <c r="N69">
        <v>6.3</v>
      </c>
      <c r="O69">
        <v>14</v>
      </c>
      <c r="P69">
        <v>39.700000000000003</v>
      </c>
      <c r="Q69">
        <v>0.56000000000000005</v>
      </c>
      <c r="R69">
        <v>1.6</v>
      </c>
      <c r="S69">
        <v>3</v>
      </c>
      <c r="T69">
        <v>10.6</v>
      </c>
    </row>
    <row r="70" spans="2:27" hidden="1" x14ac:dyDescent="0.2">
      <c r="B70" t="s">
        <v>47</v>
      </c>
      <c r="C70" t="s">
        <v>31</v>
      </c>
      <c r="D70" t="s">
        <v>150</v>
      </c>
      <c r="E70">
        <v>16</v>
      </c>
      <c r="F70">
        <v>5.2</v>
      </c>
      <c r="G70">
        <v>20.399999999999999</v>
      </c>
      <c r="H70">
        <v>0.64</v>
      </c>
      <c r="I70">
        <v>32.299999999999997</v>
      </c>
      <c r="J70">
        <v>63.8</v>
      </c>
      <c r="K70">
        <v>16</v>
      </c>
      <c r="L70">
        <v>6.8</v>
      </c>
      <c r="M70">
        <v>5.3</v>
      </c>
      <c r="N70">
        <v>6.1</v>
      </c>
      <c r="O70">
        <v>14.7</v>
      </c>
      <c r="P70">
        <v>8.4</v>
      </c>
      <c r="Q70">
        <v>2.33</v>
      </c>
      <c r="R70">
        <v>1.4</v>
      </c>
      <c r="S70">
        <v>1.3</v>
      </c>
      <c r="T70">
        <v>2.7</v>
      </c>
    </row>
    <row r="71" spans="2:27" hidden="1" x14ac:dyDescent="0.2">
      <c r="B71" t="s">
        <v>49</v>
      </c>
      <c r="C71" t="s">
        <v>40</v>
      </c>
      <c r="D71" t="s">
        <v>155</v>
      </c>
      <c r="E71">
        <v>18</v>
      </c>
      <c r="F71">
        <v>4.5999999999999996</v>
      </c>
      <c r="G71">
        <v>22.2</v>
      </c>
      <c r="H71">
        <v>1.03</v>
      </c>
      <c r="I71">
        <v>44</v>
      </c>
      <c r="J71">
        <v>0</v>
      </c>
      <c r="K71">
        <v>24.4</v>
      </c>
      <c r="L71">
        <v>21.9</v>
      </c>
      <c r="M71">
        <v>17.3</v>
      </c>
      <c r="N71">
        <v>19.600000000000001</v>
      </c>
      <c r="O71">
        <v>13.4</v>
      </c>
      <c r="P71">
        <v>15.4</v>
      </c>
      <c r="Q71">
        <v>1</v>
      </c>
      <c r="R71">
        <v>1.4</v>
      </c>
      <c r="S71">
        <v>6.3</v>
      </c>
      <c r="T71">
        <v>4.0999999999999996</v>
      </c>
    </row>
    <row r="72" spans="2:27" hidden="1" x14ac:dyDescent="0.2">
      <c r="B72" t="s">
        <v>50</v>
      </c>
      <c r="C72" t="s">
        <v>31</v>
      </c>
      <c r="D72" t="s">
        <v>156</v>
      </c>
      <c r="E72">
        <v>22</v>
      </c>
      <c r="F72">
        <v>4.4000000000000004</v>
      </c>
      <c r="G72">
        <v>11.3</v>
      </c>
      <c r="H72">
        <v>0.65</v>
      </c>
      <c r="I72">
        <v>26.9</v>
      </c>
      <c r="J72">
        <v>43</v>
      </c>
      <c r="K72">
        <v>11.9</v>
      </c>
      <c r="L72">
        <v>3.5</v>
      </c>
      <c r="M72">
        <v>4.5999999999999996</v>
      </c>
      <c r="N72">
        <v>4.0999999999999996</v>
      </c>
      <c r="O72">
        <v>22.8</v>
      </c>
      <c r="P72">
        <v>39.200000000000003</v>
      </c>
      <c r="Q72">
        <v>1.56</v>
      </c>
      <c r="R72">
        <v>5.3</v>
      </c>
      <c r="S72">
        <v>1.1000000000000001</v>
      </c>
      <c r="T72">
        <v>3.5</v>
      </c>
    </row>
    <row r="73" spans="2:27" hidden="1" x14ac:dyDescent="0.2">
      <c r="B73" t="s">
        <v>51</v>
      </c>
      <c r="C73" t="s">
        <v>31</v>
      </c>
      <c r="D73" t="s">
        <v>150</v>
      </c>
      <c r="E73">
        <v>14</v>
      </c>
      <c r="F73">
        <v>4.2</v>
      </c>
      <c r="G73">
        <v>15.2</v>
      </c>
      <c r="H73">
        <v>0.5</v>
      </c>
      <c r="I73">
        <v>26.9</v>
      </c>
      <c r="J73">
        <v>21.5</v>
      </c>
      <c r="K73">
        <v>8.6999999999999993</v>
      </c>
      <c r="L73">
        <v>1.9</v>
      </c>
      <c r="M73">
        <v>18.7</v>
      </c>
      <c r="N73">
        <v>10.4</v>
      </c>
      <c r="O73">
        <v>8.1999999999999993</v>
      </c>
      <c r="P73">
        <v>26.4</v>
      </c>
      <c r="Q73">
        <v>0.6</v>
      </c>
      <c r="R73">
        <v>1</v>
      </c>
      <c r="S73">
        <v>0</v>
      </c>
      <c r="T73">
        <v>7.7</v>
      </c>
    </row>
    <row r="74" spans="2:27" hidden="1" x14ac:dyDescent="0.2">
      <c r="B74" t="s">
        <v>53</v>
      </c>
      <c r="C74" t="s">
        <v>40</v>
      </c>
      <c r="D74" t="s">
        <v>153</v>
      </c>
      <c r="E74">
        <v>9</v>
      </c>
      <c r="F74">
        <v>2.6</v>
      </c>
      <c r="G74">
        <v>26.4</v>
      </c>
      <c r="H74">
        <v>0.51</v>
      </c>
      <c r="I74">
        <v>22.2</v>
      </c>
      <c r="J74">
        <v>0</v>
      </c>
      <c r="K74">
        <v>24.1</v>
      </c>
      <c r="L74">
        <v>9.9</v>
      </c>
      <c r="M74">
        <v>19.2</v>
      </c>
      <c r="N74">
        <v>14.6</v>
      </c>
      <c r="O74">
        <v>0</v>
      </c>
      <c r="P74">
        <v>7.8</v>
      </c>
      <c r="Q74">
        <v>0</v>
      </c>
      <c r="R74">
        <v>4.9000000000000004</v>
      </c>
      <c r="S74">
        <v>0</v>
      </c>
      <c r="T74">
        <v>4.9000000000000004</v>
      </c>
    </row>
    <row r="75" spans="2:27" hidden="1" x14ac:dyDescent="0.2"/>
    <row r="76" spans="2:27" hidden="1" x14ac:dyDescent="0.2">
      <c r="B76" s="4" t="s">
        <v>4</v>
      </c>
      <c r="C76" s="4" t="s">
        <v>131</v>
      </c>
      <c r="D76" s="4" t="s">
        <v>132</v>
      </c>
      <c r="E76" t="s">
        <v>133</v>
      </c>
      <c r="F76" t="s">
        <v>134</v>
      </c>
      <c r="G76" t="s">
        <v>157</v>
      </c>
      <c r="H76" t="s">
        <v>158</v>
      </c>
      <c r="I76" t="s">
        <v>159</v>
      </c>
      <c r="J76" t="s">
        <v>160</v>
      </c>
      <c r="K76" t="s">
        <v>161</v>
      </c>
      <c r="L76" t="s">
        <v>162</v>
      </c>
      <c r="M76" t="s">
        <v>163</v>
      </c>
      <c r="N76" t="s">
        <v>164</v>
      </c>
      <c r="O76" t="s">
        <v>165</v>
      </c>
      <c r="P76" t="s">
        <v>166</v>
      </c>
      <c r="Q76" t="s">
        <v>167</v>
      </c>
      <c r="R76" t="s">
        <v>168</v>
      </c>
      <c r="S76" t="s">
        <v>169</v>
      </c>
      <c r="T76" t="s">
        <v>170</v>
      </c>
      <c r="U76" t="s">
        <v>171</v>
      </c>
      <c r="V76" t="s">
        <v>172</v>
      </c>
      <c r="W76" t="s">
        <v>173</v>
      </c>
      <c r="X76" t="s">
        <v>174</v>
      </c>
      <c r="Y76" t="s">
        <v>175</v>
      </c>
      <c r="Z76" t="s">
        <v>176</v>
      </c>
      <c r="AA76" t="s">
        <v>177</v>
      </c>
    </row>
    <row r="77" spans="2:27" hidden="1" x14ac:dyDescent="0.2">
      <c r="B77" t="s">
        <v>30</v>
      </c>
      <c r="C77" t="s">
        <v>31</v>
      </c>
      <c r="D77" t="s">
        <v>149</v>
      </c>
      <c r="E77">
        <v>34</v>
      </c>
      <c r="F77">
        <v>31</v>
      </c>
      <c r="G77">
        <v>3.3</v>
      </c>
      <c r="H77">
        <v>8.1</v>
      </c>
      <c r="I77">
        <v>40.5</v>
      </c>
      <c r="J77">
        <v>1.3</v>
      </c>
      <c r="K77">
        <v>2.7</v>
      </c>
      <c r="L77">
        <v>48.4</v>
      </c>
      <c r="M77">
        <v>1.9</v>
      </c>
      <c r="N77">
        <v>5.3</v>
      </c>
      <c r="O77">
        <v>36.5</v>
      </c>
      <c r="P77">
        <v>1.8</v>
      </c>
      <c r="Q77">
        <v>2</v>
      </c>
      <c r="R77">
        <v>89.6</v>
      </c>
      <c r="S77">
        <v>0.3</v>
      </c>
      <c r="T77">
        <v>2.8</v>
      </c>
      <c r="U77">
        <v>3</v>
      </c>
      <c r="V77">
        <v>1.2</v>
      </c>
      <c r="W77">
        <v>1.5</v>
      </c>
      <c r="X77">
        <v>1.1000000000000001</v>
      </c>
      <c r="Y77">
        <v>0.1</v>
      </c>
      <c r="Z77">
        <v>2.2999999999999998</v>
      </c>
      <c r="AA77">
        <v>10.199999999999999</v>
      </c>
    </row>
    <row r="78" spans="2:27" hidden="1" x14ac:dyDescent="0.2">
      <c r="B78" t="s">
        <v>33</v>
      </c>
      <c r="C78" t="s">
        <v>31</v>
      </c>
      <c r="D78" t="s">
        <v>150</v>
      </c>
      <c r="E78">
        <v>27</v>
      </c>
      <c r="F78">
        <v>29.8</v>
      </c>
      <c r="G78">
        <v>3</v>
      </c>
      <c r="H78">
        <v>7.5</v>
      </c>
      <c r="I78">
        <v>39.6</v>
      </c>
      <c r="J78">
        <v>2.7</v>
      </c>
      <c r="K78">
        <v>6.7</v>
      </c>
      <c r="L78">
        <v>40.299999999999997</v>
      </c>
      <c r="M78">
        <v>0.3</v>
      </c>
      <c r="N78">
        <v>0.8</v>
      </c>
      <c r="O78">
        <v>33.299999999999997</v>
      </c>
      <c r="P78">
        <v>0.7</v>
      </c>
      <c r="Q78">
        <v>1.2</v>
      </c>
      <c r="R78">
        <v>59.4</v>
      </c>
      <c r="S78">
        <v>1</v>
      </c>
      <c r="T78">
        <v>2.5</v>
      </c>
      <c r="U78">
        <v>3.5</v>
      </c>
      <c r="V78">
        <v>4.5</v>
      </c>
      <c r="W78">
        <v>3.3</v>
      </c>
      <c r="X78">
        <v>1.2</v>
      </c>
      <c r="Y78">
        <v>0.1</v>
      </c>
      <c r="Z78">
        <v>1.9</v>
      </c>
      <c r="AA78">
        <v>6.9</v>
      </c>
    </row>
    <row r="79" spans="2:27" hidden="1" x14ac:dyDescent="0.2">
      <c r="B79" t="s">
        <v>34</v>
      </c>
      <c r="C79" t="s">
        <v>31</v>
      </c>
      <c r="D79" t="s">
        <v>151</v>
      </c>
      <c r="E79">
        <v>34</v>
      </c>
      <c r="F79">
        <v>26.3</v>
      </c>
      <c r="G79">
        <v>3</v>
      </c>
      <c r="H79">
        <v>7.9</v>
      </c>
      <c r="I79">
        <v>38.1</v>
      </c>
      <c r="J79">
        <v>2.4</v>
      </c>
      <c r="K79">
        <v>5.9</v>
      </c>
      <c r="L79">
        <v>40</v>
      </c>
      <c r="M79">
        <v>0.6</v>
      </c>
      <c r="N79">
        <v>2</v>
      </c>
      <c r="O79">
        <v>32.4</v>
      </c>
      <c r="P79">
        <v>2</v>
      </c>
      <c r="Q79">
        <v>2.6</v>
      </c>
      <c r="R79">
        <v>75.3</v>
      </c>
      <c r="S79">
        <v>0.7</v>
      </c>
      <c r="T79">
        <v>3.2</v>
      </c>
      <c r="U79">
        <v>3.9</v>
      </c>
      <c r="V79">
        <v>2.4</v>
      </c>
      <c r="W79">
        <v>2.2000000000000002</v>
      </c>
      <c r="X79">
        <v>1</v>
      </c>
      <c r="Y79">
        <v>0.5</v>
      </c>
      <c r="Z79">
        <v>2.6</v>
      </c>
      <c r="AA79">
        <v>8.6</v>
      </c>
    </row>
    <row r="80" spans="2:27" hidden="1" x14ac:dyDescent="0.2">
      <c r="B80" t="s">
        <v>36</v>
      </c>
      <c r="C80" t="s">
        <v>37</v>
      </c>
      <c r="D80" t="s">
        <v>152</v>
      </c>
      <c r="E80">
        <v>34</v>
      </c>
      <c r="F80">
        <v>25.5</v>
      </c>
      <c r="G80">
        <v>4.7</v>
      </c>
      <c r="H80">
        <v>8.9</v>
      </c>
      <c r="I80">
        <v>52.8</v>
      </c>
      <c r="J80">
        <v>4.7</v>
      </c>
      <c r="K80">
        <v>8.6999999999999993</v>
      </c>
      <c r="L80">
        <v>53.9</v>
      </c>
      <c r="M80">
        <v>0</v>
      </c>
      <c r="N80">
        <v>0.2</v>
      </c>
      <c r="O80">
        <v>0</v>
      </c>
      <c r="P80">
        <v>2.4</v>
      </c>
      <c r="Q80">
        <v>3.3</v>
      </c>
      <c r="R80">
        <v>73.2</v>
      </c>
      <c r="S80">
        <v>1.8</v>
      </c>
      <c r="T80">
        <v>4.0999999999999996</v>
      </c>
      <c r="U80">
        <v>5.9</v>
      </c>
      <c r="V80">
        <v>1.8</v>
      </c>
      <c r="W80">
        <v>2.1</v>
      </c>
      <c r="X80">
        <v>0.5</v>
      </c>
      <c r="Y80">
        <v>1.1000000000000001</v>
      </c>
      <c r="Z80">
        <v>2.2999999999999998</v>
      </c>
      <c r="AA80">
        <v>11.8</v>
      </c>
    </row>
    <row r="81" spans="2:27" hidden="1" x14ac:dyDescent="0.2">
      <c r="B81" t="s">
        <v>39</v>
      </c>
      <c r="C81" t="s">
        <v>40</v>
      </c>
      <c r="D81" t="s">
        <v>153</v>
      </c>
      <c r="E81">
        <v>34</v>
      </c>
      <c r="F81">
        <v>23</v>
      </c>
      <c r="G81">
        <v>3</v>
      </c>
      <c r="H81">
        <v>7.2</v>
      </c>
      <c r="I81">
        <v>41.1</v>
      </c>
      <c r="J81">
        <v>1.9</v>
      </c>
      <c r="K81">
        <v>4.0999999999999996</v>
      </c>
      <c r="L81">
        <v>45.4</v>
      </c>
      <c r="M81">
        <v>1.1000000000000001</v>
      </c>
      <c r="N81">
        <v>3.1</v>
      </c>
      <c r="O81">
        <v>35.200000000000003</v>
      </c>
      <c r="P81">
        <v>0.8</v>
      </c>
      <c r="Q81">
        <v>1.1000000000000001</v>
      </c>
      <c r="R81">
        <v>66.7</v>
      </c>
      <c r="S81">
        <v>0.8</v>
      </c>
      <c r="T81">
        <v>3.1</v>
      </c>
      <c r="U81">
        <v>4</v>
      </c>
      <c r="V81">
        <v>1.1000000000000001</v>
      </c>
      <c r="W81">
        <v>1.4</v>
      </c>
      <c r="X81">
        <v>0.8</v>
      </c>
      <c r="Y81">
        <v>0.5</v>
      </c>
      <c r="Z81">
        <v>1.4</v>
      </c>
      <c r="AA81">
        <v>7.8</v>
      </c>
    </row>
    <row r="82" spans="2:27" hidden="1" x14ac:dyDescent="0.2">
      <c r="B82" t="s">
        <v>41</v>
      </c>
      <c r="C82" t="s">
        <v>40</v>
      </c>
      <c r="D82" t="s">
        <v>154</v>
      </c>
      <c r="E82">
        <v>34</v>
      </c>
      <c r="F82">
        <v>22.9</v>
      </c>
      <c r="G82">
        <v>5.4</v>
      </c>
      <c r="H82">
        <v>8.6</v>
      </c>
      <c r="I82">
        <v>62.8</v>
      </c>
      <c r="J82">
        <v>5.4</v>
      </c>
      <c r="K82">
        <v>8.6</v>
      </c>
      <c r="L82">
        <v>62.8</v>
      </c>
      <c r="M82">
        <v>0</v>
      </c>
      <c r="N82">
        <v>0</v>
      </c>
      <c r="O82">
        <v>0</v>
      </c>
      <c r="P82">
        <v>2.2999999999999998</v>
      </c>
      <c r="Q82">
        <v>3.7</v>
      </c>
      <c r="R82">
        <v>63.2</v>
      </c>
      <c r="S82">
        <v>3.6</v>
      </c>
      <c r="T82">
        <v>3.4</v>
      </c>
      <c r="U82">
        <v>7</v>
      </c>
      <c r="V82">
        <v>1.1000000000000001</v>
      </c>
      <c r="W82">
        <v>2</v>
      </c>
      <c r="X82">
        <v>1</v>
      </c>
      <c r="Y82">
        <v>0.2</v>
      </c>
      <c r="Z82">
        <v>2.4</v>
      </c>
      <c r="AA82">
        <v>13.1</v>
      </c>
    </row>
    <row r="83" spans="2:27" hidden="1" x14ac:dyDescent="0.2">
      <c r="B83" t="s">
        <v>42</v>
      </c>
      <c r="C83" t="s">
        <v>31</v>
      </c>
      <c r="D83" t="s">
        <v>150</v>
      </c>
      <c r="E83">
        <v>31</v>
      </c>
      <c r="F83">
        <v>16.899999999999999</v>
      </c>
      <c r="G83">
        <v>2.1</v>
      </c>
      <c r="H83">
        <v>4.7</v>
      </c>
      <c r="I83">
        <v>44.2</v>
      </c>
      <c r="J83">
        <v>1.7</v>
      </c>
      <c r="K83">
        <v>3.5</v>
      </c>
      <c r="L83">
        <v>48.1</v>
      </c>
      <c r="M83">
        <v>0.4</v>
      </c>
      <c r="N83">
        <v>1.3</v>
      </c>
      <c r="O83">
        <v>33.299999999999997</v>
      </c>
      <c r="P83">
        <v>1</v>
      </c>
      <c r="Q83">
        <v>1.4</v>
      </c>
      <c r="R83">
        <v>72.099999999999994</v>
      </c>
      <c r="S83">
        <v>1</v>
      </c>
      <c r="T83">
        <v>2.2999999999999998</v>
      </c>
      <c r="U83">
        <v>3.3</v>
      </c>
      <c r="V83">
        <v>1.7</v>
      </c>
      <c r="W83">
        <v>1.7</v>
      </c>
      <c r="X83">
        <v>0.9</v>
      </c>
      <c r="Y83">
        <v>0.1</v>
      </c>
      <c r="Z83">
        <v>1.3</v>
      </c>
      <c r="AA83">
        <v>5.6</v>
      </c>
    </row>
    <row r="84" spans="2:27" hidden="1" x14ac:dyDescent="0.2">
      <c r="B84" t="s">
        <v>44</v>
      </c>
      <c r="C84" t="s">
        <v>40</v>
      </c>
      <c r="D84" t="s">
        <v>153</v>
      </c>
      <c r="E84">
        <v>34</v>
      </c>
      <c r="F84">
        <v>13.6</v>
      </c>
      <c r="G84">
        <v>2.1</v>
      </c>
      <c r="H84">
        <v>4.9000000000000004</v>
      </c>
      <c r="I84">
        <v>43.7</v>
      </c>
      <c r="J84">
        <v>2.1</v>
      </c>
      <c r="K84">
        <v>4.5999999999999996</v>
      </c>
      <c r="L84">
        <v>46.2</v>
      </c>
      <c r="M84">
        <v>0</v>
      </c>
      <c r="N84">
        <v>0.3</v>
      </c>
      <c r="O84">
        <v>9.1</v>
      </c>
      <c r="P84">
        <v>1.3</v>
      </c>
      <c r="Q84">
        <v>2</v>
      </c>
      <c r="R84">
        <v>64.7</v>
      </c>
      <c r="S84">
        <v>1.4</v>
      </c>
      <c r="T84">
        <v>2</v>
      </c>
      <c r="U84">
        <v>3.3</v>
      </c>
      <c r="V84">
        <v>1</v>
      </c>
      <c r="W84">
        <v>1.1000000000000001</v>
      </c>
      <c r="X84">
        <v>0.5</v>
      </c>
      <c r="Y84">
        <v>0.4</v>
      </c>
      <c r="Z84">
        <v>1.6</v>
      </c>
      <c r="AA84">
        <v>5.6</v>
      </c>
    </row>
    <row r="85" spans="2:27" hidden="1" x14ac:dyDescent="0.2">
      <c r="B85" t="s">
        <v>45</v>
      </c>
      <c r="C85" t="s">
        <v>31</v>
      </c>
      <c r="D85" t="s">
        <v>153</v>
      </c>
      <c r="E85">
        <v>20</v>
      </c>
      <c r="F85">
        <v>5.3</v>
      </c>
      <c r="G85">
        <v>0.3</v>
      </c>
      <c r="H85">
        <v>1.1000000000000001</v>
      </c>
      <c r="I85">
        <v>33.299999999999997</v>
      </c>
      <c r="J85">
        <v>0.3</v>
      </c>
      <c r="K85">
        <v>0.8</v>
      </c>
      <c r="L85">
        <v>35.299999999999997</v>
      </c>
      <c r="M85">
        <v>0.1</v>
      </c>
      <c r="N85">
        <v>0.2</v>
      </c>
      <c r="O85">
        <v>25</v>
      </c>
      <c r="P85">
        <v>0.1</v>
      </c>
      <c r="Q85">
        <v>0.3</v>
      </c>
      <c r="R85">
        <v>14.3</v>
      </c>
      <c r="S85">
        <v>0.1</v>
      </c>
      <c r="T85">
        <v>0.5</v>
      </c>
      <c r="U85">
        <v>0.6</v>
      </c>
      <c r="V85">
        <v>0.5</v>
      </c>
      <c r="W85">
        <v>0.8</v>
      </c>
      <c r="X85">
        <v>0.1</v>
      </c>
      <c r="Y85">
        <v>0.1</v>
      </c>
      <c r="Z85">
        <v>1</v>
      </c>
      <c r="AA85">
        <v>0.8</v>
      </c>
    </row>
    <row r="86" spans="2:27" hidden="1" x14ac:dyDescent="0.2">
      <c r="B86" t="s">
        <v>47</v>
      </c>
      <c r="C86" t="s">
        <v>31</v>
      </c>
      <c r="D86" t="s">
        <v>150</v>
      </c>
      <c r="E86">
        <v>16</v>
      </c>
      <c r="F86">
        <v>5.2</v>
      </c>
      <c r="G86">
        <v>0.5</v>
      </c>
      <c r="H86">
        <v>1.9</v>
      </c>
      <c r="I86">
        <v>25.8</v>
      </c>
      <c r="J86">
        <v>0.2</v>
      </c>
      <c r="K86">
        <v>0.6</v>
      </c>
      <c r="L86">
        <v>40</v>
      </c>
      <c r="M86">
        <v>0.2</v>
      </c>
      <c r="N86">
        <v>1.3</v>
      </c>
      <c r="O86">
        <v>19</v>
      </c>
      <c r="P86">
        <v>0.1</v>
      </c>
      <c r="Q86">
        <v>0.2</v>
      </c>
      <c r="R86">
        <v>25</v>
      </c>
      <c r="S86">
        <v>0.3</v>
      </c>
      <c r="T86">
        <v>0.2</v>
      </c>
      <c r="U86">
        <v>0.6</v>
      </c>
      <c r="V86">
        <v>0.4</v>
      </c>
      <c r="W86">
        <v>0.2</v>
      </c>
      <c r="X86">
        <v>0.1</v>
      </c>
      <c r="Y86">
        <v>0.1</v>
      </c>
      <c r="Z86">
        <v>0.2</v>
      </c>
      <c r="AA86">
        <v>1.3</v>
      </c>
    </row>
    <row r="87" spans="2:27" hidden="1" x14ac:dyDescent="0.2">
      <c r="B87" t="s">
        <v>49</v>
      </c>
      <c r="C87" t="s">
        <v>40</v>
      </c>
      <c r="D87" t="s">
        <v>155</v>
      </c>
      <c r="E87">
        <v>18</v>
      </c>
      <c r="F87">
        <v>4.5999999999999996</v>
      </c>
      <c r="G87">
        <v>0.6</v>
      </c>
      <c r="H87">
        <v>1.4</v>
      </c>
      <c r="I87">
        <v>44</v>
      </c>
      <c r="J87">
        <v>0.6</v>
      </c>
      <c r="K87">
        <v>1.4</v>
      </c>
      <c r="L87">
        <v>44</v>
      </c>
      <c r="M87">
        <v>0</v>
      </c>
      <c r="N87">
        <v>0</v>
      </c>
      <c r="O87">
        <v>0</v>
      </c>
      <c r="P87">
        <v>0.7</v>
      </c>
      <c r="Q87">
        <v>0.9</v>
      </c>
      <c r="R87">
        <v>70.599999999999994</v>
      </c>
      <c r="S87">
        <v>0.9</v>
      </c>
      <c r="T87">
        <v>0.7</v>
      </c>
      <c r="U87">
        <v>1.6</v>
      </c>
      <c r="V87">
        <v>0.3</v>
      </c>
      <c r="W87">
        <v>0.3</v>
      </c>
      <c r="X87">
        <v>0.1</v>
      </c>
      <c r="Y87">
        <v>0.3</v>
      </c>
      <c r="Z87">
        <v>0.3</v>
      </c>
      <c r="AA87">
        <v>1.9</v>
      </c>
    </row>
    <row r="88" spans="2:27" hidden="1" x14ac:dyDescent="0.2">
      <c r="B88" t="s">
        <v>50</v>
      </c>
      <c r="C88" t="s">
        <v>31</v>
      </c>
      <c r="D88" t="s">
        <v>156</v>
      </c>
      <c r="E88">
        <v>22</v>
      </c>
      <c r="F88">
        <v>4.4000000000000004</v>
      </c>
      <c r="G88">
        <v>0.1</v>
      </c>
      <c r="H88">
        <v>0.6</v>
      </c>
      <c r="I88">
        <v>23.1</v>
      </c>
      <c r="J88">
        <v>0.1</v>
      </c>
      <c r="K88">
        <v>0.3</v>
      </c>
      <c r="L88">
        <v>28.6</v>
      </c>
      <c r="M88">
        <v>0</v>
      </c>
      <c r="N88">
        <v>0.3</v>
      </c>
      <c r="O88">
        <v>16.7</v>
      </c>
      <c r="P88">
        <v>0.1</v>
      </c>
      <c r="Q88">
        <v>0.1</v>
      </c>
      <c r="R88">
        <v>100</v>
      </c>
      <c r="S88">
        <v>0.1</v>
      </c>
      <c r="T88">
        <v>0.2</v>
      </c>
      <c r="U88">
        <v>0.3</v>
      </c>
      <c r="V88">
        <v>0.6</v>
      </c>
      <c r="W88">
        <v>0.4</v>
      </c>
      <c r="X88">
        <v>0.4</v>
      </c>
      <c r="Y88">
        <v>0</v>
      </c>
      <c r="Z88">
        <v>0.3</v>
      </c>
      <c r="AA88">
        <v>0.4</v>
      </c>
    </row>
    <row r="89" spans="2:27" hidden="1" x14ac:dyDescent="0.2">
      <c r="B89" t="s">
        <v>51</v>
      </c>
      <c r="C89" t="s">
        <v>31</v>
      </c>
      <c r="D89" t="s">
        <v>150</v>
      </c>
      <c r="E89">
        <v>14</v>
      </c>
      <c r="F89">
        <v>4.2</v>
      </c>
      <c r="G89">
        <v>0.2</v>
      </c>
      <c r="H89">
        <v>0.9</v>
      </c>
      <c r="I89">
        <v>23.1</v>
      </c>
      <c r="J89">
        <v>0.1</v>
      </c>
      <c r="K89">
        <v>0.7</v>
      </c>
      <c r="L89">
        <v>20</v>
      </c>
      <c r="M89">
        <v>0.1</v>
      </c>
      <c r="N89">
        <v>0.2</v>
      </c>
      <c r="O89">
        <v>33.299999999999997</v>
      </c>
      <c r="P89">
        <v>0</v>
      </c>
      <c r="Q89">
        <v>0.1</v>
      </c>
      <c r="R89">
        <v>0</v>
      </c>
      <c r="S89">
        <v>0.1</v>
      </c>
      <c r="T89">
        <v>0.7</v>
      </c>
      <c r="U89">
        <v>0.8</v>
      </c>
      <c r="V89">
        <v>0.2</v>
      </c>
      <c r="W89">
        <v>0.4</v>
      </c>
      <c r="X89">
        <v>0.1</v>
      </c>
      <c r="Y89">
        <v>0</v>
      </c>
      <c r="Z89">
        <v>0.6</v>
      </c>
      <c r="AA89">
        <v>0.5</v>
      </c>
    </row>
    <row r="90" spans="2:27" hidden="1" x14ac:dyDescent="0.2">
      <c r="B90" t="s">
        <v>53</v>
      </c>
      <c r="C90" t="s">
        <v>40</v>
      </c>
      <c r="D90" t="s">
        <v>153</v>
      </c>
      <c r="E90">
        <v>9</v>
      </c>
      <c r="F90">
        <v>2.6</v>
      </c>
      <c r="G90">
        <v>0.2</v>
      </c>
      <c r="H90">
        <v>1</v>
      </c>
      <c r="I90">
        <v>22.2</v>
      </c>
      <c r="J90">
        <v>0.2</v>
      </c>
      <c r="K90">
        <v>1</v>
      </c>
      <c r="L90">
        <v>22.2</v>
      </c>
      <c r="M90">
        <v>0</v>
      </c>
      <c r="N90">
        <v>0</v>
      </c>
      <c r="O90">
        <v>0</v>
      </c>
      <c r="P90">
        <v>0.2</v>
      </c>
      <c r="Q90">
        <v>0.7</v>
      </c>
      <c r="R90">
        <v>33.299999999999997</v>
      </c>
      <c r="S90">
        <v>0.2</v>
      </c>
      <c r="T90">
        <v>0.4</v>
      </c>
      <c r="U90">
        <v>0.7</v>
      </c>
      <c r="V90">
        <v>0</v>
      </c>
      <c r="W90">
        <v>0.1</v>
      </c>
      <c r="X90">
        <v>0.2</v>
      </c>
      <c r="Y90">
        <v>0</v>
      </c>
      <c r="Z90">
        <v>0.2</v>
      </c>
      <c r="AA90">
        <v>0.7</v>
      </c>
    </row>
  </sheetData>
  <conditionalFormatting sqref="G19:G20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H20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:I20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J20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0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L20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M20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9:W20">
    <cfRule type="colorScale" priority="2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9:Z20">
    <cfRule type="colorScale" priority="2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9:R20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9:Q20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P20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O20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N20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9:S20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9:T20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9:U20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9:V20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:X20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9:Y20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9:AA20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:G40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6:I40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2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6:T40">
    <cfRule type="colorScale" priority="2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6:J40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:L40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6:M40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6:N40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6:O40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6:S40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6:D4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:G29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29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:I29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29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:K29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29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:M29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:N29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O29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29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29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5:R29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29">
    <cfRule type="colorScale" priority="2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25:Z29">
    <cfRule type="colorScale" priority="2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25:AA29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5:Y29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:X29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29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29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29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29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8">
      <colorScale>
        <cfvo type="min"/>
        <cfvo type="max"/>
        <color rgb="FFFCFCFF"/>
        <color rgb="FF63BE7B"/>
      </colorScale>
    </cfRule>
  </conditionalFormatting>
  <conditionalFormatting sqref="AX20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0">
    <cfRule type="colorScale" priority="18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20">
    <cfRule type="colorScale" priority="1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X25:BR29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5:AX29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25:AY29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25:BA29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25:BB29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25:BD29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25:BE29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5:BG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25:B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25:BJ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25:BK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25:BL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5:BM29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5:BN29">
    <cfRule type="colorScale" priority="10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25:BO29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25:BP2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Q25:BQ29">
    <cfRule type="colorScale" priority="10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25:BR2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36:AX40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36:AY40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36:AZ40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36:BA40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36:BB40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36:BC4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36:BD40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36:BE40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6:BF40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36:BG40"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H36:BH40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36:BI40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36:BJ40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36:BK40"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2:G5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2:I5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2:J5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2:L5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2:M5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2:N5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2:O5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2:S5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2:T5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2:V5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2:W53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2:X5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2:Y5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2:AA5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2:Z53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X19 BN19 BQ1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W17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19:AX2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2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1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19:AY2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20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1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19:AZ20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20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19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19:BA20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20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1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19:BB2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9:BC2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2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1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19:BD2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2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1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19:BE2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2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1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19:BF2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1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19:BG2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2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1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19:BH2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2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1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19:BI2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2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1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19:BJ2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2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19:BK2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2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19:BL2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9:BM2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1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19:BO2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19:BP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R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R1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R19:BR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9:BN2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9:BQ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dataValidations count="1">
    <dataValidation type="list" allowBlank="1" showInputMessage="1" showErrorMessage="1" sqref="B14:B18 B36:B40 AS14:AS18 AS36:AS40" xr:uid="{3FE399D6-E058-334A-89B3-EB156DF4F28F}">
      <formula1>$B$61:$B$74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2CBB-77C8-A940-ADFF-4B8EC1111533}">
  <dimension ref="B11:BR90"/>
  <sheetViews>
    <sheetView tabSelected="1" topLeftCell="B1" zoomScaleNormal="117" workbookViewId="0">
      <selection activeCell="P100" sqref="P100"/>
    </sheetView>
  </sheetViews>
  <sheetFormatPr baseColWidth="10" defaultRowHeight="16" x14ac:dyDescent="0.2"/>
  <cols>
    <col min="2" max="2" width="15.83203125" customWidth="1"/>
    <col min="3" max="28" width="5.83203125" customWidth="1"/>
    <col min="29" max="44" width="10.83203125" customWidth="1"/>
    <col min="45" max="45" width="15.83203125" customWidth="1"/>
    <col min="46" max="70" width="5.83203125" customWidth="1"/>
  </cols>
  <sheetData>
    <row r="11" spans="2:70" ht="17" customHeight="1" x14ac:dyDescent="0.2"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T11">
        <v>2</v>
      </c>
      <c r="AU11">
        <v>3</v>
      </c>
      <c r="AV11">
        <v>4</v>
      </c>
      <c r="AW11">
        <v>5</v>
      </c>
      <c r="AX11">
        <v>6</v>
      </c>
      <c r="AY11">
        <v>7</v>
      </c>
      <c r="AZ11">
        <v>8</v>
      </c>
      <c r="BA11">
        <v>9</v>
      </c>
      <c r="BB11">
        <v>10</v>
      </c>
      <c r="BC11">
        <v>11</v>
      </c>
      <c r="BD11">
        <v>12</v>
      </c>
      <c r="BE11">
        <v>13</v>
      </c>
      <c r="BF11">
        <v>14</v>
      </c>
      <c r="BG11">
        <v>15</v>
      </c>
      <c r="BH11">
        <v>16</v>
      </c>
      <c r="BI11">
        <v>17</v>
      </c>
      <c r="BJ11">
        <v>18</v>
      </c>
      <c r="BK11">
        <v>19</v>
      </c>
      <c r="BL11">
        <v>20</v>
      </c>
      <c r="BM11">
        <v>21</v>
      </c>
      <c r="BN11">
        <v>22</v>
      </c>
      <c r="BO11">
        <v>23</v>
      </c>
      <c r="BP11">
        <v>24</v>
      </c>
      <c r="BQ11">
        <v>25</v>
      </c>
      <c r="BR11">
        <v>26</v>
      </c>
    </row>
    <row r="12" spans="2:70" x14ac:dyDescent="0.2">
      <c r="J12" s="4" t="s">
        <v>95</v>
      </c>
      <c r="AS12" s="43"/>
      <c r="AT12" s="43"/>
      <c r="AU12" s="43"/>
      <c r="AV12" s="43"/>
      <c r="AW12" s="43"/>
      <c r="AX12" s="43"/>
      <c r="AY12" s="43"/>
      <c r="AZ12" s="43"/>
      <c r="BA12" s="4" t="s">
        <v>95</v>
      </c>
      <c r="BB12" s="86"/>
      <c r="BC12" s="86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</row>
    <row r="13" spans="2:70" x14ac:dyDescent="0.2">
      <c r="B13" s="189" t="s">
        <v>4</v>
      </c>
      <c r="C13" s="189" t="s">
        <v>6</v>
      </c>
      <c r="D13" s="189" t="s">
        <v>96</v>
      </c>
      <c r="E13" s="190" t="s">
        <v>7</v>
      </c>
      <c r="F13" s="190" t="s">
        <v>8</v>
      </c>
      <c r="G13" s="190" t="s">
        <v>10</v>
      </c>
      <c r="H13" s="190" t="s">
        <v>11</v>
      </c>
      <c r="I13" s="190" t="s">
        <v>12</v>
      </c>
      <c r="J13" s="190" t="s">
        <v>97</v>
      </c>
      <c r="K13" s="190" t="s">
        <v>98</v>
      </c>
      <c r="L13" s="190" t="s">
        <v>82</v>
      </c>
      <c r="M13" s="190" t="s">
        <v>99</v>
      </c>
      <c r="N13" s="190" t="s">
        <v>100</v>
      </c>
      <c r="O13" s="190" t="s">
        <v>83</v>
      </c>
      <c r="P13" s="190" t="s">
        <v>19</v>
      </c>
      <c r="Q13" s="190" t="s">
        <v>20</v>
      </c>
      <c r="R13" s="190" t="s">
        <v>21</v>
      </c>
      <c r="S13" s="190" t="s">
        <v>22</v>
      </c>
      <c r="T13" s="190" t="s">
        <v>23</v>
      </c>
      <c r="U13" s="190" t="s">
        <v>101</v>
      </c>
      <c r="V13" s="190" t="s">
        <v>25</v>
      </c>
      <c r="W13" s="190" t="s">
        <v>26</v>
      </c>
      <c r="X13" s="190" t="s">
        <v>27</v>
      </c>
      <c r="Y13" s="190" t="s">
        <v>28</v>
      </c>
      <c r="Z13" s="190" t="s">
        <v>29</v>
      </c>
      <c r="AA13" s="190" t="s">
        <v>9</v>
      </c>
      <c r="AC13" t="s">
        <v>102</v>
      </c>
      <c r="AD13" t="s">
        <v>103</v>
      </c>
      <c r="AE13" t="s">
        <v>104</v>
      </c>
      <c r="AF13" t="s">
        <v>105</v>
      </c>
      <c r="AG13" t="s">
        <v>106</v>
      </c>
      <c r="AH13" t="s">
        <v>107</v>
      </c>
      <c r="AI13" t="s">
        <v>108</v>
      </c>
      <c r="AJ13" t="s">
        <v>109</v>
      </c>
      <c r="AK13" t="s">
        <v>110</v>
      </c>
      <c r="AL13" t="s">
        <v>111</v>
      </c>
      <c r="AM13" t="s">
        <v>112</v>
      </c>
      <c r="AN13" t="s">
        <v>113</v>
      </c>
      <c r="AO13" t="s">
        <v>114</v>
      </c>
      <c r="AP13" t="s">
        <v>115</v>
      </c>
      <c r="AQ13" t="s">
        <v>116</v>
      </c>
      <c r="AR13" t="s">
        <v>117</v>
      </c>
      <c r="AS13" s="189" t="s">
        <v>4</v>
      </c>
      <c r="AT13" s="189" t="s">
        <v>6</v>
      </c>
      <c r="AU13" s="189" t="s">
        <v>96</v>
      </c>
      <c r="AV13" s="190" t="s">
        <v>7</v>
      </c>
      <c r="AW13" s="190" t="s">
        <v>8</v>
      </c>
      <c r="AX13" s="190" t="s">
        <v>10</v>
      </c>
      <c r="AY13" s="190" t="s">
        <v>11</v>
      </c>
      <c r="AZ13" s="190" t="s">
        <v>12</v>
      </c>
      <c r="BA13" s="190" t="s">
        <v>97</v>
      </c>
      <c r="BB13" s="190" t="s">
        <v>98</v>
      </c>
      <c r="BC13" s="190" t="s">
        <v>82</v>
      </c>
      <c r="BD13" s="190" t="s">
        <v>99</v>
      </c>
      <c r="BE13" s="190" t="s">
        <v>100</v>
      </c>
      <c r="BF13" s="190" t="s">
        <v>83</v>
      </c>
      <c r="BG13" s="190" t="s">
        <v>19</v>
      </c>
      <c r="BH13" s="190" t="s">
        <v>20</v>
      </c>
      <c r="BI13" s="190" t="s">
        <v>21</v>
      </c>
      <c r="BJ13" s="190" t="s">
        <v>22</v>
      </c>
      <c r="BK13" s="190" t="s">
        <v>23</v>
      </c>
      <c r="BL13" s="190" t="s">
        <v>101</v>
      </c>
      <c r="BM13" s="190" t="s">
        <v>25</v>
      </c>
      <c r="BN13" s="190" t="s">
        <v>26</v>
      </c>
      <c r="BO13" s="190" t="s">
        <v>27</v>
      </c>
      <c r="BP13" s="190" t="s">
        <v>28</v>
      </c>
      <c r="BQ13" s="190" t="s">
        <v>29</v>
      </c>
      <c r="BR13" s="190" t="s">
        <v>9</v>
      </c>
    </row>
    <row r="14" spans="2:70" x14ac:dyDescent="0.2">
      <c r="B14" s="191" t="s">
        <v>59</v>
      </c>
      <c r="C14" s="192" t="str">
        <f>VLOOKUP($B14,$B$77:$AA$90,C$11,FALSE)</f>
        <v>G</v>
      </c>
      <c r="D14" s="192" t="str">
        <f>VLOOKUP($B14,$B$77:$AA$90,D$11,FALSE)</f>
        <v>5'8"</v>
      </c>
      <c r="E14" s="192">
        <f>VLOOKUP($B14,$B$77:$AA$90,E$11,FALSE)</f>
        <v>27</v>
      </c>
      <c r="F14" s="192">
        <f>VLOOKUP($B14,$B$77:$AA$90,F$11,FALSE)</f>
        <v>29.6</v>
      </c>
      <c r="G14" s="192">
        <f>VLOOKUP($B14,$B$77:$AA$90,G$11,FALSE)</f>
        <v>4.5999999999999996</v>
      </c>
      <c r="H14" s="192">
        <f>VLOOKUP($B14,$B$77:$AA$90,H$11,FALSE)</f>
        <v>12.1</v>
      </c>
      <c r="I14" s="192">
        <f>VLOOKUP($B14,$B$77:$AA$90,I$11,FALSE)</f>
        <v>37.5</v>
      </c>
      <c r="J14" s="192">
        <f>VLOOKUP($B14,$B$77:$AA$90,J$11,FALSE)</f>
        <v>3.4</v>
      </c>
      <c r="K14" s="192">
        <f>VLOOKUP($B14,$B$77:$AA$90,K$11,FALSE)</f>
        <v>8.4</v>
      </c>
      <c r="L14" s="192">
        <f>VLOOKUP($B14,$B$77:$AA$90,L$11,FALSE)</f>
        <v>40.5</v>
      </c>
      <c r="M14" s="192">
        <f>VLOOKUP($B14,$B$77:$AA$90,M$11,FALSE)</f>
        <v>1.1000000000000001</v>
      </c>
      <c r="N14" s="192">
        <f>VLOOKUP($B14,$B$77:$AA$90,N$11,FALSE)</f>
        <v>3.7</v>
      </c>
      <c r="O14" s="192">
        <f>VLOOKUP($B14,$B$77:$AA$90,O$11,FALSE)</f>
        <v>30.7</v>
      </c>
      <c r="P14" s="192">
        <f>VLOOKUP($B14,$B$77:$AA$90,P$11,FALSE)</f>
        <v>3.9</v>
      </c>
      <c r="Q14" s="192">
        <f>VLOOKUP($B14,$B$77:$AA$90,Q$11,FALSE)</f>
        <v>4.9000000000000004</v>
      </c>
      <c r="R14" s="192">
        <f>VLOOKUP($B14,$B$77:$AA$90,R$11,FALSE)</f>
        <v>79.400000000000006</v>
      </c>
      <c r="S14" s="192">
        <f>VLOOKUP($B14,$B$77:$AA$90,S$11,FALSE)</f>
        <v>1.3</v>
      </c>
      <c r="T14" s="192">
        <f>VLOOKUP($B14,$B$77:$AA$90,T$11,FALSE)</f>
        <v>3.9</v>
      </c>
      <c r="U14" s="192">
        <f>VLOOKUP($B14,$B$77:$AA$90,U$11,FALSE)</f>
        <v>5.3</v>
      </c>
      <c r="V14" s="192">
        <f>VLOOKUP($B14,$B$77:$AA$90,V$11,FALSE)</f>
        <v>3.5</v>
      </c>
      <c r="W14" s="192">
        <f>VLOOKUP($B14,$B$77:$AA$90,W$11,FALSE)</f>
        <v>2.6</v>
      </c>
      <c r="X14" s="192">
        <f>VLOOKUP($B14,$B$77:$AA$90,X$11,FALSE)</f>
        <v>1.6</v>
      </c>
      <c r="Y14" s="192">
        <f>VLOOKUP($B14,$B$77:$AA$90,Y$11,FALSE)</f>
        <v>0.3</v>
      </c>
      <c r="Z14" s="192">
        <f>VLOOKUP($B14,$B$77:$AA$90,Z$11,FALSE)</f>
        <v>2.5</v>
      </c>
      <c r="AA14" s="192">
        <f>VLOOKUP($B14,$B$77:$AA$90,AA$11,FALSE)</f>
        <v>14.1</v>
      </c>
      <c r="AC14">
        <f t="shared" ref="AC14:AC18" si="0">$S14/$F14</f>
        <v>4.3918918918918921E-2</v>
      </c>
      <c r="AD14">
        <f t="shared" ref="AD14:AD18" si="1">$T14/$F14</f>
        <v>0.13175675675675674</v>
      </c>
      <c r="AE14">
        <f t="shared" ref="AE14:AE18" si="2">$G14/$F14</f>
        <v>0.15540540540540537</v>
      </c>
      <c r="AF14">
        <f t="shared" ref="AF14:AF18" si="3">$H14/$F14</f>
        <v>0.40878378378378377</v>
      </c>
      <c r="AG14">
        <f t="shared" ref="AG14:AG18" si="4">$J14/$F14</f>
        <v>0.11486486486486486</v>
      </c>
      <c r="AH14">
        <f t="shared" ref="AH14:AH18" si="5">$K14/$F14</f>
        <v>0.28378378378378377</v>
      </c>
      <c r="AI14">
        <f t="shared" ref="AI14:AI18" si="6">$M14/$F14</f>
        <v>3.7162162162162164E-2</v>
      </c>
      <c r="AJ14">
        <f t="shared" ref="AJ14:AJ18" si="7">$N14/$F14</f>
        <v>0.125</v>
      </c>
      <c r="AK14">
        <f t="shared" ref="AK14:AK18" si="8">$P14/$F14</f>
        <v>0.13175675675675674</v>
      </c>
      <c r="AL14">
        <f t="shared" ref="AL14:AL18" si="9">$Q14/$F14</f>
        <v>0.16554054054054054</v>
      </c>
      <c r="AM14">
        <f t="shared" ref="AM14:AM18" si="10">$V14/$F14</f>
        <v>0.11824324324324324</v>
      </c>
      <c r="AN14">
        <f t="shared" ref="AN14:AN17" si="11">$W15/$F15</f>
        <v>6.3253012048192767E-2</v>
      </c>
      <c r="AO14">
        <f t="shared" ref="AO14:AO18" si="12">$X14/$F14</f>
        <v>5.4054054054054057E-2</v>
      </c>
      <c r="AP14">
        <f>Y14/F14</f>
        <v>1.0135135135135134E-2</v>
      </c>
      <c r="AQ14">
        <f t="shared" ref="AQ14:AQ18" si="13">Z14/F14</f>
        <v>8.4459459459459457E-2</v>
      </c>
      <c r="AR14">
        <f t="shared" ref="AR14:AR18" si="14">AA14/F14</f>
        <v>0.47635135135135132</v>
      </c>
      <c r="AS14" s="191" t="s">
        <v>61</v>
      </c>
      <c r="AT14" s="192" t="str">
        <f>VLOOKUP($AS14,$B$77:$AA$90,AT$11,FALSE)</f>
        <v>C</v>
      </c>
      <c r="AU14" s="192" t="str">
        <f>VLOOKUP($AS14,$B$77:$AA$90,AU$11,FALSE)</f>
        <v>6'3"</v>
      </c>
      <c r="AV14" s="192">
        <f>VLOOKUP($AS14,$B$77:$AA$90,AV$11,FALSE)</f>
        <v>33</v>
      </c>
      <c r="AW14" s="192">
        <f>VLOOKUP($AS14,$B$77:$AA$90,AW$11,FALSE)</f>
        <v>27</v>
      </c>
      <c r="AX14" s="192">
        <f>VLOOKUP($AS14,$B$77:$AA$90,AX$11,FALSE)</f>
        <v>5</v>
      </c>
      <c r="AY14" s="192">
        <f>VLOOKUP($AS14,$B$77:$AA$90,AY$11,FALSE)</f>
        <v>10</v>
      </c>
      <c r="AZ14" s="192">
        <f>VLOOKUP($AS14,$B$77:$AA$90,AZ$11,FALSE)</f>
        <v>49.8</v>
      </c>
      <c r="BA14" s="192">
        <f>VLOOKUP($AS14,$B$77:$AA$90,BA$11,FALSE)</f>
        <v>4</v>
      </c>
      <c r="BB14" s="192">
        <f>VLOOKUP($AS14,$B$77:$AA$90,BB$11,FALSE)</f>
        <v>7.4</v>
      </c>
      <c r="BC14" s="192">
        <f>VLOOKUP($AS14,$B$77:$AA$90,BC$11,FALSE)</f>
        <v>54.3</v>
      </c>
      <c r="BD14" s="192">
        <f>VLOOKUP($AS14,$B$77:$AA$90,BD$11,FALSE)</f>
        <v>1</v>
      </c>
      <c r="BE14" s="192">
        <f>VLOOKUP($AS14,$B$77:$AA$90,BE$11,FALSE)</f>
        <v>2.6</v>
      </c>
      <c r="BF14" s="192">
        <f>VLOOKUP($AS14,$B$77:$AA$90,BF$11,FALSE)</f>
        <v>37.200000000000003</v>
      </c>
      <c r="BG14" s="192">
        <f>VLOOKUP($AS14,$B$77:$AA$90,BG$11,FALSE)</f>
        <v>1.6</v>
      </c>
      <c r="BH14" s="192">
        <f>VLOOKUP($AS14,$B$77:$AA$90,BH$11,FALSE)</f>
        <v>2</v>
      </c>
      <c r="BI14" s="192">
        <f>VLOOKUP($AS14,$B$77:$AA$90,BI$11,FALSE)</f>
        <v>80</v>
      </c>
      <c r="BJ14" s="192">
        <f>VLOOKUP($AS14,$B$77:$AA$90,BJ$11,FALSE)</f>
        <v>1.8</v>
      </c>
      <c r="BK14" s="192">
        <f>VLOOKUP($AS14,$B$77:$AA$90,BK$11,FALSE)</f>
        <v>4.7</v>
      </c>
      <c r="BL14" s="192">
        <f>VLOOKUP($AS14,$B$77:$AA$90,BL$11,FALSE)</f>
        <v>6.5</v>
      </c>
      <c r="BM14" s="192">
        <f>VLOOKUP($AS14,$B$77:$AA$90,BM$11,FALSE)</f>
        <v>1.9</v>
      </c>
      <c r="BN14" s="192">
        <f>VLOOKUP($AS14,$B$77:$AA$90,BN$11,FALSE)</f>
        <v>1.7</v>
      </c>
      <c r="BO14" s="192">
        <f>VLOOKUP($AS14,$B$77:$AA$90,BO$11,FALSE)</f>
        <v>0.8</v>
      </c>
      <c r="BP14" s="192">
        <f>VLOOKUP($AS14,$B$77:$AA$90,BP$11,FALSE)</f>
        <v>0.7</v>
      </c>
      <c r="BQ14" s="192">
        <f>VLOOKUP($AS14,$B$77:$AA$90,BQ$11,FALSE)</f>
        <v>2.6</v>
      </c>
      <c r="BR14" s="192">
        <f>VLOOKUP($AS14,$B$77:$AA$90,BR$11,FALSE)</f>
        <v>12.5</v>
      </c>
    </row>
    <row r="15" spans="2:70" x14ac:dyDescent="0.2">
      <c r="B15" s="191" t="s">
        <v>58</v>
      </c>
      <c r="C15" s="192" t="str">
        <f>VLOOKUP($B15,$B$77:$AA$90,C$11,FALSE)</f>
        <v>G</v>
      </c>
      <c r="D15" s="192" t="str">
        <f>VLOOKUP($B15,$B$77:$AA$90,D$11,FALSE)</f>
        <v>5'5"</v>
      </c>
      <c r="E15" s="192">
        <f>VLOOKUP($B15,$B$77:$AA$90,E$11,FALSE)</f>
        <v>33</v>
      </c>
      <c r="F15" s="192">
        <f>VLOOKUP($B15,$B$77:$AA$90,F$11,FALSE)</f>
        <v>33.200000000000003</v>
      </c>
      <c r="G15" s="192">
        <f>VLOOKUP($B15,$B$77:$AA$90,G$11,FALSE)</f>
        <v>3.2</v>
      </c>
      <c r="H15" s="192">
        <f>VLOOKUP($B15,$B$77:$AA$90,H$11,FALSE)</f>
        <v>8.9</v>
      </c>
      <c r="I15" s="192">
        <f>VLOOKUP($B15,$B$77:$AA$90,I$11,FALSE)</f>
        <v>35.4</v>
      </c>
      <c r="J15" s="192">
        <f>VLOOKUP($B15,$B$77:$AA$90,J$11,FALSE)</f>
        <v>0.8</v>
      </c>
      <c r="K15" s="192">
        <f>VLOOKUP($B15,$B$77:$AA$90,K$11,FALSE)</f>
        <v>2.7</v>
      </c>
      <c r="L15" s="192">
        <f>VLOOKUP($B15,$B$77:$AA$90,L$11,FALSE)</f>
        <v>27.8</v>
      </c>
      <c r="M15" s="192">
        <f>VLOOKUP($B15,$B$77:$AA$90,M$11,FALSE)</f>
        <v>2.4</v>
      </c>
      <c r="N15" s="192">
        <f>VLOOKUP($B15,$B$77:$AA$90,N$11,FALSE)</f>
        <v>6.2</v>
      </c>
      <c r="O15" s="192">
        <f>VLOOKUP($B15,$B$77:$AA$90,O$11,FALSE)</f>
        <v>38.700000000000003</v>
      </c>
      <c r="P15" s="192">
        <f>VLOOKUP($B15,$B$77:$AA$90,P$11,FALSE)</f>
        <v>0.9</v>
      </c>
      <c r="Q15" s="192">
        <f>VLOOKUP($B15,$B$77:$AA$90,Q$11,FALSE)</f>
        <v>1.1000000000000001</v>
      </c>
      <c r="R15" s="192">
        <f>VLOOKUP($B15,$B$77:$AA$90,R$11,FALSE)</f>
        <v>83.3</v>
      </c>
      <c r="S15" s="192">
        <f>VLOOKUP($B15,$B$77:$AA$90,S$11,FALSE)</f>
        <v>0.4</v>
      </c>
      <c r="T15" s="192">
        <f>VLOOKUP($B15,$B$77:$AA$90,T$11,FALSE)</f>
        <v>2.5</v>
      </c>
      <c r="U15" s="192">
        <f>VLOOKUP($B15,$B$77:$AA$90,U$11,FALSE)</f>
        <v>2.9</v>
      </c>
      <c r="V15" s="192">
        <f>VLOOKUP($B15,$B$77:$AA$90,V$11,FALSE)</f>
        <v>3.9</v>
      </c>
      <c r="W15" s="192">
        <f>VLOOKUP($B15,$B$77:$AA$90,W$11,FALSE)</f>
        <v>2.1</v>
      </c>
      <c r="X15" s="192">
        <f>VLOOKUP($B15,$B$77:$AA$90,X$11,FALSE)</f>
        <v>1.9</v>
      </c>
      <c r="Y15" s="192">
        <f>VLOOKUP($B15,$B$77:$AA$90,Y$11,FALSE)</f>
        <v>0.2</v>
      </c>
      <c r="Z15" s="192">
        <f>VLOOKUP($B15,$B$77:$AA$90,Z$11,FALSE)</f>
        <v>1.3</v>
      </c>
      <c r="AA15" s="192">
        <f>VLOOKUP($B15,$B$77:$AA$90,AA$11,FALSE)</f>
        <v>9.6</v>
      </c>
      <c r="AC15">
        <f t="shared" si="0"/>
        <v>1.2048192771084336E-2</v>
      </c>
      <c r="AD15">
        <f t="shared" si="1"/>
        <v>7.5301204819277101E-2</v>
      </c>
      <c r="AE15">
        <f t="shared" si="2"/>
        <v>9.638554216867469E-2</v>
      </c>
      <c r="AF15">
        <f t="shared" si="3"/>
        <v>0.26807228915662651</v>
      </c>
      <c r="AG15">
        <f t="shared" si="4"/>
        <v>2.4096385542168672E-2</v>
      </c>
      <c r="AH15">
        <f t="shared" si="5"/>
        <v>8.1325301204819275E-2</v>
      </c>
      <c r="AI15">
        <f t="shared" si="6"/>
        <v>7.2289156626506021E-2</v>
      </c>
      <c r="AJ15">
        <f t="shared" si="7"/>
        <v>0.18674698795180722</v>
      </c>
      <c r="AK15">
        <f t="shared" si="8"/>
        <v>2.7108433734939756E-2</v>
      </c>
      <c r="AL15">
        <f t="shared" si="9"/>
        <v>3.313253012048193E-2</v>
      </c>
      <c r="AM15">
        <f t="shared" si="10"/>
        <v>0.11746987951807228</v>
      </c>
      <c r="AN15">
        <f t="shared" si="11"/>
        <v>5.829596412556054E-2</v>
      </c>
      <c r="AO15">
        <f t="shared" si="12"/>
        <v>5.7228915662650592E-2</v>
      </c>
      <c r="AP15">
        <f t="shared" ref="AP15:AP18" si="15">Y15/F15</f>
        <v>6.0240963855421681E-3</v>
      </c>
      <c r="AQ15">
        <f t="shared" si="13"/>
        <v>3.9156626506024098E-2</v>
      </c>
      <c r="AR15">
        <f t="shared" si="14"/>
        <v>0.28915662650602408</v>
      </c>
      <c r="AS15" s="191" t="s">
        <v>60</v>
      </c>
      <c r="AT15" s="192" t="str">
        <f>VLOOKUP($AS15,$B$77:$AA$90,AT$11,FALSE)</f>
        <v>G</v>
      </c>
      <c r="AU15" s="192" t="str">
        <f>VLOOKUP($AS15,$B$77:$AA$90,AU$11,FALSE)</f>
        <v>5'8"</v>
      </c>
      <c r="AV15" s="192">
        <f>VLOOKUP($AS15,$B$77:$AA$90,AV$11,FALSE)</f>
        <v>33</v>
      </c>
      <c r="AW15" s="192">
        <f>VLOOKUP($AS15,$B$77:$AA$90,AW$11,FALSE)</f>
        <v>29.5</v>
      </c>
      <c r="AX15" s="192">
        <f>VLOOKUP($AS15,$B$77:$AA$90,AX$11,FALSE)</f>
        <v>3.8</v>
      </c>
      <c r="AY15" s="192">
        <f>VLOOKUP($AS15,$B$77:$AA$90,AY$11,FALSE)</f>
        <v>8.6</v>
      </c>
      <c r="AZ15" s="192">
        <f>VLOOKUP($AS15,$B$77:$AA$90,AZ$11,FALSE)</f>
        <v>44.2</v>
      </c>
      <c r="BA15" s="192">
        <f>VLOOKUP($AS15,$B$77:$AA$90,BA$11,FALSE)</f>
        <v>3.2</v>
      </c>
      <c r="BB15" s="192">
        <f>VLOOKUP($AS15,$B$77:$AA$90,BB$11,FALSE)</f>
        <v>6.9</v>
      </c>
      <c r="BC15" s="192">
        <f>VLOOKUP($AS15,$B$77:$AA$90,BC$11,FALSE)</f>
        <v>46.1</v>
      </c>
      <c r="BD15" s="192">
        <f>VLOOKUP($AS15,$B$77:$AA$90,BD$11,FALSE)</f>
        <v>0.6</v>
      </c>
      <c r="BE15" s="192">
        <f>VLOOKUP($AS15,$B$77:$AA$90,BE$11,FALSE)</f>
        <v>1.7</v>
      </c>
      <c r="BF15" s="192">
        <f>VLOOKUP($AS15,$B$77:$AA$90,BF$11,FALSE)</f>
        <v>36.799999999999997</v>
      </c>
      <c r="BG15" s="192">
        <f>VLOOKUP($AS15,$B$77:$AA$90,BG$11,FALSE)</f>
        <v>3.8</v>
      </c>
      <c r="BH15" s="192">
        <f>VLOOKUP($AS15,$B$77:$AA$90,BH$11,FALSE)</f>
        <v>5</v>
      </c>
      <c r="BI15" s="192">
        <f>VLOOKUP($AS15,$B$77:$AA$90,BI$11,FALSE)</f>
        <v>74.7</v>
      </c>
      <c r="BJ15" s="192">
        <f>VLOOKUP($AS15,$B$77:$AA$90,BJ$11,FALSE)</f>
        <v>0.7</v>
      </c>
      <c r="BK15" s="192">
        <f>VLOOKUP($AS15,$B$77:$AA$90,BK$11,FALSE)</f>
        <v>2.9</v>
      </c>
      <c r="BL15" s="192">
        <f>VLOOKUP($AS15,$B$77:$AA$90,BL$11,FALSE)</f>
        <v>3.6</v>
      </c>
      <c r="BM15" s="192">
        <f>VLOOKUP($AS15,$B$77:$AA$90,BM$11,FALSE)</f>
        <v>3.9</v>
      </c>
      <c r="BN15" s="192">
        <f>VLOOKUP($AS15,$B$77:$AA$90,BN$11,FALSE)</f>
        <v>2.1</v>
      </c>
      <c r="BO15" s="192">
        <f>VLOOKUP($AS15,$B$77:$AA$90,BO$11,FALSE)</f>
        <v>1.2</v>
      </c>
      <c r="BP15" s="192">
        <f>VLOOKUP($AS15,$B$77:$AA$90,BP$11,FALSE)</f>
        <v>0.2</v>
      </c>
      <c r="BQ15" s="192">
        <f>VLOOKUP($AS15,$B$77:$AA$90,BQ$11,FALSE)</f>
        <v>2.4</v>
      </c>
      <c r="BR15" s="192">
        <f>VLOOKUP($AS15,$B$77:$AA$90,BR$11,FALSE)</f>
        <v>12</v>
      </c>
    </row>
    <row r="16" spans="2:70" x14ac:dyDescent="0.2">
      <c r="B16" s="191" t="s">
        <v>62</v>
      </c>
      <c r="C16" s="192" t="str">
        <f>VLOOKUP($B16,$B$77:$AA$90,C$11,FALSE)</f>
        <v>F</v>
      </c>
      <c r="D16" s="192" t="str">
        <f>VLOOKUP($B16,$B$77:$AA$90,D$11,FALSE)</f>
        <v>6'1"</v>
      </c>
      <c r="E16" s="192">
        <f>VLOOKUP($B16,$B$77:$AA$90,E$11,FALSE)</f>
        <v>33</v>
      </c>
      <c r="F16" s="192">
        <f>VLOOKUP($B16,$B$77:$AA$90,F$11,FALSE)</f>
        <v>22.3</v>
      </c>
      <c r="G16" s="192">
        <f>VLOOKUP($B16,$B$77:$AA$90,G$11,FALSE)</f>
        <v>2.7</v>
      </c>
      <c r="H16" s="192">
        <f>VLOOKUP($B16,$B$77:$AA$90,H$11,FALSE)</f>
        <v>5.6</v>
      </c>
      <c r="I16" s="192">
        <f>VLOOKUP($B16,$B$77:$AA$90,I$11,FALSE)</f>
        <v>48.4</v>
      </c>
      <c r="J16" s="192">
        <f>VLOOKUP($B16,$B$77:$AA$90,J$11,FALSE)</f>
        <v>2.2999999999999998</v>
      </c>
      <c r="K16" s="192">
        <f>VLOOKUP($B16,$B$77:$AA$90,K$11,FALSE)</f>
        <v>4.3</v>
      </c>
      <c r="L16" s="192">
        <f>VLOOKUP($B16,$B$77:$AA$90,L$11,FALSE)</f>
        <v>53.9</v>
      </c>
      <c r="M16" s="192">
        <f>VLOOKUP($B16,$B$77:$AA$90,M$11,FALSE)</f>
        <v>0.4</v>
      </c>
      <c r="N16" s="192">
        <f>VLOOKUP($B16,$B$77:$AA$90,N$11,FALSE)</f>
        <v>1.4</v>
      </c>
      <c r="O16" s="192">
        <f>VLOOKUP($B16,$B$77:$AA$90,O$11,FALSE)</f>
        <v>31.1</v>
      </c>
      <c r="P16" s="192">
        <f>VLOOKUP($B16,$B$77:$AA$90,P$11,FALSE)</f>
        <v>0.5</v>
      </c>
      <c r="Q16" s="192">
        <f>VLOOKUP($B16,$B$77:$AA$90,Q$11,FALSE)</f>
        <v>1.1000000000000001</v>
      </c>
      <c r="R16" s="192">
        <f>VLOOKUP($B16,$B$77:$AA$90,R$11,FALSE)</f>
        <v>51.4</v>
      </c>
      <c r="S16" s="192">
        <f>VLOOKUP($B16,$B$77:$AA$90,S$11,FALSE)</f>
        <v>2.4</v>
      </c>
      <c r="T16" s="192">
        <f>VLOOKUP($B16,$B$77:$AA$90,T$11,FALSE)</f>
        <v>3</v>
      </c>
      <c r="U16" s="192">
        <f>VLOOKUP($B16,$B$77:$AA$90,U$11,FALSE)</f>
        <v>5.4</v>
      </c>
      <c r="V16" s="192">
        <f>VLOOKUP($B16,$B$77:$AA$90,V$11,FALSE)</f>
        <v>1.9</v>
      </c>
      <c r="W16" s="192">
        <f>VLOOKUP($B16,$B$77:$AA$90,W$11,FALSE)</f>
        <v>1.3</v>
      </c>
      <c r="X16" s="192">
        <f>VLOOKUP($B16,$B$77:$AA$90,X$11,FALSE)</f>
        <v>0.8</v>
      </c>
      <c r="Y16" s="192">
        <f>VLOOKUP($B16,$B$77:$AA$90,Y$11,FALSE)</f>
        <v>0.6</v>
      </c>
      <c r="Z16" s="192">
        <f>VLOOKUP($B16,$B$77:$AA$90,Z$11,FALSE)</f>
        <v>2.4</v>
      </c>
      <c r="AA16" s="192">
        <f>VLOOKUP($B16,$B$77:$AA$90,AA$11,FALSE)</f>
        <v>6.4</v>
      </c>
      <c r="AC16">
        <f t="shared" si="0"/>
        <v>0.10762331838565022</v>
      </c>
      <c r="AD16">
        <f t="shared" si="1"/>
        <v>0.13452914798206278</v>
      </c>
      <c r="AE16">
        <f t="shared" si="2"/>
        <v>0.1210762331838565</v>
      </c>
      <c r="AF16">
        <f t="shared" si="3"/>
        <v>0.25112107623318386</v>
      </c>
      <c r="AG16">
        <f t="shared" si="4"/>
        <v>0.10313901345291479</v>
      </c>
      <c r="AH16">
        <f t="shared" si="5"/>
        <v>0.19282511210762329</v>
      </c>
      <c r="AI16">
        <f t="shared" si="6"/>
        <v>1.7937219730941704E-2</v>
      </c>
      <c r="AJ16">
        <f t="shared" si="7"/>
        <v>6.2780269058295965E-2</v>
      </c>
      <c r="AK16">
        <f t="shared" si="8"/>
        <v>2.2421524663677129E-2</v>
      </c>
      <c r="AL16">
        <f t="shared" si="9"/>
        <v>4.932735426008969E-2</v>
      </c>
      <c r="AM16">
        <f t="shared" si="10"/>
        <v>8.520179372197309E-2</v>
      </c>
      <c r="AN16">
        <f t="shared" si="11"/>
        <v>6.2962962962962957E-2</v>
      </c>
      <c r="AO16">
        <f t="shared" si="12"/>
        <v>3.5874439461883408E-2</v>
      </c>
      <c r="AP16">
        <f t="shared" si="15"/>
        <v>2.6905829596412554E-2</v>
      </c>
      <c r="AQ16">
        <f t="shared" si="13"/>
        <v>0.10762331838565022</v>
      </c>
      <c r="AR16">
        <f t="shared" si="14"/>
        <v>0.28699551569506726</v>
      </c>
      <c r="AS16" s="191" t="s">
        <v>62</v>
      </c>
      <c r="AT16" s="192" t="str">
        <f>VLOOKUP($AS16,$B$77:$AA$90,AT$11,FALSE)</f>
        <v>F</v>
      </c>
      <c r="AU16" s="192" t="str">
        <f>VLOOKUP($AS16,$B$77:$AA$90,AU$11,FALSE)</f>
        <v>6'1"</v>
      </c>
      <c r="AV16" s="192">
        <f>VLOOKUP($AS16,$B$77:$AA$90,AV$11,FALSE)</f>
        <v>33</v>
      </c>
      <c r="AW16" s="192">
        <f>VLOOKUP($AS16,$B$77:$AA$90,AW$11,FALSE)</f>
        <v>22.3</v>
      </c>
      <c r="AX16" s="192">
        <f>VLOOKUP($AS16,$B$77:$AA$90,AX$11,FALSE)</f>
        <v>2.7</v>
      </c>
      <c r="AY16" s="192">
        <f>VLOOKUP($AS16,$B$77:$AA$90,AY$11,FALSE)</f>
        <v>5.6</v>
      </c>
      <c r="AZ16" s="192">
        <f>VLOOKUP($AS16,$B$77:$AA$90,AZ$11,FALSE)</f>
        <v>48.4</v>
      </c>
      <c r="BA16" s="192">
        <f>VLOOKUP($AS16,$B$77:$AA$90,BA$11,FALSE)</f>
        <v>2.2999999999999998</v>
      </c>
      <c r="BB16" s="192">
        <f>VLOOKUP($AS16,$B$77:$AA$90,BB$11,FALSE)</f>
        <v>4.3</v>
      </c>
      <c r="BC16" s="192">
        <f>VLOOKUP($AS16,$B$77:$AA$90,BC$11,FALSE)</f>
        <v>53.9</v>
      </c>
      <c r="BD16" s="192">
        <f>VLOOKUP($AS16,$B$77:$AA$90,BD$11,FALSE)</f>
        <v>0.4</v>
      </c>
      <c r="BE16" s="192">
        <f>VLOOKUP($AS16,$B$77:$AA$90,BE$11,FALSE)</f>
        <v>1.4</v>
      </c>
      <c r="BF16" s="192">
        <f>VLOOKUP($AS16,$B$77:$AA$90,BF$11,FALSE)</f>
        <v>31.1</v>
      </c>
      <c r="BG16" s="192">
        <f>VLOOKUP($AS16,$B$77:$AA$90,BG$11,FALSE)</f>
        <v>0.5</v>
      </c>
      <c r="BH16" s="192">
        <f>VLOOKUP($AS16,$B$77:$AA$90,BH$11,FALSE)</f>
        <v>1.1000000000000001</v>
      </c>
      <c r="BI16" s="192">
        <f>VLOOKUP($AS16,$B$77:$AA$90,BI$11,FALSE)</f>
        <v>51.4</v>
      </c>
      <c r="BJ16" s="192">
        <f>VLOOKUP($AS16,$B$77:$AA$90,BJ$11,FALSE)</f>
        <v>2.4</v>
      </c>
      <c r="BK16" s="192">
        <f>VLOOKUP($AS16,$B$77:$AA$90,BK$11,FALSE)</f>
        <v>3</v>
      </c>
      <c r="BL16" s="192">
        <f>VLOOKUP($AS16,$B$77:$AA$90,BL$11,FALSE)</f>
        <v>5.4</v>
      </c>
      <c r="BM16" s="192">
        <f>VLOOKUP($AS16,$B$77:$AA$90,BM$11,FALSE)</f>
        <v>1.9</v>
      </c>
      <c r="BN16" s="192">
        <f>VLOOKUP($AS16,$B$77:$AA$90,BN$11,FALSE)</f>
        <v>1.3</v>
      </c>
      <c r="BO16" s="192">
        <f>VLOOKUP($AS16,$B$77:$AA$90,BO$11,FALSE)</f>
        <v>0.8</v>
      </c>
      <c r="BP16" s="192">
        <f>VLOOKUP($AS16,$B$77:$AA$90,BP$11,FALSE)</f>
        <v>0.6</v>
      </c>
      <c r="BQ16" s="192">
        <f>VLOOKUP($AS16,$B$77:$AA$90,BQ$11,FALSE)</f>
        <v>2.4</v>
      </c>
      <c r="BR16" s="192">
        <f>VLOOKUP($AS16,$B$77:$AA$90,BR$11,FALSE)</f>
        <v>6.4</v>
      </c>
    </row>
    <row r="17" spans="2:70" x14ac:dyDescent="0.2">
      <c r="B17" s="191" t="s">
        <v>61</v>
      </c>
      <c r="C17" s="192" t="str">
        <f>VLOOKUP($B17,$B$77:$AA$90,C$11,FALSE)</f>
        <v>C</v>
      </c>
      <c r="D17" s="192" t="str">
        <f>VLOOKUP($B17,$B$77:$AA$90,D$11,FALSE)</f>
        <v>6'3"</v>
      </c>
      <c r="E17" s="192">
        <f>VLOOKUP($B17,$B$77:$AA$90,E$11,FALSE)</f>
        <v>33</v>
      </c>
      <c r="F17" s="192">
        <f>VLOOKUP($B17,$B$77:$AA$90,F$11,FALSE)</f>
        <v>27</v>
      </c>
      <c r="G17" s="192">
        <f>VLOOKUP($B17,$B$77:$AA$90,G$11,FALSE)</f>
        <v>5</v>
      </c>
      <c r="H17" s="192">
        <f>VLOOKUP($B17,$B$77:$AA$90,H$11,FALSE)</f>
        <v>10</v>
      </c>
      <c r="I17" s="192">
        <f>VLOOKUP($B17,$B$77:$AA$90,I$11,FALSE)</f>
        <v>49.8</v>
      </c>
      <c r="J17" s="192">
        <f>VLOOKUP($B17,$B$77:$AA$90,J$11,FALSE)</f>
        <v>4</v>
      </c>
      <c r="K17" s="192">
        <f>VLOOKUP($B17,$B$77:$AA$90,K$11,FALSE)</f>
        <v>7.4</v>
      </c>
      <c r="L17" s="192">
        <f>VLOOKUP($B17,$B$77:$AA$90,L$11,FALSE)</f>
        <v>54.3</v>
      </c>
      <c r="M17" s="192">
        <f>VLOOKUP($B17,$B$77:$AA$90,M$11,FALSE)</f>
        <v>1</v>
      </c>
      <c r="N17" s="192">
        <f>VLOOKUP($B17,$B$77:$AA$90,N$11,FALSE)</f>
        <v>2.6</v>
      </c>
      <c r="O17" s="192">
        <f>VLOOKUP($B17,$B$77:$AA$90,O$11,FALSE)</f>
        <v>37.200000000000003</v>
      </c>
      <c r="P17" s="192">
        <f>VLOOKUP($B17,$B$77:$AA$90,P$11,FALSE)</f>
        <v>1.6</v>
      </c>
      <c r="Q17" s="192">
        <f>VLOOKUP($B17,$B$77:$AA$90,Q$11,FALSE)</f>
        <v>2</v>
      </c>
      <c r="R17" s="192">
        <f>VLOOKUP($B17,$B$77:$AA$90,R$11,FALSE)</f>
        <v>80</v>
      </c>
      <c r="S17" s="192">
        <f>VLOOKUP($B17,$B$77:$AA$90,S$11,FALSE)</f>
        <v>1.8</v>
      </c>
      <c r="T17" s="192">
        <f>VLOOKUP($B17,$B$77:$AA$90,T$11,FALSE)</f>
        <v>4.7</v>
      </c>
      <c r="U17" s="192">
        <f>VLOOKUP($B17,$B$77:$AA$90,U$11,FALSE)</f>
        <v>6.5</v>
      </c>
      <c r="V17" s="192">
        <f>VLOOKUP($B17,$B$77:$AA$90,V$11,FALSE)</f>
        <v>1.9</v>
      </c>
      <c r="W17" s="192">
        <f>VLOOKUP($B17,$B$77:$AA$90,W$11,FALSE)</f>
        <v>1.7</v>
      </c>
      <c r="X17" s="192">
        <f>VLOOKUP($B17,$B$77:$AA$90,X$11,FALSE)</f>
        <v>0.8</v>
      </c>
      <c r="Y17" s="192">
        <f>VLOOKUP($B17,$B$77:$AA$90,Y$11,FALSE)</f>
        <v>0.7</v>
      </c>
      <c r="Z17" s="192">
        <f>VLOOKUP($B17,$B$77:$AA$90,Z$11,FALSE)</f>
        <v>2.6</v>
      </c>
      <c r="AA17" s="192">
        <f>VLOOKUP($B17,$B$77:$AA$90,AA$11,FALSE)</f>
        <v>12.5</v>
      </c>
      <c r="AC17">
        <f t="shared" si="0"/>
        <v>6.6666666666666666E-2</v>
      </c>
      <c r="AD17">
        <f t="shared" si="1"/>
        <v>0.17407407407407408</v>
      </c>
      <c r="AE17">
        <f t="shared" si="2"/>
        <v>0.18518518518518517</v>
      </c>
      <c r="AF17">
        <f t="shared" si="3"/>
        <v>0.37037037037037035</v>
      </c>
      <c r="AG17">
        <f t="shared" si="4"/>
        <v>0.14814814814814814</v>
      </c>
      <c r="AH17">
        <f t="shared" si="5"/>
        <v>0.27407407407407408</v>
      </c>
      <c r="AI17">
        <f t="shared" si="6"/>
        <v>3.7037037037037035E-2</v>
      </c>
      <c r="AJ17">
        <f t="shared" si="7"/>
        <v>9.6296296296296297E-2</v>
      </c>
      <c r="AK17">
        <f t="shared" si="8"/>
        <v>5.9259259259259262E-2</v>
      </c>
      <c r="AL17">
        <f t="shared" si="9"/>
        <v>7.407407407407407E-2</v>
      </c>
      <c r="AM17">
        <f t="shared" si="10"/>
        <v>7.0370370370370361E-2</v>
      </c>
      <c r="AN17">
        <f t="shared" si="11"/>
        <v>7.0175438596491224E-2</v>
      </c>
      <c r="AO17">
        <f t="shared" si="12"/>
        <v>2.9629629629629631E-2</v>
      </c>
      <c r="AP17">
        <f t="shared" si="15"/>
        <v>2.5925925925925925E-2</v>
      </c>
      <c r="AQ17">
        <f t="shared" si="13"/>
        <v>9.6296296296296297E-2</v>
      </c>
      <c r="AR17">
        <f t="shared" si="14"/>
        <v>0.46296296296296297</v>
      </c>
      <c r="AS17" s="191" t="s">
        <v>63</v>
      </c>
      <c r="AT17" s="192" t="str">
        <f>VLOOKUP($AS17,$B$77:$AA$90,AT$11,FALSE)</f>
        <v>F</v>
      </c>
      <c r="AU17" s="192" t="str">
        <f>VLOOKUP($AS17,$B$77:$AA$90,AU$11,FALSE)</f>
        <v>6'4"</v>
      </c>
      <c r="AV17" s="192">
        <f>VLOOKUP($AS17,$B$77:$AA$90,AV$11,FALSE)</f>
        <v>30</v>
      </c>
      <c r="AW17" s="192">
        <f>VLOOKUP($AS17,$B$77:$AA$90,AW$11,FALSE)</f>
        <v>18.8</v>
      </c>
      <c r="AX17" s="192">
        <f>VLOOKUP($AS17,$B$77:$AA$90,AX$11,FALSE)</f>
        <v>3.9</v>
      </c>
      <c r="AY17" s="192">
        <f>VLOOKUP($AS17,$B$77:$AA$90,AY$11,FALSE)</f>
        <v>8</v>
      </c>
      <c r="AZ17" s="192">
        <f>VLOOKUP($AS17,$B$77:$AA$90,AZ$11,FALSE)</f>
        <v>48.1</v>
      </c>
      <c r="BA17" s="192">
        <f>VLOOKUP($AS17,$B$77:$AA$90,BA$11,FALSE)</f>
        <v>3.1</v>
      </c>
      <c r="BB17" s="192">
        <f>VLOOKUP($AS17,$B$77:$AA$90,BB$11,FALSE)</f>
        <v>6.1</v>
      </c>
      <c r="BC17" s="192">
        <f>VLOOKUP($AS17,$B$77:$AA$90,BC$11,FALSE)</f>
        <v>50.5</v>
      </c>
      <c r="BD17" s="192">
        <f>VLOOKUP($AS17,$B$77:$AA$90,BD$11,FALSE)</f>
        <v>0.8</v>
      </c>
      <c r="BE17" s="192">
        <f>VLOOKUP($AS17,$B$77:$AA$90,BE$11,FALSE)</f>
        <v>2</v>
      </c>
      <c r="BF17" s="192">
        <f>VLOOKUP($AS17,$B$77:$AA$90,BF$11,FALSE)</f>
        <v>40.700000000000003</v>
      </c>
      <c r="BG17" s="192">
        <f>VLOOKUP($AS17,$B$77:$AA$90,BG$11,FALSE)</f>
        <v>1</v>
      </c>
      <c r="BH17" s="192">
        <f>VLOOKUP($AS17,$B$77:$AA$90,BH$11,FALSE)</f>
        <v>1.3</v>
      </c>
      <c r="BI17" s="192">
        <f>VLOOKUP($AS17,$B$77:$AA$90,BI$11,FALSE)</f>
        <v>76.3</v>
      </c>
      <c r="BJ17" s="192">
        <f>VLOOKUP($AS17,$B$77:$AA$90,BJ$11,FALSE)</f>
        <v>1.4</v>
      </c>
      <c r="BK17" s="192">
        <f>VLOOKUP($AS17,$B$77:$AA$90,BK$11,FALSE)</f>
        <v>3</v>
      </c>
      <c r="BL17" s="192">
        <f>VLOOKUP($AS17,$B$77:$AA$90,BL$11,FALSE)</f>
        <v>4.5</v>
      </c>
      <c r="BM17" s="192">
        <f>VLOOKUP($AS17,$B$77:$AA$90,BM$11,FALSE)</f>
        <v>1</v>
      </c>
      <c r="BN17" s="192">
        <f>VLOOKUP($AS17,$B$77:$AA$90,BN$11,FALSE)</f>
        <v>1.3</v>
      </c>
      <c r="BO17" s="192">
        <f>VLOOKUP($AS17,$B$77:$AA$90,BO$11,FALSE)</f>
        <v>0.4</v>
      </c>
      <c r="BP17" s="192">
        <f>VLOOKUP($AS17,$B$77:$AA$90,BP$11,FALSE)</f>
        <v>1.1000000000000001</v>
      </c>
      <c r="BQ17" s="192">
        <f>VLOOKUP($AS17,$B$77:$AA$90,BQ$11,FALSE)</f>
        <v>1.9</v>
      </c>
      <c r="BR17" s="192">
        <f>VLOOKUP($AS17,$B$77:$AA$90,BR$11,FALSE)</f>
        <v>9.5</v>
      </c>
    </row>
    <row r="18" spans="2:70" x14ac:dyDescent="0.2">
      <c r="B18" s="193" t="s">
        <v>70</v>
      </c>
      <c r="C18" s="192" t="str">
        <f>VLOOKUP($B18,$B$77:$AA$90,C$11,FALSE)</f>
        <v>G</v>
      </c>
      <c r="D18" s="192" t="str">
        <f>VLOOKUP($B18,$B$77:$AA$90,D$11,FALSE)</f>
        <v>5'11"</v>
      </c>
      <c r="E18" s="192">
        <f>VLOOKUP($B18,$B$77:$AA$90,E$11,FALSE)</f>
        <v>20</v>
      </c>
      <c r="F18" s="192">
        <f>VLOOKUP($B18,$B$77:$AA$90,F$11,FALSE)</f>
        <v>5.7</v>
      </c>
      <c r="G18" s="192">
        <f>VLOOKUP($B18,$B$77:$AA$90,G$11,FALSE)</f>
        <v>0.6</v>
      </c>
      <c r="H18" s="192">
        <f>VLOOKUP($B18,$B$77:$AA$90,H$11,FALSE)</f>
        <v>1.2</v>
      </c>
      <c r="I18" s="192">
        <f>VLOOKUP($B18,$B$77:$AA$90,I$11,FALSE)</f>
        <v>44</v>
      </c>
      <c r="J18" s="192">
        <f>VLOOKUP($B18,$B$77:$AA$90,J$11,FALSE)</f>
        <v>0.1</v>
      </c>
      <c r="K18" s="192">
        <f>VLOOKUP($B18,$B$77:$AA$90,K$11,FALSE)</f>
        <v>0.4</v>
      </c>
      <c r="L18" s="192">
        <f>VLOOKUP($B18,$B$77:$AA$90,L$11,FALSE)</f>
        <v>25</v>
      </c>
      <c r="M18" s="192">
        <f>VLOOKUP($B18,$B$77:$AA$90,M$11,FALSE)</f>
        <v>0.5</v>
      </c>
      <c r="N18" s="192">
        <f>VLOOKUP($B18,$B$77:$AA$90,N$11,FALSE)</f>
        <v>0.8</v>
      </c>
      <c r="O18" s="192">
        <f>VLOOKUP($B18,$B$77:$AA$90,O$11,FALSE)</f>
        <v>52.9</v>
      </c>
      <c r="P18" s="192">
        <f>VLOOKUP($B18,$B$77:$AA$90,P$11,FALSE)</f>
        <v>0.1</v>
      </c>
      <c r="Q18" s="192">
        <f>VLOOKUP($B18,$B$77:$AA$90,Q$11,FALSE)</f>
        <v>0.1</v>
      </c>
      <c r="R18" s="192">
        <f>VLOOKUP($B18,$B$77:$AA$90,R$11,FALSE)</f>
        <v>50</v>
      </c>
      <c r="S18" s="192">
        <f>VLOOKUP($B18,$B$77:$AA$90,S$11,FALSE)</f>
        <v>0</v>
      </c>
      <c r="T18" s="192">
        <f>VLOOKUP($B18,$B$77:$AA$90,T$11,FALSE)</f>
        <v>0.3</v>
      </c>
      <c r="U18" s="192">
        <f>VLOOKUP($B18,$B$77:$AA$90,U$11,FALSE)</f>
        <v>0.3</v>
      </c>
      <c r="V18" s="192">
        <f>VLOOKUP($B18,$B$77:$AA$90,V$11,FALSE)</f>
        <v>0.2</v>
      </c>
      <c r="W18" s="192">
        <f>VLOOKUP($B18,$B$77:$AA$90,W$11,FALSE)</f>
        <v>0.4</v>
      </c>
      <c r="X18" s="192">
        <f>VLOOKUP($B18,$B$77:$AA$90,X$11,FALSE)</f>
        <v>0.2</v>
      </c>
      <c r="Y18" s="192">
        <f>VLOOKUP($B18,$B$77:$AA$90,Y$11,FALSE)</f>
        <v>0</v>
      </c>
      <c r="Z18" s="192">
        <f>VLOOKUP($B18,$B$77:$AA$90,Z$11,FALSE)</f>
        <v>0.7</v>
      </c>
      <c r="AA18" s="192">
        <f>VLOOKUP($B18,$B$77:$AA$90,AA$11,FALSE)</f>
        <v>1.6</v>
      </c>
      <c r="AC18">
        <f t="shared" si="0"/>
        <v>0</v>
      </c>
      <c r="AD18">
        <f t="shared" si="1"/>
        <v>5.2631578947368418E-2</v>
      </c>
      <c r="AE18">
        <f t="shared" si="2"/>
        <v>0.10526315789473684</v>
      </c>
      <c r="AF18">
        <f t="shared" si="3"/>
        <v>0.21052631578947367</v>
      </c>
      <c r="AG18">
        <f t="shared" si="4"/>
        <v>1.7543859649122806E-2</v>
      </c>
      <c r="AH18">
        <f t="shared" si="5"/>
        <v>7.0175438596491224E-2</v>
      </c>
      <c r="AI18">
        <f t="shared" si="6"/>
        <v>8.771929824561403E-2</v>
      </c>
      <c r="AJ18">
        <f t="shared" si="7"/>
        <v>0.14035087719298245</v>
      </c>
      <c r="AK18">
        <f t="shared" si="8"/>
        <v>1.7543859649122806E-2</v>
      </c>
      <c r="AL18">
        <f t="shared" si="9"/>
        <v>1.7543859649122806E-2</v>
      </c>
      <c r="AM18">
        <f t="shared" si="10"/>
        <v>3.5087719298245612E-2</v>
      </c>
      <c r="AN18" t="e">
        <f>#REF!/#REF!</f>
        <v>#REF!</v>
      </c>
      <c r="AO18">
        <f t="shared" si="12"/>
        <v>3.5087719298245612E-2</v>
      </c>
      <c r="AP18">
        <f t="shared" si="15"/>
        <v>0</v>
      </c>
      <c r="AQ18">
        <f t="shared" si="13"/>
        <v>0.12280701754385964</v>
      </c>
      <c r="AR18">
        <f t="shared" si="14"/>
        <v>0.2807017543859649</v>
      </c>
      <c r="AS18" s="193" t="s">
        <v>58</v>
      </c>
      <c r="AT18" s="192" t="str">
        <f>VLOOKUP($AS18,$B$77:$AA$90,AT$11,FALSE)</f>
        <v>G</v>
      </c>
      <c r="AU18" s="192" t="str">
        <f>VLOOKUP($AS18,$B$77:$AA$90,AU$11,FALSE)</f>
        <v>5'5"</v>
      </c>
      <c r="AV18" s="192">
        <f>VLOOKUP($AS18,$B$77:$AA$90,AV$11,FALSE)</f>
        <v>33</v>
      </c>
      <c r="AW18" s="192">
        <f>VLOOKUP($AS18,$B$77:$AA$90,AW$11,FALSE)</f>
        <v>33.200000000000003</v>
      </c>
      <c r="AX18" s="192">
        <f>VLOOKUP($AS18,$B$77:$AA$90,AX$11,FALSE)</f>
        <v>3.2</v>
      </c>
      <c r="AY18" s="192">
        <f>VLOOKUP($AS18,$B$77:$AA$90,AY$11,FALSE)</f>
        <v>8.9</v>
      </c>
      <c r="AZ18" s="192">
        <f>VLOOKUP($AS18,$B$77:$AA$90,AZ$11,FALSE)</f>
        <v>35.4</v>
      </c>
      <c r="BA18" s="192">
        <f>VLOOKUP($AS18,$B$77:$AA$90,BA$11,FALSE)</f>
        <v>0.8</v>
      </c>
      <c r="BB18" s="192">
        <f>VLOOKUP($AS18,$B$77:$AA$90,BB$11,FALSE)</f>
        <v>2.7</v>
      </c>
      <c r="BC18" s="192">
        <f>VLOOKUP($AS18,$B$77:$AA$90,BC$11,FALSE)</f>
        <v>27.8</v>
      </c>
      <c r="BD18" s="192">
        <f>VLOOKUP($AS18,$B$77:$AA$90,BD$11,FALSE)</f>
        <v>2.4</v>
      </c>
      <c r="BE18" s="192">
        <f>VLOOKUP($AS18,$B$77:$AA$90,BE$11,FALSE)</f>
        <v>6.2</v>
      </c>
      <c r="BF18" s="192">
        <f>VLOOKUP($AS18,$B$77:$AA$90,BF$11,FALSE)</f>
        <v>38.700000000000003</v>
      </c>
      <c r="BG18" s="192">
        <f>VLOOKUP($AS18,$B$77:$AA$90,BG$11,FALSE)</f>
        <v>0.9</v>
      </c>
      <c r="BH18" s="192">
        <f>VLOOKUP($AS18,$B$77:$AA$90,BH$11,FALSE)</f>
        <v>1.1000000000000001</v>
      </c>
      <c r="BI18" s="192">
        <f>VLOOKUP($AS18,$B$77:$AA$90,BI$11,FALSE)</f>
        <v>83.3</v>
      </c>
      <c r="BJ18" s="192">
        <f>VLOOKUP($AS18,$B$77:$AA$90,BJ$11,FALSE)</f>
        <v>0.4</v>
      </c>
      <c r="BK18" s="192">
        <f>VLOOKUP($AS18,$B$77:$AA$90,BK$11,FALSE)</f>
        <v>2.5</v>
      </c>
      <c r="BL18" s="192">
        <f>VLOOKUP($AS18,$B$77:$AA$90,BL$11,FALSE)</f>
        <v>2.9</v>
      </c>
      <c r="BM18" s="192">
        <f>VLOOKUP($AS18,$B$77:$AA$90,BM$11,FALSE)</f>
        <v>3.9</v>
      </c>
      <c r="BN18" s="192">
        <f>VLOOKUP($AS18,$B$77:$AA$90,BN$11,FALSE)</f>
        <v>2.1</v>
      </c>
      <c r="BO18" s="192">
        <f>VLOOKUP($AS18,$B$77:$AA$90,BO$11,FALSE)</f>
        <v>1.9</v>
      </c>
      <c r="BP18" s="192">
        <f>VLOOKUP($AS18,$B$77:$AA$90,BP$11,FALSE)</f>
        <v>0.2</v>
      </c>
      <c r="BQ18" s="192">
        <f>VLOOKUP($AS18,$B$77:$AA$90,BQ$11,FALSE)</f>
        <v>1.3</v>
      </c>
      <c r="BR18" s="192">
        <f>VLOOKUP($AS18,$B$77:$AA$90,BR$11,FALSE)</f>
        <v>9.6</v>
      </c>
    </row>
    <row r="19" spans="2:70" x14ac:dyDescent="0.2">
      <c r="B19" s="194" t="s">
        <v>118</v>
      </c>
      <c r="C19" s="192"/>
      <c r="D19" s="192"/>
      <c r="E19" s="192"/>
      <c r="F19" s="192"/>
      <c r="G19" s="192">
        <f t="shared" ref="G19:V19" si="16">((G14/$F14)+(G15/$F15)+(G16/$F16)+(G17/$F17)+(G18/$F18))*40</f>
        <v>26.532620953514346</v>
      </c>
      <c r="H19" s="192">
        <f t="shared" si="16"/>
        <v>60.354953413337526</v>
      </c>
      <c r="I19" s="195">
        <f>G19/H19</f>
        <v>0.43960966669640478</v>
      </c>
      <c r="J19" s="192">
        <f t="shared" si="16"/>
        <v>16.311690866288771</v>
      </c>
      <c r="K19" s="192">
        <f t="shared" si="16"/>
        <v>36.087348390671671</v>
      </c>
      <c r="L19" s="195">
        <f>J19/K19</f>
        <v>0.45200580241315902</v>
      </c>
      <c r="M19" s="192">
        <f t="shared" si="16"/>
        <v>10.085794952090437</v>
      </c>
      <c r="N19" s="192">
        <f t="shared" si="16"/>
        <v>24.446977219975278</v>
      </c>
      <c r="O19" s="195">
        <f>M19/N19</f>
        <v>0.41255795599340916</v>
      </c>
      <c r="P19" s="192">
        <f t="shared" si="16"/>
        <v>10.323593362550231</v>
      </c>
      <c r="Q19" s="192">
        <f t="shared" si="16"/>
        <v>13.584734345772363</v>
      </c>
      <c r="R19" s="195">
        <f>P19/Q19</f>
        <v>0.75994076142997857</v>
      </c>
      <c r="S19" s="192">
        <f t="shared" si="16"/>
        <v>9.2102838696928053</v>
      </c>
      <c r="T19" s="192">
        <f t="shared" si="16"/>
        <v>22.731710503181564</v>
      </c>
      <c r="U19" s="192">
        <f t="shared" si="16"/>
        <v>32.077129508009506</v>
      </c>
      <c r="V19" s="192">
        <f t="shared" si="16"/>
        <v>17.054920246076183</v>
      </c>
      <c r="W19" s="192">
        <f>((W14/$F14)+(W15/$F15)+(W16/$F16)+(W17/$F17)+(W18/$F18))*40</f>
        <v>13.701008622841812</v>
      </c>
      <c r="X19" s="192">
        <f>((X14/$F14)+(X15/$F15)+(X16/$F16)+(X17/$F17)+(X18/$F18))*40</f>
        <v>8.4749903242585312</v>
      </c>
      <c r="Y19" s="192">
        <f>((Y14/$F14)+(Y15/$F15)+(Y16/$F16)+(Y17/$F17)+(Y18/$F18))*40</f>
        <v>2.7596394817206309</v>
      </c>
      <c r="Z19" s="192">
        <f>SUM(AQ14:AQ18)*40</f>
        <v>18.01370872765159</v>
      </c>
      <c r="AA19" s="192">
        <f>2*J19 +3*M19 + P19</f>
        <v>73.204359951399084</v>
      </c>
      <c r="AS19" s="194" t="s">
        <v>118</v>
      </c>
      <c r="AT19" s="192"/>
      <c r="AU19" s="192"/>
      <c r="AV19" s="192"/>
      <c r="AW19" s="192"/>
      <c r="AX19" s="192">
        <f>((AX14/$AW14)+(AX15/$AW15)+(AX16/$AW16)+(AX17/$AW17)+(AX18/$AW18))*40</f>
        <v>29.55629313481554</v>
      </c>
      <c r="AY19" s="192">
        <f>((AY14/$AW14)+(AY15/$AW15)+(AY16/$AW16)+(AY17/$AW17)+(AY18/$AW18))*40</f>
        <v>64.264842975304447</v>
      </c>
      <c r="AZ19" s="192">
        <f>((AZ14/$AW14)+(AZ15/$AW15)+(AZ16/$AW16)+(AZ17/$AW17)+(AZ18/$AW18))*40</f>
        <v>365.51715260691958</v>
      </c>
      <c r="BA19" s="192">
        <f>((BA14/$AW14)+(BA15/$AW15)+(BA16/$AW16)+(BA17/$AW17)+(BA18/$AW18))*40</f>
        <v>21.950069617427786</v>
      </c>
      <c r="BB19" s="192">
        <f>((BB14/$AW14)+(BB15/$AW15)+(BB16/$AW16)+(BB17/$AW17)+(BB18/$AW18))*40</f>
        <v>44.263635103105813</v>
      </c>
      <c r="BC19" s="192">
        <f>((BC14/$AW14)+(BC15/$AW15)+(BC16/$AW16)+(BC17/$AW17)+(BC18/$AW18))*40</f>
        <v>380.57531778474413</v>
      </c>
      <c r="BD19" s="192">
        <f>((BD14/$AW14)+(BD15/$AW15)+(BD16/$AW16)+(BD17/$AW17)+(BD18/$AW18))*40</f>
        <v>7.6062235173877557</v>
      </c>
      <c r="BE19" s="192">
        <f>((BE14/$AW14)+(BE15/$AW15)+(BE16/$AW16)+(BE17/$AW17)+(BE18/$AW18))*40</f>
        <v>20.393346026954863</v>
      </c>
      <c r="BF19" s="192">
        <f>((BF14/$AW14)+(BF15/$AW15)+(BF16/$AW16)+(BF17/$AW17)+(BF18/$AW18))*40</f>
        <v>294.01642026403306</v>
      </c>
      <c r="BG19" s="192">
        <f>((BG14/$AW14)+(BG15/$AW15)+(BG16/$AW16)+(BG17/$AW17)+(BG18/$AW18))*40</f>
        <v>11.631770653664489</v>
      </c>
      <c r="BH19" s="192">
        <f>((BH14/$AW14)+(BH15/$AW15)+(BH16/$AW16)+(BH17/$AW17)+(BH18/$AW18))*40</f>
        <v>15.806976801943494</v>
      </c>
      <c r="BI19" s="192">
        <f>((BI14/$AW14)+(BI15/$AW15)+(BI16/$AW16)+(BI17/$AW17)+(BI18/$AW18))*40</f>
        <v>574.70583484382678</v>
      </c>
      <c r="BJ19" s="192">
        <f>((BJ14/$AW14)+(BJ15/$AW15)+(BJ16/$AW16)+(BJ17/$AW17)+(BJ18/$AW18))*40</f>
        <v>11.381403059564247</v>
      </c>
      <c r="BK19" s="192">
        <f>((BK14/$AW14)+(BK15/$AW15)+(BK16/$AW16)+(BK17/$AW17)+(BK18/$AW18))*40</f>
        <v>25.671359188251319</v>
      </c>
      <c r="BL19" s="192">
        <f>((BL14/$AW14)+(BL15/$AW15)+(BL16/$AW16)+(BL17/$AW17)+(BL18/$AW18))*40</f>
        <v>37.265528205262378</v>
      </c>
      <c r="BM19" s="192">
        <f>((BM14/$AW14)+(BM15/$AW15)+(BM16/$AW16)+(BM17/$AW17)+(BM18/$AW18))*40</f>
        <v>18.337476912105053</v>
      </c>
      <c r="BN19" s="192">
        <f t="shared" ref="BN19:BQ19" si="17">((BN14/$AW14)+(BN15/$AW15)+(BN16/$AW16)+(BN17/$AW17)+(BN18/$AW18))*40</f>
        <v>12.993892639395806</v>
      </c>
      <c r="BO19" s="192">
        <f>((BO14/$AW14)+(BO15/$AW15)+(BO16/$AW16)+(BO17/$AW17)+(BO18/$AW18))*40</f>
        <v>7.3875018640215764</v>
      </c>
      <c r="BP19" s="192">
        <f>((BP14/$AW14)+(BP15/$AW15)+(BP16/$AW16)+(BP17/$AW17)+(BP18/$AW18))*40</f>
        <v>4.9658460489080856</v>
      </c>
      <c r="BQ19" s="192">
        <f t="shared" si="17"/>
        <v>17.01984012714378</v>
      </c>
      <c r="BR19" s="192">
        <f>((BR14/$AW14)+(BR15/$AW15)+(BR16/$AW16)+(BR17/$AW17)+(BR18/$AW18))*40</f>
        <v>78.048556604686951</v>
      </c>
    </row>
    <row r="20" spans="2:70" x14ac:dyDescent="0.2">
      <c r="B20" s="196" t="s">
        <v>119</v>
      </c>
      <c r="C20" s="192"/>
      <c r="D20" s="192"/>
      <c r="E20" s="192"/>
      <c r="F20" s="192"/>
      <c r="G20" s="192">
        <v>29.274509803921568</v>
      </c>
      <c r="H20" s="192">
        <v>62.647058823529413</v>
      </c>
      <c r="I20" s="195">
        <v>0.46729264475743348</v>
      </c>
      <c r="J20" s="192">
        <f>G20-M20</f>
        <v>22.509803921568626</v>
      </c>
      <c r="K20" s="192">
        <f>H20-N20</f>
        <v>44.862745098039213</v>
      </c>
      <c r="L20" s="195">
        <f>J20/K20</f>
        <v>0.50174825174825177</v>
      </c>
      <c r="M20" s="192">
        <v>6.7647058823529411</v>
      </c>
      <c r="N20" s="192">
        <v>17.784313725490197</v>
      </c>
      <c r="O20" s="195">
        <v>0.38037486218302091</v>
      </c>
      <c r="P20" s="192">
        <v>11.372549019607844</v>
      </c>
      <c r="Q20" s="192">
        <v>15.372549019607844</v>
      </c>
      <c r="R20" s="195">
        <v>0.73979591836734693</v>
      </c>
      <c r="S20" s="192">
        <v>10.529411764705882</v>
      </c>
      <c r="T20" s="192">
        <v>24.058823529411764</v>
      </c>
      <c r="U20" s="192">
        <v>34.588235294117645</v>
      </c>
      <c r="V20" s="192">
        <v>16.274509803921568</v>
      </c>
      <c r="W20" s="192">
        <v>13.96078431372549</v>
      </c>
      <c r="X20" s="192">
        <v>7.7450980392156863</v>
      </c>
      <c r="Y20" s="192">
        <v>3.0784313725490198</v>
      </c>
      <c r="Z20" s="192">
        <v>15.529411764705882</v>
      </c>
      <c r="AA20" s="192">
        <f>2*J20 +3*M20 + P20</f>
        <v>76.686274509803923</v>
      </c>
      <c r="AS20" s="196" t="s">
        <v>119</v>
      </c>
      <c r="AT20" s="192"/>
      <c r="AU20" s="192"/>
      <c r="AV20" s="192"/>
      <c r="AW20" s="192"/>
      <c r="AX20" s="192">
        <v>29.274509803921568</v>
      </c>
      <c r="AY20" s="192">
        <v>29.274509803921568</v>
      </c>
      <c r="AZ20" s="192">
        <v>29.274509803921568</v>
      </c>
      <c r="BA20" s="192">
        <v>29.274509803921568</v>
      </c>
      <c r="BB20" s="192">
        <v>29.274509803921568</v>
      </c>
      <c r="BC20" s="192">
        <v>29.274509803921568</v>
      </c>
      <c r="BD20" s="192">
        <v>29.274509803921568</v>
      </c>
      <c r="BE20" s="192">
        <v>29.274509803921568</v>
      </c>
      <c r="BF20" s="192">
        <v>29.274509803921568</v>
      </c>
      <c r="BG20" s="192">
        <v>29.274509803921568</v>
      </c>
      <c r="BH20" s="192">
        <v>29.274509803921568</v>
      </c>
      <c r="BI20" s="192">
        <v>29.274509803921568</v>
      </c>
      <c r="BJ20" s="192">
        <v>29.274509803921568</v>
      </c>
      <c r="BK20" s="192">
        <v>29.274509803921568</v>
      </c>
      <c r="BL20" s="192">
        <v>29.274509803921568</v>
      </c>
      <c r="BM20" s="192">
        <v>29.274509803921568</v>
      </c>
      <c r="BN20" s="192">
        <v>13.96078431372549</v>
      </c>
      <c r="BO20" s="192">
        <v>29.274509803921568</v>
      </c>
      <c r="BP20" s="192">
        <v>29.274509803921568</v>
      </c>
      <c r="BQ20" s="192">
        <v>15.529411764705882</v>
      </c>
      <c r="BR20" s="192">
        <v>29.274509803921568</v>
      </c>
    </row>
    <row r="23" spans="2:70" x14ac:dyDescent="0.2">
      <c r="B23" s="2"/>
      <c r="C23" s="2"/>
      <c r="D23" s="2"/>
      <c r="E23" s="2"/>
      <c r="F23" s="2"/>
      <c r="G23" s="2"/>
      <c r="H23" s="2"/>
      <c r="I23" s="2"/>
      <c r="J23" s="3" t="s">
        <v>178</v>
      </c>
      <c r="K23" s="3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BA23" s="3" t="s">
        <v>178</v>
      </c>
    </row>
    <row r="24" spans="2:70" x14ac:dyDescent="0.2">
      <c r="B24" s="198" t="s">
        <v>4</v>
      </c>
      <c r="C24" s="199" t="s">
        <v>6</v>
      </c>
      <c r="D24" s="199" t="s">
        <v>96</v>
      </c>
      <c r="E24" s="200" t="s">
        <v>7</v>
      </c>
      <c r="F24" s="200" t="s">
        <v>8</v>
      </c>
      <c r="G24" s="200" t="s">
        <v>10</v>
      </c>
      <c r="H24" s="200" t="s">
        <v>11</v>
      </c>
      <c r="I24" s="200" t="s">
        <v>12</v>
      </c>
      <c r="J24" s="200" t="s">
        <v>97</v>
      </c>
      <c r="K24" s="200" t="s">
        <v>98</v>
      </c>
      <c r="L24" s="200" t="s">
        <v>82</v>
      </c>
      <c r="M24" s="200" t="s">
        <v>99</v>
      </c>
      <c r="N24" s="200" t="s">
        <v>100</v>
      </c>
      <c r="O24" s="200" t="s">
        <v>83</v>
      </c>
      <c r="P24" s="200" t="s">
        <v>19</v>
      </c>
      <c r="Q24" s="200" t="s">
        <v>20</v>
      </c>
      <c r="R24" s="200" t="s">
        <v>21</v>
      </c>
      <c r="S24" s="200" t="s">
        <v>22</v>
      </c>
      <c r="T24" s="200" t="s">
        <v>23</v>
      </c>
      <c r="U24" s="200" t="s">
        <v>101</v>
      </c>
      <c r="V24" s="200" t="s">
        <v>25</v>
      </c>
      <c r="W24" s="200" t="s">
        <v>26</v>
      </c>
      <c r="X24" s="200" t="s">
        <v>27</v>
      </c>
      <c r="Y24" s="200" t="s">
        <v>28</v>
      </c>
      <c r="Z24" s="200" t="s">
        <v>29</v>
      </c>
      <c r="AA24" s="200" t="s">
        <v>9</v>
      </c>
      <c r="AS24" s="198" t="s">
        <v>4</v>
      </c>
      <c r="AT24" s="199" t="s">
        <v>6</v>
      </c>
      <c r="AU24" s="199" t="s">
        <v>96</v>
      </c>
      <c r="AV24" s="200" t="s">
        <v>7</v>
      </c>
      <c r="AW24" s="200" t="s">
        <v>8</v>
      </c>
      <c r="AX24" s="200" t="s">
        <v>10</v>
      </c>
      <c r="AY24" s="200" t="s">
        <v>11</v>
      </c>
      <c r="AZ24" s="200" t="s">
        <v>12</v>
      </c>
      <c r="BA24" s="200" t="s">
        <v>97</v>
      </c>
      <c r="BB24" s="200" t="s">
        <v>98</v>
      </c>
      <c r="BC24" s="200" t="s">
        <v>82</v>
      </c>
      <c r="BD24" s="200" t="s">
        <v>99</v>
      </c>
      <c r="BE24" s="200" t="s">
        <v>100</v>
      </c>
      <c r="BF24" s="200" t="s">
        <v>83</v>
      </c>
      <c r="BG24" s="200" t="s">
        <v>19</v>
      </c>
      <c r="BH24" s="200" t="s">
        <v>20</v>
      </c>
      <c r="BI24" s="200" t="s">
        <v>21</v>
      </c>
      <c r="BJ24" s="200" t="s">
        <v>22</v>
      </c>
      <c r="BK24" s="200" t="s">
        <v>23</v>
      </c>
      <c r="BL24" s="200" t="s">
        <v>101</v>
      </c>
      <c r="BM24" s="200" t="s">
        <v>25</v>
      </c>
      <c r="BN24" s="200" t="s">
        <v>26</v>
      </c>
      <c r="BO24" s="200" t="s">
        <v>27</v>
      </c>
      <c r="BP24" s="200" t="s">
        <v>28</v>
      </c>
      <c r="BQ24" s="200" t="s">
        <v>29</v>
      </c>
      <c r="BR24" s="200" t="s">
        <v>9</v>
      </c>
    </row>
    <row r="25" spans="2:70" x14ac:dyDescent="0.2">
      <c r="B25" s="201" t="str">
        <f>B14</f>
        <v>Shay Colley</v>
      </c>
      <c r="C25" s="208" t="str">
        <f t="shared" ref="C25:AA25" si="18">C14</f>
        <v>G</v>
      </c>
      <c r="D25" s="208" t="str">
        <f t="shared" si="18"/>
        <v>5'8"</v>
      </c>
      <c r="E25" s="208">
        <f t="shared" si="18"/>
        <v>27</v>
      </c>
      <c r="F25" s="208">
        <f t="shared" si="18"/>
        <v>29.6</v>
      </c>
      <c r="G25" s="208">
        <f>G14/$F14</f>
        <v>0.15540540540540537</v>
      </c>
      <c r="H25" s="208">
        <f t="shared" ref="H25:AA29" si="19">H14/$F14</f>
        <v>0.40878378378378377</v>
      </c>
      <c r="I25" s="209"/>
      <c r="J25" s="208">
        <f t="shared" si="19"/>
        <v>0.11486486486486486</v>
      </c>
      <c r="K25" s="208">
        <f t="shared" si="19"/>
        <v>0.28378378378378377</v>
      </c>
      <c r="L25" s="209"/>
      <c r="M25" s="208">
        <f>M14/$F14</f>
        <v>3.7162162162162164E-2</v>
      </c>
      <c r="N25" s="208">
        <f>N14/$F14</f>
        <v>0.125</v>
      </c>
      <c r="O25" s="209"/>
      <c r="P25" s="208">
        <f t="shared" si="19"/>
        <v>0.13175675675675674</v>
      </c>
      <c r="Q25" s="208">
        <f t="shared" si="19"/>
        <v>0.16554054054054054</v>
      </c>
      <c r="R25" s="209"/>
      <c r="S25" s="208">
        <f t="shared" si="19"/>
        <v>4.3918918918918921E-2</v>
      </c>
      <c r="T25" s="208">
        <f t="shared" si="19"/>
        <v>0.13175675675675674</v>
      </c>
      <c r="U25" s="208">
        <f t="shared" si="19"/>
        <v>0.17905405405405403</v>
      </c>
      <c r="V25" s="208">
        <f t="shared" si="19"/>
        <v>0.11824324324324324</v>
      </c>
      <c r="W25" s="208">
        <f t="shared" si="19"/>
        <v>8.7837837837837843E-2</v>
      </c>
      <c r="X25" s="208">
        <f t="shared" si="19"/>
        <v>5.4054054054054057E-2</v>
      </c>
      <c r="Y25" s="208">
        <f t="shared" si="19"/>
        <v>1.0135135135135134E-2</v>
      </c>
      <c r="Z25" s="208">
        <f t="shared" si="19"/>
        <v>8.4459459459459457E-2</v>
      </c>
      <c r="AA25" s="208">
        <f t="shared" si="19"/>
        <v>0.47635135135135132</v>
      </c>
      <c r="AS25" s="201" t="str">
        <f>AS14</f>
        <v>Jenna Allen</v>
      </c>
      <c r="AT25" s="208" t="str">
        <f t="shared" ref="AT25:BR25" si="20">AT14</f>
        <v>C</v>
      </c>
      <c r="AU25" s="208" t="str">
        <f t="shared" si="20"/>
        <v>6'3"</v>
      </c>
      <c r="AV25" s="208">
        <f t="shared" si="20"/>
        <v>33</v>
      </c>
      <c r="AW25" s="208">
        <f t="shared" si="20"/>
        <v>27</v>
      </c>
      <c r="AX25" s="208">
        <f>AX14/$AW14</f>
        <v>0.18518518518518517</v>
      </c>
      <c r="AY25" s="208">
        <f t="shared" ref="AY25:BR29" si="21">AY14/$AW14</f>
        <v>0.37037037037037035</v>
      </c>
      <c r="AZ25" s="208"/>
      <c r="BA25" s="208">
        <f t="shared" si="21"/>
        <v>0.14814814814814814</v>
      </c>
      <c r="BB25" s="208">
        <f t="shared" si="21"/>
        <v>0.27407407407407408</v>
      </c>
      <c r="BC25" s="208"/>
      <c r="BD25" s="208">
        <f t="shared" si="21"/>
        <v>3.7037037037037035E-2</v>
      </c>
      <c r="BE25" s="208">
        <f t="shared" si="21"/>
        <v>9.6296296296296297E-2</v>
      </c>
      <c r="BF25" s="208"/>
      <c r="BG25" s="208">
        <f t="shared" si="21"/>
        <v>5.9259259259259262E-2</v>
      </c>
      <c r="BH25" s="208">
        <f t="shared" si="21"/>
        <v>7.407407407407407E-2</v>
      </c>
      <c r="BI25" s="208"/>
      <c r="BJ25" s="208">
        <f t="shared" si="21"/>
        <v>6.6666666666666666E-2</v>
      </c>
      <c r="BK25" s="208">
        <f t="shared" si="21"/>
        <v>0.17407407407407408</v>
      </c>
      <c r="BL25" s="208">
        <f t="shared" si="21"/>
        <v>0.24074074074074073</v>
      </c>
      <c r="BM25" s="208">
        <f t="shared" si="21"/>
        <v>7.0370370370370361E-2</v>
      </c>
      <c r="BN25" s="208">
        <f t="shared" si="21"/>
        <v>6.2962962962962957E-2</v>
      </c>
      <c r="BO25" s="208">
        <f t="shared" si="21"/>
        <v>2.9629629629629631E-2</v>
      </c>
      <c r="BP25" s="208">
        <f t="shared" si="21"/>
        <v>2.5925925925925925E-2</v>
      </c>
      <c r="BQ25" s="208">
        <f t="shared" si="21"/>
        <v>9.6296296296296297E-2</v>
      </c>
      <c r="BR25" s="208">
        <f t="shared" si="21"/>
        <v>0.46296296296296297</v>
      </c>
    </row>
    <row r="26" spans="2:70" x14ac:dyDescent="0.2">
      <c r="B26" s="201" t="str">
        <f t="shared" ref="B26:Q29" si="22">B15</f>
        <v>Taryn McCutcheon</v>
      </c>
      <c r="C26" s="208" t="str">
        <f t="shared" si="22"/>
        <v>G</v>
      </c>
      <c r="D26" s="208" t="str">
        <f t="shared" si="22"/>
        <v>5'5"</v>
      </c>
      <c r="E26" s="208">
        <f t="shared" si="22"/>
        <v>33</v>
      </c>
      <c r="F26" s="208">
        <f t="shared" si="22"/>
        <v>33.200000000000003</v>
      </c>
      <c r="G26" s="208">
        <f>G15/$F15</f>
        <v>9.638554216867469E-2</v>
      </c>
      <c r="H26" s="208">
        <f t="shared" si="19"/>
        <v>0.26807228915662651</v>
      </c>
      <c r="I26" s="209"/>
      <c r="J26" s="208">
        <f t="shared" si="19"/>
        <v>2.4096385542168672E-2</v>
      </c>
      <c r="K26" s="208">
        <f t="shared" si="19"/>
        <v>8.1325301204819275E-2</v>
      </c>
      <c r="L26" s="209"/>
      <c r="M26" s="208">
        <f t="shared" si="19"/>
        <v>7.2289156626506021E-2</v>
      </c>
      <c r="N26" s="208">
        <f t="shared" si="19"/>
        <v>0.18674698795180722</v>
      </c>
      <c r="O26" s="209"/>
      <c r="P26" s="208">
        <f t="shared" si="19"/>
        <v>2.7108433734939756E-2</v>
      </c>
      <c r="Q26" s="208">
        <f t="shared" si="19"/>
        <v>3.313253012048193E-2</v>
      </c>
      <c r="R26" s="209"/>
      <c r="S26" s="208">
        <f t="shared" si="19"/>
        <v>1.2048192771084336E-2</v>
      </c>
      <c r="T26" s="208">
        <f t="shared" si="19"/>
        <v>7.5301204819277101E-2</v>
      </c>
      <c r="U26" s="208">
        <f t="shared" si="19"/>
        <v>8.7349397590361436E-2</v>
      </c>
      <c r="V26" s="208">
        <f t="shared" si="19"/>
        <v>0.11746987951807228</v>
      </c>
      <c r="W26" s="208">
        <f t="shared" si="19"/>
        <v>6.3253012048192767E-2</v>
      </c>
      <c r="X26" s="208">
        <f t="shared" si="19"/>
        <v>5.7228915662650592E-2</v>
      </c>
      <c r="Y26" s="208">
        <f t="shared" si="19"/>
        <v>6.0240963855421681E-3</v>
      </c>
      <c r="Z26" s="208">
        <f t="shared" si="19"/>
        <v>3.9156626506024098E-2</v>
      </c>
      <c r="AA26" s="208">
        <f t="shared" si="19"/>
        <v>0.28915662650602408</v>
      </c>
      <c r="AS26" s="201" t="str">
        <f t="shared" ref="AS26:BH29" si="23">AS15</f>
        <v>Nia Clouden</v>
      </c>
      <c r="AT26" s="208" t="str">
        <f t="shared" si="23"/>
        <v>G</v>
      </c>
      <c r="AU26" s="208" t="str">
        <f t="shared" si="23"/>
        <v>5'8"</v>
      </c>
      <c r="AV26" s="208">
        <f t="shared" si="23"/>
        <v>33</v>
      </c>
      <c r="AW26" s="208">
        <f t="shared" si="23"/>
        <v>29.5</v>
      </c>
      <c r="AX26" s="208">
        <f t="shared" ref="AX26:BM29" si="24">AX15/$AW15</f>
        <v>0.12881355932203389</v>
      </c>
      <c r="AY26" s="208">
        <f t="shared" si="24"/>
        <v>0.29152542372881357</v>
      </c>
      <c r="AZ26" s="208"/>
      <c r="BA26" s="208">
        <f t="shared" si="24"/>
        <v>0.10847457627118645</v>
      </c>
      <c r="BB26" s="208">
        <f t="shared" si="24"/>
        <v>0.23389830508474577</v>
      </c>
      <c r="BC26" s="208"/>
      <c r="BD26" s="208">
        <f t="shared" si="24"/>
        <v>2.0338983050847456E-2</v>
      </c>
      <c r="BE26" s="208">
        <f t="shared" si="24"/>
        <v>5.7627118644067797E-2</v>
      </c>
      <c r="BF26" s="208"/>
      <c r="BG26" s="208">
        <f t="shared" si="24"/>
        <v>0.12881355932203389</v>
      </c>
      <c r="BH26" s="208">
        <f t="shared" si="24"/>
        <v>0.16949152542372881</v>
      </c>
      <c r="BI26" s="208"/>
      <c r="BJ26" s="208">
        <f t="shared" si="24"/>
        <v>2.3728813559322031E-2</v>
      </c>
      <c r="BK26" s="208">
        <f t="shared" si="24"/>
        <v>9.8305084745762703E-2</v>
      </c>
      <c r="BL26" s="208">
        <f t="shared" si="24"/>
        <v>0.12203389830508475</v>
      </c>
      <c r="BM26" s="208">
        <f t="shared" si="24"/>
        <v>0.13220338983050847</v>
      </c>
      <c r="BN26" s="208">
        <f t="shared" si="21"/>
        <v>7.1186440677966104E-2</v>
      </c>
      <c r="BO26" s="208">
        <f t="shared" si="21"/>
        <v>4.0677966101694912E-2</v>
      </c>
      <c r="BP26" s="208">
        <f t="shared" si="21"/>
        <v>6.7796610169491532E-3</v>
      </c>
      <c r="BQ26" s="208">
        <f t="shared" si="21"/>
        <v>8.1355932203389825E-2</v>
      </c>
      <c r="BR26" s="208">
        <f t="shared" si="21"/>
        <v>0.40677966101694918</v>
      </c>
    </row>
    <row r="27" spans="2:70" x14ac:dyDescent="0.2">
      <c r="B27" s="201" t="str">
        <f t="shared" si="22"/>
        <v>Victoria Gaines</v>
      </c>
      <c r="C27" s="208" t="str">
        <f t="shared" si="22"/>
        <v>F</v>
      </c>
      <c r="D27" s="208" t="str">
        <f t="shared" si="22"/>
        <v>6'1"</v>
      </c>
      <c r="E27" s="208">
        <f t="shared" si="22"/>
        <v>33</v>
      </c>
      <c r="F27" s="208">
        <f t="shared" si="22"/>
        <v>22.3</v>
      </c>
      <c r="G27" s="208">
        <f t="shared" ref="G27:V29" si="25">G16/$F16</f>
        <v>0.1210762331838565</v>
      </c>
      <c r="H27" s="208">
        <f t="shared" si="25"/>
        <v>0.25112107623318386</v>
      </c>
      <c r="I27" s="209"/>
      <c r="J27" s="208">
        <f t="shared" si="25"/>
        <v>0.10313901345291479</v>
      </c>
      <c r="K27" s="208">
        <f t="shared" si="25"/>
        <v>0.19282511210762329</v>
      </c>
      <c r="L27" s="209"/>
      <c r="M27" s="208">
        <f t="shared" si="25"/>
        <v>1.7937219730941704E-2</v>
      </c>
      <c r="N27" s="208">
        <f t="shared" si="25"/>
        <v>6.2780269058295965E-2</v>
      </c>
      <c r="O27" s="209"/>
      <c r="P27" s="208">
        <f t="shared" si="25"/>
        <v>2.2421524663677129E-2</v>
      </c>
      <c r="Q27" s="208">
        <f t="shared" si="25"/>
        <v>4.932735426008969E-2</v>
      </c>
      <c r="R27" s="209"/>
      <c r="S27" s="208">
        <f t="shared" si="25"/>
        <v>0.10762331838565022</v>
      </c>
      <c r="T27" s="208">
        <f t="shared" si="25"/>
        <v>0.13452914798206278</v>
      </c>
      <c r="U27" s="208">
        <f t="shared" si="25"/>
        <v>0.24215246636771301</v>
      </c>
      <c r="V27" s="208">
        <f t="shared" si="25"/>
        <v>8.520179372197309E-2</v>
      </c>
      <c r="W27" s="208">
        <f t="shared" si="19"/>
        <v>5.829596412556054E-2</v>
      </c>
      <c r="X27" s="208">
        <f t="shared" si="19"/>
        <v>3.5874439461883408E-2</v>
      </c>
      <c r="Y27" s="208">
        <f t="shared" si="19"/>
        <v>2.6905829596412554E-2</v>
      </c>
      <c r="Z27" s="208">
        <f t="shared" si="19"/>
        <v>0.10762331838565022</v>
      </c>
      <c r="AA27" s="208">
        <f t="shared" si="19"/>
        <v>0.28699551569506726</v>
      </c>
      <c r="AS27" s="201" t="str">
        <f t="shared" si="23"/>
        <v>Victoria Gaines</v>
      </c>
      <c r="AT27" s="208" t="str">
        <f t="shared" si="23"/>
        <v>F</v>
      </c>
      <c r="AU27" s="208" t="str">
        <f t="shared" si="23"/>
        <v>6'1"</v>
      </c>
      <c r="AV27" s="208">
        <f t="shared" si="23"/>
        <v>33</v>
      </c>
      <c r="AW27" s="208">
        <f t="shared" si="23"/>
        <v>22.3</v>
      </c>
      <c r="AX27" s="208">
        <f t="shared" si="24"/>
        <v>0.1210762331838565</v>
      </c>
      <c r="AY27" s="208">
        <f t="shared" si="24"/>
        <v>0.25112107623318386</v>
      </c>
      <c r="AZ27" s="208"/>
      <c r="BA27" s="208">
        <f t="shared" si="24"/>
        <v>0.10313901345291479</v>
      </c>
      <c r="BB27" s="208">
        <f t="shared" si="24"/>
        <v>0.19282511210762329</v>
      </c>
      <c r="BC27" s="208"/>
      <c r="BD27" s="208">
        <f t="shared" si="24"/>
        <v>1.7937219730941704E-2</v>
      </c>
      <c r="BE27" s="208">
        <f t="shared" si="24"/>
        <v>6.2780269058295965E-2</v>
      </c>
      <c r="BF27" s="208"/>
      <c r="BG27" s="208">
        <f t="shared" si="24"/>
        <v>2.2421524663677129E-2</v>
      </c>
      <c r="BH27" s="208">
        <f t="shared" si="24"/>
        <v>4.932735426008969E-2</v>
      </c>
      <c r="BI27" s="208"/>
      <c r="BJ27" s="208">
        <f t="shared" si="24"/>
        <v>0.10762331838565022</v>
      </c>
      <c r="BK27" s="208">
        <f t="shared" si="24"/>
        <v>0.13452914798206278</v>
      </c>
      <c r="BL27" s="208">
        <f t="shared" si="24"/>
        <v>0.24215246636771301</v>
      </c>
      <c r="BM27" s="208">
        <f t="shared" si="24"/>
        <v>8.520179372197309E-2</v>
      </c>
      <c r="BN27" s="208">
        <f t="shared" si="21"/>
        <v>5.829596412556054E-2</v>
      </c>
      <c r="BO27" s="208">
        <f t="shared" si="21"/>
        <v>3.5874439461883408E-2</v>
      </c>
      <c r="BP27" s="208">
        <f t="shared" si="21"/>
        <v>2.6905829596412554E-2</v>
      </c>
      <c r="BQ27" s="208">
        <f t="shared" si="21"/>
        <v>0.10762331838565022</v>
      </c>
      <c r="BR27" s="208">
        <f t="shared" si="21"/>
        <v>0.28699551569506726</v>
      </c>
    </row>
    <row r="28" spans="2:70" x14ac:dyDescent="0.2">
      <c r="B28" s="201" t="str">
        <f t="shared" si="22"/>
        <v>Jenna Allen</v>
      </c>
      <c r="C28" s="208" t="str">
        <f t="shared" si="22"/>
        <v>C</v>
      </c>
      <c r="D28" s="208" t="str">
        <f t="shared" si="22"/>
        <v>6'3"</v>
      </c>
      <c r="E28" s="208">
        <f t="shared" si="22"/>
        <v>33</v>
      </c>
      <c r="F28" s="208">
        <f t="shared" si="22"/>
        <v>27</v>
      </c>
      <c r="G28" s="208">
        <f>G17/$F17</f>
        <v>0.18518518518518517</v>
      </c>
      <c r="H28" s="208">
        <f t="shared" si="25"/>
        <v>0.37037037037037035</v>
      </c>
      <c r="I28" s="209"/>
      <c r="J28" s="208">
        <f t="shared" si="25"/>
        <v>0.14814814814814814</v>
      </c>
      <c r="K28" s="208">
        <f t="shared" si="25"/>
        <v>0.27407407407407408</v>
      </c>
      <c r="L28" s="209"/>
      <c r="M28" s="208">
        <f t="shared" si="25"/>
        <v>3.7037037037037035E-2</v>
      </c>
      <c r="N28" s="208">
        <f t="shared" si="25"/>
        <v>9.6296296296296297E-2</v>
      </c>
      <c r="O28" s="209"/>
      <c r="P28" s="208">
        <f t="shared" si="25"/>
        <v>5.9259259259259262E-2</v>
      </c>
      <c r="Q28" s="208">
        <f t="shared" si="25"/>
        <v>7.407407407407407E-2</v>
      </c>
      <c r="R28" s="209"/>
      <c r="S28" s="208">
        <f t="shared" si="25"/>
        <v>6.6666666666666666E-2</v>
      </c>
      <c r="T28" s="208">
        <f t="shared" si="25"/>
        <v>0.17407407407407408</v>
      </c>
      <c r="U28" s="208">
        <f t="shared" si="25"/>
        <v>0.24074074074074073</v>
      </c>
      <c r="V28" s="208">
        <f t="shared" si="25"/>
        <v>7.0370370370370361E-2</v>
      </c>
      <c r="W28" s="208">
        <f t="shared" si="19"/>
        <v>6.2962962962962957E-2</v>
      </c>
      <c r="X28" s="208">
        <f t="shared" si="19"/>
        <v>2.9629629629629631E-2</v>
      </c>
      <c r="Y28" s="208">
        <f t="shared" si="19"/>
        <v>2.5925925925925925E-2</v>
      </c>
      <c r="Z28" s="208">
        <f t="shared" si="19"/>
        <v>9.6296296296296297E-2</v>
      </c>
      <c r="AA28" s="208">
        <f t="shared" si="19"/>
        <v>0.46296296296296297</v>
      </c>
      <c r="AS28" s="201" t="str">
        <f t="shared" si="23"/>
        <v>Sidney Cooks</v>
      </c>
      <c r="AT28" s="208" t="str">
        <f t="shared" si="23"/>
        <v>F</v>
      </c>
      <c r="AU28" s="208" t="str">
        <f t="shared" si="23"/>
        <v>6'4"</v>
      </c>
      <c r="AV28" s="208">
        <f t="shared" si="23"/>
        <v>30</v>
      </c>
      <c r="AW28" s="208">
        <f t="shared" si="23"/>
        <v>18.8</v>
      </c>
      <c r="AX28" s="208">
        <f>AX17/$AW17</f>
        <v>0.20744680851063829</v>
      </c>
      <c r="AY28" s="208">
        <f t="shared" si="24"/>
        <v>0.42553191489361702</v>
      </c>
      <c r="AZ28" s="208"/>
      <c r="BA28" s="208">
        <f t="shared" si="24"/>
        <v>0.16489361702127658</v>
      </c>
      <c r="BB28" s="208">
        <f t="shared" si="24"/>
        <v>0.32446808510638298</v>
      </c>
      <c r="BC28" s="208"/>
      <c r="BD28" s="208">
        <f t="shared" si="24"/>
        <v>4.2553191489361701E-2</v>
      </c>
      <c r="BE28" s="208">
        <f t="shared" si="24"/>
        <v>0.10638297872340426</v>
      </c>
      <c r="BF28" s="208"/>
      <c r="BG28" s="208">
        <f t="shared" si="24"/>
        <v>5.3191489361702128E-2</v>
      </c>
      <c r="BH28" s="208">
        <f t="shared" si="24"/>
        <v>6.9148936170212769E-2</v>
      </c>
      <c r="BI28" s="208"/>
      <c r="BJ28" s="208">
        <f t="shared" si="24"/>
        <v>7.4468085106382975E-2</v>
      </c>
      <c r="BK28" s="208">
        <f t="shared" si="24"/>
        <v>0.15957446808510636</v>
      </c>
      <c r="BL28" s="208">
        <f t="shared" si="24"/>
        <v>0.23936170212765956</v>
      </c>
      <c r="BM28" s="208">
        <f t="shared" si="24"/>
        <v>5.3191489361702128E-2</v>
      </c>
      <c r="BN28" s="208">
        <f t="shared" si="21"/>
        <v>6.9148936170212769E-2</v>
      </c>
      <c r="BO28" s="208">
        <f t="shared" si="21"/>
        <v>2.1276595744680851E-2</v>
      </c>
      <c r="BP28" s="208">
        <f t="shared" si="21"/>
        <v>5.8510638297872342E-2</v>
      </c>
      <c r="BQ28" s="208">
        <f t="shared" si="21"/>
        <v>0.10106382978723404</v>
      </c>
      <c r="BR28" s="208">
        <f t="shared" si="21"/>
        <v>0.50531914893617025</v>
      </c>
    </row>
    <row r="29" spans="2:70" x14ac:dyDescent="0.2">
      <c r="B29" s="201" t="str">
        <f t="shared" si="22"/>
        <v>Claire Hendrickson</v>
      </c>
      <c r="C29" s="208" t="str">
        <f t="shared" si="22"/>
        <v>G</v>
      </c>
      <c r="D29" s="208" t="str">
        <f t="shared" si="22"/>
        <v>5'11"</v>
      </c>
      <c r="E29" s="208">
        <f t="shared" si="22"/>
        <v>20</v>
      </c>
      <c r="F29" s="208">
        <f t="shared" si="22"/>
        <v>5.7</v>
      </c>
      <c r="G29" s="208">
        <f>G18/$F18</f>
        <v>0.10526315789473684</v>
      </c>
      <c r="H29" s="208">
        <f t="shared" si="25"/>
        <v>0.21052631578947367</v>
      </c>
      <c r="I29" s="209"/>
      <c r="J29" s="208">
        <f t="shared" si="25"/>
        <v>1.7543859649122806E-2</v>
      </c>
      <c r="K29" s="208">
        <f t="shared" si="25"/>
        <v>7.0175438596491224E-2</v>
      </c>
      <c r="L29" s="209"/>
      <c r="M29" s="208">
        <f t="shared" si="25"/>
        <v>8.771929824561403E-2</v>
      </c>
      <c r="N29" s="208">
        <f t="shared" si="25"/>
        <v>0.14035087719298245</v>
      </c>
      <c r="O29" s="209"/>
      <c r="P29" s="208">
        <f t="shared" si="25"/>
        <v>1.7543859649122806E-2</v>
      </c>
      <c r="Q29" s="208">
        <f t="shared" si="25"/>
        <v>1.7543859649122806E-2</v>
      </c>
      <c r="R29" s="209"/>
      <c r="S29" s="208">
        <f t="shared" si="25"/>
        <v>0</v>
      </c>
      <c r="T29" s="208">
        <f t="shared" si="25"/>
        <v>5.2631578947368418E-2</v>
      </c>
      <c r="U29" s="208">
        <f t="shared" si="25"/>
        <v>5.2631578947368418E-2</v>
      </c>
      <c r="V29" s="208">
        <f t="shared" si="25"/>
        <v>3.5087719298245612E-2</v>
      </c>
      <c r="W29" s="208">
        <f t="shared" si="19"/>
        <v>7.0175438596491224E-2</v>
      </c>
      <c r="X29" s="208">
        <f t="shared" si="19"/>
        <v>3.5087719298245612E-2</v>
      </c>
      <c r="Y29" s="208">
        <f t="shared" si="19"/>
        <v>0</v>
      </c>
      <c r="Z29" s="208">
        <f t="shared" si="19"/>
        <v>0.12280701754385964</v>
      </c>
      <c r="AA29" s="208">
        <f t="shared" si="19"/>
        <v>0.2807017543859649</v>
      </c>
      <c r="AS29" s="201" t="str">
        <f t="shared" si="23"/>
        <v>Taryn McCutcheon</v>
      </c>
      <c r="AT29" s="208" t="str">
        <f t="shared" si="23"/>
        <v>G</v>
      </c>
      <c r="AU29" s="208" t="str">
        <f t="shared" si="23"/>
        <v>5'5"</v>
      </c>
      <c r="AV29" s="208">
        <f t="shared" si="23"/>
        <v>33</v>
      </c>
      <c r="AW29" s="208">
        <f t="shared" si="23"/>
        <v>33.200000000000003</v>
      </c>
      <c r="AX29" s="208">
        <f t="shared" si="24"/>
        <v>9.638554216867469E-2</v>
      </c>
      <c r="AY29" s="208">
        <f t="shared" si="24"/>
        <v>0.26807228915662651</v>
      </c>
      <c r="AZ29" s="208"/>
      <c r="BA29" s="208">
        <f t="shared" si="24"/>
        <v>2.4096385542168672E-2</v>
      </c>
      <c r="BB29" s="208">
        <f t="shared" si="24"/>
        <v>8.1325301204819275E-2</v>
      </c>
      <c r="BC29" s="208"/>
      <c r="BD29" s="208">
        <f t="shared" si="24"/>
        <v>7.2289156626506021E-2</v>
      </c>
      <c r="BE29" s="208">
        <f t="shared" si="24"/>
        <v>0.18674698795180722</v>
      </c>
      <c r="BF29" s="208"/>
      <c r="BG29" s="208">
        <f t="shared" si="24"/>
        <v>2.7108433734939756E-2</v>
      </c>
      <c r="BH29" s="208">
        <f t="shared" si="24"/>
        <v>3.313253012048193E-2</v>
      </c>
      <c r="BI29" s="208"/>
      <c r="BJ29" s="208">
        <f t="shared" si="24"/>
        <v>1.2048192771084336E-2</v>
      </c>
      <c r="BK29" s="208">
        <f t="shared" si="24"/>
        <v>7.5301204819277101E-2</v>
      </c>
      <c r="BL29" s="208">
        <f t="shared" si="24"/>
        <v>8.7349397590361436E-2</v>
      </c>
      <c r="BM29" s="208">
        <f t="shared" si="24"/>
        <v>0.11746987951807228</v>
      </c>
      <c r="BN29" s="208">
        <f t="shared" si="21"/>
        <v>6.3253012048192767E-2</v>
      </c>
      <c r="BO29" s="208">
        <f t="shared" si="21"/>
        <v>5.7228915662650592E-2</v>
      </c>
      <c r="BP29" s="208">
        <f t="shared" si="21"/>
        <v>6.0240963855421681E-3</v>
      </c>
      <c r="BQ29" s="208">
        <f t="shared" si="21"/>
        <v>3.9156626506024098E-2</v>
      </c>
      <c r="BR29" s="208">
        <f t="shared" si="21"/>
        <v>0.28915662650602408</v>
      </c>
    </row>
    <row r="30" spans="2:70" x14ac:dyDescent="0.2">
      <c r="B30" s="203" t="s">
        <v>118</v>
      </c>
      <c r="C30" s="202"/>
      <c r="D30" s="202"/>
      <c r="E30" s="202"/>
      <c r="F30" s="202"/>
      <c r="G30" s="210">
        <f>SUMPRODUCT(G25:G29,$F$25:$F$29)/SUM($F$25:$F$29)</f>
        <v>0.13667232597623089</v>
      </c>
      <c r="H30" s="210">
        <f t="shared" ref="H30:AA30" si="26">SUMPRODUCT(H25:H29,$F$25:$F$29)/SUM($F$25:$F$29)</f>
        <v>0.3208828522920204</v>
      </c>
      <c r="I30" s="210"/>
      <c r="J30" s="210">
        <f t="shared" si="26"/>
        <v>8.9983022071307289E-2</v>
      </c>
      <c r="K30" s="210">
        <f t="shared" si="26"/>
        <v>0.19694397283531409</v>
      </c>
      <c r="L30" s="210"/>
      <c r="M30" s="210">
        <f t="shared" si="26"/>
        <v>4.584040747028862E-2</v>
      </c>
      <c r="N30" s="210">
        <f t="shared" si="26"/>
        <v>0.12478777589134125</v>
      </c>
      <c r="O30" s="210"/>
      <c r="P30" s="210">
        <f t="shared" si="26"/>
        <v>5.9422750424448209E-2</v>
      </c>
      <c r="Q30" s="210">
        <f t="shared" si="26"/>
        <v>7.8098471986417645E-2</v>
      </c>
      <c r="R30" s="210"/>
      <c r="S30" s="210">
        <f t="shared" si="26"/>
        <v>5.0084889643463491E-2</v>
      </c>
      <c r="T30" s="210">
        <f t="shared" si="26"/>
        <v>0.12224108658743633</v>
      </c>
      <c r="U30" s="210">
        <f t="shared" si="26"/>
        <v>0.1731748726655348</v>
      </c>
      <c r="V30" s="210">
        <f t="shared" si="26"/>
        <v>9.6774193548387094E-2</v>
      </c>
      <c r="W30" s="210">
        <f t="shared" si="26"/>
        <v>6.8760611205432934E-2</v>
      </c>
      <c r="X30" s="210">
        <f t="shared" si="26"/>
        <v>4.4991511035653645E-2</v>
      </c>
      <c r="Y30" s="210">
        <f t="shared" si="26"/>
        <v>1.528013582342954E-2</v>
      </c>
      <c r="Z30" s="210">
        <f t="shared" si="26"/>
        <v>8.0645161290322565E-2</v>
      </c>
      <c r="AA30" s="210">
        <f t="shared" si="26"/>
        <v>0.37521222410865873</v>
      </c>
      <c r="AS30" s="203" t="s">
        <v>118</v>
      </c>
      <c r="AT30" s="202"/>
      <c r="AU30" s="202"/>
      <c r="AV30" s="202"/>
      <c r="AW30" s="202"/>
      <c r="AX30" s="210">
        <f>SUMPRODUCT(AX25:AX29,$F$25:$F$29)/SUM($F$25:$F$29)</f>
        <v>0.15796734355790901</v>
      </c>
      <c r="AY30" s="210">
        <f t="shared" ref="AY30" si="27">SUMPRODUCT(AY25:AY29,$F$25:$F$29)/SUM($F$25:$F$29)</f>
        <v>0.333268088124618</v>
      </c>
      <c r="AZ30" s="210"/>
      <c r="BA30" s="210">
        <f t="shared" ref="BA30:BB30" si="28">SUMPRODUCT(BA25:BA29,$F$25:$F$29)/SUM($F$25:$F$29)</f>
        <v>0.12628198789943468</v>
      </c>
      <c r="BB30" s="210">
        <f t="shared" si="28"/>
        <v>0.24959430251397249</v>
      </c>
      <c r="BC30" s="210"/>
      <c r="BD30" s="210">
        <f t="shared" ref="BD30:BE30" si="29">SUMPRODUCT(BD25:BD29,$F$25:$F$29)/SUM($F$25:$F$29)</f>
        <v>3.1685355658474385E-2</v>
      </c>
      <c r="BE30" s="210">
        <f t="shared" si="29"/>
        <v>8.5741841818426465E-2</v>
      </c>
      <c r="BF30" s="210"/>
      <c r="BG30" s="210">
        <f t="shared" ref="BG30:BH30" si="30">SUMPRODUCT(BG25:BG29,$F$25:$F$29)/SUM($F$25:$F$29)</f>
        <v>6.8942041838885512E-2</v>
      </c>
      <c r="BH30" s="210">
        <f t="shared" si="30"/>
        <v>9.3171374659956521E-2</v>
      </c>
      <c r="BI30" s="210"/>
      <c r="BJ30" s="210">
        <f t="shared" ref="BJ30:BR30" si="31">SUMPRODUCT(BJ25:BJ29,$F$25:$F$29)/SUM($F$25:$F$29)</f>
        <v>6.1463861970885783E-2</v>
      </c>
      <c r="BK30" s="210">
        <f t="shared" si="31"/>
        <v>0.13713114526247594</v>
      </c>
      <c r="BL30" s="210">
        <f t="shared" si="31"/>
        <v>0.19981416700650767</v>
      </c>
      <c r="BM30" s="210">
        <f t="shared" si="31"/>
        <v>8.8946214188071429E-2</v>
      </c>
      <c r="BN30" s="210">
        <f t="shared" si="31"/>
        <v>6.5829006617000183E-2</v>
      </c>
      <c r="BO30" s="210">
        <f t="shared" si="31"/>
        <v>3.3346506078071297E-2</v>
      </c>
      <c r="BP30" s="210">
        <f t="shared" si="31"/>
        <v>2.7220855149492889E-2</v>
      </c>
      <c r="BQ30" s="210">
        <f t="shared" si="31"/>
        <v>9.2557754625318914E-2</v>
      </c>
      <c r="BR30" s="210">
        <f t="shared" si="31"/>
        <v>0.41511543499004538</v>
      </c>
    </row>
    <row r="31" spans="2:70" x14ac:dyDescent="0.2">
      <c r="B31" s="204" t="s">
        <v>119</v>
      </c>
      <c r="C31" s="202"/>
      <c r="D31" s="202"/>
      <c r="E31" s="202"/>
      <c r="F31" s="202"/>
      <c r="G31" s="205"/>
      <c r="H31" s="205"/>
      <c r="I31" s="206"/>
      <c r="J31" s="205"/>
      <c r="K31" s="205"/>
      <c r="L31" s="206"/>
      <c r="M31" s="205"/>
      <c r="N31" s="205"/>
      <c r="O31" s="206"/>
      <c r="P31" s="205"/>
      <c r="Q31" s="205"/>
      <c r="R31" s="206"/>
      <c r="S31" s="205"/>
      <c r="T31" s="205"/>
      <c r="U31" s="205"/>
      <c r="V31" s="205"/>
      <c r="W31" s="205"/>
      <c r="X31" s="205"/>
      <c r="Y31" s="205"/>
      <c r="Z31" s="205"/>
      <c r="AA31" s="205"/>
      <c r="AS31" s="204" t="s">
        <v>119</v>
      </c>
      <c r="AT31" s="202"/>
      <c r="AU31" s="202"/>
      <c r="AV31" s="202"/>
      <c r="AW31" s="202"/>
      <c r="AX31" s="205"/>
      <c r="AY31" s="205"/>
      <c r="AZ31" s="206"/>
      <c r="BA31" s="205"/>
      <c r="BB31" s="205"/>
      <c r="BC31" s="206"/>
      <c r="BD31" s="205"/>
      <c r="BE31" s="205"/>
      <c r="BF31" s="206"/>
      <c r="BG31" s="205"/>
      <c r="BH31" s="205"/>
      <c r="BI31" s="206"/>
      <c r="BJ31" s="205"/>
      <c r="BK31" s="205"/>
      <c r="BL31" s="205"/>
      <c r="BM31" s="205"/>
      <c r="BN31" s="205"/>
      <c r="BO31" s="205"/>
      <c r="BP31" s="205"/>
      <c r="BQ31" s="205"/>
      <c r="BR31" s="205"/>
    </row>
    <row r="34" spans="2:63" x14ac:dyDescent="0.2">
      <c r="J34" s="4" t="s">
        <v>120</v>
      </c>
      <c r="BA34" s="4" t="s">
        <v>120</v>
      </c>
    </row>
    <row r="35" spans="2:63" x14ac:dyDescent="0.2">
      <c r="B35" s="197" t="s">
        <v>4</v>
      </c>
      <c r="C35" s="197" t="s">
        <v>6</v>
      </c>
      <c r="D35" s="197" t="s">
        <v>96</v>
      </c>
      <c r="E35" s="192" t="s">
        <v>7</v>
      </c>
      <c r="F35" s="192" t="s">
        <v>8</v>
      </c>
      <c r="G35" s="192" t="s">
        <v>121</v>
      </c>
      <c r="H35" s="192" t="s">
        <v>122</v>
      </c>
      <c r="I35" s="192" t="s">
        <v>123</v>
      </c>
      <c r="J35" s="192" t="s">
        <v>124</v>
      </c>
      <c r="K35" s="192" t="s">
        <v>125</v>
      </c>
      <c r="L35" s="192" t="s">
        <v>84</v>
      </c>
      <c r="M35" s="192" t="s">
        <v>85</v>
      </c>
      <c r="N35" s="192" t="s">
        <v>126</v>
      </c>
      <c r="O35" s="192" t="s">
        <v>86</v>
      </c>
      <c r="P35" s="192" t="s">
        <v>127</v>
      </c>
      <c r="Q35" s="192" t="s">
        <v>128</v>
      </c>
      <c r="R35" s="192" t="s">
        <v>129</v>
      </c>
      <c r="S35" s="192" t="s">
        <v>87</v>
      </c>
      <c r="T35" s="192" t="s">
        <v>130</v>
      </c>
      <c r="AS35" s="197" t="s">
        <v>4</v>
      </c>
      <c r="AT35" s="197" t="s">
        <v>6</v>
      </c>
      <c r="AU35" s="197" t="s">
        <v>96</v>
      </c>
      <c r="AV35" s="192" t="s">
        <v>7</v>
      </c>
      <c r="AW35" s="192" t="s">
        <v>8</v>
      </c>
      <c r="AX35" s="192" t="s">
        <v>121</v>
      </c>
      <c r="AY35" s="192" t="s">
        <v>122</v>
      </c>
      <c r="AZ35" s="192" t="s">
        <v>123</v>
      </c>
      <c r="BA35" s="192" t="s">
        <v>124</v>
      </c>
      <c r="BB35" s="192" t="s">
        <v>125</v>
      </c>
      <c r="BC35" s="192" t="s">
        <v>84</v>
      </c>
      <c r="BD35" s="192" t="s">
        <v>85</v>
      </c>
      <c r="BE35" s="192" t="s">
        <v>126</v>
      </c>
      <c r="BF35" s="192" t="s">
        <v>86</v>
      </c>
      <c r="BG35" s="192" t="s">
        <v>127</v>
      </c>
      <c r="BH35" s="192" t="s">
        <v>128</v>
      </c>
      <c r="BI35" s="192" t="s">
        <v>129</v>
      </c>
      <c r="BJ35" s="192" t="s">
        <v>87</v>
      </c>
      <c r="BK35" s="192" t="s">
        <v>130</v>
      </c>
    </row>
    <row r="36" spans="2:63" x14ac:dyDescent="0.2">
      <c r="B36" s="191" t="str">
        <f>B25</f>
        <v>Shay Colley</v>
      </c>
      <c r="C36" s="192" t="str">
        <f>VLOOKUP($B36,$B$61:$T$74,C$11,FALSE)</f>
        <v>G</v>
      </c>
      <c r="D36" s="192" t="str">
        <f>VLOOKUP($B36,$B$61:$T$74,D$11,FALSE)</f>
        <v>5'8"</v>
      </c>
      <c r="E36" s="207">
        <f>VLOOKUP($B36,$B$61:$T$74,E$11,FALSE)</f>
        <v>27</v>
      </c>
      <c r="F36" s="207">
        <f>VLOOKUP($B36,$B$61:$T$74,F$11,FALSE)</f>
        <v>29.6</v>
      </c>
      <c r="G36" s="192">
        <f>VLOOKUP($B36,$B$61:$T$74,G$11,FALSE)</f>
        <v>27.1</v>
      </c>
      <c r="H36" s="192">
        <f>VLOOKUP($B36,$B$61:$T$74,H$11,FALSE)</f>
        <v>0.98</v>
      </c>
      <c r="I36" s="192">
        <f>VLOOKUP($B36,$B$61:$T$74,I$11,FALSE)</f>
        <v>42.2</v>
      </c>
      <c r="J36" s="192">
        <f>VLOOKUP($B36,$B$61:$T$74,J$11,FALSE)</f>
        <v>25.9</v>
      </c>
      <c r="K36" s="192">
        <f>VLOOKUP($B36,$B$61:$T$74,K$11,FALSE)</f>
        <v>21.5</v>
      </c>
      <c r="L36" s="192">
        <f>VLOOKUP($B36,$B$61:$T$74,L$11,FALSE)</f>
        <v>4.8</v>
      </c>
      <c r="M36" s="192">
        <f>VLOOKUP($B36,$B$61:$T$74,M$11,FALSE)</f>
        <v>14.6</v>
      </c>
      <c r="N36" s="192">
        <f>VLOOKUP($B36,$B$61:$T$74,N$11,FALSE)</f>
        <v>9.6</v>
      </c>
      <c r="O36" s="192">
        <f>VLOOKUP($B36,$B$61:$T$74,O$11,FALSE)</f>
        <v>22.5</v>
      </c>
      <c r="P36" s="192">
        <f>VLOOKUP($B36,$B$61:$T$74,P$11,FALSE)</f>
        <v>15.4</v>
      </c>
      <c r="Q36" s="192">
        <f>VLOOKUP($B36,$B$61:$T$74,Q$11,FALSE)</f>
        <v>1.34</v>
      </c>
      <c r="R36" s="192">
        <f>VLOOKUP($B36,$B$61:$T$74,R$11,FALSE)</f>
        <v>2.9</v>
      </c>
      <c r="S36" s="192">
        <f>VLOOKUP($B36,$B$61:$T$74,S$11,FALSE)</f>
        <v>1</v>
      </c>
      <c r="T36" s="192">
        <f>VLOOKUP($B36,$B$61:$T$74,T$11,FALSE)</f>
        <v>4.7</v>
      </c>
      <c r="AS36" s="191" t="str">
        <f>AS25</f>
        <v>Jenna Allen</v>
      </c>
      <c r="AT36" s="192" t="str">
        <f>VLOOKUP($AS36,$B$61:$T$74,AT$11,FALSE)</f>
        <v>C</v>
      </c>
      <c r="AU36" s="192" t="str">
        <f>VLOOKUP($AS36,$B$61:$T$74,AU$11,FALSE)</f>
        <v>6'3"</v>
      </c>
      <c r="AV36" s="192">
        <f>VLOOKUP($AS36,$B$61:$T$74,AV$11,FALSE)</f>
        <v>33</v>
      </c>
      <c r="AW36" s="192">
        <f>VLOOKUP($AS36,$B$61:$T$74,AW$11,FALSE)</f>
        <v>27</v>
      </c>
      <c r="AX36" s="192">
        <f>VLOOKUP($AS36,$B$61:$T$74,AX$11,FALSE)</f>
        <v>22.1</v>
      </c>
      <c r="AY36" s="192">
        <f>VLOOKUP($AS36,$B$61:$T$74,AY$11,FALSE)</f>
        <v>1.1399999999999999</v>
      </c>
      <c r="AZ36" s="192">
        <f>VLOOKUP($AS36,$B$61:$T$74,AZ$11,FALSE)</f>
        <v>54.7</v>
      </c>
      <c r="BA36" s="192">
        <f>VLOOKUP($AS36,$B$61:$T$74,BA$11,FALSE)</f>
        <v>23.8</v>
      </c>
      <c r="BB36" s="192">
        <f>VLOOKUP($AS36,$B$61:$T$74,BB$11,FALSE)</f>
        <v>11.2</v>
      </c>
      <c r="BC36" s="192">
        <f>VLOOKUP($AS36,$B$61:$T$74,BC$11,FALSE)</f>
        <v>7.3</v>
      </c>
      <c r="BD36" s="192">
        <f>VLOOKUP($AS36,$B$61:$T$74,BD$11,FALSE)</f>
        <v>19.100000000000001</v>
      </c>
      <c r="BE36" s="192">
        <f>VLOOKUP($AS36,$B$61:$T$74,BE$11,FALSE)</f>
        <v>13.1</v>
      </c>
      <c r="BF36" s="192">
        <f>VLOOKUP($AS36,$B$61:$T$74,BF$11,FALSE)</f>
        <v>14.2</v>
      </c>
      <c r="BG36" s="192">
        <f>VLOOKUP($AS36,$B$61:$T$74,BG$11,FALSE)</f>
        <v>13.6</v>
      </c>
      <c r="BH36" s="192">
        <f>VLOOKUP($AS36,$B$61:$T$74,BH$11,FALSE)</f>
        <v>1.1100000000000001</v>
      </c>
      <c r="BI36" s="192">
        <f>VLOOKUP($AS36,$B$61:$T$74,BI$11,FALSE)</f>
        <v>1.7</v>
      </c>
      <c r="BJ36" s="192">
        <f>VLOOKUP($AS36,$B$61:$T$74,BJ$11,FALSE)</f>
        <v>2.5</v>
      </c>
      <c r="BK36" s="192">
        <f>VLOOKUP($AS36,$B$61:$T$74,BK$11,FALSE)</f>
        <v>5.3</v>
      </c>
    </row>
    <row r="37" spans="2:63" x14ac:dyDescent="0.2">
      <c r="B37" s="191" t="str">
        <f t="shared" ref="B37:B40" si="32">B26</f>
        <v>Taryn McCutcheon</v>
      </c>
      <c r="C37" s="192" t="str">
        <f>VLOOKUP($B37,$B$61:$T$74,C$11,FALSE)</f>
        <v>G</v>
      </c>
      <c r="D37" s="192" t="str">
        <f>VLOOKUP($B37,$B$61:$T$74,D$11,FALSE)</f>
        <v>5'5"</v>
      </c>
      <c r="E37" s="207">
        <f>VLOOKUP($B37,$B$61:$T$74,E$11,FALSE)</f>
        <v>33</v>
      </c>
      <c r="F37" s="207">
        <f>VLOOKUP($B37,$B$61:$T$74,F$11,FALSE)</f>
        <v>33.200000000000003</v>
      </c>
      <c r="G37" s="192">
        <f>VLOOKUP($B37,$B$61:$T$74,G$11,FALSE)</f>
        <v>16.3</v>
      </c>
      <c r="H37" s="192">
        <f>VLOOKUP($B37,$B$61:$T$74,H$11,FALSE)</f>
        <v>1.02</v>
      </c>
      <c r="I37" s="192">
        <f>VLOOKUP($B37,$B$61:$T$74,I$11,FALSE)</f>
        <v>48.8</v>
      </c>
      <c r="J37" s="192">
        <f>VLOOKUP($B37,$B$61:$T$74,J$11,FALSE)</f>
        <v>65.599999999999994</v>
      </c>
      <c r="K37" s="192">
        <f>VLOOKUP($B37,$B$61:$T$74,K$11,FALSE)</f>
        <v>16</v>
      </c>
      <c r="L37" s="192">
        <f>VLOOKUP($B37,$B$61:$T$74,L$11,FALSE)</f>
        <v>1.4</v>
      </c>
      <c r="M37" s="192">
        <f>VLOOKUP($B37,$B$61:$T$74,M$11,FALSE)</f>
        <v>8.1</v>
      </c>
      <c r="N37" s="192">
        <f>VLOOKUP($B37,$B$61:$T$74,N$11,FALSE)</f>
        <v>4.7</v>
      </c>
      <c r="O37" s="192">
        <f>VLOOKUP($B37,$B$61:$T$74,O$11,FALSE)</f>
        <v>20.2</v>
      </c>
      <c r="P37" s="192">
        <f>VLOOKUP($B37,$B$61:$T$74,P$11,FALSE)</f>
        <v>18.2</v>
      </c>
      <c r="Q37" s="192">
        <f>VLOOKUP($B37,$B$61:$T$74,Q$11,FALSE)</f>
        <v>1.88</v>
      </c>
      <c r="R37" s="192">
        <f>VLOOKUP($B37,$B$61:$T$74,R$11,FALSE)</f>
        <v>3.2</v>
      </c>
      <c r="S37" s="192">
        <f>VLOOKUP($B37,$B$61:$T$74,S$11,FALSE)</f>
        <v>0.6</v>
      </c>
      <c r="T37" s="192">
        <f>VLOOKUP($B37,$B$61:$T$74,T$11,FALSE)</f>
        <v>2.2000000000000002</v>
      </c>
      <c r="AS37" s="191" t="str">
        <f t="shared" ref="AS37:AS40" si="33">AS26</f>
        <v>Nia Clouden</v>
      </c>
      <c r="AT37" s="192" t="str">
        <f>VLOOKUP($AS37,$B$61:$T$74,AT$11,FALSE)</f>
        <v>G</v>
      </c>
      <c r="AU37" s="192" t="str">
        <f>VLOOKUP($AS37,$B$61:$T$74,AU$11,FALSE)</f>
        <v>5'8"</v>
      </c>
      <c r="AV37" s="192">
        <f>VLOOKUP($AS37,$B$61:$T$74,AV$11,FALSE)</f>
        <v>33</v>
      </c>
      <c r="AW37" s="192">
        <f>VLOOKUP($AS37,$B$61:$T$74,AW$11,FALSE)</f>
        <v>29.5</v>
      </c>
      <c r="AX37" s="192">
        <f>VLOOKUP($AS37,$B$61:$T$74,AX$11,FALSE)</f>
        <v>20.9</v>
      </c>
      <c r="AY37" s="192">
        <f>VLOOKUP($AS37,$B$61:$T$74,AY$11,FALSE)</f>
        <v>1.0900000000000001</v>
      </c>
      <c r="AZ37" s="192">
        <f>VLOOKUP($AS37,$B$61:$T$74,AZ$11,FALSE)</f>
        <v>47.9</v>
      </c>
      <c r="BA37" s="192">
        <f>VLOOKUP($AS37,$B$61:$T$74,BA$11,FALSE)</f>
        <v>15.7</v>
      </c>
      <c r="BB37" s="192">
        <f>VLOOKUP($AS37,$B$61:$T$74,BB$11,FALSE)</f>
        <v>25.7</v>
      </c>
      <c r="BC37" s="192">
        <f>VLOOKUP($AS37,$B$61:$T$74,BC$11,FALSE)</f>
        <v>2.6</v>
      </c>
      <c r="BD37" s="192">
        <f>VLOOKUP($AS37,$B$61:$T$74,BD$11,FALSE)</f>
        <v>10.8</v>
      </c>
      <c r="BE37" s="192">
        <f>VLOOKUP($AS37,$B$61:$T$74,BE$11,FALSE)</f>
        <v>6.7</v>
      </c>
      <c r="BF37" s="192">
        <f>VLOOKUP($AS37,$B$61:$T$74,BF$11,FALSE)</f>
        <v>24.2</v>
      </c>
      <c r="BG37" s="192">
        <f>VLOOKUP($AS37,$B$61:$T$74,BG$11,FALSE)</f>
        <v>16.100000000000001</v>
      </c>
      <c r="BH37" s="192">
        <f>VLOOKUP($AS37,$B$61:$T$74,BH$11,FALSE)</f>
        <v>1.86</v>
      </c>
      <c r="BI37" s="192">
        <f>VLOOKUP($AS37,$B$61:$T$74,BI$11,FALSE)</f>
        <v>2.2000000000000002</v>
      </c>
      <c r="BJ37" s="192">
        <f>VLOOKUP($AS37,$B$61:$T$74,BJ$11,FALSE)</f>
        <v>0.7</v>
      </c>
      <c r="BK37" s="192">
        <f>VLOOKUP($AS37,$B$61:$T$74,BK$11,FALSE)</f>
        <v>4.4000000000000004</v>
      </c>
    </row>
    <row r="38" spans="2:63" x14ac:dyDescent="0.2">
      <c r="B38" s="191" t="str">
        <f t="shared" si="32"/>
        <v>Victoria Gaines</v>
      </c>
      <c r="C38" s="192" t="str">
        <f>VLOOKUP($B38,$B$61:$T$74,C$11,FALSE)</f>
        <v>F</v>
      </c>
      <c r="D38" s="192" t="str">
        <f>VLOOKUP($B38,$B$61:$T$74,D$11,FALSE)</f>
        <v>6'1"</v>
      </c>
      <c r="E38" s="207">
        <f>VLOOKUP($B38,$B$61:$T$74,E$11,FALSE)</f>
        <v>33</v>
      </c>
      <c r="F38" s="207">
        <f>VLOOKUP($B38,$B$61:$T$74,F$11,FALSE)</f>
        <v>22.3</v>
      </c>
      <c r="G38" s="192">
        <f>VLOOKUP($B38,$B$61:$T$74,G$11,FALSE)</f>
        <v>15.7</v>
      </c>
      <c r="H38" s="192">
        <f>VLOOKUP($B38,$B$61:$T$74,H$11,FALSE)</f>
        <v>1.05</v>
      </c>
      <c r="I38" s="192">
        <f>VLOOKUP($B38,$B$61:$T$74,I$11,FALSE)</f>
        <v>52.2</v>
      </c>
      <c r="J38" s="192">
        <f>VLOOKUP($B38,$B$61:$T$74,J$11,FALSE)</f>
        <v>22.2</v>
      </c>
      <c r="K38" s="192">
        <f>VLOOKUP($B38,$B$61:$T$74,K$11,FALSE)</f>
        <v>10.5</v>
      </c>
      <c r="L38" s="192">
        <f>VLOOKUP($B38,$B$61:$T$74,L$11,FALSE)</f>
        <v>11.4</v>
      </c>
      <c r="M38" s="192">
        <f>VLOOKUP($B38,$B$61:$T$74,M$11,FALSE)</f>
        <v>14.6</v>
      </c>
      <c r="N38" s="192">
        <f>VLOOKUP($B38,$B$61:$T$74,N$11,FALSE)</f>
        <v>13</v>
      </c>
      <c r="O38" s="192">
        <f>VLOOKUP($B38,$B$61:$T$74,O$11,FALSE)</f>
        <v>15.3</v>
      </c>
      <c r="P38" s="192">
        <f>VLOOKUP($B38,$B$61:$T$74,P$11,FALSE)</f>
        <v>17.8</v>
      </c>
      <c r="Q38" s="192">
        <f>VLOOKUP($B38,$B$61:$T$74,Q$11,FALSE)</f>
        <v>1.43</v>
      </c>
      <c r="R38" s="192">
        <f>VLOOKUP($B38,$B$61:$T$74,R$11,FALSE)</f>
        <v>2</v>
      </c>
      <c r="S38" s="192">
        <f>VLOOKUP($B38,$B$61:$T$74,S$11,FALSE)</f>
        <v>2.5</v>
      </c>
      <c r="T38" s="192">
        <f>VLOOKUP($B38,$B$61:$T$74,T$11,FALSE)</f>
        <v>5.9</v>
      </c>
      <c r="AS38" s="191" t="str">
        <f t="shared" si="33"/>
        <v>Victoria Gaines</v>
      </c>
      <c r="AT38" s="192" t="str">
        <f>VLOOKUP($AS38,$B$61:$T$74,AT$11,FALSE)</f>
        <v>F</v>
      </c>
      <c r="AU38" s="192" t="str">
        <f>VLOOKUP($AS38,$B$61:$T$74,AU$11,FALSE)</f>
        <v>6'1"</v>
      </c>
      <c r="AV38" s="192">
        <f>VLOOKUP($AS38,$B$61:$T$74,AV$11,FALSE)</f>
        <v>33</v>
      </c>
      <c r="AW38" s="192">
        <f>VLOOKUP($AS38,$B$61:$T$74,AW$11,FALSE)</f>
        <v>22.3</v>
      </c>
      <c r="AX38" s="192">
        <f>VLOOKUP($AS38,$B$61:$T$74,AX$11,FALSE)</f>
        <v>15.7</v>
      </c>
      <c r="AY38" s="192">
        <f>VLOOKUP($AS38,$B$61:$T$74,AY$11,FALSE)</f>
        <v>1.05</v>
      </c>
      <c r="AZ38" s="192">
        <f>VLOOKUP($AS38,$B$61:$T$74,AZ$11,FALSE)</f>
        <v>52.2</v>
      </c>
      <c r="BA38" s="192">
        <f>VLOOKUP($AS38,$B$61:$T$74,BA$11,FALSE)</f>
        <v>22.2</v>
      </c>
      <c r="BB38" s="192">
        <f>VLOOKUP($AS38,$B$61:$T$74,BB$11,FALSE)</f>
        <v>10.5</v>
      </c>
      <c r="BC38" s="192">
        <f>VLOOKUP($AS38,$B$61:$T$74,BC$11,FALSE)</f>
        <v>11.4</v>
      </c>
      <c r="BD38" s="192">
        <f>VLOOKUP($AS38,$B$61:$T$74,BD$11,FALSE)</f>
        <v>14.6</v>
      </c>
      <c r="BE38" s="192">
        <f>VLOOKUP($AS38,$B$61:$T$74,BE$11,FALSE)</f>
        <v>13</v>
      </c>
      <c r="BF38" s="192">
        <f>VLOOKUP($AS38,$B$61:$T$74,BF$11,FALSE)</f>
        <v>15.3</v>
      </c>
      <c r="BG38" s="192">
        <f>VLOOKUP($AS38,$B$61:$T$74,BG$11,FALSE)</f>
        <v>17.8</v>
      </c>
      <c r="BH38" s="192">
        <f>VLOOKUP($AS38,$B$61:$T$74,BH$11,FALSE)</f>
        <v>1.43</v>
      </c>
      <c r="BI38" s="192">
        <f>VLOOKUP($AS38,$B$61:$T$74,BI$11,FALSE)</f>
        <v>2</v>
      </c>
      <c r="BJ38" s="192">
        <f>VLOOKUP($AS38,$B$61:$T$74,BJ$11,FALSE)</f>
        <v>2.5</v>
      </c>
      <c r="BK38" s="192">
        <f>VLOOKUP($AS38,$B$61:$T$74,BK$11,FALSE)</f>
        <v>5.9</v>
      </c>
    </row>
    <row r="39" spans="2:63" x14ac:dyDescent="0.2">
      <c r="B39" s="191" t="str">
        <f t="shared" si="32"/>
        <v>Jenna Allen</v>
      </c>
      <c r="C39" s="192" t="str">
        <f>VLOOKUP($B39,$B$61:$T$74,C$11,FALSE)</f>
        <v>C</v>
      </c>
      <c r="D39" s="192" t="str">
        <f>VLOOKUP($B39,$B$61:$T$74,D$11,FALSE)</f>
        <v>6'3"</v>
      </c>
      <c r="E39" s="207">
        <f>VLOOKUP($B39,$B$61:$T$74,E$11,FALSE)</f>
        <v>33</v>
      </c>
      <c r="F39" s="207">
        <f>VLOOKUP($B39,$B$61:$T$74,F$11,FALSE)</f>
        <v>27</v>
      </c>
      <c r="G39" s="192">
        <f>VLOOKUP($B39,$B$61:$T$74,G$11,FALSE)</f>
        <v>22.1</v>
      </c>
      <c r="H39" s="192">
        <f>VLOOKUP($B39,$B$61:$T$74,H$11,FALSE)</f>
        <v>1.1399999999999999</v>
      </c>
      <c r="I39" s="192">
        <f>VLOOKUP($B39,$B$61:$T$74,I$11,FALSE)</f>
        <v>54.7</v>
      </c>
      <c r="J39" s="192">
        <f>VLOOKUP($B39,$B$61:$T$74,J$11,FALSE)</f>
        <v>23.8</v>
      </c>
      <c r="K39" s="192">
        <f>VLOOKUP($B39,$B$61:$T$74,K$11,FALSE)</f>
        <v>11.2</v>
      </c>
      <c r="L39" s="192">
        <f>VLOOKUP($B39,$B$61:$T$74,L$11,FALSE)</f>
        <v>7.3</v>
      </c>
      <c r="M39" s="192">
        <f>VLOOKUP($B39,$B$61:$T$74,M$11,FALSE)</f>
        <v>19.100000000000001</v>
      </c>
      <c r="N39" s="192">
        <f>VLOOKUP($B39,$B$61:$T$74,N$11,FALSE)</f>
        <v>13.1</v>
      </c>
      <c r="O39" s="192">
        <f>VLOOKUP($B39,$B$61:$T$74,O$11,FALSE)</f>
        <v>14.2</v>
      </c>
      <c r="P39" s="192">
        <f>VLOOKUP($B39,$B$61:$T$74,P$11,FALSE)</f>
        <v>13.6</v>
      </c>
      <c r="Q39" s="192">
        <f>VLOOKUP($B39,$B$61:$T$74,Q$11,FALSE)</f>
        <v>1.1100000000000001</v>
      </c>
      <c r="R39" s="192">
        <f>VLOOKUP($B39,$B$61:$T$74,R$11,FALSE)</f>
        <v>1.7</v>
      </c>
      <c r="S39" s="192">
        <f>VLOOKUP($B39,$B$61:$T$74,S$11,FALSE)</f>
        <v>2.5</v>
      </c>
      <c r="T39" s="192">
        <f>VLOOKUP($B39,$B$61:$T$74,T$11,FALSE)</f>
        <v>5.3</v>
      </c>
      <c r="AS39" s="191" t="str">
        <f t="shared" si="33"/>
        <v>Sidney Cooks</v>
      </c>
      <c r="AT39" s="192" t="str">
        <f>VLOOKUP($AS39,$B$61:$T$74,AT$11,FALSE)</f>
        <v>F</v>
      </c>
      <c r="AU39" s="192" t="str">
        <f>VLOOKUP($AS39,$B$61:$T$74,AU$11,FALSE)</f>
        <v>6'4"</v>
      </c>
      <c r="AV39" s="192">
        <f>VLOOKUP($AS39,$B$61:$T$74,AV$11,FALSE)</f>
        <v>30</v>
      </c>
      <c r="AW39" s="192">
        <f>VLOOKUP($AS39,$B$61:$T$74,AW$11,FALSE)</f>
        <v>18.8</v>
      </c>
      <c r="AX39" s="192">
        <f>VLOOKUP($AS39,$B$61:$T$74,AX$11,FALSE)</f>
        <v>24.9</v>
      </c>
      <c r="AY39" s="192">
        <f>VLOOKUP($AS39,$B$61:$T$74,AY$11,FALSE)</f>
        <v>1.1000000000000001</v>
      </c>
      <c r="AZ39" s="192">
        <f>VLOOKUP($AS39,$B$61:$T$74,AZ$11,FALSE)</f>
        <v>53.1</v>
      </c>
      <c r="BA39" s="192">
        <f>VLOOKUP($AS39,$B$61:$T$74,BA$11,FALSE)</f>
        <v>22.8</v>
      </c>
      <c r="BB39" s="192">
        <f>VLOOKUP($AS39,$B$61:$T$74,BB$11,FALSE)</f>
        <v>9</v>
      </c>
      <c r="BC39" s="192">
        <f>VLOOKUP($AS39,$B$61:$T$74,BC$11,FALSE)</f>
        <v>8.1</v>
      </c>
      <c r="BD39" s="192">
        <f>VLOOKUP($AS39,$B$61:$T$74,BD$11,FALSE)</f>
        <v>17.7</v>
      </c>
      <c r="BE39" s="192">
        <f>VLOOKUP($AS39,$B$61:$T$74,BE$11,FALSE)</f>
        <v>12.8</v>
      </c>
      <c r="BF39" s="192">
        <f>VLOOKUP($AS39,$B$61:$T$74,BF$11,FALSE)</f>
        <v>11.5</v>
      </c>
      <c r="BG39" s="192">
        <f>VLOOKUP($AS39,$B$61:$T$74,BG$11,FALSE)</f>
        <v>13.4</v>
      </c>
      <c r="BH39" s="192">
        <f>VLOOKUP($AS39,$B$61:$T$74,BH$11,FALSE)</f>
        <v>0.78</v>
      </c>
      <c r="BI39" s="192">
        <f>VLOOKUP($AS39,$B$61:$T$74,BI$11,FALSE)</f>
        <v>1.3</v>
      </c>
      <c r="BJ39" s="192">
        <f>VLOOKUP($AS39,$B$61:$T$74,BJ$11,FALSE)</f>
        <v>5.5</v>
      </c>
      <c r="BK39" s="192">
        <f>VLOOKUP($AS39,$B$61:$T$74,BK$11,FALSE)</f>
        <v>5.6</v>
      </c>
    </row>
    <row r="40" spans="2:63" x14ac:dyDescent="0.2">
      <c r="B40" s="191" t="str">
        <f t="shared" si="32"/>
        <v>Claire Hendrickson</v>
      </c>
      <c r="C40" s="192" t="str">
        <f>VLOOKUP($B40,$B$61:$T$74,C$11,FALSE)</f>
        <v>G</v>
      </c>
      <c r="D40" s="192" t="str">
        <f>VLOOKUP($B40,$B$61:$T$74,D$11,FALSE)</f>
        <v>5'11"</v>
      </c>
      <c r="E40" s="207">
        <f>VLOOKUP($B40,$B$61:$T$74,E$11,FALSE)</f>
        <v>20</v>
      </c>
      <c r="F40" s="207">
        <f>VLOOKUP($B40,$B$61:$T$74,F$11,FALSE)</f>
        <v>5.7</v>
      </c>
      <c r="G40" s="192">
        <f>VLOOKUP($B40,$B$61:$T$74,G$11,FALSE)</f>
        <v>14.1</v>
      </c>
      <c r="H40" s="192">
        <f>VLOOKUP($B40,$B$61:$T$74,H$11,FALSE)</f>
        <v>1.23</v>
      </c>
      <c r="I40" s="192">
        <f>VLOOKUP($B40,$B$61:$T$74,I$11,FALSE)</f>
        <v>62</v>
      </c>
      <c r="J40" s="192">
        <f>VLOOKUP($B40,$B$61:$T$74,J$11,FALSE)</f>
        <v>65.5</v>
      </c>
      <c r="K40" s="192">
        <f>VLOOKUP($B40,$B$61:$T$74,K$11,FALSE)</f>
        <v>10.6</v>
      </c>
      <c r="L40" s="192">
        <f>VLOOKUP($B40,$B$61:$T$74,L$11,FALSE)</f>
        <v>0</v>
      </c>
      <c r="M40" s="192">
        <f>VLOOKUP($B40,$B$61:$T$74,M$11,FALSE)</f>
        <v>5.8</v>
      </c>
      <c r="N40" s="192">
        <f>VLOOKUP($B40,$B$61:$T$74,N$11,FALSE)</f>
        <v>2.9</v>
      </c>
      <c r="O40" s="192">
        <f>VLOOKUP($B40,$B$61:$T$74,O$11,FALSE)</f>
        <v>7.6</v>
      </c>
      <c r="P40" s="192">
        <f>VLOOKUP($B40,$B$61:$T$74,P$11,FALSE)</f>
        <v>23.6</v>
      </c>
      <c r="Q40" s="192">
        <f>VLOOKUP($B40,$B$61:$T$74,Q$11,FALSE)</f>
        <v>0.62</v>
      </c>
      <c r="R40" s="192">
        <f>VLOOKUP($B40,$B$61:$T$74,R$11,FALSE)</f>
        <v>2.4</v>
      </c>
      <c r="S40" s="192">
        <f>VLOOKUP($B40,$B$61:$T$74,S$11,FALSE)</f>
        <v>0</v>
      </c>
      <c r="T40" s="192">
        <f>VLOOKUP($B40,$B$61:$T$74,T$11,FALSE)</f>
        <v>6.8</v>
      </c>
      <c r="AS40" s="191" t="str">
        <f t="shared" si="33"/>
        <v>Taryn McCutcheon</v>
      </c>
      <c r="AT40" s="192" t="str">
        <f>VLOOKUP($AS40,$B$61:$T$74,AT$11,FALSE)</f>
        <v>G</v>
      </c>
      <c r="AU40" s="192" t="str">
        <f>VLOOKUP($AS40,$B$61:$T$74,AU$11,FALSE)</f>
        <v>5'5"</v>
      </c>
      <c r="AV40" s="192">
        <f>VLOOKUP($AS40,$B$61:$T$74,AV$11,FALSE)</f>
        <v>33</v>
      </c>
      <c r="AW40" s="192">
        <f>VLOOKUP($AS40,$B$61:$T$74,AW$11,FALSE)</f>
        <v>33.200000000000003</v>
      </c>
      <c r="AX40" s="192">
        <f>VLOOKUP($AS40,$B$61:$T$74,AX$11,FALSE)</f>
        <v>16.3</v>
      </c>
      <c r="AY40" s="192">
        <f>VLOOKUP($AS40,$B$61:$T$74,AY$11,FALSE)</f>
        <v>1.02</v>
      </c>
      <c r="AZ40" s="192">
        <f>VLOOKUP($AS40,$B$61:$T$74,AZ$11,FALSE)</f>
        <v>48.8</v>
      </c>
      <c r="BA40" s="192">
        <f>VLOOKUP($AS40,$B$61:$T$74,BA$11,FALSE)</f>
        <v>65.599999999999994</v>
      </c>
      <c r="BB40" s="192">
        <f>VLOOKUP($AS40,$B$61:$T$74,BB$11,FALSE)</f>
        <v>16</v>
      </c>
      <c r="BC40" s="192">
        <f>VLOOKUP($AS40,$B$61:$T$74,BC$11,FALSE)</f>
        <v>1.4</v>
      </c>
      <c r="BD40" s="192">
        <f>VLOOKUP($AS40,$B$61:$T$74,BD$11,FALSE)</f>
        <v>8.1</v>
      </c>
      <c r="BE40" s="192">
        <f>VLOOKUP($AS40,$B$61:$T$74,BE$11,FALSE)</f>
        <v>4.7</v>
      </c>
      <c r="BF40" s="192">
        <f>VLOOKUP($AS40,$B$61:$T$74,BF$11,FALSE)</f>
        <v>20.2</v>
      </c>
      <c r="BG40" s="192">
        <f>VLOOKUP($AS40,$B$61:$T$74,BG$11,FALSE)</f>
        <v>18.2</v>
      </c>
      <c r="BH40" s="192">
        <f>VLOOKUP($AS40,$B$61:$T$74,BH$11,FALSE)</f>
        <v>1.88</v>
      </c>
      <c r="BI40" s="192">
        <f>VLOOKUP($AS40,$B$61:$T$74,BI$11,FALSE)</f>
        <v>3.2</v>
      </c>
      <c r="BJ40" s="192">
        <f>VLOOKUP($AS40,$B$61:$T$74,BJ$11,FALSE)</f>
        <v>0.6</v>
      </c>
      <c r="BK40" s="192">
        <f>VLOOKUP($AS40,$B$61:$T$74,BK$11,FALSE)</f>
        <v>2.2000000000000002</v>
      </c>
    </row>
    <row r="41" spans="2:63" x14ac:dyDescent="0.2">
      <c r="B41" s="203" t="s">
        <v>179</v>
      </c>
      <c r="C41" s="192"/>
      <c r="D41" s="197"/>
      <c r="E41" s="197"/>
      <c r="F41" s="197">
        <f t="shared" ref="F41:T41" si="34">AVERAGE(F$36:F$40)</f>
        <v>23.560000000000002</v>
      </c>
      <c r="G41" s="197">
        <f>SUMPRODUCT(G36:G40,$F$36:$F$40)/SUM($F$36:$F$40)</f>
        <v>20.123089983022069</v>
      </c>
      <c r="H41" s="197">
        <f t="shared" ref="H41:S41" si="35">SUMPRODUCT(H36:H40,$F$36:$F$40)/SUM($F$36:$F$40)</f>
        <v>1.0532937181663837</v>
      </c>
      <c r="I41" s="197">
        <f t="shared" si="35"/>
        <v>49.77623089983021</v>
      </c>
      <c r="J41" s="197">
        <f t="shared" si="35"/>
        <v>37.823174872665525</v>
      </c>
      <c r="K41" s="197">
        <f t="shared" si="35"/>
        <v>14.97937181663837</v>
      </c>
      <c r="L41" s="197">
        <f t="shared" si="35"/>
        <v>5.4319185059422743</v>
      </c>
      <c r="M41" s="197">
        <f t="shared" si="35"/>
        <v>13.373684210526315</v>
      </c>
      <c r="N41" s="197">
        <f t="shared" si="35"/>
        <v>9.340662139219015</v>
      </c>
      <c r="O41" s="197">
        <f t="shared" si="35"/>
        <v>17.865449915110357</v>
      </c>
      <c r="P41" s="197">
        <f t="shared" si="35"/>
        <v>16.627674023769099</v>
      </c>
      <c r="Q41" s="197">
        <f t="shared" si="35"/>
        <v>1.4216723259762309</v>
      </c>
      <c r="R41" s="197">
        <f t="shared" si="35"/>
        <v>2.5149405772495754</v>
      </c>
      <c r="S41" s="197">
        <f t="shared" si="35"/>
        <v>1.4666383701188455</v>
      </c>
      <c r="T41" s="197">
        <f>SUMPRODUCT(T36:T40,$F$36:$F$40)/SUM($F$36:$F$40)</f>
        <v>4.4617147707979621</v>
      </c>
      <c r="AS41" s="203" t="s">
        <v>179</v>
      </c>
      <c r="AT41" s="192"/>
      <c r="AU41" s="197"/>
      <c r="AV41" s="197"/>
      <c r="AW41" s="197">
        <f t="shared" ref="AW41:BK41" si="36">AVERAGE(AW$36:AW$40)</f>
        <v>26.160000000000004</v>
      </c>
      <c r="AX41" s="197">
        <f>SUMPRODUCT(AX36:AX40,$F$36:$F$40)/SUM($F$36:$F$40)</f>
        <v>20.911375212224105</v>
      </c>
      <c r="AY41" s="197">
        <f t="shared" ref="AY41:BJ41" si="37">SUMPRODUCT(AY36:AY40,$F$36:$F$40)/SUM($F$36:$F$40)</f>
        <v>1.0938964346349747</v>
      </c>
      <c r="AZ41" s="197">
        <f t="shared" si="37"/>
        <v>51.658064516129031</v>
      </c>
      <c r="BA41" s="197">
        <f t="shared" si="37"/>
        <v>23.007640067911716</v>
      </c>
      <c r="BB41" s="197">
        <f t="shared" si="37"/>
        <v>14.882088285229202</v>
      </c>
      <c r="BC41" s="197">
        <f t="shared" si="37"/>
        <v>6.649405772495756</v>
      </c>
      <c r="BD41" s="197">
        <f t="shared" si="37"/>
        <v>15.055772495755518</v>
      </c>
      <c r="BE41" s="197">
        <f t="shared" si="37"/>
        <v>10.802122241086588</v>
      </c>
      <c r="BF41" s="197">
        <f t="shared" si="37"/>
        <v>16.898047538200338</v>
      </c>
      <c r="BG41" s="197">
        <f t="shared" si="37"/>
        <v>15.276400679117147</v>
      </c>
      <c r="BH41" s="197">
        <f t="shared" si="37"/>
        <v>1.3435738539898132</v>
      </c>
      <c r="BI41" s="197">
        <f t="shared" si="37"/>
        <v>1.8786078098471986</v>
      </c>
      <c r="BJ41" s="197">
        <f t="shared" si="37"/>
        <v>2.5883701188455008</v>
      </c>
      <c r="BK41" s="197">
        <f>SUMPRODUCT(BK36:BK40,$F$36:$F$40)/SUM($F$36:$F$40)</f>
        <v>5.0786926994906612</v>
      </c>
    </row>
    <row r="42" spans="2:63" x14ac:dyDescent="0.2">
      <c r="B42" s="204" t="s">
        <v>180</v>
      </c>
      <c r="C42" s="192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AS42" s="204" t="s">
        <v>180</v>
      </c>
      <c r="AT42" s="192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7"/>
      <c r="BF42" s="197"/>
      <c r="BG42" s="197"/>
      <c r="BH42" s="197"/>
      <c r="BI42" s="197"/>
      <c r="BJ42" s="197"/>
      <c r="BK42" s="197"/>
    </row>
    <row r="47" spans="2:63" x14ac:dyDescent="0.2">
      <c r="B47" s="211" t="str">
        <f>B14</f>
        <v>Shay Colley</v>
      </c>
      <c r="M47" t="s">
        <v>183</v>
      </c>
    </row>
    <row r="48" spans="2:63" x14ac:dyDescent="0.2">
      <c r="B48" s="212" t="str">
        <f t="shared" ref="B48:B51" si="38">B15</f>
        <v>Taryn McCutcheon</v>
      </c>
      <c r="M48" t="s">
        <v>184</v>
      </c>
    </row>
    <row r="49" spans="2:27" x14ac:dyDescent="0.2">
      <c r="B49" s="212" t="str">
        <f t="shared" si="38"/>
        <v>Victoria Gaines</v>
      </c>
    </row>
    <row r="50" spans="2:27" x14ac:dyDescent="0.2">
      <c r="B50" s="212" t="str">
        <f t="shared" si="38"/>
        <v>Jenna Allen</v>
      </c>
    </row>
    <row r="51" spans="2:27" x14ac:dyDescent="0.2">
      <c r="B51" s="213" t="str">
        <f t="shared" si="38"/>
        <v>Claire Hendrickson</v>
      </c>
      <c r="G51" s="190" t="s">
        <v>10</v>
      </c>
      <c r="H51" s="190" t="s">
        <v>11</v>
      </c>
      <c r="I51" s="190" t="s">
        <v>12</v>
      </c>
      <c r="J51" s="190" t="s">
        <v>97</v>
      </c>
      <c r="K51" s="190" t="s">
        <v>98</v>
      </c>
      <c r="L51" s="190" t="s">
        <v>82</v>
      </c>
      <c r="M51" s="190" t="s">
        <v>99</v>
      </c>
      <c r="N51" s="190" t="s">
        <v>100</v>
      </c>
      <c r="O51" s="190" t="s">
        <v>83</v>
      </c>
      <c r="P51" s="190" t="s">
        <v>19</v>
      </c>
      <c r="Q51" s="190" t="s">
        <v>20</v>
      </c>
      <c r="R51" s="190" t="s">
        <v>21</v>
      </c>
      <c r="S51" s="190" t="s">
        <v>22</v>
      </c>
      <c r="T51" s="190" t="s">
        <v>23</v>
      </c>
      <c r="U51" s="190" t="s">
        <v>101</v>
      </c>
      <c r="V51" s="190" t="s">
        <v>25</v>
      </c>
      <c r="W51" s="190" t="s">
        <v>26</v>
      </c>
      <c r="X51" s="190" t="s">
        <v>27</v>
      </c>
      <c r="Y51" s="190" t="s">
        <v>28</v>
      </c>
      <c r="Z51" s="190" t="s">
        <v>29</v>
      </c>
      <c r="AA51" s="190" t="s">
        <v>9</v>
      </c>
    </row>
    <row r="52" spans="2:27" x14ac:dyDescent="0.2">
      <c r="B52" t="s">
        <v>181</v>
      </c>
      <c r="G52">
        <f>G19</f>
        <v>26.532620953514346</v>
      </c>
      <c r="H52">
        <f>H19</f>
        <v>60.354953413337526</v>
      </c>
      <c r="I52">
        <f>I19</f>
        <v>0.43960966669640478</v>
      </c>
      <c r="J52">
        <f>J19</f>
        <v>16.311690866288771</v>
      </c>
      <c r="K52">
        <f>K19</f>
        <v>36.087348390671671</v>
      </c>
      <c r="L52">
        <f>L19</f>
        <v>0.45200580241315902</v>
      </c>
      <c r="M52">
        <f>M19</f>
        <v>10.085794952090437</v>
      </c>
      <c r="N52">
        <f>N19</f>
        <v>24.446977219975278</v>
      </c>
      <c r="O52">
        <f>O19</f>
        <v>0.41255795599340916</v>
      </c>
      <c r="P52">
        <f>P19</f>
        <v>10.323593362550231</v>
      </c>
      <c r="Q52">
        <f>Q19</f>
        <v>13.584734345772363</v>
      </c>
      <c r="R52">
        <f>R19</f>
        <v>0.75994076142997857</v>
      </c>
      <c r="S52">
        <f>S19</f>
        <v>9.2102838696928053</v>
      </c>
      <c r="T52">
        <f>T19</f>
        <v>22.731710503181564</v>
      </c>
      <c r="U52">
        <f>U19</f>
        <v>32.077129508009506</v>
      </c>
      <c r="V52">
        <f>V19</f>
        <v>17.054920246076183</v>
      </c>
      <c r="W52">
        <f>W19</f>
        <v>13.701008622841812</v>
      </c>
      <c r="X52">
        <f>X19</f>
        <v>8.4749903242585312</v>
      </c>
      <c r="Y52">
        <f>Y19</f>
        <v>2.7596394817206309</v>
      </c>
      <c r="Z52" s="214">
        <f>Z19</f>
        <v>18.01370872765159</v>
      </c>
      <c r="AA52">
        <f>AA19</f>
        <v>73.204359951399084</v>
      </c>
    </row>
    <row r="53" spans="2:27" x14ac:dyDescent="0.2">
      <c r="B53" t="s">
        <v>182</v>
      </c>
      <c r="G53">
        <f>AX19</f>
        <v>29.55629313481554</v>
      </c>
      <c r="H53">
        <f>AY19</f>
        <v>64.264842975304447</v>
      </c>
      <c r="I53">
        <f>AZ19</f>
        <v>365.51715260691958</v>
      </c>
      <c r="J53">
        <f>BA19</f>
        <v>21.950069617427786</v>
      </c>
      <c r="K53">
        <f>BB19</f>
        <v>44.263635103105813</v>
      </c>
      <c r="L53">
        <f>BC19</f>
        <v>380.57531778474413</v>
      </c>
      <c r="M53">
        <f>BD19</f>
        <v>7.6062235173877557</v>
      </c>
      <c r="N53">
        <f>BE19</f>
        <v>20.393346026954863</v>
      </c>
      <c r="O53">
        <f>BF19</f>
        <v>294.01642026403306</v>
      </c>
      <c r="P53">
        <f>BG19</f>
        <v>11.631770653664489</v>
      </c>
      <c r="Q53">
        <f>BH19</f>
        <v>15.806976801943494</v>
      </c>
      <c r="R53">
        <f>BI19</f>
        <v>574.70583484382678</v>
      </c>
      <c r="S53">
        <f>BJ19</f>
        <v>11.381403059564247</v>
      </c>
      <c r="T53">
        <f>BK19</f>
        <v>25.671359188251319</v>
      </c>
      <c r="U53">
        <f>BL19</f>
        <v>37.265528205262378</v>
      </c>
      <c r="V53">
        <f>BM19</f>
        <v>18.337476912105053</v>
      </c>
      <c r="W53">
        <f>BN19</f>
        <v>12.993892639395806</v>
      </c>
      <c r="X53">
        <f>BO19</f>
        <v>7.3875018640215764</v>
      </c>
      <c r="Y53">
        <f>BP19</f>
        <v>4.9658460489080856</v>
      </c>
      <c r="Z53" s="215">
        <f>BQ19</f>
        <v>17.01984012714378</v>
      </c>
      <c r="AA53">
        <f>BR19</f>
        <v>78.048556604686951</v>
      </c>
    </row>
    <row r="54" spans="2:27" x14ac:dyDescent="0.2">
      <c r="B54" s="211" t="str">
        <f>AS14</f>
        <v>Jenna Allen</v>
      </c>
    </row>
    <row r="55" spans="2:27" x14ac:dyDescent="0.2">
      <c r="B55" s="212" t="str">
        <f>AS15</f>
        <v>Nia Clouden</v>
      </c>
    </row>
    <row r="56" spans="2:27" x14ac:dyDescent="0.2">
      <c r="B56" s="212" t="str">
        <f>AS16</f>
        <v>Victoria Gaines</v>
      </c>
    </row>
    <row r="57" spans="2:27" x14ac:dyDescent="0.2">
      <c r="B57" s="212" t="str">
        <f t="shared" ref="B57:B58" si="39">AS17</f>
        <v>Sidney Cooks</v>
      </c>
    </row>
    <row r="58" spans="2:27" x14ac:dyDescent="0.2">
      <c r="B58" s="213" t="str">
        <f t="shared" si="39"/>
        <v>Taryn McCutcheon</v>
      </c>
    </row>
    <row r="60" spans="2:27" x14ac:dyDescent="0.2">
      <c r="B60" s="4" t="s">
        <v>4</v>
      </c>
      <c r="C60" s="4" t="s">
        <v>131</v>
      </c>
      <c r="D60" s="4" t="s">
        <v>132</v>
      </c>
      <c r="E60" t="s">
        <v>133</v>
      </c>
      <c r="F60" t="s">
        <v>134</v>
      </c>
      <c r="G60" t="s">
        <v>135</v>
      </c>
      <c r="H60" t="s">
        <v>136</v>
      </c>
      <c r="I60" t="s">
        <v>137</v>
      </c>
      <c r="J60" t="s">
        <v>138</v>
      </c>
      <c r="K60" t="s">
        <v>139</v>
      </c>
      <c r="L60" t="s">
        <v>140</v>
      </c>
      <c r="M60" t="s">
        <v>141</v>
      </c>
      <c r="N60" t="s">
        <v>142</v>
      </c>
      <c r="O60" t="s">
        <v>143</v>
      </c>
      <c r="P60" t="s">
        <v>144</v>
      </c>
      <c r="Q60" t="s">
        <v>145</v>
      </c>
      <c r="R60" t="s">
        <v>146</v>
      </c>
      <c r="S60" t="s">
        <v>147</v>
      </c>
      <c r="T60" t="s">
        <v>148</v>
      </c>
    </row>
    <row r="61" spans="2:27" x14ac:dyDescent="0.2">
      <c r="B61" t="s">
        <v>58</v>
      </c>
      <c r="C61" t="s">
        <v>31</v>
      </c>
      <c r="D61" t="s">
        <v>185</v>
      </c>
      <c r="E61">
        <v>33</v>
      </c>
      <c r="F61">
        <v>33.200000000000003</v>
      </c>
      <c r="G61">
        <v>16.3</v>
      </c>
      <c r="H61">
        <v>1.02</v>
      </c>
      <c r="I61">
        <v>48.8</v>
      </c>
      <c r="J61">
        <v>65.599999999999994</v>
      </c>
      <c r="K61">
        <v>16</v>
      </c>
      <c r="L61">
        <v>1.4</v>
      </c>
      <c r="M61">
        <v>8.1</v>
      </c>
      <c r="N61">
        <v>4.7</v>
      </c>
      <c r="O61">
        <v>20.2</v>
      </c>
      <c r="P61">
        <v>18.2</v>
      </c>
      <c r="Q61">
        <v>1.88</v>
      </c>
      <c r="R61">
        <v>3.2</v>
      </c>
      <c r="S61">
        <v>0.6</v>
      </c>
      <c r="T61">
        <v>2.2000000000000002</v>
      </c>
    </row>
    <row r="62" spans="2:27" x14ac:dyDescent="0.2">
      <c r="B62" t="s">
        <v>59</v>
      </c>
      <c r="C62" t="s">
        <v>31</v>
      </c>
      <c r="D62" t="s">
        <v>156</v>
      </c>
      <c r="E62">
        <v>27</v>
      </c>
      <c r="F62">
        <v>29.6</v>
      </c>
      <c r="G62">
        <v>27.1</v>
      </c>
      <c r="H62">
        <v>0.98</v>
      </c>
      <c r="I62">
        <v>42.2</v>
      </c>
      <c r="J62">
        <v>25.9</v>
      </c>
      <c r="K62">
        <v>21.5</v>
      </c>
      <c r="L62">
        <v>4.8</v>
      </c>
      <c r="M62">
        <v>14.6</v>
      </c>
      <c r="N62">
        <v>9.6</v>
      </c>
      <c r="O62">
        <v>22.5</v>
      </c>
      <c r="P62">
        <v>15.4</v>
      </c>
      <c r="Q62">
        <v>1.34</v>
      </c>
      <c r="R62">
        <v>2.9</v>
      </c>
      <c r="S62">
        <v>1</v>
      </c>
      <c r="T62">
        <v>4.7</v>
      </c>
    </row>
    <row r="63" spans="2:27" x14ac:dyDescent="0.2">
      <c r="B63" t="s">
        <v>60</v>
      </c>
      <c r="C63" t="s">
        <v>31</v>
      </c>
      <c r="D63" t="s">
        <v>156</v>
      </c>
      <c r="E63">
        <v>33</v>
      </c>
      <c r="F63">
        <v>29.5</v>
      </c>
      <c r="G63">
        <v>20.9</v>
      </c>
      <c r="H63">
        <v>1.0900000000000001</v>
      </c>
      <c r="I63">
        <v>47.9</v>
      </c>
      <c r="J63">
        <v>15.7</v>
      </c>
      <c r="K63">
        <v>25.7</v>
      </c>
      <c r="L63">
        <v>2.6</v>
      </c>
      <c r="M63">
        <v>10.8</v>
      </c>
      <c r="N63">
        <v>6.7</v>
      </c>
      <c r="O63">
        <v>24.2</v>
      </c>
      <c r="P63">
        <v>16.100000000000001</v>
      </c>
      <c r="Q63">
        <v>1.86</v>
      </c>
      <c r="R63">
        <v>2.2000000000000002</v>
      </c>
      <c r="S63">
        <v>0.7</v>
      </c>
      <c r="T63">
        <v>4.4000000000000004</v>
      </c>
    </row>
    <row r="64" spans="2:27" x14ac:dyDescent="0.2">
      <c r="B64" t="s">
        <v>61</v>
      </c>
      <c r="C64" t="s">
        <v>37</v>
      </c>
      <c r="D64" t="s">
        <v>155</v>
      </c>
      <c r="E64">
        <v>33</v>
      </c>
      <c r="F64">
        <v>27</v>
      </c>
      <c r="G64">
        <v>22.1</v>
      </c>
      <c r="H64">
        <v>1.1399999999999999</v>
      </c>
      <c r="I64">
        <v>54.7</v>
      </c>
      <c r="J64">
        <v>23.8</v>
      </c>
      <c r="K64">
        <v>11.2</v>
      </c>
      <c r="L64">
        <v>7.3</v>
      </c>
      <c r="M64">
        <v>19.100000000000001</v>
      </c>
      <c r="N64">
        <v>13.1</v>
      </c>
      <c r="O64">
        <v>14.2</v>
      </c>
      <c r="P64">
        <v>13.6</v>
      </c>
      <c r="Q64">
        <v>1.1100000000000001</v>
      </c>
      <c r="R64">
        <v>1.7</v>
      </c>
      <c r="S64">
        <v>2.5</v>
      </c>
      <c r="T64">
        <v>5.3</v>
      </c>
    </row>
    <row r="65" spans="2:27" x14ac:dyDescent="0.2">
      <c r="B65" t="s">
        <v>62</v>
      </c>
      <c r="C65" t="s">
        <v>40</v>
      </c>
      <c r="D65" t="s">
        <v>153</v>
      </c>
      <c r="E65">
        <v>33</v>
      </c>
      <c r="F65">
        <v>22.3</v>
      </c>
      <c r="G65">
        <v>15.7</v>
      </c>
      <c r="H65">
        <v>1.05</v>
      </c>
      <c r="I65">
        <v>52.2</v>
      </c>
      <c r="J65">
        <v>22.2</v>
      </c>
      <c r="K65">
        <v>10.5</v>
      </c>
      <c r="L65">
        <v>11.4</v>
      </c>
      <c r="M65">
        <v>14.6</v>
      </c>
      <c r="N65">
        <v>13</v>
      </c>
      <c r="O65">
        <v>15.3</v>
      </c>
      <c r="P65">
        <v>17.8</v>
      </c>
      <c r="Q65">
        <v>1.43</v>
      </c>
      <c r="R65">
        <v>2</v>
      </c>
      <c r="S65">
        <v>2.5</v>
      </c>
      <c r="T65">
        <v>5.9</v>
      </c>
    </row>
    <row r="66" spans="2:27" x14ac:dyDescent="0.2">
      <c r="B66" t="s">
        <v>63</v>
      </c>
      <c r="C66" t="s">
        <v>40</v>
      </c>
      <c r="D66" t="s">
        <v>186</v>
      </c>
      <c r="E66">
        <v>30</v>
      </c>
      <c r="F66">
        <v>18.8</v>
      </c>
      <c r="G66">
        <v>24.9</v>
      </c>
      <c r="H66">
        <v>1.1000000000000001</v>
      </c>
      <c r="I66">
        <v>53.1</v>
      </c>
      <c r="J66">
        <v>22.8</v>
      </c>
      <c r="K66">
        <v>9</v>
      </c>
      <c r="L66">
        <v>8.1</v>
      </c>
      <c r="M66">
        <v>17.7</v>
      </c>
      <c r="N66">
        <v>12.8</v>
      </c>
      <c r="O66">
        <v>11.5</v>
      </c>
      <c r="P66">
        <v>13.4</v>
      </c>
      <c r="Q66">
        <v>0.78</v>
      </c>
      <c r="R66">
        <v>1.3</v>
      </c>
      <c r="S66">
        <v>5.5</v>
      </c>
      <c r="T66">
        <v>5.6</v>
      </c>
    </row>
    <row r="67" spans="2:27" x14ac:dyDescent="0.2">
      <c r="B67" t="s">
        <v>65</v>
      </c>
      <c r="C67" t="s">
        <v>40</v>
      </c>
      <c r="D67" t="s">
        <v>150</v>
      </c>
      <c r="E67">
        <v>28</v>
      </c>
      <c r="F67">
        <v>16.2</v>
      </c>
      <c r="G67">
        <v>21.2</v>
      </c>
      <c r="H67">
        <v>1</v>
      </c>
      <c r="I67">
        <v>48.9</v>
      </c>
      <c r="J67">
        <v>9.4</v>
      </c>
      <c r="K67">
        <v>20.9</v>
      </c>
      <c r="L67">
        <v>9.4</v>
      </c>
      <c r="M67">
        <v>15</v>
      </c>
      <c r="N67">
        <v>12.1</v>
      </c>
      <c r="O67">
        <v>6.9</v>
      </c>
      <c r="P67">
        <v>17</v>
      </c>
      <c r="Q67">
        <v>0.49</v>
      </c>
      <c r="R67">
        <v>2.4</v>
      </c>
      <c r="S67">
        <v>1.5</v>
      </c>
      <c r="T67">
        <v>7.4</v>
      </c>
    </row>
    <row r="68" spans="2:27" x14ac:dyDescent="0.2">
      <c r="B68" t="s">
        <v>66</v>
      </c>
      <c r="C68" t="s">
        <v>40</v>
      </c>
      <c r="D68" t="s">
        <v>150</v>
      </c>
      <c r="E68">
        <v>31</v>
      </c>
      <c r="F68">
        <v>14.7</v>
      </c>
      <c r="G68">
        <v>14.8</v>
      </c>
      <c r="H68">
        <v>0.95</v>
      </c>
      <c r="I68">
        <v>47.5</v>
      </c>
      <c r="J68">
        <v>4.4000000000000004</v>
      </c>
      <c r="K68">
        <v>14.3</v>
      </c>
      <c r="L68">
        <v>8.6</v>
      </c>
      <c r="M68">
        <v>11.1</v>
      </c>
      <c r="N68">
        <v>9.8000000000000007</v>
      </c>
      <c r="O68">
        <v>11.3</v>
      </c>
      <c r="P68">
        <v>20.2</v>
      </c>
      <c r="Q68">
        <v>1.03</v>
      </c>
      <c r="R68">
        <v>1.8</v>
      </c>
      <c r="S68">
        <v>0.6</v>
      </c>
      <c r="T68">
        <v>6.1</v>
      </c>
    </row>
    <row r="69" spans="2:27" x14ac:dyDescent="0.2">
      <c r="B69" t="s">
        <v>68</v>
      </c>
      <c r="C69" t="s">
        <v>40</v>
      </c>
      <c r="D69" t="s">
        <v>153</v>
      </c>
      <c r="E69">
        <v>19</v>
      </c>
      <c r="F69">
        <v>11.3</v>
      </c>
      <c r="G69">
        <v>20.2</v>
      </c>
      <c r="H69">
        <v>1.25</v>
      </c>
      <c r="I69">
        <v>58.7</v>
      </c>
      <c r="J69">
        <v>49.3</v>
      </c>
      <c r="K69">
        <v>20.7</v>
      </c>
      <c r="L69">
        <v>1.5</v>
      </c>
      <c r="M69">
        <v>9.1999999999999993</v>
      </c>
      <c r="N69">
        <v>5.3</v>
      </c>
      <c r="O69">
        <v>22.3</v>
      </c>
      <c r="P69">
        <v>16.3</v>
      </c>
      <c r="Q69">
        <v>1.67</v>
      </c>
      <c r="R69">
        <v>3.8</v>
      </c>
      <c r="S69">
        <v>0.4</v>
      </c>
      <c r="T69">
        <v>6.7</v>
      </c>
    </row>
    <row r="70" spans="2:27" x14ac:dyDescent="0.2">
      <c r="B70" t="s">
        <v>69</v>
      </c>
      <c r="C70" t="s">
        <v>40</v>
      </c>
      <c r="D70" t="s">
        <v>155</v>
      </c>
      <c r="E70">
        <v>19</v>
      </c>
      <c r="F70">
        <v>7.8</v>
      </c>
      <c r="G70">
        <v>25.5</v>
      </c>
      <c r="H70">
        <v>0.81</v>
      </c>
      <c r="I70">
        <v>35.700000000000003</v>
      </c>
      <c r="J70">
        <v>1.5</v>
      </c>
      <c r="K70">
        <v>16</v>
      </c>
      <c r="L70">
        <v>13.7</v>
      </c>
      <c r="M70">
        <v>12.6</v>
      </c>
      <c r="N70">
        <v>13.1</v>
      </c>
      <c r="O70">
        <v>4.9000000000000004</v>
      </c>
      <c r="P70">
        <v>17.399999999999999</v>
      </c>
      <c r="Q70">
        <v>0.28999999999999998</v>
      </c>
      <c r="R70">
        <v>1.5</v>
      </c>
      <c r="S70">
        <v>5.9</v>
      </c>
      <c r="T70">
        <v>6.7</v>
      </c>
    </row>
    <row r="71" spans="2:27" x14ac:dyDescent="0.2">
      <c r="B71" t="s">
        <v>70</v>
      </c>
      <c r="C71" t="s">
        <v>31</v>
      </c>
      <c r="D71" t="s">
        <v>149</v>
      </c>
      <c r="E71">
        <v>20</v>
      </c>
      <c r="F71">
        <v>5.7</v>
      </c>
      <c r="G71">
        <v>14.1</v>
      </c>
      <c r="H71">
        <v>1.23</v>
      </c>
      <c r="I71">
        <v>62</v>
      </c>
      <c r="J71">
        <v>65.5</v>
      </c>
      <c r="K71">
        <v>10.6</v>
      </c>
      <c r="L71">
        <v>0</v>
      </c>
      <c r="M71">
        <v>5.8</v>
      </c>
      <c r="N71">
        <v>2.9</v>
      </c>
      <c r="O71">
        <v>7.6</v>
      </c>
      <c r="P71">
        <v>23.6</v>
      </c>
      <c r="Q71">
        <v>0.62</v>
      </c>
      <c r="R71">
        <v>2.4</v>
      </c>
      <c r="S71">
        <v>0</v>
      </c>
      <c r="T71">
        <v>6.8</v>
      </c>
    </row>
    <row r="72" spans="2:27" x14ac:dyDescent="0.2">
      <c r="B72" t="s">
        <v>71</v>
      </c>
      <c r="C72" t="s">
        <v>40</v>
      </c>
      <c r="D72" t="s">
        <v>155</v>
      </c>
      <c r="E72">
        <v>9</v>
      </c>
      <c r="F72">
        <v>4.0999999999999996</v>
      </c>
      <c r="G72">
        <v>20.100000000000001</v>
      </c>
      <c r="H72">
        <v>1.24</v>
      </c>
      <c r="I72">
        <v>50</v>
      </c>
      <c r="J72">
        <v>0</v>
      </c>
      <c r="K72">
        <v>32.200000000000003</v>
      </c>
      <c r="L72">
        <v>8.6</v>
      </c>
      <c r="M72">
        <v>8.9</v>
      </c>
      <c r="N72">
        <v>8.8000000000000007</v>
      </c>
      <c r="O72">
        <v>0</v>
      </c>
      <c r="P72">
        <v>44.2</v>
      </c>
      <c r="Q72">
        <v>0</v>
      </c>
      <c r="R72">
        <v>1.5</v>
      </c>
      <c r="S72">
        <v>0</v>
      </c>
      <c r="T72">
        <v>13.3</v>
      </c>
    </row>
    <row r="73" spans="2:27" x14ac:dyDescent="0.2">
      <c r="B73" t="s">
        <v>73</v>
      </c>
      <c r="C73" t="s">
        <v>31</v>
      </c>
      <c r="D73" t="s">
        <v>156</v>
      </c>
      <c r="E73">
        <v>3</v>
      </c>
      <c r="F73">
        <v>1.7</v>
      </c>
      <c r="G73">
        <v>18.8</v>
      </c>
      <c r="H73">
        <v>0</v>
      </c>
      <c r="I73">
        <v>0</v>
      </c>
      <c r="J73">
        <v>100</v>
      </c>
      <c r="K73">
        <v>0</v>
      </c>
      <c r="L73">
        <v>0</v>
      </c>
      <c r="M73">
        <v>43.9</v>
      </c>
      <c r="N73">
        <v>21.6</v>
      </c>
      <c r="O73">
        <v>29.3</v>
      </c>
      <c r="P73">
        <v>50</v>
      </c>
      <c r="Q73">
        <v>1</v>
      </c>
      <c r="R73">
        <v>0</v>
      </c>
      <c r="S73">
        <v>19.3</v>
      </c>
      <c r="T73">
        <v>22</v>
      </c>
    </row>
    <row r="74" spans="2:27" x14ac:dyDescent="0.2">
      <c r="D74" t="s">
        <v>150</v>
      </c>
    </row>
    <row r="76" spans="2:27" x14ac:dyDescent="0.2">
      <c r="B76" s="4" t="s">
        <v>4</v>
      </c>
      <c r="C76" s="4" t="s">
        <v>131</v>
      </c>
      <c r="D76" s="4" t="s">
        <v>132</v>
      </c>
      <c r="E76" t="s">
        <v>133</v>
      </c>
      <c r="F76" t="s">
        <v>134</v>
      </c>
      <c r="G76" t="s">
        <v>157</v>
      </c>
      <c r="H76" t="s">
        <v>158</v>
      </c>
      <c r="I76" t="s">
        <v>159</v>
      </c>
      <c r="J76" t="s">
        <v>160</v>
      </c>
      <c r="K76" t="s">
        <v>161</v>
      </c>
      <c r="L76" t="s">
        <v>162</v>
      </c>
      <c r="M76" t="s">
        <v>163</v>
      </c>
      <c r="N76" t="s">
        <v>164</v>
      </c>
      <c r="O76" t="s">
        <v>165</v>
      </c>
      <c r="P76" t="s">
        <v>166</v>
      </c>
      <c r="Q76" t="s">
        <v>167</v>
      </c>
      <c r="R76" t="s">
        <v>168</v>
      </c>
      <c r="S76" t="s">
        <v>169</v>
      </c>
      <c r="T76" t="s">
        <v>170</v>
      </c>
      <c r="U76" t="s">
        <v>171</v>
      </c>
      <c r="V76" t="s">
        <v>172</v>
      </c>
      <c r="W76" t="s">
        <v>173</v>
      </c>
      <c r="X76" t="s">
        <v>174</v>
      </c>
      <c r="Y76" t="s">
        <v>175</v>
      </c>
      <c r="Z76" t="s">
        <v>176</v>
      </c>
      <c r="AA76" t="s">
        <v>177</v>
      </c>
    </row>
    <row r="77" spans="2:27" x14ac:dyDescent="0.2">
      <c r="B77" t="s">
        <v>58</v>
      </c>
      <c r="C77" t="s">
        <v>31</v>
      </c>
      <c r="D77" t="s">
        <v>185</v>
      </c>
      <c r="E77">
        <v>33</v>
      </c>
      <c r="F77">
        <v>33.200000000000003</v>
      </c>
      <c r="G77">
        <v>3.2</v>
      </c>
      <c r="H77">
        <v>8.9</v>
      </c>
      <c r="I77">
        <v>35.4</v>
      </c>
      <c r="J77">
        <v>0.8</v>
      </c>
      <c r="K77">
        <v>2.7</v>
      </c>
      <c r="L77">
        <v>27.8</v>
      </c>
      <c r="M77">
        <v>2.4</v>
      </c>
      <c r="N77">
        <v>6.2</v>
      </c>
      <c r="O77">
        <v>38.700000000000003</v>
      </c>
      <c r="P77">
        <v>0.9</v>
      </c>
      <c r="Q77">
        <v>1.1000000000000001</v>
      </c>
      <c r="R77">
        <v>83.3</v>
      </c>
      <c r="S77">
        <v>0.4</v>
      </c>
      <c r="T77">
        <v>2.5</v>
      </c>
      <c r="U77">
        <v>2.9</v>
      </c>
      <c r="V77">
        <v>3.9</v>
      </c>
      <c r="W77">
        <v>2.1</v>
      </c>
      <c r="X77">
        <v>1.9</v>
      </c>
      <c r="Y77">
        <v>0.2</v>
      </c>
      <c r="Z77">
        <v>1.3</v>
      </c>
      <c r="AA77">
        <v>9.6</v>
      </c>
    </row>
    <row r="78" spans="2:27" x14ac:dyDescent="0.2">
      <c r="B78" t="s">
        <v>59</v>
      </c>
      <c r="C78" t="s">
        <v>31</v>
      </c>
      <c r="D78" t="s">
        <v>156</v>
      </c>
      <c r="E78">
        <v>27</v>
      </c>
      <c r="F78">
        <v>29.6</v>
      </c>
      <c r="G78">
        <v>4.5999999999999996</v>
      </c>
      <c r="H78">
        <v>12.1</v>
      </c>
      <c r="I78">
        <v>37.5</v>
      </c>
      <c r="J78">
        <v>3.4</v>
      </c>
      <c r="K78">
        <v>8.4</v>
      </c>
      <c r="L78">
        <v>40.5</v>
      </c>
      <c r="M78">
        <v>1.1000000000000001</v>
      </c>
      <c r="N78">
        <v>3.7</v>
      </c>
      <c r="O78">
        <v>30.7</v>
      </c>
      <c r="P78">
        <v>3.9</v>
      </c>
      <c r="Q78">
        <v>4.9000000000000004</v>
      </c>
      <c r="R78">
        <v>79.400000000000006</v>
      </c>
      <c r="S78">
        <v>1.3</v>
      </c>
      <c r="T78">
        <v>3.9</v>
      </c>
      <c r="U78">
        <v>5.3</v>
      </c>
      <c r="V78">
        <v>3.5</v>
      </c>
      <c r="W78">
        <v>2.6</v>
      </c>
      <c r="X78">
        <v>1.6</v>
      </c>
      <c r="Y78">
        <v>0.3</v>
      </c>
      <c r="Z78">
        <v>2.5</v>
      </c>
      <c r="AA78">
        <v>14.1</v>
      </c>
    </row>
    <row r="79" spans="2:27" x14ac:dyDescent="0.2">
      <c r="B79" t="s">
        <v>60</v>
      </c>
      <c r="C79" t="s">
        <v>31</v>
      </c>
      <c r="D79" t="s">
        <v>156</v>
      </c>
      <c r="E79">
        <v>33</v>
      </c>
      <c r="F79">
        <v>29.5</v>
      </c>
      <c r="G79">
        <v>3.8</v>
      </c>
      <c r="H79">
        <v>8.6</v>
      </c>
      <c r="I79">
        <v>44.2</v>
      </c>
      <c r="J79">
        <v>3.2</v>
      </c>
      <c r="K79">
        <v>6.9</v>
      </c>
      <c r="L79">
        <v>46.1</v>
      </c>
      <c r="M79">
        <v>0.6</v>
      </c>
      <c r="N79">
        <v>1.7</v>
      </c>
      <c r="O79">
        <v>36.799999999999997</v>
      </c>
      <c r="P79">
        <v>3.8</v>
      </c>
      <c r="Q79">
        <v>5</v>
      </c>
      <c r="R79">
        <v>74.7</v>
      </c>
      <c r="S79">
        <v>0.7</v>
      </c>
      <c r="T79">
        <v>2.9</v>
      </c>
      <c r="U79">
        <v>3.6</v>
      </c>
      <c r="V79">
        <v>3.9</v>
      </c>
      <c r="W79">
        <v>2.1</v>
      </c>
      <c r="X79">
        <v>1.2</v>
      </c>
      <c r="Y79">
        <v>0.2</v>
      </c>
      <c r="Z79">
        <v>2.4</v>
      </c>
      <c r="AA79">
        <v>12</v>
      </c>
    </row>
    <row r="80" spans="2:27" x14ac:dyDescent="0.2">
      <c r="B80" t="s">
        <v>61</v>
      </c>
      <c r="C80" t="s">
        <v>37</v>
      </c>
      <c r="D80" t="s">
        <v>155</v>
      </c>
      <c r="E80">
        <v>33</v>
      </c>
      <c r="F80">
        <v>27</v>
      </c>
      <c r="G80">
        <v>5</v>
      </c>
      <c r="H80">
        <v>10</v>
      </c>
      <c r="I80">
        <v>49.8</v>
      </c>
      <c r="J80">
        <v>4</v>
      </c>
      <c r="K80">
        <v>7.4</v>
      </c>
      <c r="L80">
        <v>54.3</v>
      </c>
      <c r="M80">
        <v>1</v>
      </c>
      <c r="N80">
        <v>2.6</v>
      </c>
      <c r="O80">
        <v>37.200000000000003</v>
      </c>
      <c r="P80">
        <v>1.6</v>
      </c>
      <c r="Q80">
        <v>2</v>
      </c>
      <c r="R80">
        <v>80</v>
      </c>
      <c r="S80">
        <v>1.8</v>
      </c>
      <c r="T80">
        <v>4.7</v>
      </c>
      <c r="U80">
        <v>6.5</v>
      </c>
      <c r="V80">
        <v>1.9</v>
      </c>
      <c r="W80">
        <v>1.7</v>
      </c>
      <c r="X80">
        <v>0.8</v>
      </c>
      <c r="Y80">
        <v>0.7</v>
      </c>
      <c r="Z80">
        <v>2.6</v>
      </c>
      <c r="AA80">
        <v>12.5</v>
      </c>
    </row>
    <row r="81" spans="2:27" x14ac:dyDescent="0.2">
      <c r="B81" t="s">
        <v>62</v>
      </c>
      <c r="C81" t="s">
        <v>40</v>
      </c>
      <c r="D81" t="s">
        <v>153</v>
      </c>
      <c r="E81">
        <v>33</v>
      </c>
      <c r="F81">
        <v>22.3</v>
      </c>
      <c r="G81">
        <v>2.7</v>
      </c>
      <c r="H81">
        <v>5.6</v>
      </c>
      <c r="I81">
        <v>48.4</v>
      </c>
      <c r="J81">
        <v>2.2999999999999998</v>
      </c>
      <c r="K81">
        <v>4.3</v>
      </c>
      <c r="L81">
        <v>53.9</v>
      </c>
      <c r="M81">
        <v>0.4</v>
      </c>
      <c r="N81">
        <v>1.4</v>
      </c>
      <c r="O81">
        <v>31.1</v>
      </c>
      <c r="P81">
        <v>0.5</v>
      </c>
      <c r="Q81">
        <v>1.1000000000000001</v>
      </c>
      <c r="R81">
        <v>51.4</v>
      </c>
      <c r="S81">
        <v>2.4</v>
      </c>
      <c r="T81">
        <v>3</v>
      </c>
      <c r="U81">
        <v>5.4</v>
      </c>
      <c r="V81">
        <v>1.9</v>
      </c>
      <c r="W81">
        <v>1.3</v>
      </c>
      <c r="X81">
        <v>0.8</v>
      </c>
      <c r="Y81">
        <v>0.6</v>
      </c>
      <c r="Z81">
        <v>2.4</v>
      </c>
      <c r="AA81">
        <v>6.4</v>
      </c>
    </row>
    <row r="82" spans="2:27" x14ac:dyDescent="0.2">
      <c r="B82" t="s">
        <v>63</v>
      </c>
      <c r="C82" t="s">
        <v>40</v>
      </c>
      <c r="D82" t="s">
        <v>186</v>
      </c>
      <c r="E82">
        <v>30</v>
      </c>
      <c r="F82">
        <v>18.8</v>
      </c>
      <c r="G82">
        <v>3.9</v>
      </c>
      <c r="H82">
        <v>8</v>
      </c>
      <c r="I82">
        <v>48.1</v>
      </c>
      <c r="J82">
        <v>3.1</v>
      </c>
      <c r="K82">
        <v>6.1</v>
      </c>
      <c r="L82">
        <v>50.5</v>
      </c>
      <c r="M82">
        <v>0.8</v>
      </c>
      <c r="N82">
        <v>2</v>
      </c>
      <c r="O82">
        <v>40.700000000000003</v>
      </c>
      <c r="P82">
        <v>1</v>
      </c>
      <c r="Q82">
        <v>1.3</v>
      </c>
      <c r="R82">
        <v>76.3</v>
      </c>
      <c r="S82">
        <v>1.4</v>
      </c>
      <c r="T82">
        <v>3</v>
      </c>
      <c r="U82">
        <v>4.5</v>
      </c>
      <c r="V82">
        <v>1</v>
      </c>
      <c r="W82">
        <v>1.3</v>
      </c>
      <c r="X82">
        <v>0.4</v>
      </c>
      <c r="Y82">
        <v>1.1000000000000001</v>
      </c>
      <c r="Z82">
        <v>1.9</v>
      </c>
      <c r="AA82">
        <v>9.5</v>
      </c>
    </row>
    <row r="83" spans="2:27" x14ac:dyDescent="0.2">
      <c r="B83" t="s">
        <v>65</v>
      </c>
      <c r="C83" t="s">
        <v>40</v>
      </c>
      <c r="D83" t="s">
        <v>150</v>
      </c>
      <c r="E83">
        <v>28</v>
      </c>
      <c r="F83">
        <v>16.2</v>
      </c>
      <c r="G83">
        <v>2.2999999999999998</v>
      </c>
      <c r="H83">
        <v>4.9000000000000004</v>
      </c>
      <c r="I83">
        <v>47.1</v>
      </c>
      <c r="J83">
        <v>2.1</v>
      </c>
      <c r="K83">
        <v>4.4000000000000004</v>
      </c>
      <c r="L83">
        <v>49.2</v>
      </c>
      <c r="M83">
        <v>0.2</v>
      </c>
      <c r="N83">
        <v>0.6</v>
      </c>
      <c r="O83">
        <v>31.2</v>
      </c>
      <c r="P83">
        <v>1.3</v>
      </c>
      <c r="Q83">
        <v>2.4</v>
      </c>
      <c r="R83">
        <v>52.9</v>
      </c>
      <c r="S83">
        <v>1.4</v>
      </c>
      <c r="T83">
        <v>2.2000000000000002</v>
      </c>
      <c r="U83">
        <v>3.6</v>
      </c>
      <c r="V83">
        <v>0.6</v>
      </c>
      <c r="W83">
        <v>1.2</v>
      </c>
      <c r="X83">
        <v>0.7</v>
      </c>
      <c r="Y83">
        <v>0.2</v>
      </c>
      <c r="Z83">
        <v>2.2000000000000002</v>
      </c>
      <c r="AA83">
        <v>6.1</v>
      </c>
    </row>
    <row r="84" spans="2:27" x14ac:dyDescent="0.2">
      <c r="B84" t="s">
        <v>66</v>
      </c>
      <c r="C84" t="s">
        <v>40</v>
      </c>
      <c r="D84" t="s">
        <v>150</v>
      </c>
      <c r="E84">
        <v>31</v>
      </c>
      <c r="F84">
        <v>14.7</v>
      </c>
      <c r="G84">
        <v>1.5</v>
      </c>
      <c r="H84">
        <v>3.2</v>
      </c>
      <c r="I84">
        <v>46.5</v>
      </c>
      <c r="J84">
        <v>1.4</v>
      </c>
      <c r="K84">
        <v>3</v>
      </c>
      <c r="L84">
        <v>46.8</v>
      </c>
      <c r="M84">
        <v>0.1</v>
      </c>
      <c r="N84">
        <v>0.2</v>
      </c>
      <c r="O84">
        <v>40</v>
      </c>
      <c r="P84">
        <v>0.5</v>
      </c>
      <c r="Q84">
        <v>1.1000000000000001</v>
      </c>
      <c r="R84">
        <v>45.5</v>
      </c>
      <c r="S84">
        <v>1.2</v>
      </c>
      <c r="T84">
        <v>1.5</v>
      </c>
      <c r="U84">
        <v>2.7</v>
      </c>
      <c r="V84">
        <v>1</v>
      </c>
      <c r="W84">
        <v>0.9</v>
      </c>
      <c r="X84">
        <v>0.5</v>
      </c>
      <c r="Y84">
        <v>0.1</v>
      </c>
      <c r="Z84">
        <v>1.6</v>
      </c>
      <c r="AA84">
        <v>3.5</v>
      </c>
    </row>
    <row r="85" spans="2:27" x14ac:dyDescent="0.2">
      <c r="B85" t="s">
        <v>68</v>
      </c>
      <c r="C85" t="s">
        <v>40</v>
      </c>
      <c r="D85" t="s">
        <v>153</v>
      </c>
      <c r="E85">
        <v>19</v>
      </c>
      <c r="F85">
        <v>11.3</v>
      </c>
      <c r="G85">
        <v>1.8</v>
      </c>
      <c r="H85">
        <v>3.6</v>
      </c>
      <c r="I85">
        <v>49.3</v>
      </c>
      <c r="J85">
        <v>1.1000000000000001</v>
      </c>
      <c r="K85">
        <v>1.6</v>
      </c>
      <c r="L85">
        <v>67.7</v>
      </c>
      <c r="M85">
        <v>0.7</v>
      </c>
      <c r="N85">
        <v>2</v>
      </c>
      <c r="O85">
        <v>34.200000000000003</v>
      </c>
      <c r="P85">
        <v>0.8</v>
      </c>
      <c r="Q85">
        <v>0.9</v>
      </c>
      <c r="R85">
        <v>88.2</v>
      </c>
      <c r="S85">
        <v>0.2</v>
      </c>
      <c r="T85">
        <v>0.9</v>
      </c>
      <c r="U85">
        <v>1.1000000000000001</v>
      </c>
      <c r="V85">
        <v>1.3</v>
      </c>
      <c r="W85">
        <v>0.8</v>
      </c>
      <c r="X85">
        <v>0.8</v>
      </c>
      <c r="Y85">
        <v>0.1</v>
      </c>
      <c r="Z85">
        <v>1.4</v>
      </c>
      <c r="AA85">
        <v>5.0999999999999996</v>
      </c>
    </row>
    <row r="86" spans="2:27" x14ac:dyDescent="0.2">
      <c r="B86" t="s">
        <v>69</v>
      </c>
      <c r="C86" t="s">
        <v>40</v>
      </c>
      <c r="D86" t="s">
        <v>155</v>
      </c>
      <c r="E86">
        <v>19</v>
      </c>
      <c r="F86">
        <v>7.8</v>
      </c>
      <c r="G86">
        <v>1.1000000000000001</v>
      </c>
      <c r="H86">
        <v>2.9</v>
      </c>
      <c r="I86">
        <v>35.700000000000003</v>
      </c>
      <c r="J86">
        <v>1.1000000000000001</v>
      </c>
      <c r="K86">
        <v>2.9</v>
      </c>
      <c r="L86">
        <v>36.4</v>
      </c>
      <c r="M86">
        <v>0</v>
      </c>
      <c r="N86">
        <v>0.1</v>
      </c>
      <c r="O86">
        <v>0</v>
      </c>
      <c r="P86">
        <v>0.7</v>
      </c>
      <c r="Q86">
        <v>1.2</v>
      </c>
      <c r="R86">
        <v>63.6</v>
      </c>
      <c r="S86">
        <v>1</v>
      </c>
      <c r="T86">
        <v>0.9</v>
      </c>
      <c r="U86">
        <v>1.9</v>
      </c>
      <c r="V86">
        <v>0.2</v>
      </c>
      <c r="W86">
        <v>0.7</v>
      </c>
      <c r="X86">
        <v>0.2</v>
      </c>
      <c r="Y86">
        <v>0.5</v>
      </c>
      <c r="Z86">
        <v>0.9</v>
      </c>
      <c r="AA86">
        <v>2.8</v>
      </c>
    </row>
    <row r="87" spans="2:27" x14ac:dyDescent="0.2">
      <c r="B87" t="s">
        <v>70</v>
      </c>
      <c r="C87" t="s">
        <v>31</v>
      </c>
      <c r="D87" t="s">
        <v>149</v>
      </c>
      <c r="E87">
        <v>20</v>
      </c>
      <c r="F87">
        <v>5.7</v>
      </c>
      <c r="G87">
        <v>0.6</v>
      </c>
      <c r="H87">
        <v>1.2</v>
      </c>
      <c r="I87">
        <v>44</v>
      </c>
      <c r="J87">
        <v>0.1</v>
      </c>
      <c r="K87">
        <v>0.4</v>
      </c>
      <c r="L87">
        <v>25</v>
      </c>
      <c r="M87">
        <v>0.5</v>
      </c>
      <c r="N87">
        <v>0.8</v>
      </c>
      <c r="O87">
        <v>52.9</v>
      </c>
      <c r="P87">
        <v>0.1</v>
      </c>
      <c r="Q87">
        <v>0.1</v>
      </c>
      <c r="R87">
        <v>50</v>
      </c>
      <c r="S87">
        <v>0</v>
      </c>
      <c r="T87">
        <v>0.3</v>
      </c>
      <c r="U87">
        <v>0.3</v>
      </c>
      <c r="V87">
        <v>0.2</v>
      </c>
      <c r="W87">
        <v>0.4</v>
      </c>
      <c r="X87">
        <v>0.2</v>
      </c>
      <c r="Y87">
        <v>0</v>
      </c>
      <c r="Z87">
        <v>0.7</v>
      </c>
      <c r="AA87">
        <v>1.6</v>
      </c>
    </row>
    <row r="88" spans="2:27" x14ac:dyDescent="0.2">
      <c r="B88" t="s">
        <v>71</v>
      </c>
      <c r="C88" t="s">
        <v>40</v>
      </c>
      <c r="D88" t="s">
        <v>155</v>
      </c>
      <c r="E88">
        <v>9</v>
      </c>
      <c r="F88">
        <v>4.0999999999999996</v>
      </c>
      <c r="G88">
        <v>0.3</v>
      </c>
      <c r="H88">
        <v>0.7</v>
      </c>
      <c r="I88">
        <v>50</v>
      </c>
      <c r="J88">
        <v>0.3</v>
      </c>
      <c r="K88">
        <v>0.7</v>
      </c>
      <c r="L88">
        <v>50</v>
      </c>
      <c r="M88">
        <v>0</v>
      </c>
      <c r="N88">
        <v>0</v>
      </c>
      <c r="O88">
        <v>0</v>
      </c>
      <c r="P88">
        <v>0.6</v>
      </c>
      <c r="Q88">
        <v>0.7</v>
      </c>
      <c r="R88">
        <v>83.3</v>
      </c>
      <c r="S88">
        <v>0.3</v>
      </c>
      <c r="T88">
        <v>0.3</v>
      </c>
      <c r="U88">
        <v>0.7</v>
      </c>
      <c r="V88">
        <v>0</v>
      </c>
      <c r="W88">
        <v>0.8</v>
      </c>
      <c r="X88">
        <v>0.1</v>
      </c>
      <c r="Y88">
        <v>0</v>
      </c>
      <c r="Z88">
        <v>1</v>
      </c>
      <c r="AA88">
        <v>1.2</v>
      </c>
    </row>
    <row r="89" spans="2:27" x14ac:dyDescent="0.2">
      <c r="B89" t="s">
        <v>73</v>
      </c>
      <c r="C89" t="s">
        <v>31</v>
      </c>
      <c r="D89" t="s">
        <v>156</v>
      </c>
      <c r="E89">
        <v>3</v>
      </c>
      <c r="F89">
        <v>1.7</v>
      </c>
      <c r="G89">
        <v>0</v>
      </c>
      <c r="H89">
        <v>0.3</v>
      </c>
      <c r="I89">
        <v>0</v>
      </c>
      <c r="J89">
        <v>0</v>
      </c>
      <c r="K89">
        <v>0</v>
      </c>
      <c r="L89">
        <v>0</v>
      </c>
      <c r="M89">
        <v>0</v>
      </c>
      <c r="N89">
        <v>0.3</v>
      </c>
      <c r="O89">
        <v>0</v>
      </c>
      <c r="P89">
        <v>0</v>
      </c>
      <c r="Q89">
        <v>0</v>
      </c>
      <c r="R89">
        <v>0</v>
      </c>
      <c r="S89">
        <v>0</v>
      </c>
      <c r="T89">
        <v>0.7</v>
      </c>
      <c r="U89">
        <v>0.7</v>
      </c>
      <c r="V89">
        <v>0.3</v>
      </c>
      <c r="W89">
        <v>0.3</v>
      </c>
      <c r="X89">
        <v>0</v>
      </c>
      <c r="Y89">
        <v>0.3</v>
      </c>
      <c r="Z89">
        <v>0.7</v>
      </c>
      <c r="AA89">
        <v>0</v>
      </c>
    </row>
    <row r="90" spans="2:27" x14ac:dyDescent="0.2">
      <c r="D90" t="s">
        <v>150</v>
      </c>
    </row>
  </sheetData>
  <conditionalFormatting sqref="G19:G20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H20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:I20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J20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0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L20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M20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9:W20">
    <cfRule type="colorScale" priority="1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9:Z20">
    <cfRule type="colorScale" priority="1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9:R2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9:Q2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P20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O2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N20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9:S20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9:T20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9:U2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9:V20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:X20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9:Y20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9:AA20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:G40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6:I40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1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6:T40"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6:J40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:L40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6:M40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6:N40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6:O40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6:S4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6:D4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:G29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29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:I29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29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:K29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29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:M2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:N2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O2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29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29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5:R29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29"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25:Z29"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25:AA29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5:Y29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:X29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29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29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29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29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9">
      <colorScale>
        <cfvo type="min"/>
        <cfvo type="max"/>
        <color rgb="FFFCFCFF"/>
        <color rgb="FF63BE7B"/>
      </colorScale>
    </cfRule>
  </conditionalFormatting>
  <conditionalFormatting sqref="AX25:BR29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5:AX29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25:AY29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25:BA29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25:BB29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25:BD29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25:B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5:BG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25:BH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25:BJ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25:BK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25:BL29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5:BM2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5:BN29"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25:BO2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25:BP2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Q25:BQ29">
    <cfRule type="colorScale" priority="10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25:BR2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36:AX40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36:AY40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36:AZ40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36:BA40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36:BB4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36:BC40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36:BD40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36:BE40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6:BF40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36:BG40">
    <cfRule type="colorScale" priority="8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H36:BH40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36:BI40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36:BJ40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36:BK40">
    <cfRule type="colorScale" priority="8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2:G5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2:I5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2:J5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2:L5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2:M5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2:N5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2:O5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2:S5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2:T5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2:V5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2:W53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2:X5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2:Y5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2:AA5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2:Z53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X2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0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20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X19 BN19 BQ1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19:AX2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2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1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19:AY2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20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1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19:AZ20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20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19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19:BA20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20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1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19:BB2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9:BC2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2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1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19:BD2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2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1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19:BE2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2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1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19:BF2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1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19:BG2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2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1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19:BH2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2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1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19:BI2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2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1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19:BJ2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2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19:BK2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2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19:BL2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9:BM2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1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19:BO2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19:BP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R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R1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R19:BR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9:BN2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9:BQ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dataValidations count="1">
    <dataValidation type="list" allowBlank="1" showInputMessage="1" showErrorMessage="1" sqref="B14:B18 B36:B40 AS14:AS18 AS36:AS40" xr:uid="{14C118F1-7138-9948-97AD-E7A89AC607FE}">
      <formula1>$B$77:$B$89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Michigan @ MSU</vt:lpstr>
      <vt:lpstr>Rotations</vt:lpstr>
      <vt:lpstr>Rotations MSU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Liss, Justin</dc:creator>
  <cp:lastModifiedBy>Liss, Justin</cp:lastModifiedBy>
  <dcterms:created xsi:type="dcterms:W3CDTF">2019-11-19T00:16:43Z</dcterms:created>
  <dcterms:modified xsi:type="dcterms:W3CDTF">2019-11-20T18:15:05Z</dcterms:modified>
</cp:coreProperties>
</file>