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企画仕様書_目次" sheetId="1" r:id="rId4"/>
    <sheet state="visible" name="00_ロードマップ転記用" sheetId="2" r:id="rId5"/>
    <sheet state="visible" name="01_概要" sheetId="3" r:id="rId6"/>
    <sheet state="visible" name="02_施策" sheetId="4" r:id="rId7"/>
    <sheet state="visible" name="03_降臨バトル" sheetId="5" r:id="rId8"/>
    <sheet state="visible" name="04_ミッション" sheetId="6" r:id="rId9"/>
    <sheet state="hidden" name="01_概要 のテンプレ " sheetId="7" r:id="rId10"/>
    <sheet state="hidden" name="03_制作＆監修依頼一覧" sheetId="8" r:id="rId11"/>
    <sheet state="hidden" name="02_施策テンプレ のコピー" sheetId="9" r:id="rId12"/>
    <sheet state="hidden" name="使用しない_制作＆監修依頼一覧" sheetId="10" r:id="rId13"/>
    <sheet state="hidden" name="背景一覧" sheetId="11" r:id="rId14"/>
    <sheet state="hidden" name="03_制作依頼一覧" sheetId="12" r:id="rId15"/>
    <sheet state="hidden" name="03_制作依頼一覧 のテンプレ" sheetId="13" r:id="rId16"/>
    <sheet state="hidden" name="04_監修に依頼したいもの" sheetId="14" r:id="rId17"/>
    <sheet state="hidden" name="04_監修に依頼したいもの テンプレ" sheetId="15" r:id="rId18"/>
    <sheet state="visible" name="05_報酬一覧" sheetId="16" r:id="rId19"/>
    <sheet state="visible" name="ストーリー8話→6話になった報酬設計" sheetId="17" r:id="rId20"/>
    <sheet state="visible" name="かけらなどの計算 のコピー" sheetId="18" r:id="rId21"/>
    <sheet state="visible" name="06_ガシャ目次" sheetId="19" r:id="rId22"/>
    <sheet state="visible" name="06_ガシャ基本仕様" sheetId="20" r:id="rId23"/>
    <sheet state="visible" name="地獄楽 いいジャン祭ピックアップガシャA_設計書" sheetId="21" r:id="rId24"/>
    <sheet state="hidden" name="告知スケジュール のコピー" sheetId="22" r:id="rId25"/>
    <sheet state="hidden" name="02_施策_REBORN" sheetId="23" r:id="rId26"/>
    <sheet state="visible" name="地獄楽 いいジャン祭ピックアップガシャB_設計書" sheetId="24" r:id="rId27"/>
    <sheet state="visible" name="06_ピックアップガシャA_注意事項" sheetId="25" r:id="rId28"/>
    <sheet state="visible" name="06_ピックアップガシャB_注意事項" sheetId="26" r:id="rId29"/>
    <sheet state="visible" name="07_いいジャン祭パック_設計書" sheetId="27" r:id="rId30"/>
    <sheet state="visible" name="07_差し込み用お得プリズム_設計書" sheetId="28" r:id="rId31"/>
    <sheet state="visible" name="07_ショップ目次" sheetId="29" r:id="rId32"/>
    <sheet state="visible" name="07_ショップ_要件書" sheetId="30" r:id="rId33"/>
    <sheet state="visible" name="告知スケジュールNEO" sheetId="31" r:id="rId34"/>
    <sheet state="visible" name="地獄楽 クリエイティブ依頼" sheetId="32" r:id="rId35"/>
    <sheet state="visible" name="バナー一覧" sheetId="33" r:id="rId36"/>
    <sheet state="visible" name="アセット一覧" sheetId="34" r:id="rId37"/>
    <sheet state="visible" name="クリエイティブ一覧" sheetId="35" r:id="rId38"/>
    <sheet state="visible" name="バナー作成依頼" sheetId="36" r:id="rId39"/>
    <sheet state="visible" name="memo用リソース計算用シート" sheetId="37" r:id="rId40"/>
    <sheet state="visible" name="景品単価の簡便な算定方法" sheetId="38" r:id="rId41"/>
  </sheets>
  <definedNames>
    <definedName hidden="1" localSheetId="6" name="_xlnm._FilterDatabase">'01_概要 のテンプレ '!$G$143:$H$164</definedName>
    <definedName hidden="1" localSheetId="31" name="Z_977ADA81_60BE_40B4_8900_E5F3F737F181_.wvu.FilterData">'地獄楽 クリエイティブ依頼'!$A$3:$M$36</definedName>
    <definedName hidden="1" localSheetId="32" name="Z_977ADA81_60BE_40B4_8900_E5F3F737F181_.wvu.FilterData">'バナー一覧'!$A$1:$N$64</definedName>
    <definedName hidden="1" localSheetId="34" name="Z_977ADA81_60BE_40B4_8900_E5F3F737F181_.wvu.FilterData">'クリエイティブ一覧'!$A$1:$W$63</definedName>
    <definedName hidden="1" localSheetId="31" name="Z_C5A0F035_76A7_485E_A713_F6725209EBEE_.wvu.FilterData">'地獄楽 クリエイティブ依頼'!$A$3:$Q$48</definedName>
  </definedNames>
  <calcPr/>
  <customWorkbookViews>
    <customWorkbookView activeSheetId="0" maximized="1" windowHeight="0" windowWidth="0" guid="{977ADA81-60BE-40B4-8900-E5F3F737F181}" name="ホームトップ絞り込み"/>
    <customWorkbookView activeSheetId="0" maximized="1" windowHeight="0" windowWidth="0" guid="{C5A0F035-76A7-485E-A713-F6725209EBEE}" name="フィルタ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8">
      <text>
        <t xml:space="preserve">月初のキャラ強化パックが足りないかも
	-前田信悟</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E390">
      <text>
        <t xml:space="preserve">施策の開始日に合わせる</t>
      </text>
    </comment>
    <comment authorId="0" ref="F390">
      <text>
        <t xml:space="preserve">次のイベントが始まったら切り替える</t>
      </text>
    </comment>
    <comment authorId="0" ref="H390">
      <text>
        <t xml:space="preserve">5以上で設定する。
4以下は定常バナーで使用。</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原作を読もうCP：10
ログボ：150
軍艦：20
OVER：20
スコアタ：25
ハレクラニ：20
個人ミッション：20
団バト：10
お祭り団バト：500
</t>
      </text>
    </comment>
    <comment authorId="0" ref="C4">
      <text>
        <t xml:space="preserve">ログボ：2枚
1日1回：3枚
収集；2枚
スコアタ：1枚
個人ミッション：3枚
</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7">
      <text>
        <t xml:space="preserve">メンテ時に引けるように施策開始より少し早い</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H3">
      <text>
        <t xml:space="preserve">AB：AssetBundles
S3：S3サーバー</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AB：AssetBundles
S3：S3サーバー</t>
      </text>
    </comment>
    <comment authorId="0" ref="J36">
      <text>
        <t xml:space="preserve">都度の可能性高</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都度：施策ごと発生する
単発：一度作ったら終わり</t>
      </text>
    </comment>
    <comment authorId="0" ref="G19">
      <text>
        <t xml:space="preserve">キャラモーションの内容によって中身の種類は可変</t>
      </text>
    </comment>
    <comment authorId="0" ref="G25">
      <text>
        <t xml:space="preserve">モーションの内容によって中身の種類は可変</t>
      </text>
    </comment>
    <comment authorId="0" ref="G33">
      <text>
        <t xml:space="preserve">モーションの内容によって中身の種類は可変</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
      <text>
        <t xml:space="preserve">AB：AssetBundles
S3：S3サーバー</t>
      </text>
    </comment>
    <comment authorId="0" ref="N38">
      <text>
        <t xml:space="preserve">都度の可能性高</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3">
      <text>
        <t xml:space="preserve">1イベントの最大配布数（カラーメモリーはピックアップガシャのキャラに合わせる⇨ミッションなど）
イベントキャラのイベントキャラ用のカラーメモリーはイベント内で全て獲得できるようにする（クエスト+ミッション）</t>
      </text>
    </comment>
  </commentList>
</comments>
</file>

<file path=xl/sharedStrings.xml><?xml version="1.0" encoding="utf-8"?>
<sst xmlns="http://schemas.openxmlformats.org/spreadsheetml/2006/main" count="7351" uniqueCount="2352">
  <si>
    <t>企画仕様書_目次</t>
  </si>
  <si>
    <t>仕様書タブ</t>
  </si>
  <si>
    <t>URL</t>
  </si>
  <si>
    <t>備考</t>
  </si>
  <si>
    <t>01_概要</t>
  </si>
  <si>
    <t>https://docs.google.com/spreadsheets/d/1ZcLRgLpUd1I9D26Ig0XaVQ259iRQAjdbKvmb9bjVOm8/edit?gid=816770909#gid=816770909</t>
  </si>
  <si>
    <t>02_施策（主にクエスト関連）</t>
  </si>
  <si>
    <t>03_降臨バトル</t>
  </si>
  <si>
    <t>04_ミッション</t>
  </si>
  <si>
    <t>05_報酬一覧</t>
  </si>
  <si>
    <t>06_ガシャ</t>
  </si>
  <si>
    <t>ガシャTOPで表示されるPOINTの文言も記載する</t>
  </si>
  <si>
    <t>07_ショップ関連
（ショップ/パック/パス）</t>
  </si>
  <si>
    <t>08_お知らせ</t>
  </si>
  <si>
    <t>09_SNS</t>
  </si>
  <si>
    <t>10_マーケティング</t>
  </si>
  <si>
    <t>依頼書のURLのみ</t>
  </si>
  <si>
    <t>11_クリエイティブ関連</t>
  </si>
  <si>
    <t>ジャンプ+連携の依頼書のURLのみ</t>
  </si>
  <si>
    <t>施策一覧</t>
  </si>
  <si>
    <t>▼コンテンツの情報を全てココに記載してください。「施策」に反映されます。</t>
  </si>
  <si>
    <t>カテゴリー</t>
  </si>
  <si>
    <t>施策名称</t>
  </si>
  <si>
    <t>開始日</t>
  </si>
  <si>
    <t>終了日</t>
  </si>
  <si>
    <t>備考（ピックアップや配布キャラなどを記載する）</t>
  </si>
  <si>
    <t>仕様書(リンク)</t>
  </si>
  <si>
    <t>https://docs.google.com/spreadsheets/d/1UzjTg1JnhhuZ_yq2nGf1sygSgkRX_2FPFCLiSJ2bdDo/edit?gid=289913871#gid=289913871&amp;range=42:42</t>
  </si>
  <si>
    <t>【ストーリー】
画眉丸編</t>
  </si>
  <si>
    <t>必ず生きて帰る</t>
  </si>
  <si>
    <t>SR_メイ_無</t>
  </si>
  <si>
    <t>https://docs.google.com/spreadsheets/d/1UzjTg1JnhhuZ_yq2nGf1sygSgkRX_2FPFCLiSJ2bdDo/edit?gid=289913871#gid=289913871&amp;range=69:69</t>
  </si>
  <si>
    <t>【ストーリー】
共闘関係編</t>
  </si>
  <si>
    <t>朱印の者たち</t>
  </si>
  <si>
    <t>SR_民谷 巌鉄斎_青</t>
  </si>
  <si>
    <t>https://docs.google.com/spreadsheets/d/1UzjTg1JnhhuZ_yq2nGf1sygSgkRX_2FPFCLiSJ2bdDo/edit?gid=289913871#gid=289913871&amp;range=156:156</t>
  </si>
  <si>
    <t>【チャレンジ】</t>
  </si>
  <si>
    <t>死罪人と首切り役人</t>
  </si>
  <si>
    <t>https://docs.google.com/spreadsheets/d/1UzjTg1JnhhuZ_yq2nGf1sygSgkRX_2FPFCLiSJ2bdDo/edit?gid=289913871#gid=289913871&amp;range=247:247</t>
  </si>
  <si>
    <t>【高難易度】</t>
  </si>
  <si>
    <t>手負いの獣は恐ろしいぞ</t>
  </si>
  <si>
    <t>https://docs.google.com/spreadsheets/d/1UzjTg1JnhhuZ_yq2nGf1sygSgkRX_2FPFCLiSJ2bdDo/edit?gid=289913871#gid=289913871&amp;range=314:314</t>
  </si>
  <si>
    <t>【降臨バトル】</t>
  </si>
  <si>
    <t>まるで 悪夢を見ているようだ</t>
  </si>
  <si>
    <t>https://docs.google.com/spreadsheets/d/1UzjTg1JnhhuZ_yq2nGf1sygSgkRX_2FPFCLiSJ2bdDo/edit?gid=1959891932#gid=1959891932&amp;range=1:1</t>
  </si>
  <si>
    <t>【ログインボーナス】</t>
  </si>
  <si>
    <t>地獄楽 いいジャン祭 特別ログインボーナス</t>
  </si>
  <si>
    <t>https://docs.google.com/spreadsheets/d/1UzjTg1JnhhuZ_yq2nGf1sygSgkRX_2FPFCLiSJ2bdDo/edit?gid=289913871#gid=289913871&amp;range=15:15</t>
  </si>
  <si>
    <t>【ミッション】</t>
  </si>
  <si>
    <t>地獄楽 いいジャン祭 特別ミッション</t>
  </si>
  <si>
    <t>https://docs.google.com/spreadsheets/d/1UzjTg1JnhhuZ_yq2nGf1sygSgkRX_2FPFCLiSJ2bdDo/edit?gid=1875707542#gid=1875707542&amp;range=A1</t>
  </si>
  <si>
    <t>【コイン獲得クエスト】</t>
  </si>
  <si>
    <t>コイン獲得クエスト キャラボーナス</t>
  </si>
  <si>
    <t>https://docs.google.com/spreadsheets/d/1UzjTg1JnhhuZ_yq2nGf1sygSgkRX_2FPFCLiSJ2bdDo/edit?gid=289913871#gid=289913871&amp;range=368:368</t>
  </si>
  <si>
    <t>【ピックアップガシャA】</t>
  </si>
  <si>
    <t>地獄楽 いいジャン祭ピックアップガシャA</t>
  </si>
  <si>
    <t>UR_賊王 亜左 弔兵衛_無
SSR_山田浅ェ門 桐馬_緑</t>
  </si>
  <si>
    <t>https://docs.google.com/spreadsheets/d/1UzjTg1JnhhuZ_yq2nGf1sygSgkRX_2FPFCLiSJ2bdDo/edit?gid=1315731856#gid=1315731856&amp;range=3:3</t>
  </si>
  <si>
    <t>【ピックアップガシャB】</t>
  </si>
  <si>
    <t>地獄楽 いいジャン祭ピックアップガシャB</t>
  </si>
  <si>
    <t>UR_がらんの画眉丸_赤
SSR_山田浅ェ門 桐馬_緑</t>
  </si>
  <si>
    <t>https://docs.google.com/spreadsheets/d/1UzjTg1JnhhuZ_yq2nGf1sygSgkRX_2FPFCLiSJ2bdDo/edit?gid=1256031760#gid=1256031760&amp;range=3:3</t>
  </si>
  <si>
    <t>【いいジャン祭パック】</t>
  </si>
  <si>
    <t>【お一人様1回まで購入可】いいジャン祭パック</t>
  </si>
  <si>
    <t>https://docs.google.com/spreadsheets/d/1UzjTg1JnhhuZ_yq2nGf1sygSgkRX_2FPFCLiSJ2bdDo/edit?gid=1726397202#gid=1726397202&amp;range=3:3</t>
  </si>
  <si>
    <t>地獄楽 いいジャン祭</t>
  </si>
  <si>
    <t>◼︎施策名
　地獄楽 いいジャン祭</t>
  </si>
  <si>
    <t>260116_地獄楽 いいジャン祭 企画書</t>
  </si>
  <si>
    <t>担当：村松</t>
  </si>
  <si>
    <t>■内容</t>
  </si>
  <si>
    <t>少年ジャンプ+ ジャンブルラッシュ内において、「地獄楽」をピックアップしたイベントとして、
『原作コミック「1巻〜4巻」のストーリー再現』をテーマに据えます！
「賊王 亜左 弔兵衛」と「山田浅ェ門 桐馬」のエピソードや、画眉丸とメイの出会い、
「民谷 巌鉄斎」の共闘関係にいたるまでのエピソードを中心に展開します。
　なお、イベントの実施時期は、2026年1月中旬からを予定しております。</t>
  </si>
  <si>
    <t>◼︎開催期間（予定）
　01/16（金）15:00〜2/16（月）10:59</t>
  </si>
  <si>
    <t>◼︎メイン課金ポイント
　地獄楽 いいジャン祭 新キャラ ピックアップガシャ
　「賊王 亜左 弔兵衛」（UR）、「山田浅ェ門 桐馬」（SSR）</t>
  </si>
  <si>
    <t>◼︎主要コンテンツ
・地獄楽 いいジャン祭 特別ミッションを達成し豪華報酬をGETしよう！
・地獄楽 いいジャン祭限定のイベントキャラ「メイ」「民谷 巌鉄斎」をそれぞれGETしよう！
　⇨このいいジャン祭を遊び切ると、「メイ」「民谷 巌鉄斎」は最大グレード強化が可能になります！
・降臨バトルで報酬を獲得しつつランキング上位を目指そう！
・地獄楽の原作モチーフのエンブレムをGETしよう！</t>
  </si>
  <si>
    <t>本能が告げている 危険だと</t>
  </si>
  <si>
    <t>新キャラ一覧</t>
  </si>
  <si>
    <t>キャラID</t>
  </si>
  <si>
    <t>キャラ名</t>
  </si>
  <si>
    <t>獲得場所</t>
  </si>
  <si>
    <t>レアリティ</t>
  </si>
  <si>
    <t>獲得属性色</t>
  </si>
  <si>
    <t>chara_jig_00401</t>
  </si>
  <si>
    <t>賊王 亜左 弔兵衛</t>
  </si>
  <si>
    <t>ピックアップガシャ</t>
  </si>
  <si>
    <t>UR</t>
  </si>
  <si>
    <t>無</t>
  </si>
  <si>
    <t>chara_jig_00501</t>
  </si>
  <si>
    <t>山田浅ェ門 桐馬</t>
  </si>
  <si>
    <t>SSR</t>
  </si>
  <si>
    <t>緑</t>
  </si>
  <si>
    <t>chara_jig_00601</t>
  </si>
  <si>
    <t>民谷 巌鉄斎</t>
  </si>
  <si>
    <t>イベント報酬</t>
  </si>
  <si>
    <t>SR</t>
  </si>
  <si>
    <t>青</t>
  </si>
  <si>
    <t>chara_jig_00701</t>
  </si>
  <si>
    <t>メイ</t>
  </si>
  <si>
    <t>enemy_jig_00501</t>
  </si>
  <si>
    <t>山田浅ェ門 源嗣</t>
  </si>
  <si>
    <t>敵専用</t>
  </si>
  <si>
    <t>enemy_jig_00601</t>
  </si>
  <si>
    <t>朱槿</t>
  </si>
  <si>
    <t>新アイテム一覧</t>
  </si>
  <si>
    <t>アイテムID</t>
  </si>
  <si>
    <t>アイテム名</t>
  </si>
  <si>
    <t>ID管理シート</t>
  </si>
  <si>
    <t>記載したい物</t>
  </si>
  <si>
    <t>piece_jig_00401</t>
  </si>
  <si>
    <t>賊王 亜左 弔兵衛のかけら</t>
  </si>
  <si>
    <t>GLOW_ID 管理</t>
  </si>
  <si>
    <t>キャラのかけら</t>
  </si>
  <si>
    <t>piece_jig_00501</t>
  </si>
  <si>
    <t>山田浅ェ門 桐馬のかけら</t>
  </si>
  <si>
    <t>piece_jig_00601</t>
  </si>
  <si>
    <t>民谷 巌鉄斎のかけら</t>
  </si>
  <si>
    <t>piece_jig_00701</t>
  </si>
  <si>
    <t>メイのかけら</t>
  </si>
  <si>
    <t>memory_chara_jig_00601</t>
  </si>
  <si>
    <t>民谷 巌鉄斎のメモリー</t>
  </si>
  <si>
    <t>キャラ専用カラーメモリー</t>
  </si>
  <si>
    <t>memory_chara_jig_00701</t>
  </si>
  <si>
    <t>メイのメモリー</t>
  </si>
  <si>
    <t>emblem_event_jig_00001</t>
  </si>
  <si>
    <t>神仙郷</t>
  </si>
  <si>
    <t>エンブレム</t>
  </si>
  <si>
    <t>emblem_adventbattle_jig_season01_00001</t>
  </si>
  <si>
    <t>罪人(1位)</t>
  </si>
  <si>
    <t>emblem_adventbattle_jig_season01_00002</t>
  </si>
  <si>
    <t>罪人(2位)</t>
  </si>
  <si>
    <t>emblem_adventbattle_jig_season01_00003</t>
  </si>
  <si>
    <t>罪人(3位)</t>
  </si>
  <si>
    <t>emblem_adventbattle_jig_season01_00004</t>
  </si>
  <si>
    <t>罪人(4~50位)</t>
  </si>
  <si>
    <t>emblem_adventbattle_jig_season01_00005</t>
  </si>
  <si>
    <t>罪人(51~300位)</t>
  </si>
  <si>
    <t>emblem_adventbattle_jig_season01_00006</t>
  </si>
  <si>
    <t>罪人(301～1,000位)</t>
  </si>
  <si>
    <t>artwork_event_jig_0001</t>
  </si>
  <si>
    <t>原画のかけら（完成）</t>
  </si>
  <si>
    <t>artwork_event_jig_0002</t>
  </si>
  <si>
    <t>兄は弟の道標だ！！</t>
  </si>
  <si>
    <t>ガシャチケット</t>
  </si>
  <si>
    <t>エネミー専用キャラ（新キャラ一覧へ）</t>
  </si>
  <si>
    <t>02_施策</t>
  </si>
  <si>
    <t>安藤メモ</t>
  </si>
  <si>
    <t>▼全体概要</t>
  </si>
  <si>
    <t>1スタミナ*</t>
  </si>
  <si>
    <t>名称</t>
  </si>
  <si>
    <t>登場可否</t>
  </si>
  <si>
    <t>キャンペーンの有無</t>
  </si>
  <si>
    <t>キャンペーン期間</t>
  </si>
  <si>
    <t>キャンペーン内容</t>
  </si>
  <si>
    <t>イベント全般</t>
  </si>
  <si>
    <t>×15コイン</t>
  </si>
  <si>
    <t>冷却系の怪異</t>
  </si>
  <si>
    <t>ストーリー以外なら可能</t>
  </si>
  <si>
    <t>【デイリー】</t>
  </si>
  <si>
    <t>-</t>
  </si>
  <si>
    <t>つらら</t>
  </si>
  <si>
    <t>⇩ストーリークエスト1つで
獲得できるメインの報酬数（初回クリア）</t>
  </si>
  <si>
    <t>建造物寄生型の怪異（大）</t>
  </si>
  <si>
    <t>可能</t>
  </si>
  <si>
    <t>報酬名</t>
  </si>
  <si>
    <t>報酬数</t>
  </si>
  <si>
    <t>建造物寄生型の怪異（小）</t>
  </si>
  <si>
    <t>そのキャラのカラーメモリー</t>
  </si>
  <si>
    <t>工事現場の怪異</t>
  </si>
  <si>
    <t>ストーリー２可能</t>
  </si>
  <si>
    <t>メモリーフラグメント・初級</t>
  </si>
  <si>
    <t>メモリーフラグメント・中級</t>
  </si>
  <si>
    <t>メモリーフラグメント・上級</t>
  </si>
  <si>
    <t>コイン</t>
  </si>
  <si>
    <t>◆ログインボーナス</t>
  </si>
  <si>
    <t>項目</t>
  </si>
  <si>
    <t>内容</t>
  </si>
  <si>
    <t>※〇〇[半角スペース]いいジャン祭[半角スペース]特別ログインボーナス　例：怪獣8号 いいジャン祭 特別ログインボーナス</t>
  </si>
  <si>
    <t>開催期間</t>
  </si>
  <si>
    <t>〜</t>
  </si>
  <si>
    <t>ログイン日数
（日別）</t>
  </si>
  <si>
    <t>日付</t>
  </si>
  <si>
    <t>プリズム</t>
  </si>
  <si>
    <t>ピックアップガシャチケット</t>
  </si>
  <si>
    <t>スペシャルガシャチケット</t>
  </si>
  <si>
    <t>カラーメモリー・グリーン</t>
  </si>
  <si>
    <t>カラーメモリー・レッド</t>
  </si>
  <si>
    <t>報酬設定の有無</t>
  </si>
  <si>
    <t>金</t>
  </si>
  <si>
    <t>土</t>
  </si>
  <si>
    <t>日</t>
  </si>
  <si>
    <t>月</t>
  </si>
  <si>
    <t>火</t>
  </si>
  <si>
    <t>水</t>
  </si>
  <si>
    <t>木</t>
  </si>
  <si>
    <t>報酬合計数</t>
  </si>
  <si>
    <t>◆デイリークエスト</t>
  </si>
  <si>
    <t>クエスト名</t>
  </si>
  <si>
    <t>基礎設計URL</t>
  </si>
  <si>
    <t>https://docs.google.com/spreadsheets/d/1jDHRT1GvOA-K4WUhru1CV7Ukn63owsYJXFbbr6IB8eo/edit?gid=493179933#gid=493179933</t>
  </si>
  <si>
    <t>原画演出URL</t>
  </si>
  <si>
    <t>251212_地獄楽_デイリークエスト_原画演出.pdf</t>
  </si>
  <si>
    <t>ステージ</t>
  </si>
  <si>
    <t>推奨Lv</t>
  </si>
  <si>
    <t>スタミナ</t>
  </si>
  <si>
    <t>獲得リーダーEXP</t>
  </si>
  <si>
    <t>ステージサムネイル</t>
  </si>
  <si>
    <t>登場キャラ</t>
  </si>
  <si>
    <t>登場強敵キャラ</t>
  </si>
  <si>
    <t>背景ID</t>
  </si>
  <si>
    <t>開始時原画演出</t>
  </si>
  <si>
    <t>終了時原画演出</t>
  </si>
  <si>
    <t>ステージ開放条件</t>
  </si>
  <si>
    <t>1話</t>
  </si>
  <si>
    <t>がらんの画眉丸</t>
  </si>
  <si>
    <t>なし</t>
  </si>
  <si>
    <t>koma_background_jig_00001</t>
  </si>
  <si>
    <t>2巻22P1コマ目</t>
  </si>
  <si>
    <t>ステージ報酬</t>
  </si>
  <si>
    <t>期間中全日プレイで獲得できるプリズム</t>
  </si>
  <si>
    <t>ステージ背景ID</t>
  </si>
  <si>
    <t>報酬カテゴリー</t>
  </si>
  <si>
    <t>初回クリア</t>
  </si>
  <si>
    <t>クリア</t>
  </si>
  <si>
    <t>ランダム</t>
  </si>
  <si>
    <t>ランダム報酬
ドロップ率（%）</t>
  </si>
  <si>
    <t>設定（その他）</t>
  </si>
  <si>
    <t>クエストのリセット</t>
  </si>
  <si>
    <t>1日1回リセット</t>
  </si>
  <si>
    <t>クエストTOP画面表示キャラ</t>
  </si>
  <si>
    <t>クエストTOP画面表示キャラセリフ</t>
  </si>
  <si>
    <t>ワシはっ"がらんの画眉丸"だ!!</t>
  </si>
  <si>
    <t>特別ルール適用ステージ</t>
  </si>
  <si>
    <t>ステージ1話</t>
  </si>
  <si>
    <t>特別ルール内容</t>
  </si>
  <si>
    <t xml:space="preserve">◆ストーリークエスト </t>
  </si>
  <si>
    <t>https://docs.google.com/spreadsheets/d/1ggoPgNmLK2XbZwVcrSxLHsHLvfWTcCEGT7YcSQ0I3Nc/edit?gid=0#gid=0</t>
  </si>
  <si>
    <t>251212_地獄楽_ストーリークエスト1原画演出.pdf</t>
  </si>
  <si>
    <t>入手原画</t>
  </si>
  <si>
    <t>251212_地獄楽_いいジャン祭原画演出_第1稿</t>
  </si>
  <si>
    <t>ステージ背景名称</t>
  </si>
  <si>
    <t>作品雑魚</t>
  </si>
  <si>
    <t>杠</t>
  </si>
  <si>
    <t>2巻28P-31P</t>
  </si>
  <si>
    <t>原画のかけら</t>
  </si>
  <si>
    <t>2話</t>
  </si>
  <si>
    <t>山田浅ェ門 佐切
山田浅ェ門 源嗣</t>
  </si>
  <si>
    <t>koma_background_jig_00002</t>
  </si>
  <si>
    <t>神仙郷_オブジェあり</t>
  </si>
  <si>
    <t>2巻81P-84P</t>
  </si>
  <si>
    <t>1話クリア</t>
  </si>
  <si>
    <t>3話</t>
  </si>
  <si>
    <t>がらんの画眉丸
山田浅ェ門 佐切</t>
  </si>
  <si>
    <t>2巻128P-130P</t>
  </si>
  <si>
    <t>2巻179P-186P</t>
  </si>
  <si>
    <t>２話クリア</t>
  </si>
  <si>
    <t>4話</t>
  </si>
  <si>
    <t>杠
山田浅ェ門 仙汰</t>
  </si>
  <si>
    <t>3巻7P-14P</t>
  </si>
  <si>
    <t>3巻18-23P</t>
  </si>
  <si>
    <t>3話クリア</t>
  </si>
  <si>
    <t>5話</t>
  </si>
  <si>
    <t>koma_background_jig_00003</t>
  </si>
  <si>
    <t>神仙郷_開けた大地</t>
  </si>
  <si>
    <t>3巻119P-132P</t>
  </si>
  <si>
    <t>3巻136P-145P</t>
  </si>
  <si>
    <t>4話クリア</t>
  </si>
  <si>
    <t>6話</t>
  </si>
  <si>
    <t>3巻148P-156P</t>
  </si>
  <si>
    <t>3巻164P-187P</t>
  </si>
  <si>
    <t>5話クリア</t>
  </si>
  <si>
    <t>モウ一度ダケ… 会イタイ</t>
  </si>
  <si>
    <t>ステージ2話</t>
  </si>
  <si>
    <t>ステージ3話</t>
  </si>
  <si>
    <t>ステージ4話</t>
  </si>
  <si>
    <t>ステージ5話</t>
  </si>
  <si>
    <t>ステージ6話</t>
  </si>
  <si>
    <t>◆ストーリークエスト</t>
  </si>
  <si>
    <t>251212_地獄楽_ストーリークエスト2原画演出.pdf</t>
  </si>
  <si>
    <t>1巻191p-204P</t>
  </si>
  <si>
    <t>1/21 15:00開放</t>
  </si>
  <si>
    <t>賊王 亜左 弔兵衛
山田浅ェ門 桐馬</t>
  </si>
  <si>
    <t>2巻49p-52P</t>
  </si>
  <si>
    <t>2巻198p-206p</t>
  </si>
  <si>
    <t>3巻40p-43p</t>
  </si>
  <si>
    <t>がらんの画眉丸
民谷 巌鉄斎</t>
  </si>
  <si>
    <t>4巻7P-9P</t>
  </si>
  <si>
    <t>4巻12P-24P</t>
  </si>
  <si>
    <t xml:space="preserve"> 天下に轟く偉業を成す！</t>
  </si>
  <si>
    <t>◆チャレンジクエスト</t>
  </si>
  <si>
    <t>https://docs.google.com/spreadsheets/d/12sb_6R3h9K0TLOcUEwhvDIx20aNfKLf-L_AjuRuwwQE/edit?gid=0#gid=0</t>
  </si>
  <si>
    <t>251212_地獄楽_チャンレジクエスト_原画演出.pdf</t>
  </si>
  <si>
    <t>背景名称</t>
  </si>
  <si>
    <t>強敵出現演出</t>
  </si>
  <si>
    <t>2巻033P</t>
  </si>
  <si>
    <t>ストーリークエスト「必ず生きて帰る」の６話クリア</t>
  </si>
  <si>
    <t>クリアタイム報酬</t>
  </si>
  <si>
    <t>目標タイム</t>
  </si>
  <si>
    <t>300秒</t>
  </si>
  <si>
    <t>200秒</t>
  </si>
  <si>
    <t>140秒</t>
  </si>
  <si>
    <t>2巻42P</t>
  </si>
  <si>
    <t>2巻63P</t>
  </si>
  <si>
    <t>がらんの画眉丸のかけら</t>
  </si>
  <si>
    <t>1巻26P</t>
  </si>
  <si>
    <t>３話クリア</t>
  </si>
  <si>
    <t>山田浅ェ門 仙汰</t>
  </si>
  <si>
    <t>ありったけ試してあげる♡</t>
  </si>
  <si>
    <t>先立つものはまず情報ですから</t>
  </si>
  <si>
    <t>◆高難度クエスト</t>
  </si>
  <si>
    <t>https://docs.google.com/spreadsheets/d/1UBJUaoJ-z_vCqTMeUy-ddnLOY1xc_TqPt-X-TB8YgB8/edit?gid=0#gid=0</t>
  </si>
  <si>
    <t>251212_地獄楽_高難易度クエスト_原画演出.pdf</t>
  </si>
  <si>
    <t>門神
亜左 弔兵衛</t>
  </si>
  <si>
    <t>2巻66P</t>
  </si>
  <si>
    <t>門神
画眉丸</t>
  </si>
  <si>
    <t>山田浅ェ門 佐切</t>
  </si>
  <si>
    <t>1巻107P</t>
  </si>
  <si>
    <t>１話クリア</t>
  </si>
  <si>
    <t>エンブレム「神仙郷」</t>
  </si>
  <si>
    <t>朱槿
亜左 弔兵衛</t>
  </si>
  <si>
    <t>画眉丸</t>
  </si>
  <si>
    <t>1巻22P</t>
  </si>
  <si>
    <t>400秒</t>
  </si>
  <si>
    <t>240秒</t>
  </si>
  <si>
    <t>モタついてっと死ぬぜ!?</t>
  </si>
  <si>
    <t>兄さんの強さは変化だ…</t>
  </si>
  <si>
    <t>◆コイン獲得クエスト関連</t>
  </si>
  <si>
    <t>ボーナス</t>
  </si>
  <si>
    <t>ボーナス（%）</t>
  </si>
  <si>
    <t>対象キャラ</t>
  </si>
  <si>
    <t>対象キャラID</t>
  </si>
  <si>
    <t>ボーナス倍率の内訳</t>
  </si>
  <si>
    <t>chara_jig_00001</t>
  </si>
  <si>
    <t>フェス限の新キャラ</t>
  </si>
  <si>
    <t>chara_jig_00101</t>
  </si>
  <si>
    <t>ピックアップURなどの新キャラ</t>
  </si>
  <si>
    <t>chara_jig_00201</t>
  </si>
  <si>
    <t>恒常UR(新キャラではない)</t>
  </si>
  <si>
    <t>chara_jig_00301</t>
  </si>
  <si>
    <t>ピックアップSSRなどの新キャラ</t>
  </si>
  <si>
    <t>恒常SSR(新キャラではない)</t>
  </si>
  <si>
    <t>イベントSRなどの新キャラ</t>
  </si>
  <si>
    <t>恒常SR(新キャラではない)</t>
  </si>
  <si>
    <t>恒常R(新キャラではない)</t>
  </si>
  <si>
    <t>◆アウトゲーム関連</t>
  </si>
  <si>
    <t>▼ホーム画面</t>
  </si>
  <si>
    <t>ホーム画面左上
バナー</t>
  </si>
  <si>
    <t>表示バナー</t>
  </si>
  <si>
    <t>destination_path</t>
  </si>
  <si>
    <t>優先度(高5：低1)</t>
  </si>
  <si>
    <t>sort_oder</t>
  </si>
  <si>
    <t>地獄楽いいジャン祭バナー</t>
  </si>
  <si>
    <t>event_jig_00001</t>
  </si>
  <si>
    <t>ピックアップガシャA</t>
  </si>
  <si>
    <t>Pickup_jig_001</t>
  </si>
  <si>
    <t>ピックアップガシャB</t>
  </si>
  <si>
    <t>Pickup_jig_002</t>
  </si>
  <si>
    <t>アーニャパック（定常）</t>
  </si>
  <si>
    <t>hometop_shop_pack_00001</t>
  </si>
  <si>
    <t>定常バナーは変更しない</t>
  </si>
  <si>
    <t>スタートダッシュパック（定常）</t>
  </si>
  <si>
    <t>hometop_shop_pack_00002</t>
  </si>
  <si>
    <t>ランクマッチ（定常）</t>
  </si>
  <si>
    <t>hometop_pvp_00001</t>
  </si>
  <si>
    <t>いいジャン祭
アイコン</t>
  </si>
  <si>
    <t>アイコン名称</t>
  </si>
  <si>
    <t>表示されるキャラ</t>
  </si>
  <si>
    <t>▼イベントTOP画面</t>
  </si>
  <si>
    <t>イベントTOP画面
バナー</t>
  </si>
  <si>
    <t>event_jig_00001_content_top</t>
  </si>
  <si>
    <t>▼いいジャン祭TOP画面</t>
  </si>
  <si>
    <t>設定関連</t>
  </si>
  <si>
    <t>いいジャン祭TOP画面背景</t>
  </si>
  <si>
    <t>降臨バトルボタン</t>
  </si>
  <si>
    <t>イベントミッションボタン</t>
  </si>
  <si>
    <t>【ストーリー】メイ</t>
  </si>
  <si>
    <t>【ストーリー】
民谷 巌鉄斎</t>
  </si>
  <si>
    <t>画像</t>
  </si>
  <si>
    <t>quest_event_jig1_1day</t>
  </si>
  <si>
    <t>quest_event_jig1_charaget01</t>
  </si>
  <si>
    <t>quest_event_jig1_charaget02</t>
  </si>
  <si>
    <t>quest_event_jig1_challenge01</t>
  </si>
  <si>
    <t>quest_event_jig1_savage</t>
  </si>
  <si>
    <t>▼キャンペーン設定</t>
  </si>
  <si>
    <t>設定項目</t>
  </si>
  <si>
    <t>有無</t>
  </si>
  <si>
    <t>詳細</t>
  </si>
  <si>
    <t>スタミナ消費量調整</t>
  </si>
  <si>
    <t>獲得リーダーEXP調整</t>
  </si>
  <si>
    <t>原画のかけらドロップ確率調整</t>
  </si>
  <si>
    <t>ドロップ量調整</t>
  </si>
  <si>
    <t>回数変更</t>
  </si>
  <si>
    <t>設定担当者</t>
  </si>
  <si>
    <t>古澤</t>
  </si>
  <si>
    <t>https://docs.google.com/spreadsheets/d/1k60vxX9jRXryJpxS8a_5Ech668eJL0kAe4cwL2TFFmM/edit?gid=0#gid=0</t>
  </si>
  <si>
    <t>挑戦回数</t>
  </si>
  <si>
    <t>ステージ段数</t>
  </si>
  <si>
    <t>20-30</t>
  </si>
  <si>
    <t>1日最大5回
内2回は広告視聴</t>
  </si>
  <si>
    <t>全キャラ</t>
  </si>
  <si>
    <t>1/23 (金)15:00から開放</t>
  </si>
  <si>
    <t>時間制限</t>
  </si>
  <si>
    <t>90秒</t>
  </si>
  <si>
    <t>ボーナス倍率の内訳（%）</t>
  </si>
  <si>
    <t>スペシャルキャラは登録不可！</t>
  </si>
  <si>
    <t>ー</t>
  </si>
  <si>
    <t>▼報酬関連</t>
  </si>
  <si>
    <t>◆クリア報酬</t>
  </si>
  <si>
    <t>・降臨バトルをプレイし、クリアすることで報酬が獲得できます</t>
  </si>
  <si>
    <t>・複数の報酬を設定可能です</t>
  </si>
  <si>
    <t>クリア報酬</t>
  </si>
  <si>
    <t>カラーメモリー・イエロー</t>
  </si>
  <si>
    <t>カラーメモリー・ブルー</t>
  </si>
  <si>
    <t>カラーメモリー・グレー</t>
  </si>
  <si>
    <t>ランダムクリア報酬</t>
  </si>
  <si>
    <t>ドロップ確率</t>
  </si>
  <si>
    <t>リーダーEXP</t>
  </si>
  <si>
    <t>◆ランク到達報酬</t>
  </si>
  <si>
    <t>・降臨バトルの期間中の累計スコアPtに応じたランクがあり、そのランクに到達することで報酬が獲得できます</t>
  </si>
  <si>
    <t>・複数の報酬を設定可能です（最大5つまで）</t>
  </si>
  <si>
    <t>累計スコア（Pt）</t>
  </si>
  <si>
    <t>ランク</t>
  </si>
  <si>
    <t>1000~</t>
  </si>
  <si>
    <t>ブロンズ1</t>
  </si>
  <si>
    <t>2000~</t>
  </si>
  <si>
    <t>ブロンズ2</t>
  </si>
  <si>
    <t>3000~</t>
  </si>
  <si>
    <t>ブロンズ3</t>
  </si>
  <si>
    <t>4000~</t>
  </si>
  <si>
    <t>ブロンズ4</t>
  </si>
  <si>
    <t>5000~</t>
  </si>
  <si>
    <t>シルバー1</t>
  </si>
  <si>
    <t>7500~</t>
  </si>
  <si>
    <t>シルバー2</t>
  </si>
  <si>
    <t>10000~</t>
  </si>
  <si>
    <t>シルバー3</t>
  </si>
  <si>
    <t>12500~</t>
  </si>
  <si>
    <t>シルバー4</t>
  </si>
  <si>
    <t>15000~</t>
  </si>
  <si>
    <t>ゴールド1</t>
  </si>
  <si>
    <t>30000~</t>
  </si>
  <si>
    <t>ゴールド2</t>
  </si>
  <si>
    <t>50000~</t>
  </si>
  <si>
    <t>ゴールド3</t>
  </si>
  <si>
    <t>75000~</t>
  </si>
  <si>
    <t>ゴールド4</t>
  </si>
  <si>
    <t>100000~</t>
  </si>
  <si>
    <t>マスター1</t>
  </si>
  <si>
    <t>250000~</t>
  </si>
  <si>
    <t>マスター2</t>
  </si>
  <si>
    <t>500000~</t>
  </si>
  <si>
    <t>マスター3</t>
  </si>
  <si>
    <t>1000000~</t>
  </si>
  <si>
    <t>マスター4</t>
  </si>
  <si>
    <t>◆ハイスコア目標達成報酬</t>
  </si>
  <si>
    <t>・期間中の降臨バトルのハイスコアの目標を達成することで報酬が獲得できます</t>
  </si>
  <si>
    <t>目標ハイスコア（Pt）</t>
  </si>
  <si>
    <t>◆ランキング報酬</t>
  </si>
  <si>
    <t>・期間中の降臨バトルのハイスコアによって、ランキング結果が決定し、その結果に応じた報酬が獲得できます</t>
  </si>
  <si>
    <t>・ランキングの報酬は、降臨バトルの結果発表時に獲得できます</t>
  </si>
  <si>
    <t>ランキング更新タイミングは即時でなくてもよく、N分単位で更新（サーバー費を安くする）
次回ランキングの更新はN時間後の表示</t>
  </si>
  <si>
    <t>ランキング</t>
  </si>
  <si>
    <t>URキャラのランダムかけらBOX</t>
  </si>
  <si>
    <t>SSRキャラのランダムかけらBOX</t>
  </si>
  <si>
    <t>SRキャラのランダムかけらBOX</t>
  </si>
  <si>
    <t>4~50</t>
  </si>
  <si>
    <t>51~300</t>
  </si>
  <si>
    <t>301~1000</t>
  </si>
  <si>
    <t>1001~5000</t>
  </si>
  <si>
    <t>5001~10000</t>
  </si>
  <si>
    <t>10001~</t>
  </si>
  <si>
    <t>◆降臨バトル専用ミッション</t>
  </si>
  <si>
    <t>・期間中の降臨バトルのミッションを達成することで報酬が獲得できます</t>
  </si>
  <si>
    <t>・「⚫︎⚫︎」は降臨バトルの名称になります</t>
  </si>
  <si>
    <t>・特別な報酬『いいジャン祭』限定のキャラやそのキャラのかけらを配置する場合は、基本報酬コントロールと、回数でゴールが見えやすいミッションであるとユーザーモチベーションも維持しやすいので、こちらに置くことを推奨します
その場合はミッション内容や数を調整して問題ございません</t>
  </si>
  <si>
    <t>ミッション内容</t>
  </si>
  <si>
    <t>「名称（キャラ名）」</t>
  </si>
  <si>
    <t>「名称（キャラ名）のかけら」</t>
  </si>
  <si>
    <t>降臨バトル「まるで 悪夢を見ているようだ」に5回挑戦しよう！</t>
  </si>
  <si>
    <t>降臨バトル「まるで 悪夢を見ているようだ」に10回挑戦しよう！</t>
  </si>
  <si>
    <t>降臨バトル「まるで 悪夢を見ているようだ」に20回挑戦しよう！</t>
  </si>
  <si>
    <t>降臨バトル「まるで 悪夢を見ているようだ」に30回挑戦しよう！</t>
  </si>
  <si>
    <t>◆いいジャン祭ミッション</t>
  </si>
  <si>
    <t>民谷 巌鉄斎のカラーメモリー</t>
  </si>
  <si>
    <t>メイのカラーメモリー</t>
  </si>
  <si>
    <t>メイ をグレード2まで強化しよう</t>
  </si>
  <si>
    <t>メイ をグレード3まで強化しよう</t>
  </si>
  <si>
    <t>メイ をグレード4まで強化しよう</t>
  </si>
  <si>
    <t>メイ をグレード5まで強化しよう</t>
  </si>
  <si>
    <t>メイ をLv.20まで強化しよう</t>
  </si>
  <si>
    <t>メイ をLv.30まで強化しよう</t>
  </si>
  <si>
    <t>メイ をLv.40まで強化しよう</t>
  </si>
  <si>
    <t>メイ をLv.50まで強化しよう</t>
  </si>
  <si>
    <t>メイ をLv.60まで強化しよう</t>
  </si>
  <si>
    <t>メイ をLv.70まで強化しよう</t>
  </si>
  <si>
    <t>メイ をLv.80まで強化しよう</t>
  </si>
  <si>
    <t>民谷 巌鉄斎 をグレード2まで強化しよう</t>
  </si>
  <si>
    <t>民谷 巌鉄斎 をグレード3まで強化しよう</t>
  </si>
  <si>
    <t>民谷 巌鉄斎 をグレード4まで強化しよう</t>
  </si>
  <si>
    <t>民谷 巌鉄斎 をグレード5まで強化しよう</t>
  </si>
  <si>
    <t>民谷 巌鉄斎 をLv.20まで強化しよう</t>
  </si>
  <si>
    <t>民谷 巌鉄斎 をLv.30まで強化しよう</t>
  </si>
  <si>
    <t>民谷 巌鉄斎 をLv.40まで強化しよう</t>
  </si>
  <si>
    <t>民谷 巌鉄斎 をLv.50まで強化しよう</t>
  </si>
  <si>
    <t>民谷 巌鉄斎 をLv.60まで強化しよう</t>
  </si>
  <si>
    <t>民谷 巌鉄斎 をLv.70まで強化しよう</t>
  </si>
  <si>
    <t>民谷 巌鉄斎 をLv.80まで強化しよう</t>
  </si>
  <si>
    <t>ストーリークエスト「必ず生きて帰る」をクリアしよう</t>
  </si>
  <si>
    <t>ストーリークエスト「朱印の者たち」をクリアしよう</t>
  </si>
  <si>
    <t>チャレンジクエスト「死罪人と首切り役人」をクリアしよう</t>
  </si>
  <si>
    <t>高難易度「手負いの獣は恐ろしいぞ」をクリアしよう</t>
  </si>
  <si>
    <t>敵を10体撃破しよう</t>
  </si>
  <si>
    <t>敵を20体撃破しよう</t>
  </si>
  <si>
    <t>敵を30体撃破しよう</t>
  </si>
  <si>
    <t>敵を40体撃破しよう</t>
  </si>
  <si>
    <t>敵を50体撃破しよう</t>
  </si>
  <si>
    <t>敵を60体撃破しよう</t>
  </si>
  <si>
    <t>敵を70体撃破しよう</t>
  </si>
  <si>
    <t>敵を80体撃破しよう</t>
  </si>
  <si>
    <t>敵を90体撃破しよう</t>
  </si>
  <si>
    <t>敵を100体撃破しよう</t>
  </si>
  <si>
    <t>敵を150体撃破しよう</t>
  </si>
  <si>
    <t>敵を200体撃破しよう</t>
  </si>
  <si>
    <t>敵を300体撃破しよう</t>
  </si>
  <si>
    <t>敵を400体撃破しよう</t>
  </si>
  <si>
    <t>敵を500体撃破しよう</t>
  </si>
  <si>
    <t>敵を750体撃破しよう</t>
  </si>
  <si>
    <t>敵を1000体撃破しよう</t>
  </si>
  <si>
    <t>■施策正式名称</t>
  </si>
  <si>
    <r>
      <rPr>
        <rFont val="Arial"/>
        <color theme="1"/>
        <sz val="24.0"/>
      </rPr>
      <t>■</t>
    </r>
    <r>
      <rPr>
        <rFont val="Arial"/>
        <b/>
        <color theme="1"/>
        <sz val="24.0"/>
      </rPr>
      <t>施策通し番号</t>
    </r>
  </si>
  <si>
    <t>■略称</t>
  </si>
  <si>
    <t>※ショットガンに本施策のものを登録する際、各クエスト名前にある通し番号も一緒に記載してください。
※お知らせの場合は、こちらのアルファベットのみ登録時
に文頭へ置いて下さい。</t>
  </si>
  <si>
    <t>施策概要</t>
  </si>
  <si>
    <t>思想</t>
  </si>
  <si>
    <t>■キャンペーン概要とゲーム外要因</t>
  </si>
  <si>
    <t>本企画は、特定IPフィーチャーで開催される一連のイベントをまとめたキャンペーンである。</t>
  </si>
  <si>
    <t>特定IPを掘り下げることにより、新規のIPファンを取り込んだり、既存ユーザーにおいてはIPファンのFQを上げ、離れていたIPファンの復帰を目指す。</t>
  </si>
  <si>
    <t>特定IPの世界観への没入ができるかどうかが肝となる。</t>
  </si>
  <si>
    <t>■施策の目的</t>
  </si>
  <si>
    <t>①どんな人に？</t>
  </si>
  <si>
    <t>②どうして欲しいのか？</t>
  </si>
  <si>
    <t>③どんな価値・体験を提供することで？</t>
  </si>
  <si>
    <t>■施策全体方向性</t>
  </si>
  <si>
    <r>
      <rPr>
        <rFont val="Arial"/>
        <b/>
        <color theme="1"/>
        <sz val="14.0"/>
      </rPr>
      <t>objective</t>
    </r>
    <r>
      <rPr>
        <rFont val="Arial"/>
        <b/>
        <color theme="1"/>
        <sz val="18.0"/>
      </rPr>
      <t xml:space="preserve">     </t>
    </r>
    <r>
      <rPr>
        <rFont val="Arial"/>
        <color theme="1"/>
      </rPr>
      <t xml:space="preserve">                                                   
                                                 </t>
    </r>
  </si>
  <si>
    <t xml:space="preserve">KR1: </t>
  </si>
  <si>
    <t>例）</t>
  </si>
  <si>
    <t xml:space="preserve">KR2: </t>
  </si>
  <si>
    <t xml:space="preserve">KR3: </t>
  </si>
  <si>
    <t>概要</t>
  </si>
  <si>
    <t>■日程</t>
  </si>
  <si>
    <r>
      <rPr>
        <rFont val="Arial"/>
        <color rgb="FFF4C7C3"/>
        <sz val="8.0"/>
      </rPr>
      <t>■</t>
    </r>
    <r>
      <rPr>
        <rFont val="Arial"/>
        <color theme="1"/>
        <sz val="8.0"/>
      </rPr>
      <t>：運営、</t>
    </r>
    <r>
      <rPr>
        <rFont val="Arial"/>
        <color rgb="FFFCE8B2"/>
        <sz val="8.0"/>
      </rPr>
      <t>■</t>
    </r>
    <r>
      <rPr>
        <rFont val="Arial"/>
        <color theme="1"/>
        <sz val="8.0"/>
      </rPr>
      <t>：マーケ、</t>
    </r>
    <r>
      <rPr>
        <rFont val="Arial"/>
        <color rgb="FFB7E1CD"/>
        <sz val="8.0"/>
      </rPr>
      <t>■</t>
    </r>
    <r>
      <rPr>
        <rFont val="Arial"/>
        <color theme="1"/>
        <sz val="8.0"/>
      </rPr>
      <t>：設定期限</t>
    </r>
  </si>
  <si>
    <t>マイルストーン</t>
  </si>
  <si>
    <t>時間</t>
  </si>
  <si>
    <t>期間</t>
  </si>
  <si>
    <t>監修提出期限日</t>
  </si>
  <si>
    <t>LINE提出日</t>
  </si>
  <si>
    <t>データ設定期限日</t>
  </si>
  <si>
    <t>単体テスト</t>
  </si>
  <si>
    <t>総合テスト</t>
  </si>
  <si>
    <t>デプロイ日</t>
  </si>
  <si>
    <t>12日</t>
  </si>
  <si>
    <t>実施開始</t>
  </si>
  <si>
    <t>◼︎担当者（チーム）</t>
  </si>
  <si>
    <t>作業内容</t>
  </si>
  <si>
    <t>責任者（敬称略）</t>
  </si>
  <si>
    <t>slackアカウント</t>
  </si>
  <si>
    <t>依頼シート</t>
  </si>
  <si>
    <t>企画担当</t>
  </si>
  <si>
    <t>キャラデータ作成</t>
  </si>
  <si>
    <t>@程塚</t>
  </si>
  <si>
    <t>キャラ一覧</t>
  </si>
  <si>
    <t>@石橋</t>
  </si>
  <si>
    <t>@今井</t>
  </si>
  <si>
    <t>クエストデータ作成</t>
  </si>
  <si>
    <t>@安藤</t>
  </si>
  <si>
    <t>仕様書に背景IDと背景名を記載するのはPlan担当者</t>
  </si>
  <si>
    <t>@小澤</t>
  </si>
  <si>
    <t>@川口</t>
  </si>
  <si>
    <t>クエストスケジュールデータ作成</t>
  </si>
  <si>
    <t>@目黒</t>
  </si>
  <si>
    <t>ミッションデータ作成</t>
  </si>
  <si>
    <t>@嘉村</t>
  </si>
  <si>
    <t>@加藤</t>
  </si>
  <si>
    <t>ガチャデータ作成</t>
  </si>
  <si>
    <t>サーバインフラ調整</t>
  </si>
  <si>
    <t>アプリ機能開発</t>
  </si>
  <si>
    <t>バナー画像作成</t>
  </si>
  <si>
    <t>@正清</t>
  </si>
  <si>
    <t>制作依頼一覧</t>
  </si>
  <si>
    <t>@望月</t>
  </si>
  <si>
    <t>@鵜飼</t>
  </si>
  <si>
    <t>UIデザイン作成</t>
  </si>
  <si>
    <t>@前川</t>
  </si>
  <si>
    <t>チュートリアルダイアログ作成</t>
  </si>
  <si>
    <t>オーラ・モーション作成</t>
  </si>
  <si>
    <t>告知スケジュール作成</t>
  </si>
  <si>
    <t>お知らせ作成</t>
  </si>
  <si>
    <t>@林</t>
  </si>
  <si>
    <t>@市橋</t>
  </si>
  <si>
    <t>Push</t>
  </si>
  <si>
    <t>Twitter,LINEOA</t>
  </si>
  <si>
    <t>マーケ関連（生放送含む）窓口</t>
  </si>
  <si>
    <t>生放送環境作成</t>
  </si>
  <si>
    <t>🔺空いてるところ、わかる方で記載してください。</t>
  </si>
  <si>
    <t>■施作一覧</t>
  </si>
  <si>
    <t>鬼滅のりたーんず関連をグレーアウトしております。</t>
  </si>
  <si>
    <t>▼2021年！曜日に注意！</t>
  </si>
  <si>
    <t>施策</t>
  </si>
  <si>
    <t>施策コード</t>
  </si>
  <si>
    <t>施策通し番号</t>
  </si>
  <si>
    <t>FIX状況</t>
  </si>
  <si>
    <t>開始</t>
  </si>
  <si>
    <t>終了</t>
  </si>
  <si>
    <t>↑ここに記載しないデネ！</t>
  </si>
  <si>
    <t>■キャラ一覧</t>
  </si>
  <si>
    <t>←正式名称は監修IDマスタを見てね</t>
  </si>
  <si>
    <t>入手と種別</t>
  </si>
  <si>
    <t>入手開始日</t>
  </si>
  <si>
    <t xml:space="preserve">　　　</t>
  </si>
  <si>
    <t>・単体テスト開始：
・総合テスト開始：</t>
  </si>
  <si>
    <t>・文言(タイトル)完了、Click UPタスクいれる完了希望日：X-13営業日前まで
・バナーに必要な内容を仕様書に記載完了希望日：X-5営業日まで
・バナー制作締め切り日：Xまで</t>
  </si>
  <si>
    <t>▼いい感じのところに移す</t>
  </si>
  <si>
    <t>イベント名＆アイテム名＆エンブレム名は16文字(32ﾊﾞｲﾄ)以内　記号(「!」「””」)は半角表記</t>
  </si>
  <si>
    <t>施策種別</t>
  </si>
  <si>
    <t>施策名</t>
  </si>
  <si>
    <t>画像サイズ</t>
  </si>
  <si>
    <t>画像制作担当</t>
  </si>
  <si>
    <t>clickup確認</t>
  </si>
  <si>
    <t>バナー内容</t>
  </si>
  <si>
    <t>アイテム/エンブレム/スタンプ
参考画像(企画が貼り付ける)</t>
  </si>
  <si>
    <t>オレンジゾーンでも可
出典元を記載する場所(アイテムとかの参考画像)</t>
  </si>
  <si>
    <t>フレーバーテキスト
有無</t>
  </si>
  <si>
    <t>イラスト版元監修
有無</t>
  </si>
  <si>
    <t>フレーバーテキスト</t>
  </si>
  <si>
    <t>担当</t>
  </si>
  <si>
    <t>監修/制作物</t>
  </si>
  <si>
    <t>監修/制作文言</t>
  </si>
  <si>
    <t>監修/備考</t>
  </si>
  <si>
    <t>文言制作
ステータス</t>
  </si>
  <si>
    <t>監修提出日</t>
  </si>
  <si>
    <t>QA(監修返答締め日)</t>
  </si>
  <si>
    <t>01_ガチャ</t>
  </si>
  <si>
    <t>不要</t>
  </si>
  <si>
    <t>02_パック</t>
  </si>
  <si>
    <t>03_クエスト</t>
  </si>
  <si>
    <t>▼引用関数入ってます。</t>
  </si>
  <si>
    <t>04_団結バトル</t>
  </si>
  <si>
    <t>M/IGN/LINE/T</t>
  </si>
  <si>
    <t>06_ミッション</t>
  </si>
  <si>
    <t>M</t>
  </si>
  <si>
    <t>交換所バナー</t>
  </si>
  <si>
    <t>07_祭施策</t>
  </si>
  <si>
    <t>11_キャラ</t>
  </si>
  <si>
    <t>12_アイテム</t>
  </si>
  <si>
    <t>アイテム</t>
  </si>
  <si>
    <t>13_レジェンド</t>
  </si>
  <si>
    <t>デプロイ素材</t>
  </si>
  <si>
    <t>レジェンド</t>
  </si>
  <si>
    <t>14_スタンプ</t>
  </si>
  <si>
    <t>スタンプ</t>
  </si>
  <si>
    <t>15_エンブレム</t>
  </si>
  <si>
    <t>エンブレム名</t>
  </si>
  <si>
    <t>90_ログボ</t>
  </si>
  <si>
    <t>UI素材</t>
  </si>
  <si>
    <t>ログインボーナス 背景</t>
  </si>
  <si>
    <t>ログインボーナス キャラ</t>
  </si>
  <si>
    <t>91_UI</t>
  </si>
  <si>
    <t>タイトル</t>
  </si>
  <si>
    <t>ホーム画面</t>
  </si>
  <si>
    <t>いいジャン祭ページ</t>
  </si>
  <si>
    <t>いいジャン祭ページボタン</t>
  </si>
  <si>
    <t>全体施策用チュートリアル</t>
  </si>
  <si>
    <t>チュートリアル</t>
  </si>
  <si>
    <t>92_アプリアイコン(複数候補ある場合は全て書く)</t>
  </si>
  <si>
    <t>その他</t>
  </si>
  <si>
    <t>93_お知らせ・告知画像 (GDMTにアップしない画像はこちらに記載)</t>
  </si>
  <si>
    <t>あらすじは一行30文字以内7行以下、最大は一行40文字8行まで</t>
  </si>
  <si>
    <t>キービジュアル</t>
  </si>
  <si>
    <t>ミッション</t>
  </si>
  <si>
    <t>決闘</t>
  </si>
  <si>
    <t>キャラボーナス</t>
  </si>
  <si>
    <t>先行情報公開</t>
  </si>
  <si>
    <t>M/T</t>
  </si>
  <si>
    <t>99_その他</t>
  </si>
  <si>
    <t>ルビー</t>
  </si>
  <si>
    <t>配布いいジャン祭チケット</t>
  </si>
  <si>
    <t>新規イベント本数</t>
  </si>
  <si>
    <t>CPで配布キャラ</t>
  </si>
  <si>
    <t>10連チケット</t>
  </si>
  <si>
    <t>★5確定チケットのかけら</t>
  </si>
  <si>
    <t>★4以上確定</t>
  </si>
  <si>
    <t>★3以上確定</t>
  </si>
  <si>
    <t>施策詳細</t>
  </si>
  <si>
    <t>目次</t>
  </si>
  <si>
    <t>ログイン動機</t>
  </si>
  <si>
    <t>マーケ施策</t>
  </si>
  <si>
    <t>祭り施策</t>
  </si>
  <si>
    <t>プレイ動機</t>
  </si>
  <si>
    <t>課金動機</t>
  </si>
  <si>
    <t>ホーム設定</t>
  </si>
  <si>
    <t>目次へ</t>
  </si>
  <si>
    <t>実施するものにチェックを入れてください</t>
  </si>
  <si>
    <t>公式ブログ</t>
  </si>
  <si>
    <t>ミッション名</t>
  </si>
  <si>
    <t>報酬</t>
  </si>
  <si>
    <t>TwitterCP</t>
  </si>
  <si>
    <t>報酬内容</t>
  </si>
  <si>
    <t>配布期間</t>
  </si>
  <si>
    <t>内容の備考</t>
  </si>
  <si>
    <t>原作を読んでみようCP</t>
  </si>
  <si>
    <t>サイトのURL</t>
  </si>
  <si>
    <t>ログインボーナス</t>
  </si>
  <si>
    <t>URL：</t>
  </si>
  <si>
    <t>責任者</t>
  </si>
  <si>
    <t>背景名/ID</t>
  </si>
  <si>
    <t>ID</t>
  </si>
  <si>
    <t>キャラ</t>
  </si>
  <si>
    <t>記念エマ</t>
  </si>
  <si>
    <t>開始日時</t>
  </si>
  <si>
    <t>終了日時</t>
  </si>
  <si>
    <t>報酬(目玉は赤字)</t>
  </si>
  <si>
    <t>背景</t>
  </si>
  <si>
    <t>ハウス</t>
  </si>
  <si>
    <t>デイリーミッション</t>
  </si>
  <si>
    <t>名称未定</t>
  </si>
  <si>
    <t>背景名</t>
  </si>
  <si>
    <t>クエストスケジュール</t>
  </si>
  <si>
    <t>通常通り開催</t>
  </si>
  <si>
    <t>クエストバナー下文言</t>
  </si>
  <si>
    <t>初回クリア報酬</t>
  </si>
  <si>
    <t>難易度</t>
  </si>
  <si>
    <t>プロローグ</t>
  </si>
  <si>
    <t>プロローグを見て外の世界へ…！</t>
  </si>
  <si>
    <t>目的</t>
  </si>
  <si>
    <t>内容・場面想定</t>
  </si>
  <si>
    <t>上級</t>
  </si>
  <si>
    <t>超級</t>
  </si>
  <si>
    <t>超絶級</t>
  </si>
  <si>
    <t>ドロップ</t>
  </si>
  <si>
    <t>※個数、運数は定常レギュレーションに準拠します</t>
  </si>
  <si>
    <t>特別編(1日1回)</t>
  </si>
  <si>
    <t>ドロップ情報</t>
  </si>
  <si>
    <t>交換所&amp;ボーナスキャラ</t>
  </si>
  <si>
    <t xml:space="preserve">7巻P20 </t>
  </si>
  <si>
    <t>究極級</t>
  </si>
  <si>
    <t>超級極級</t>
  </si>
  <si>
    <t>超究極級</t>
  </si>
  <si>
    <t>クリアで（キャラ名）の特別衣装GET‼︎</t>
  </si>
  <si>
    <t>祭施策</t>
  </si>
  <si>
    <t>FIX</t>
  </si>
  <si>
    <t>分類</t>
  </si>
  <si>
    <t>PICK UPキャラ</t>
  </si>
  <si>
    <t>↑ガチャ班が記載してください</t>
  </si>
  <si>
    <t>表示タブ</t>
  </si>
  <si>
    <t>※名称は、ガチャ内容を表したもので正式名称ではありません。正式名称が決まり次第、修正してください。</t>
  </si>
  <si>
    <t>↓記載お願いします！</t>
  </si>
  <si>
    <t>攻略ガチャ</t>
  </si>
  <si>
    <t>名称FIX</t>
  </si>
  <si>
    <t>追加日</t>
  </si>
  <si>
    <t>友情コンボ名</t>
  </si>
  <si>
    <t>BGM</t>
  </si>
  <si>
    <t>ボタンにするキャラ</t>
  </si>
  <si>
    <t>想定</t>
  </si>
  <si>
    <t>いいジャン祭ページといいジャン祭タブ名称</t>
  </si>
  <si>
    <t>←概要に載せない</t>
  </si>
  <si>
    <t>有り！</t>
  </si>
  <si>
    <t>ページ上部</t>
  </si>
  <si>
    <t>ex} ジャンプチいいジャン祭</t>
  </si>
  <si>
    <t>リボン帯</t>
  </si>
  <si>
    <t>ex} ○○を楽しもう！</t>
  </si>
  <si>
    <t>タブ名称</t>
  </si>
  <si>
    <t>ex)いいジャン祭、バレンタイン2021、1100万DL</t>
  </si>
  <si>
    <t>交換所遷移ボタン</t>
  </si>
  <si>
    <t>ボタンの文字</t>
  </si>
  <si>
    <t>掲載するクエスト</t>
  </si>
  <si>
    <t>今回の新クエスト</t>
  </si>
  <si>
    <t>表示するキャラ</t>
  </si>
  <si>
    <t>タイトル画面</t>
  </si>
  <si>
    <t>バナー共有日：</t>
  </si>
  <si>
    <t>単体テスト開始：</t>
  </si>
  <si>
    <t>バナー
サイズ</t>
  </si>
  <si>
    <t>タスク
テンプレート</t>
  </si>
  <si>
    <t>▼ガチャ施策▼</t>
  </si>
  <si>
    <t>▼使用するキャラ名</t>
  </si>
  <si>
    <t>▼スタンプに使用するセリフを記載する</t>
  </si>
  <si>
    <t>キャラ名称を入れる</t>
  </si>
  <si>
    <t>その他画像</t>
  </si>
  <si>
    <t>SNS告知に使用するもの（キービジュアル、壁紙配布、アプリアイコン告知、原画）</t>
  </si>
  <si>
    <t>運営UI</t>
  </si>
  <si>
    <t>いいジャン祭ページがない時は削除する</t>
  </si>
  <si>
    <t>いいジャン祭ページボタンなど</t>
  </si>
  <si>
    <t>アプリアイコン</t>
  </si>
  <si>
    <t>候補複数ある場合は全て記載する</t>
  </si>
  <si>
    <t>▼キャラの候補を記載する(2案ぐらい)</t>
  </si>
  <si>
    <t>ƒ</t>
  </si>
  <si>
    <t>＜目次＞</t>
  </si>
  <si>
    <t>◇バナー関連</t>
  </si>
  <si>
    <t>◇UI</t>
  </si>
  <si>
    <t>◇アイテム</t>
  </si>
  <si>
    <t>◇キャラ・クエスト関連</t>
  </si>
  <si>
    <t>これかえる</t>
  </si>
  <si>
    <t>◇アプリアイコン</t>
  </si>
  <si>
    <t>毎週金曜16:00~16:30「バナーMTG」</t>
  </si>
  <si>
    <t>＜参照：告知スケジュール＞</t>
  </si>
  <si>
    <t>●LINE</t>
  </si>
  <si>
    <t>◯WP</t>
  </si>
  <si>
    <t>SG</t>
  </si>
  <si>
    <t>素材</t>
  </si>
  <si>
    <t>No</t>
  </si>
  <si>
    <t>訴求</t>
  </si>
  <si>
    <t>バナーL</t>
  </si>
  <si>
    <t>バナーM</t>
  </si>
  <si>
    <t>LINE OA</t>
  </si>
  <si>
    <t>twitter</t>
  </si>
  <si>
    <t>■その他告知（キービジュアル、チュートリアル、告知原画、壁紙配布、アプリアイコン配布、上記に記載が無いIGNなど）</t>
  </si>
  <si>
    <t>■その他素材</t>
  </si>
  <si>
    <t>チュートリアル、repro原画</t>
  </si>
  <si>
    <t>repro</t>
  </si>
  <si>
    <t>進捗</t>
  </si>
  <si>
    <t>plan確認</t>
  </si>
  <si>
    <t>ID作成</t>
  </si>
  <si>
    <t>タイトル、ホーム画面、いいジャン祭ページ、ログボ</t>
  </si>
  <si>
    <t>かけら、オーラ、スタンプ</t>
  </si>
  <si>
    <t>使用キャラ</t>
  </si>
  <si>
    <t>理由・意図</t>
  </si>
  <si>
    <t>案2</t>
  </si>
  <si>
    <t>バナー共有期限　11月17日~20日まで</t>
  </si>
  <si>
    <t>※仕様書をご確認頂き、漏れているものがあればご指摘頂けますと幸いです。</t>
  </si>
  <si>
    <t>仮名</t>
  </si>
  <si>
    <t>制作物</t>
  </si>
  <si>
    <t>制作文言</t>
  </si>
  <si>
    <t>ステータス</t>
  </si>
  <si>
    <t>◆施策全体の報酬合計数（周回報酬はユーザーの努力報酬、また、ドロップ報酬は確定獲得ではないので、最低限ユーザーに獲得して欲しい報酬数で計算）</t>
  </si>
  <si>
    <t>カテゴリー/報酬</t>
  </si>
  <si>
    <t>無窮の鎖 和倉 優希のかけら</t>
  </si>
  <si>
    <t>和倉 青羽のかけら</t>
  </si>
  <si>
    <t>無窮の鎖 和倉 優希のカラーメモリー</t>
  </si>
  <si>
    <t>和倉 青羽のカラーメモリー</t>
  </si>
  <si>
    <t>無窮の鎖 和倉 優希</t>
  </si>
  <si>
    <t>和倉 青羽</t>
  </si>
  <si>
    <t>空間を操る六番組組長 出雲 天花のかけら</t>
  </si>
  <si>
    <t>誇り高き魔都の剣姫 羽前 京香のかけら</t>
  </si>
  <si>
    <t>東 八千穂のかけら</t>
  </si>
  <si>
    <t>魔都防衛隊エンブレム</t>
  </si>
  <si>
    <t>羽前 京香エンブレム</t>
  </si>
  <si>
    <t>出雲 天花のエンブレム</t>
  </si>
  <si>
    <t>ログボ</t>
  </si>
  <si>
    <t>デイリー</t>
  </si>
  <si>
    <t>ストーリー（メイ）</t>
  </si>
  <si>
    <t>ストーリー（民谷 巌鉄斎）</t>
  </si>
  <si>
    <t>チャレンジ</t>
  </si>
  <si>
    <t>高難度</t>
  </si>
  <si>
    <t>降臨バトル（期間中最低獲得可能分）</t>
  </si>
  <si>
    <t>今回のいいジャン祭報酬</t>
  </si>
  <si>
    <t>2.5次元の誘惑 いいジャン祭報酬</t>
  </si>
  <si>
    <t>SPY×FAMILY いいジャン祭報酬合計数</t>
  </si>
  <si>
    <t>怪獣８号 いいジャン祭報酬合計数</t>
  </si>
  <si>
    <t>↑周回数に応じて獲得数UPですが1周回を最低期待値（コイン5000枚）を換算します</t>
  </si>
  <si>
    <t>1枚多いのはミッションでエンブレムの代わりに配布を行っているからです</t>
  </si>
  <si>
    <t>↑カラーメモリーは基本ピックアップガシャの属性に合わせたものが100以上
（Lv.40まで強化できる範囲を上限とし）獲得できるようにします
今回だと青属性なので、カラーメモリー・ブルーが多く獲得できます</t>
  </si>
  <si>
    <t>↑周回数によって獲得数UP</t>
  </si>
  <si>
    <t>↑ピックアップガシャの新キャラのかけら</t>
  </si>
  <si>
    <t>▼降臨バトルのランキングやクエストの周回などは最低保証獲得数で計算してます</t>
  </si>
  <si>
    <t>報酬関連</t>
  </si>
  <si>
    <t>1ヶ月のいいジャン祭
の報酬数</t>
  </si>
  <si>
    <t>ここで配布数が超える場合は、PDM承認が必要</t>
  </si>
  <si>
    <t>1ヶ月の降臨バトル
の報酬数</t>
  </si>
  <si>
    <t>連携サイトやマーケで配布可能な量</t>
  </si>
  <si>
    <t>イベキャラのかけら</t>
  </si>
  <si>
    <t>スレイブの周回要求回数</t>
  </si>
  <si>
    <t>20251208_魔都精兵のスレイブ いいジャン祭_仕様書</t>
  </si>
  <si>
    <t>最大強化必要個数</t>
  </si>
  <si>
    <t>キャラのカラーメモリー</t>
  </si>
  <si>
    <t>獲得箇所</t>
  </si>
  <si>
    <t>周回で必要な個数</t>
  </si>
  <si>
    <t>7話</t>
  </si>
  <si>
    <t>8話</t>
  </si>
  <si>
    <t>ドロップ個数</t>
  </si>
  <si>
    <t>消費スタミナ</t>
  </si>
  <si>
    <t>100個獲得に必要な周回数</t>
  </si>
  <si>
    <t>要求スタミナ</t>
  </si>
  <si>
    <t>地獄楽の周回要求回数</t>
  </si>
  <si>
    <t>調整前</t>
  </si>
  <si>
    <t>→調整後</t>
  </si>
  <si>
    <t>3,4話で周回した場合に少し要求が上がるように調整</t>
  </si>
  <si>
    <t>話数</t>
  </si>
  <si>
    <t>ドロップするかけら</t>
  </si>
  <si>
    <t>スレイブ</t>
  </si>
  <si>
    <t>5,7</t>
  </si>
  <si>
    <t>11,16</t>
  </si>
  <si>
    <t>2,9</t>
  </si>
  <si>
    <t>8,13</t>
  </si>
  <si>
    <t>3,4</t>
  </si>
  <si>
    <t>10,14</t>
  </si>
  <si>
    <t>6,12</t>
  </si>
  <si>
    <t>1,15</t>
  </si>
  <si>
    <t>地獄楽</t>
  </si>
  <si>
    <t>2,10</t>
  </si>
  <si>
    <t>5,12</t>
  </si>
  <si>
    <t>8,15,13</t>
  </si>
  <si>
    <t>9,4,11</t>
  </si>
  <si>
    <t>1,14,3</t>
  </si>
  <si>
    <t>6,7,16</t>
  </si>
  <si>
    <t>2個</t>
  </si>
  <si>
    <t>3個</t>
  </si>
  <si>
    <t>◼︎ストーリークエストでのキャラのかけら/経験値/ドロップコイン(100%獲得)の獲得数＆スタミナ消費量</t>
  </si>
  <si>
    <t>ミッションで固定で獲得可能なイベントキャラのかけらの数</t>
  </si>
  <si>
    <t>⇩MAX50スタミナ</t>
  </si>
  <si>
    <t>⇩MAX101スタミナ</t>
  </si>
  <si>
    <t>⇩MAX200スタミナ</t>
  </si>
  <si>
    <t>かけら(new)
→マジルミエより</t>
  </si>
  <si>
    <t>かけら(new)
→地獄楽より</t>
  </si>
  <si>
    <t>かけらドロップ率</t>
  </si>
  <si>
    <t>かけら1個獲得するために必要な周回数（期待値）</t>
  </si>
  <si>
    <t>かけら1個獲得するために使用するスタミナ量(ドロップ率に応じた周回思考回数から計算)</t>
  </si>
  <si>
    <t>かけら250個獲得するために必要な周回数（期待値）</t>
  </si>
  <si>
    <t>かけら250個獲得するために使用するスタミナ量</t>
  </si>
  <si>
    <t>ユーザーランク1の人がMAXスタミナを使い切る回数</t>
  </si>
  <si>
    <t>ユーザーランク34がMAXスタミナを使い切る回数</t>
  </si>
  <si>
    <t>ユーザーランク93の人がMAXスタミナを使い切る回数</t>
  </si>
  <si>
    <t>1凸に必要なかけらの数</t>
  </si>
  <si>
    <t>1キャラのストーリークエストで獲得しなけらばいけない最低獲得必須のかけらの数</t>
  </si>
  <si>
    <t>↑残り175個（5凸(最大凸)には250個必要）は、ミッションに配分し、最低保証獲得数とする。</t>
  </si>
  <si>
    <t>推奨Lv.(new)
→2.5次元より</t>
  </si>
  <si>
    <t>ドロップコイン(new)
→マジルミエより</t>
  </si>
  <si>
    <t>ドロップコイン(new)
→地獄楽より</t>
  </si>
  <si>
    <t>スタミナ
→変更なし</t>
  </si>
  <si>
    <t>スタミナ(new)
→地獄楽より</t>
  </si>
  <si>
    <t>◼︎設計用各強化必要リソース数、ガシャ確率などのまとめ</t>
  </si>
  <si>
    <t>▼レベル強化</t>
  </si>
  <si>
    <t>Lv.80までの強化に必要な累計コイン数</t>
  </si>
  <si>
    <t>▼キャラ被り時のキャラのかけらへの変換数</t>
  </si>
  <si>
    <t>▼ガシャ確率(％)</t>
  </si>
  <si>
    <t>R</t>
  </si>
  <si>
    <t>ピックアップUR：0.75%
ピックアップSSR：1.5%</t>
  </si>
  <si>
    <t>▼キャラLv.強化（開放）</t>
  </si>
  <si>
    <t>▼キャラのかけらBOX</t>
  </si>
  <si>
    <t>レベル
/個数</t>
  </si>
  <si>
    <t>全レアリティ共通</t>
  </si>
  <si>
    <t>交換に必要なアイテム</t>
  </si>
  <si>
    <t>交換に必要な数</t>
  </si>
  <si>
    <t>交換可能アイテム</t>
  </si>
  <si>
    <t>交換後獲得数</t>
  </si>
  <si>
    <t>1体被りで獲得できる
かけらBOX数</t>
  </si>
  <si>
    <t>Lv.</t>
  </si>
  <si>
    <t>カラーメモリー1種</t>
  </si>
  <si>
    <t>メモリーフラグメント
初級</t>
  </si>
  <si>
    <t>メモリーフラグメント
中級</t>
  </si>
  <si>
    <t>メモリーフラグメント
上級</t>
  </si>
  <si>
    <t>URのキャラのかけら</t>
  </si>
  <si>
    <t>選べるURのキャラのかけらBOX</t>
  </si>
  <si>
    <t>Lv.10</t>
  </si>
  <si>
    <t>SSRのキャラのかけら</t>
  </si>
  <si>
    <t>選べるSSRのキャラのかけらBOX</t>
  </si>
  <si>
    <t>Lv.20</t>
  </si>
  <si>
    <t>SRのキャラのかけら</t>
  </si>
  <si>
    <t>選べるSRのキャラのかけらBOX</t>
  </si>
  <si>
    <t>Lv.30</t>
  </si>
  <si>
    <t>Rのキャラのかけら</t>
  </si>
  <si>
    <t>選べるRのキャラのかけらBOX</t>
  </si>
  <si>
    <t>Lv.40</t>
  </si>
  <si>
    <t>Lv.50</t>
  </si>
  <si>
    <t>交換計算（新）</t>
  </si>
  <si>
    <t>Lv.60</t>
  </si>
  <si>
    <t>1体被りで獲得できる
かけら数</t>
  </si>
  <si>
    <t>かけらBOXを50個獲得するのに
必要な被りキャラの数</t>
  </si>
  <si>
    <t>ガシャ確率（%）</t>
  </si>
  <si>
    <t>BOX1個獲得するのに
必要なガシャ回転数（期待値）</t>
  </si>
  <si>
    <t>Lv.70</t>
  </si>
  <si>
    <t>Lv.80までの強化に
各種強化アイテムの個数</t>
  </si>
  <si>
    <t>▼グレード強化</t>
  </si>
  <si>
    <t>グレード数（凸数）</t>
  </si>
  <si>
    <t>☆☆</t>
  </si>
  <si>
    <t>☆☆☆</t>
  </si>
  <si>
    <t>☆☆☆☆</t>
  </si>
  <si>
    <t>☆☆☆☆☆</t>
  </si>
  <si>
    <t>⭐︎5までの必要な
キャラのかけらの個数</t>
  </si>
  <si>
    <t>⭐︎5まで必要体数
（強化元のキャラが1体必要）</t>
  </si>
  <si>
    <t>ガシャラインナップ_一覧</t>
  </si>
  <si>
    <t>単発金額（円）
→10連引く際にユーザーが頻繁に購入するであろうもの価格帯で計算</t>
  </si>
  <si>
    <t>単発に必要な
プリズム数（個）</t>
  </si>
  <si>
    <t>プリズム単価（円）</t>
  </si>
  <si>
    <t>通常単発金額（円）</t>
  </si>
  <si>
    <t>↓各レアリティのキャラを
1体出すのに必要な回数</t>
  </si>
  <si>
    <t>100連天井の場合
通常</t>
  </si>
  <si>
    <t>100連天井の場合
お得購入換算</t>
  </si>
  <si>
    <t>回転数期待値(回)</t>
  </si>
  <si>
    <t>一次通貨数期待値(個)</t>
  </si>
  <si>
    <t>金額期待値(円)</t>
  </si>
  <si>
    <t>合計</t>
  </si>
  <si>
    <t>◆恒常ガシャ系</t>
  </si>
  <si>
    <t>設計書URL</t>
  </si>
  <si>
    <t>スペシャルガシャ</t>
  </si>
  <si>
    <t>20250922_GLOW_スペシャルガシャ設計書</t>
  </si>
  <si>
    <t>更新無し</t>
  </si>
  <si>
    <t>◆SPY×FAMILY いいジャン祭</t>
  </si>
  <si>
    <t>https://docs.google.com/spreadsheets/d/1UzjTg1JnhhuZ_yq2nGf1sygSgkRX_2FPFCLiSJ2bdDo/edit?gid=1315731856#gid=1315731856</t>
  </si>
  <si>
    <t>・賊王 亜左 弔兵衛
・山田浅ェ門 桐馬
「がらんの画眉丸」はラインナップから抜く</t>
  </si>
  <si>
    <t>https://docs.google.com/spreadsheets/d/1UzjTg1JnhhuZ_yq2nGf1sygSgkRX_2FPFCLiSJ2bdDo/edit?gid=1256031760#gid=1256031760</t>
  </si>
  <si>
    <t>・がらんの画眉丸
・山田浅ェ門 桐馬</t>
  </si>
  <si>
    <t>作成者</t>
  </si>
  <si>
    <t>確認者</t>
  </si>
  <si>
    <t>承認状況</t>
  </si>
  <si>
    <t>平野</t>
  </si>
  <si>
    <t>未承認</t>
  </si>
  <si>
    <t>ガシャ詳細</t>
  </si>
  <si>
    <t>承認・設計担当</t>
  </si>
  <si>
    <t>ガシャ名</t>
  </si>
  <si>
    <t>地獄楽 いいジャン祭ピックアップガシャ A</t>
  </si>
  <si>
    <t>企画</t>
  </si>
  <si>
    <t>ガシャID</t>
  </si>
  <si>
    <t>種別</t>
  </si>
  <si>
    <t>~</t>
  </si>
  <si>
    <t>チケット設定</t>
  </si>
  <si>
    <t>有</t>
  </si>
  <si>
    <t>※BNEレギュレーションにより、すべてのガシャはチケットでひける前提で設定しなければならない。</t>
  </si>
  <si>
    <t>チケット名</t>
  </si>
  <si>
    <t>ガシャ</t>
  </si>
  <si>
    <t>チケットID</t>
  </si>
  <si>
    <t>ticket_glo_00003</t>
  </si>
  <si>
    <t>チケット備考</t>
  </si>
  <si>
    <t>チケットのまとめ引きは、最大10連です。所持枚数の最大が10枚以下の場合、まとめ引きの最大数もそれに準じます。</t>
  </si>
  <si>
    <t>広告視聴設定有無</t>
  </si>
  <si>
    <t>広告視聴リセット有無</t>
  </si>
  <si>
    <t>広告視聴リセット時間</t>
  </si>
  <si>
    <t>分</t>
  </si>
  <si>
    <t>24時間→1,440
48時間→2,880
72時間→4,320</t>
  </si>
  <si>
    <r>
      <rPr>
        <rFont val="Arial"/>
      </rPr>
      <t>・</t>
    </r>
    <r>
      <rPr>
        <rFont val="Arial"/>
        <color rgb="FF1155CC"/>
        <u/>
      </rPr>
      <t>enable_add_ad_play_upper</t>
    </r>
    <r>
      <rPr>
        <rFont val="Arial"/>
      </rPr>
      <t xml:space="preserve">
・</t>
    </r>
    <r>
      <rPr>
        <rFont val="Arial"/>
        <color rgb="FF1155CC"/>
        <u/>
      </rPr>
      <t>ad_play_interval_time</t>
    </r>
  </si>
  <si>
    <t>ガシャ開催期間中
繰返しリセットを行う</t>
  </si>
  <si>
    <t>行わない</t>
  </si>
  <si>
    <t>天井設定</t>
  </si>
  <si>
    <t>天井回数</t>
  </si>
  <si>
    <t>回目</t>
  </si>
  <si>
    <t>確定枠設定</t>
  </si>
  <si>
    <t>確定枠詳細</t>
  </si>
  <si>
    <t>枠目</t>
  </si>
  <si>
    <t>有償無償合算使用可否</t>
  </si>
  <si>
    <t>可</t>
  </si>
  <si>
    <t>※有償プリズム限定の時→「否」にして下さい。基本は「可」です。</t>
  </si>
  <si>
    <t>有償プリズム限定設定</t>
  </si>
  <si>
    <t>単発設定</t>
  </si>
  <si>
    <t>単発プリズム個数</t>
  </si>
  <si>
    <t>個</t>
  </si>
  <si>
    <t>※デフォルト：150個</t>
  </si>
  <si>
    <t>10連設定</t>
  </si>
  <si>
    <t>10連プリズム個数</t>
  </si>
  <si>
    <t>※デフォルト：1,500個</t>
  </si>
  <si>
    <t>ガシャを引ける上限設定</t>
  </si>
  <si>
    <t>ガシャを引ける上限数</t>
  </si>
  <si>
    <t>連を</t>
  </si>
  <si>
    <t>まで</t>
  </si>
  <si>
    <t>※例：30連を1回まで。お一人30連まで引くことができます。</t>
  </si>
  <si>
    <t>banner_URL</t>
  </si>
  <si>
    <t>jig_00001</t>
  </si>
  <si>
    <t>ガシャ一覧バナーID</t>
  </si>
  <si>
    <t>gacha_banner_jig_00001</t>
  </si>
  <si>
    <t>ホームバナーID</t>
  </si>
  <si>
    <t>hometop_gacha_jig_00001</t>
  </si>
  <si>
    <t>キャラのかけら変換個数</t>
  </si>
  <si>
    <t>R：10</t>
  </si>
  <si>
    <t>←デフォルト</t>
  </si>
  <si>
    <t>SR：10</t>
  </si>
  <si>
    <t>SSR：20</t>
  </si>
  <si>
    <t>UR ：50</t>
  </si>
  <si>
    <t>ピックアップUR ：50</t>
  </si>
  <si>
    <t>ガシャAからはガシャBでピックアップしてる「がらんの画眉丸」はラインナップから抜く</t>
  </si>
  <si>
    <t>ガシャマスター設定</t>
  </si>
  <si>
    <t>①ガシャ訴求文言</t>
  </si>
  <si>
    <t>「賊王 亜左 弔兵衛」
と「山田浅ェ門 桐馬」の出現率UP中!</t>
  </si>
  <si>
    <t>・賊王 亜左 弔兵衛
・山田浅ェ門 桐馬</t>
  </si>
  <si>
    <t>OprGachaI18n</t>
  </si>
  <si>
    <t>②訴求キャラ/ID</t>
  </si>
  <si>
    <t>③キャラ訴求文言</t>
  </si>
  <si>
    <t xml:space="preserve">必殺ワザで複数の相手
を弱体化させつつ、
体力も吸収する
テクニカルキャラ! </t>
  </si>
  <si>
    <t>OprGachaDisplayUnitI18n</t>
  </si>
  <si>
    <t>レベデザ</t>
  </si>
  <si>
    <t>②-1訴求キャラ/ID</t>
  </si>
  <si>
    <t>③-1キャラ訴求文言</t>
  </si>
  <si>
    <t>前線を支える
サポートキャラ!
攻撃UPとダメージ
カットで戦況を有利に</t>
  </si>
  <si>
    <t>④天井表示</t>
  </si>
  <si>
    <t>ピックアップURキャラ1体確定!</t>
  </si>
  <si>
    <t>※緑色の文字</t>
  </si>
  <si>
    <t>ラインナップ</t>
  </si>
  <si>
    <t>設定確率</t>
  </si>
  <si>
    <t>ラインナップ数</t>
  </si>
  <si>
    <t>重み合計</t>
  </si>
  <si>
    <t>1体の重み</t>
  </si>
  <si>
    <t>ピックアップUR</t>
  </si>
  <si>
    <t>ピックアップSSR</t>
  </si>
  <si>
    <t>waight</t>
  </si>
  <si>
    <t>確率（項目単体単位）</t>
  </si>
  <si>
    <t>確率（レアリティ単位）</t>
  </si>
  <si>
    <t>※ピックアップは1体0.75を基本とする</t>
  </si>
  <si>
    <t>chara_spy_00101</t>
  </si>
  <si>
    <t>chara_spy_00201</t>
  </si>
  <si>
    <t>chara_spy_00001</t>
  </si>
  <si>
    <t>chara_dan_00002</t>
  </si>
  <si>
    <t>chara_gom_00001</t>
  </si>
  <si>
    <t>chara_chi_00002</t>
  </si>
  <si>
    <t>chara_kai_00002</t>
  </si>
  <si>
    <t>chara_yuw_00001</t>
  </si>
  <si>
    <t>chara_yuw_00101</t>
  </si>
  <si>
    <t>chara_sur_00101</t>
  </si>
  <si>
    <t>chara_mag_00001</t>
  </si>
  <si>
    <t>chara_sum_00101</t>
  </si>
  <si>
    <t>chara_dan_00101</t>
  </si>
  <si>
    <t>chara_chi_00201</t>
  </si>
  <si>
    <t>chara_chi_00301</t>
  </si>
  <si>
    <t>chara_kai_00301</t>
  </si>
  <si>
    <t>chara_ron_00001</t>
  </si>
  <si>
    <t>chara_aha_00101</t>
  </si>
  <si>
    <t>chara_dos_00001</t>
  </si>
  <si>
    <t>chara_dos_00101</t>
  </si>
  <si>
    <t>chara_gom_00101</t>
  </si>
  <si>
    <t>chara_bat_00001</t>
  </si>
  <si>
    <t>chara_bat_00101</t>
  </si>
  <si>
    <t>chara_kai_00101</t>
  </si>
  <si>
    <t>chara_sur_00201</t>
  </si>
  <si>
    <t>chara_sur_00301</t>
  </si>
  <si>
    <t>chara_aha_00001</t>
  </si>
  <si>
    <t>chara_mag_00101</t>
  </si>
  <si>
    <t>chara_sum_00201</t>
  </si>
  <si>
    <t>chara_aka_00001</t>
  </si>
  <si>
    <t>chara_aka_00101</t>
  </si>
  <si>
    <t>chara_rik_00001</t>
  </si>
  <si>
    <t>chara_ron_00101</t>
  </si>
  <si>
    <t>chara_dan_00001</t>
  </si>
  <si>
    <t>chara_chi_00001</t>
  </si>
  <si>
    <t>chara_kai_00001</t>
  </si>
  <si>
    <t>chara_sur_00001</t>
  </si>
  <si>
    <t>chara_sum_00001</t>
  </si>
  <si>
    <t>SR確定枠確率ラインナップ</t>
  </si>
  <si>
    <t>レアリティ/
ピックアップ</t>
  </si>
  <si>
    <t>メモ</t>
  </si>
  <si>
    <t>11/12(木)18時</t>
  </si>
  <si>
    <t>藤川さん、佐藤さん</t>
  </si>
  <si>
    <t>後藤さん、嘉村さん、小林</t>
  </si>
  <si>
    <t>OPの1000話記念のマーケ施策（仮）</t>
  </si>
  <si>
    <t>1月4日。1000話を迎える記念して、なにかやってもいい許可はもらっている。</t>
  </si>
  <si>
    <t>ロゴをくれた</t>
  </si>
  <si>
    <t>年始のOPは1000万DLで出してはいけない。（）</t>
  </si>
  <si>
    <t>ユノが売れなくなるから。</t>
  </si>
  <si>
    <t>12月29日からOPの情報を出し始める。そこから1000話記念を出したいby後藤</t>
  </si>
  <si>
    <t>多分使えるんじゃない…？by藤川さん</t>
  </si>
  <si>
    <t>バナーに1000話記念をいれたい。</t>
  </si>
  <si>
    <t>記念英雄祭ガチャの開催理由に、1000話を使いたい。OPの立て付け自体を1000話にしたい。</t>
  </si>
  <si>
    <t>データ設定が関わってくれるから、早めに返信が欲しい。by後藤</t>
  </si>
  <si>
    <t>→バナーにロゴを入れるには。</t>
  </si>
  <si>
    <t>11月25日からQAが入るため、データが動かせない。</t>
  </si>
  <si>
    <t>来週中にください。by後藤さん</t>
  </si>
  <si>
    <t>1000万DL生放送に、ドクストはOK（千空とかけて）</t>
  </si>
  <si>
    <t>入ってきた新規を引っ張る意味をこめて、ナルト・ドクストやるよ！って伝えたい　話題としてナルトをいれておきたい。</t>
  </si>
  <si>
    <t>情報を渡しておきたい、という温度感。</t>
  </si>
  <si>
    <t>ネタは最適だけど、「またワンピかよ〜」層がいるため大々的にOPに触れられない…</t>
  </si>
  <si>
    <t>生放送で、1月の情報ドクストナルトをだす。</t>
  </si>
  <si>
    <t>ワンピには触れない。</t>
  </si>
  <si>
    <t>マーケ施策
(LINEさん)</t>
  </si>
  <si>
    <t>ゲーム内施策</t>
  </si>
  <si>
    <t>ゲーム内お知らせ</t>
  </si>
  <si>
    <t>Twitter</t>
  </si>
  <si>
    <t>LINEOA</t>
  </si>
  <si>
    <t>プッシュ</t>
  </si>
  <si>
    <t>IGN（合計3枚）</t>
  </si>
  <si>
    <t>前提</t>
  </si>
  <si>
    <t>◼︎ルビー金額（鷲見用メモ）</t>
  </si>
  <si>
    <t>ガチャ1回金額</t>
  </si>
  <si>
    <t>円</t>
  </si>
  <si>
    <t>ガチャ1回最安値</t>
  </si>
  <si>
    <t>ルビー1個金額</t>
  </si>
  <si>
    <t>1万円分</t>
  </si>
  <si>
    <t>ゲーム内報酬レギュレーション</t>
  </si>
  <si>
    <t>https://docs.google.com/spreadsheets/d/1O9W479tFq6q2bb2JnWhqd-H7Skz4mvsc6oz8opU8L-I/edit#gid=0&amp;range=A1</t>
  </si>
  <si>
    <t>■施策について</t>
  </si>
  <si>
    <t>・スケジュールは最初に全部出す(ガチャ以外)</t>
  </si>
  <si>
    <t>・生放送なし</t>
  </si>
  <si>
    <t>マーケ連動施策</t>
  </si>
  <si>
    <t>※セルの色が黄色いところは、まだ内容が確定してないよ！という意味です。</t>
  </si>
  <si>
    <t xml:space="preserve">　なので確定したらセルの色は消しておいてください。</t>
  </si>
  <si>
    <t>いいジャン祭ログインボーナス</t>
  </si>
  <si>
    <t>キャラ・セリフ</t>
  </si>
  <si>
    <t>リボーン</t>
  </si>
  <si>
    <t>目的：</t>
  </si>
  <si>
    <t>毎日ログインしたい！と思わせることを目的とする。</t>
  </si>
  <si>
    <t>内容：</t>
  </si>
  <si>
    <t>日数</t>
  </si>
  <si>
    <t>特典（目玉＝赤文字）</t>
  </si>
  <si>
    <t>個数</t>
  </si>
  <si>
    <t>ルビー配布量</t>
  </si>
  <si>
    <t>パール配布量</t>
  </si>
  <si>
    <t>大</t>
  </si>
  <si>
    <t>1日目</t>
  </si>
  <si>
    <t>2日目</t>
  </si>
  <si>
    <t>3日目</t>
  </si>
  <si>
    <t>4日目</t>
  </si>
  <si>
    <t>5日目</t>
  </si>
  <si>
    <t>6日目</t>
  </si>
  <si>
    <t>7日目</t>
  </si>
  <si>
    <t>8日目</t>
  </si>
  <si>
    <t>9日目</t>
  </si>
  <si>
    <t>TV</t>
  </si>
  <si>
    <t>2周年CD</t>
  </si>
  <si>
    <t>10日目</t>
  </si>
  <si>
    <t>11日目</t>
  </si>
  <si>
    <t>12日目</t>
  </si>
  <si>
    <t>ルビー合計</t>
  </si>
  <si>
    <t>備考：</t>
  </si>
  <si>
    <t>「いいジャン祭チケット(仮名)」は最大3枚。ルビーは最大200。</t>
  </si>
  <si>
    <t>2周年に人を残す</t>
  </si>
  <si>
    <t>3/20から2周年CDが始まるため、大目玉報酬はチケットのみとする。</t>
  </si>
  <si>
    <t>残した結果、２周年の売上をあげる</t>
  </si>
  <si>
    <t>「いいジャン祭チケット(仮)がなんたるか」をわかってもらう→いいジャン祭チケットが欲しいからイベントやる、にしたい</t>
  </si>
  <si>
    <t>確認事項：</t>
  </si>
  <si>
    <t>カウントダウンと合わせて、3日に1回目玉があるようにしたい。</t>
  </si>
  <si>
    <t>REBORN!ガチャ</t>
  </si>
  <si>
    <t>チケットガチャ</t>
  </si>
  <si>
    <t>ガチャチケ</t>
  </si>
  <si>
    <t>★5はリボーンキャラのみが登場するガチャ</t>
  </si>
  <si>
    <t>配布されるいいジャン祭チケット(仮)で引くことができる</t>
  </si>
  <si>
    <t>参考：</t>
  </si>
  <si>
    <t>キャンペーン施策</t>
  </si>
  <si>
    <t>担当：</t>
  </si>
  <si>
    <t>LINE佐藤さん</t>
  </si>
  <si>
    <t>実施期間：</t>
  </si>
  <si>
    <t>開始日付</t>
  </si>
  <si>
    <t>終了日付</t>
  </si>
  <si>
    <t>特典</t>
  </si>
  <si>
    <t>想定消費スタミナ</t>
  </si>
  <si>
    <t>マーケ連動ミッション</t>
  </si>
  <si>
    <t>LINE永田さん</t>
  </si>
  <si>
    <t>@小林</t>
  </si>
  <si>
    <t>初級</t>
  </si>
  <si>
    <t>1日1回</t>
  </si>
  <si>
    <t>キャラドロップ</t>
  </si>
  <si>
    <t>全体ミッションゲージ</t>
  </si>
  <si>
    <t>ストーリーイベント</t>
  </si>
  <si>
    <t>中級</t>
  </si>
  <si>
    <t>チャレンジイベント</t>
  </si>
  <si>
    <t>覚醒イベント</t>
  </si>
  <si>
    <t>収集イベント</t>
  </si>
  <si>
    <t>限界バトル</t>
  </si>
  <si>
    <t>ある</t>
  </si>
  <si>
    <t>団結バトル</t>
  </si>
  <si>
    <t>全体ミッション</t>
  </si>
  <si>
    <t>名前</t>
  </si>
  <si>
    <r>
      <rPr>
        <rFont val="Arial"/>
        <color rgb="FF000000"/>
      </rPr>
      <t>背景</t>
    </r>
    <r>
      <rPr>
        <rFont val="Arial"/>
        <i/>
        <color rgb="FF000000"/>
      </rPr>
      <t>ID</t>
    </r>
  </si>
  <si>
    <t>お知らせ</t>
  </si>
  <si>
    <t>ミッション：</t>
  </si>
  <si>
    <t>【期間限定】団結バトル「激闘! 白蘭襲来!」に挑戦しよう</t>
  </si>
  <si>
    <t>ルビー×10</t>
  </si>
  <si>
    <t>【期間限定】マルチプレイで団結バトル「激闘! 白蘭襲来!」に挑戦しよう</t>
  </si>
  <si>
    <t>REBORN!チケット×1</t>
  </si>
  <si>
    <t>【期間限定】マルチプレイで団結バトル「激闘! 白蘭襲来!」に2回挑戦しよう</t>
  </si>
  <si>
    <t>ルビー×100</t>
  </si>
  <si>
    <t>全体ミッション：今日からヒットマンキャンペーン</t>
  </si>
  <si>
    <t>ユーザーにヒットマンになってもらう（＝世界観の体験）。</t>
  </si>
  <si>
    <r>
      <rPr>
        <rFont val="Arial"/>
        <color theme="1"/>
        <sz val="8.0"/>
      </rPr>
      <t>修行の一環として、期間限定ヒットマンに。修行は「ボンゴレ式ヒットマン育成強化合宿(仮名)」。「8兆のパラレルワールドを征服した白蘭に勝つには、こっちも8兆回修行する」とリボーンがボンゴレ式修行を用意。</t>
    </r>
    <r>
      <rPr>
        <rFont val="Arial"/>
        <color rgb="FFFF0000"/>
        <sz val="8.0"/>
      </rPr>
      <t>※チュートリアル画像は、原作初期ごろのコミカルさを出して欲しい</t>
    </r>
  </si>
  <si>
    <t>ヒットマンなので、修行pt=殺しの数。修行ptのビジュアルは「殺し」が伝わるものがいい</t>
  </si>
  <si>
    <t>簡単に言うと：</t>
  </si>
  <si>
    <t>イベントをクリアして、みんなで修行ptを8兆集めよう！</t>
  </si>
  <si>
    <t>集めるもの＝ターゲットpt　（FPSのターゲットサイトみたいなマーク）</t>
  </si>
  <si>
    <t>ルビー200</t>
  </si>
  <si>
    <t>宝玉のかけら</t>
  </si>
  <si>
    <t>修行ptが落ちないイベント</t>
  </si>
  <si>
    <t>★５確定チケットのかけら１</t>
  </si>
  <si>
    <t>←わかる人、記載をお願いします。お知らせを書くときに助かります</t>
  </si>
  <si>
    <t>集計はゲージを使います。いいジャン祭ページにゲージを入れます。</t>
  </si>
  <si>
    <t>6日間で、ユーザーが8兆ポイントを取り切れる設計をお願いします。</t>
  </si>
  <si>
    <t>DAU10万人で1日あたり14,000億必要。</t>
  </si>
  <si>
    <t>全クエストの難易度を均一にする（クエストによって同じ難易度表記でも体感難易度が違う、という状態はNG）</t>
  </si>
  <si>
    <t>＜スケジュール＞</t>
  </si>
  <si>
    <t>＜ユーザーロードマップ＞</t>
  </si>
  <si>
    <t>【1日1回】イッツ死ぬ気タイム（リボーンとツナ）</t>
  </si>
  <si>
    <t>https://docs.google.com/spreadsheets/d/1tivE6zFp1AlKcft2Tfw1O5f_tKspHVbcrB3TwHPFNiA/edit#gid=1937775050</t>
  </si>
  <si>
    <t>ストーリー</t>
  </si>
  <si>
    <t>通常通り表示</t>
  </si>
  <si>
    <t>リボーンの作品、キャラの紹介。作品を知らないユーザーに紹介する場であり、今回の施策のあらすじを紹介する場でもある。</t>
  </si>
  <si>
    <t>対象ユーザー：エントリー〜ミドル。全員。</t>
  </si>
  <si>
    <t>・遊んで欲しいのは「エントリー〜ミドル」なので、ミッションにはこの層でも価値を感じる物を置きたい</t>
  </si>
  <si>
    <t>ミッション追加！報酬は死ぬ気弾（強化書）：2/13</t>
  </si>
  <si>
    <t>・リボーンのキャラがイベントの告知やあらすじを紹介する(ストーリーテラーみたいな役割)</t>
  </si>
  <si>
    <t>告知</t>
  </si>
  <si>
    <t>・毎日変わるストーリーイベントだよ！</t>
  </si>
  <si>
    <t>・登場キャラが説明してくれるよ！</t>
  </si>
  <si>
    <t>セリフ内容指示</t>
  </si>
  <si>
    <t>登場キャラクター</t>
  </si>
  <si>
    <t>・クリア報酬でルビーや強化書をGETできる！</t>
  </si>
  <si>
    <t>白蘭が攻めてくるから
修行しよう！</t>
  </si>
  <si>
    <t>リボーン・沢田綱吉</t>
  </si>
  <si>
    <t>ランボのイベントで修行したか？的な
ランボのキャラ性(ウザキャラ)を伝えたい</t>
  </si>
  <si>
    <t>リボーン・沢田綱吉・ランボ・獄寺隼人</t>
  </si>
  <si>
    <t>ステージ開放日時</t>
  </si>
  <si>
    <t>今日からディーノが修行をつけてくれるぞ！的な
ディーノの頼れる兄貴だけど、部下がいないとちょっと抜けているのを伝えたい</t>
  </si>
  <si>
    <t>リボーン・沢田綱吉・ディーノ・雲雀</t>
  </si>
  <si>
    <t>セリフ</t>
  </si>
  <si>
    <t>沢田綱吉</t>
  </si>
  <si>
    <t>スクアーロとザンザスには挑戦したか？
スクアーロとザンザスを紹介する</t>
  </si>
  <si>
    <t>リボーン・沢田綱吉・山本</t>
  </si>
  <si>
    <t>獄寺隼人</t>
  </si>
  <si>
    <t>ランボ</t>
  </si>
  <si>
    <t>いよいよ白蘭戦！準備はいいか？</t>
  </si>
  <si>
    <t>リボーン・沢田綱吉・獄寺隼人・山本・雲雀・しれっと骸</t>
  </si>
  <si>
    <t>ディーノ</t>
  </si>
  <si>
    <t>雲雀恭弥</t>
  </si>
  <si>
    <t>いよいよ白蘭戦！準備はいいか？パート２。白蘭強いけど、修行の成果を見せてやる！</t>
  </si>
  <si>
    <t>リボーン・沢田綱吉・山本・ザンザス・スクアーロ</t>
  </si>
  <si>
    <t>山本武</t>
  </si>
  <si>
    <t>そういえば雲雀は？学校にいってるよ！追加ミッションが増えたことを宣伝する</t>
  </si>
  <si>
    <t>リボーン・沢田綱吉・獄寺隼人</t>
  </si>
  <si>
    <t>六道骸</t>
  </si>
  <si>
    <t>まさかの団バトにも白蘭が登場！ユニを助けよう！</t>
  </si>
  <si>
    <t>リボーン・記念の沢田綱吉・獄寺隼人・山本・雲雀・骸
※記念の沢田綱吉が設定できなければ、普通の</t>
  </si>
  <si>
    <t>XANXUS</t>
  </si>
  <si>
    <t>スクアーロ</t>
  </si>
  <si>
    <r>
      <rPr>
        <rFont val="arial,sans,sans-serif"/>
        <color theme="1"/>
        <sz val="6.0"/>
      </rPr>
      <t xml:space="preserve">チームで強力して白蘭を倒そう！
</t>
    </r>
    <r>
      <rPr>
        <rFont val="arial,sans,sans-serif"/>
        <strike/>
        <color theme="1"/>
        <sz val="6.0"/>
      </rPr>
      <t>※GvG土台作りの一環を担いたい回。</t>
    </r>
  </si>
  <si>
    <t>ヴァリアーの回。団バト白蘭と闘うプチ友に激励。</t>
  </si>
  <si>
    <t>ザンザス・スクアーロ</t>
  </si>
  <si>
    <t>ボンゴレの証の継承 沢田綱吉</t>
  </si>
  <si>
    <t>白蘭</t>
  </si>
  <si>
    <t>雲雀とディーノ。団バトで闘うエールを。</t>
  </si>
  <si>
    <t>雲雀・ディーノ</t>
  </si>
  <si>
    <t>平和が訪れた！ユニを助けれてよかった！
またね、ちゃおっす</t>
  </si>
  <si>
    <t>全員
※ツナは普通の</t>
  </si>
  <si>
    <t>※セリフは創作になります</t>
  </si>
  <si>
    <t>＜報酬＞</t>
  </si>
  <si>
    <t>初回クリアボーナス</t>
  </si>
  <si>
    <t>各　伝説の強化書×3
各　ジャン魂・上×3
各　ジャン魂・超×3
各　ジャン魂・極×3
虹のジャン魂・極×5</t>
  </si>
  <si>
    <t>＜ミッション＞</t>
  </si>
  <si>
    <t>【期間限定】「イッツ死ぬ気タイム」を1回クリアしよう</t>
  </si>
  <si>
    <t>必殺の上巻物 × 3</t>
  </si>
  <si>
    <t>1回目はミッションに気付かせることが目的なので報酬は大したものじゃなくていい</t>
  </si>
  <si>
    <t>【期間限定】「イッツ死ぬ気タイム」を3回クリアしよう</t>
  </si>
  <si>
    <t>友情の上巻物 × 3</t>
  </si>
  <si>
    <t>【期間限定】「イッツ死ぬ気タイム」を5回クリアしよう</t>
  </si>
  <si>
    <t>REBORN!チケット</t>
  </si>
  <si>
    <t>【期間限定】「イッツ死ぬ気タイム」を7回クリアしよう</t>
  </si>
  <si>
    <t>特性の上巻物 × 3</t>
  </si>
  <si>
    <t>【期間限定】「イッツ死ぬ気タイム」を10回クリアしよう</t>
  </si>
  <si>
    <t>★4以上確定チケット</t>
  </si>
  <si>
    <t>【上級】おまえなんかドガーンだ!（ランボ）</t>
  </si>
  <si>
    <t>https://docs.google.com/spreadsheets/d/1Cynm2AaqEywGEb0tOZpaBuR_jLi5T1KW13G1iwmXNIk/edit#gid=1937775050</t>
  </si>
  <si>
    <r>
      <rPr>
        <rFont val="arial,sans,sans-serif"/>
        <color theme="1"/>
      </rPr>
      <t>★4ランボGET！「</t>
    </r>
    <r>
      <rPr>
        <rFont val="arial,sans,sans-serif"/>
        <color rgb="FFFF0000"/>
      </rPr>
      <t>手榴弾</t>
    </r>
    <r>
      <rPr>
        <rFont val="arial,sans,sans-serif"/>
        <color theme="1"/>
      </rPr>
      <t>」を集めて★6に覚醒しよう！</t>
    </r>
  </si>
  <si>
    <t>汎用： 住宅街</t>
  </si>
  <si>
    <t>新規・復帰ユーザーにも★6キャラを入手してもらう。</t>
  </si>
  <si>
    <t>後日開催の【超絶級】ミドルコア未満が運MAXキャラを入手できるようにしたい</t>
  </si>
  <si>
    <t>・キャラドロップなしで、専用覚醒素材のみドロップ</t>
  </si>
  <si>
    <t>・ミッションでは強化時点で躓いてしまわないように、必要なものを渡してあげたい（強化書／ジャン魂／コイン）</t>
  </si>
  <si>
    <t>・覚醒アイテム→監修さんにピックアップをお願いしたい</t>
  </si>
  <si>
    <t>・ランボは★4スタート。このイベントで★4から★6まで覚醒させる。</t>
  </si>
  <si>
    <t>・上級のこのイベントではランボは必殺ワザを使わない
超絶級でお披露目という形になる</t>
  </si>
  <si>
    <t>ミッション変更になる：2/13</t>
  </si>
  <si>
    <t>資料</t>
  </si>
  <si>
    <t>【期間限定】「ランボ(仮名)上級」を1回クリアしよう</t>
  </si>
  <si>
    <t>★5 ランボ(運1)×1</t>
  </si>
  <si>
    <t>緑の強化書・究極×15</t>
  </si>
  <si>
    <t>【期間限定】「ランボ(仮名)上級」を2回クリアしよう</t>
  </si>
  <si>
    <t>緑の強化書・究極×20</t>
  </si>
  <si>
    <t>【期間限定】「ランボ(仮名)上級」を3回クリアしよう</t>
  </si>
  <si>
    <t>コイン×50000</t>
  </si>
  <si>
    <t>【期間限定】「ランボ(仮名)上級」を4回クリアしよう</t>
  </si>
  <si>
    <t>緑のジャン魂・上×30</t>
  </si>
  <si>
    <t>【期間限定】「ランボ(仮名)上級」を5回クリアしよう</t>
  </si>
  <si>
    <t>★3以上確定チケット×1</t>
  </si>
  <si>
    <t>【期間限定】「ランボ(仮名)上級」を6回クリアしよう</t>
  </si>
  <si>
    <t>緑のジャン魂・超×10</t>
  </si>
  <si>
    <t>【期間限定】「ランボ(仮名)上級」を7回クリアしよう</t>
  </si>
  <si>
    <t>コイン×150000</t>
  </si>
  <si>
    <t>【期間限定】「ランボ(仮名)上級」を9回クリアしよう</t>
  </si>
  <si>
    <t>必殺の秘伝巻物×3</t>
  </si>
  <si>
    <t>【期間限定】「ランボ(仮名)上級」を11回クリアしよう</t>
  </si>
  <si>
    <t>緑のジャン魂・超×15</t>
  </si>
  <si>
    <t>【期間限定】「ランボ(仮名)上級」を13回クリアしよう</t>
  </si>
  <si>
    <t>緑のジャン魂・極×30</t>
  </si>
  <si>
    <t>【期間限定】「ランボ(仮名)上級」を15回クリアしよう</t>
  </si>
  <si>
    <t>【期間限定】「ランボ(仮名)上級」のレベルを30にしよう</t>
  </si>
  <si>
    <t>緑のジャン魂・超×20</t>
  </si>
  <si>
    <t>【期間限定】「ランボ(仮名)上級」のレベルを80にしよう</t>
  </si>
  <si>
    <t>虹のジャン魂・極×20</t>
  </si>
  <si>
    <t>【期間限定】「ランボ(仮名)上級」を★6に覚醒させよう</t>
  </si>
  <si>
    <t>★5 ランボ（運2)×1</t>
  </si>
  <si>
    <t>3/13追加</t>
  </si>
  <si>
    <t>【期間限定】「ランボ(仮名)超絶級」を1回クリアしよう</t>
  </si>
  <si>
    <t>ルビー × 10</t>
  </si>
  <si>
    <t>超絶級解放タイミングでミッションも開始</t>
  </si>
  <si>
    <t>【期間限定】「ランボ(仮名)超絶級」を2回クリアしよう</t>
  </si>
  <si>
    <t>★5 ランボ(運2) × 1</t>
  </si>
  <si>
    <t>【期間限定】「ランボ(仮名)超絶級」を3回クリアしよう</t>
  </si>
  <si>
    <t>★5 ランボ運2) × 1</t>
  </si>
  <si>
    <t>【期間限定】「ランボ(仮名)超絶級」を4回クリアしよう</t>
  </si>
  <si>
    <t>【期間限定】「ランボ(仮名)超絶級」を5回クリアしよう</t>
  </si>
  <si>
    <t>★5ランボ(運4) × 1</t>
  </si>
  <si>
    <t>【期間限定】「ランボ(仮名)超絶級」を10回クリアしよう</t>
  </si>
  <si>
    <t>★5 ランボ運6) × 1</t>
  </si>
  <si>
    <t>【期間限定】「ランボ(仮名)超絶級」を15回クリアしよう</t>
  </si>
  <si>
    <t>★5 ランボ(運8) × 1</t>
  </si>
  <si>
    <t>【期間限定】「ランボ(仮名)超絶級」を20回クリアしよう</t>
  </si>
  <si>
    <t>★5 ランボ(運10) × 1</t>
  </si>
  <si>
    <t>【期間限定】「 ランボ」の運を10にしよう</t>
  </si>
  <si>
    <t>【期間限定】「 ランボ」の運を20にしよう</t>
  </si>
  <si>
    <t>必殺の秘伝巻物 × 3</t>
  </si>
  <si>
    <t>【期間限定】「ランボ」の運を40にしよう</t>
  </si>
  <si>
    <t>友情の秘伝巻物 × 3</t>
  </si>
  <si>
    <t>【期間限定】「ランボ」の運を60にしよう</t>
  </si>
  <si>
    <t>特性の秘伝巻物 × 3</t>
  </si>
  <si>
    <t>【期間限定】「ランボ」を運MAXにしよう</t>
  </si>
  <si>
    <t>★5確定チケットのかけら × 1</t>
  </si>
  <si>
    <t>【超絶級】ランボ</t>
  </si>
  <si>
    <t>※ミッションが4時からしか始まらない？</t>
  </si>
  <si>
    <t>新規・復帰ユーザーが迷ってしまわないように、「覚醒→運maxを目指す」のルート立てをする</t>
  </si>
  <si>
    <t>新規・復帰ユーザーに、獄寺以外にも★5キャラを獲得してもらいたい</t>
  </si>
  <si>
    <t>ミドル以上は運MAXキャラの獲得を目指してもらいたい</t>
  </si>
  <si>
    <t>・キャラドロップあり</t>
  </si>
  <si>
    <t>・ミッションではコインもちゃんと渡してあげて、運MAXまでに躓かないようにしたい</t>
  </si>
  <si>
    <t>・超級ステージと超絶級ステージは開放期間が異なるので注意！</t>
  </si>
  <si>
    <t>・必殺ワザ打つ</t>
  </si>
  <si>
    <t>・リボーンキャラがいると特別演出で、大人ランボのかっこいい原画を出してあげたい</t>
  </si>
  <si>
    <t>【収集イベント】雲雀恭弥の風紀活動（雲雀恭弥）</t>
  </si>
  <si>
    <t>https://docs.google.com/spreadsheets/d/16az_C9seslHs8pLVNmUV2YtG7tYnqVMhLV1x79luQCQ/edit#gid=1937775050</t>
  </si>
  <si>
    <t>風紀委員の腕章を集めて、豪華報酬GET!!</t>
  </si>
  <si>
    <t>ガチャキャラとの触れ合いの機会</t>
  </si>
  <si>
    <t>リボーンを知らないユーザー：雲雀のキャラクター性を知ってもらう(雲の守護者はフラフラしている)。学校が大好き。</t>
  </si>
  <si>
    <t>リボーン大好きユーザー：ジャンプチ内でキャラが、キャラらしく動いている。「雲雀なら確かにこうするな」と、原作に準拠した行動を見せる</t>
  </si>
  <si>
    <t>新規ユーザーにジャンプチが可能とさせたクロスオーバーを楽しんでもらう</t>
  </si>
  <si>
    <t>ジャンプチのヒーロー和倉 青羽ンド内にある学校ステージに興味を持った雲雀は、風紀活動を開始！敵を倒して、風紀委員の腕章を集めよう！
腕章と交換で報酬をGETしよう！</t>
  </si>
  <si>
    <t>並盛中学校にジャンプチのキャラが現れた！理由は部活への勧誘だったり、お節介だったり…
迎撃したい雲雀だけど、ユーザーと群れるのも嫌だから迎撃別行動！
ユーザーはユーザーで侵入者を倒そう！</t>
  </si>
  <si>
    <t>※腕章はめだかボックス祭の時のをリサイクルできますか？文字を風紀委員に変更。</t>
  </si>
  <si>
    <t>敵もヒーロー和倉 青羽ンドと一緒。</t>
  </si>
  <si>
    <t>怪異はびこる童守小</t>
  </si>
  <si>
    <t>並中屋上</t>
  </si>
  <si>
    <t>プロローグ解放後</t>
  </si>
  <si>
    <t>←のステージが開放される！</t>
  </si>
  <si>
    <t>設定：</t>
  </si>
  <si>
    <t>https://docs.google.com/spreadsheets/d/1t052VlLhleL6fIo_2n0r_z7lSC9CnV-6e9ezNXG4QC8/edit#gid=157490466</t>
  </si>
  <si>
    <t>ボーナスキャラ</t>
  </si>
  <si>
    <t>幽☆遊☆白書</t>
  </si>
  <si>
    <t>リボーンキャラのガチャキャラ％高め、幽白はイベキャラ多め、</t>
  </si>
  <si>
    <t>Xグローブのツナ(仮名)</t>
  </si>
  <si>
    <t>魔界トーナメントver 浦飯幽助</t>
  </si>
  <si>
    <t>ブーストキャラ</t>
  </si>
  <si>
    <t>魔界トーナメントver 蔵馬</t>
  </si>
  <si>
    <t>4体倍率</t>
  </si>
  <si>
    <t>MAX</t>
  </si>
  <si>
    <t>MIN</t>
  </si>
  <si>
    <t>桑原和真</t>
  </si>
  <si>
    <t>作品名</t>
  </si>
  <si>
    <t>原作キャラ名</t>
  </si>
  <si>
    <t>入手先</t>
  </si>
  <si>
    <t>★</t>
  </si>
  <si>
    <t>倍率</t>
  </si>
  <si>
    <t>＋通常倍率</t>
  </si>
  <si>
    <t>邪王炎殺黒龍波纏い 飛影</t>
  </si>
  <si>
    <t>家庭教師ヒットマン REBORN!</t>
  </si>
  <si>
    <t>気鋼闘衣 仙水</t>
  </si>
  <si>
    <t>雷禅</t>
  </si>
  <si>
    <t>黄泉</t>
  </si>
  <si>
    <t>軀</t>
  </si>
  <si>
    <t>コエンマ</t>
  </si>
  <si>
    <t>修羅</t>
  </si>
  <si>
    <t>獄寺</t>
  </si>
  <si>
    <r>
      <rPr>
        <rFont val="Arial"/>
        <b/>
        <color theme="1"/>
        <sz val="8.0"/>
      </rPr>
      <t>専用の交換所が必要</t>
    </r>
    <r>
      <rPr>
        <rFont val="Arial"/>
        <strike/>
        <color theme="1"/>
        <sz val="8.0"/>
      </rPr>
      <t xml:space="preserve">　</t>
    </r>
    <r>
      <rPr>
        <rFont val="Arial"/>
        <strike/>
        <color rgb="FFFF0000"/>
        <sz val="8.0"/>
      </rPr>
      <t>※3/17より追加で報酬をいれる</t>
    </r>
  </si>
  <si>
    <t>目玉報酬：いいジャン祭チケット(仮)×2、★3以上確定チケット×2、★5確定チケットのかけら×1</t>
  </si>
  <si>
    <t>その他報酬：強化書、友情ポイント、コイン、ジャン魂などイベントキャラを強化する助けになるラインナップ</t>
  </si>
  <si>
    <t>エントリー〜ライト：4日〜5日で目玉報酬がすべて取り切れる</t>
  </si>
  <si>
    <t>ミドル〜コア：3日で目玉報酬を取り切れる</t>
  </si>
  <si>
    <t>コア以上：2日で目玉報酬を取り切れる</t>
  </si>
  <si>
    <t>3/17追加報酬</t>
  </si>
  <si>
    <r>
      <rPr>
        <rFont val="Arial"/>
        <strike/>
        <color theme="1"/>
        <sz val="8.0"/>
      </rPr>
      <t xml:space="preserve">腕章の蓄えがあると思うので、交換レートは1回目よりも高めに設定したい
</t>
    </r>
    <r>
      <rPr>
        <rFont val="Arial"/>
        <strike/>
        <color rgb="FFFF0000"/>
        <sz val="8.0"/>
      </rPr>
      <t>団バトも始まっているので、手配書集めできる一石二鳥のイベントにしたい(〜コア＆IPファン向け)</t>
    </r>
  </si>
  <si>
    <r>
      <rPr>
        <rFont val="Arial"/>
        <strike/>
        <color theme="1"/>
        <sz val="8.0"/>
      </rPr>
      <t>目玉報酬：いいジャン祭チケット(仮)×2、</t>
    </r>
    <r>
      <rPr>
        <rFont val="Arial"/>
        <strike/>
        <color theme="1"/>
        <sz val="8.0"/>
      </rPr>
      <t>宝玉3種1個ずつ</t>
    </r>
  </si>
  <si>
    <t>報酬の宝玉について後藤さんと要相談→1/21</t>
  </si>
  <si>
    <t>その他報酬：強化書、友情ポイントなど</t>
  </si>
  <si>
    <t>エントリー〜ミドル：3日〜4日取り切れる</t>
  </si>
  <si>
    <t>コア以上：2日〜3日で取り切れる</t>
  </si>
  <si>
    <t>・祭り施策のアイテム入手対象</t>
  </si>
  <si>
    <t>FIX【超級〜超絶級】跳ね馬 来る!（ディーノ）</t>
  </si>
  <si>
    <t>https://docs.google.com/spreadsheets/d/1cAU633pftNAm84avnHm-arwgvF52F3isUDI-wob7yqI/edit#gid=105770841</t>
  </si>
  <si>
    <t>★5ディーノGET!!</t>
  </si>
  <si>
    <t>コア以上が運MAXキャラを獲得するために頑張るイベント</t>
  </si>
  <si>
    <t xml:space="preserve">ステージ1_300570
</t>
  </si>
  <si>
    <t>汎用：屋上</t>
  </si>
  <si>
    <t>→バナーはこちらでお願いします</t>
  </si>
  <si>
    <t>かけら</t>
  </si>
  <si>
    <t>超級で「ディーノのかけら(仮名)」ドロップあり</t>
  </si>
  <si>
    <t>ステージ2_100070</t>
  </si>
  <si>
    <t>汎用：森（昼）</t>
  </si>
  <si>
    <t>ステージ3_100020</t>
  </si>
  <si>
    <t>曜日クエスト青（汎用）</t>
  </si>
  <si>
    <t>通常の超絶級イベント</t>
  </si>
  <si>
    <t>ステージ4_100010</t>
  </si>
  <si>
    <t>汎用：岩山（昼）</t>
  </si>
  <si>
    <t>企画書に記載してあるとおり、いろんなところで修行するディーノ。
難易度で背景を変更したい。</t>
  </si>
  <si>
    <t>「跳ね馬 来る! 上級」を1回クリアしよう</t>
  </si>
  <si>
    <t>ディーノ(運1) × 1</t>
  </si>
  <si>
    <t>「跳ね馬 来る! 超級」を1回クリアしよう</t>
  </si>
  <si>
    <t>ディーノ(運2) × 1</t>
  </si>
  <si>
    <t>「跳ね馬 来る! 超絶級」を1回クリアしよう</t>
  </si>
  <si>
    <t>ルビー × 20</t>
  </si>
  <si>
    <t>「跳ね馬 来る!」を2回クリアしよう</t>
  </si>
  <si>
    <t>「跳ね馬 来る!」を3回クリアしよう</t>
  </si>
  <si>
    <t>「跳ね馬 来る!」を4回クリアしよう</t>
  </si>
  <si>
    <t>「跳ね馬 来る!」を5回クリアしよう</t>
  </si>
  <si>
    <t>ディーノ(運4) × 1</t>
  </si>
  <si>
    <t>「跳ね馬 来る!」を10回クリアしよう</t>
  </si>
  <si>
    <t>ディーノ(運6) × 1</t>
  </si>
  <si>
    <t>「跳ね馬 来る!」を15回クリアしよう</t>
  </si>
  <si>
    <t>ディーノ(運8) × 1</t>
  </si>
  <si>
    <t>「跳ね馬 来る!」を20回クリアしよう</t>
  </si>
  <si>
    <t>ディーノ(運10) × 1</t>
  </si>
  <si>
    <t>「ディーノ」の運を20にしよう</t>
  </si>
  <si>
    <t>「ディーノ」の運を40にしよう</t>
  </si>
  <si>
    <t>「ディーノ」の運を60にしよう</t>
  </si>
  <si>
    <t>「ディーノ」を運MAXにしよう</t>
  </si>
  <si>
    <t>【上級〜超絶】鎮魂歌の雨 (スクアーロ)</t>
  </si>
  <si>
    <t>https://docs.google.com/spreadsheets/d/1iIESvJMZIis85gcvU4UlIlDfj41EoKDdiGWjl2MwhFE/edit#gid=1937775050</t>
  </si>
  <si>
    <t>★5スペルビ・スクアーロGET!!</t>
  </si>
  <si>
    <t>バナー上バッジ</t>
  </si>
  <si>
    <t>※上級~超級でかけらドロップ</t>
  </si>
  <si>
    <t>コア以上向けイベント</t>
  </si>
  <si>
    <t>スクアーロをGETして運MAXしてもらう</t>
  </si>
  <si>
    <t>超絶級でスクアーロのかけらどろっぷ</t>
  </si>
  <si>
    <r>
      <rPr>
        <rFont val="arial,sans,sans-serif"/>
        <color theme="1"/>
        <sz val="8.0"/>
      </rPr>
      <t>企画書に「フィールドターン効果あり」と記載ありますが、</t>
    </r>
    <r>
      <rPr>
        <rFont val="arial,sans,sans-serif"/>
        <b/>
        <color rgb="FFFF0000"/>
        <sz val="8.0"/>
      </rPr>
      <t>無しとなりました。</t>
    </r>
  </si>
  <si>
    <t>究極級でスクアーロのキャラドロップあり</t>
  </si>
  <si>
    <t>スクアーロとザンザスが敵として出現し、どちらかを倒せば勝利となる。ex:鬼滅の鬼の棲む遊郭</t>
  </si>
  <si>
    <t>敵は敗北時撤退して欲しい</t>
  </si>
  <si>
    <t>削除</t>
  </si>
  <si>
    <t>【期間限定】「スペルビ・スクアーロ」を運MAXにしよう</t>
  </si>
  <si>
    <t>REBORN!チケット × 1</t>
  </si>
  <si>
    <t>コア以上に頑張らせたい</t>
  </si>
  <si>
    <t>「鎮魂歌の雨 上級」を1回クリアしよう</t>
  </si>
  <si>
    <t>「鎮魂歌の雨 超級」を1回クリアしよう</t>
  </si>
  <si>
    <t>「鎮魂歌の雨 超絶級」を1回クリアしよう</t>
  </si>
  <si>
    <t>「鎮魂歌の雨」を2回クリアしよう</t>
  </si>
  <si>
    <t>「鎮魂歌の雨」を3回クリアしよう</t>
  </si>
  <si>
    <t>「鎮魂歌の雨」を4回クリアしよう</t>
  </si>
  <si>
    <t>「鎮魂歌の雨」を5回クリアしよう</t>
  </si>
  <si>
    <t>「鎮魂歌の雨」を10回クリアしよう</t>
  </si>
  <si>
    <t>「鎮魂歌の雨」を15回クリアしよう</t>
  </si>
  <si>
    <t>「鎮魂歌の雨」を20回クリアしよう</t>
  </si>
  <si>
    <t>「スペルビ・スクアーロ」の運を20にしよう</t>
  </si>
  <si>
    <t>「スペルビ・スクアーロ」の運を40にしよう</t>
  </si>
  <si>
    <t>「スペルビ・スクアーロ」の運を60にしよう</t>
  </si>
  <si>
    <t>「スペルビ・スクアーロ」を運MAXにしよう</t>
  </si>
  <si>
    <t>【超究極級】超時空の独裁者（白蘭）</t>
  </si>
  <si>
    <t>https://docs.google.com/spreadsheets/d/1P_I9F5IM1M-2bx27Dw2tFas0OtURghOkycCQkJVbrWA/edit#gid=1937775050</t>
  </si>
  <si>
    <t>杉山</t>
  </si>
  <si>
    <t>★5 白蘭GET!</t>
  </si>
  <si>
    <t>ボス敵立ち位置。ここに向かってユーザーに頑張ってもらう。</t>
  </si>
  <si>
    <t>コア以上向けイベント。白蘭をGETしてもらう。</t>
  </si>
  <si>
    <t>8兆のパラレルワールドを征服した白蘭がいよいよジャンプチの世界を征服せんと襲来！</t>
  </si>
  <si>
    <t>修行で強くなったファミリー(仲間)と一緒に、白蘭を倒そう！</t>
  </si>
  <si>
    <t>白蘭のかけら</t>
  </si>
  <si>
    <t>究極級：白蘭</t>
  </si>
  <si>
    <t>超究極級：オーラ</t>
  </si>
  <si>
    <t>「超時空の独裁者」を1回クリアしよう</t>
  </si>
  <si>
    <t>白蘭(運1) × 1</t>
  </si>
  <si>
    <t>「超時空の独裁者 究極級」を1回クリアしよう</t>
  </si>
  <si>
    <t>「超時空の独裁者」を5回クリアしよう</t>
  </si>
  <si>
    <t>白蘭(運2) × 1</t>
  </si>
  <si>
    <t>「超時空の独裁者 」を10回クリアしよう</t>
  </si>
  <si>
    <t>白蘭(運3) × 1</t>
  </si>
  <si>
    <t>「超時空の独裁者」を15回クリアしよう</t>
  </si>
  <si>
    <t>白蘭(運4) × 1</t>
  </si>
  <si>
    <t>「超時空の独裁者」を20回クリアしよう</t>
  </si>
  <si>
    <t>白蘭(運5) × 1</t>
  </si>
  <si>
    <t>「超時空の独裁者 」を25回クリアしよう</t>
  </si>
  <si>
    <t>「白蘭」の運を50にしよう</t>
  </si>
  <si>
    <t>「白蘭」の運を55にしよう</t>
  </si>
  <si>
    <t>「白蘭」の運を75にしよう</t>
  </si>
  <si>
    <t>「白蘭」を運MAXにしよう</t>
  </si>
  <si>
    <t>【復刻】ザンザス</t>
  </si>
  <si>
    <t>新規・復帰のリボーンファンに既存のリボーンイベントを遊んでもらうため</t>
  </si>
  <si>
    <t>ミッション・ステージ追加なし</t>
  </si>
  <si>
    <t>復刻イベント</t>
  </si>
  <si>
    <t>【チャレンジ】冥王!〜神話から蘇りし者〜（復刻）</t>
  </si>
  <si>
    <t>【限界バトル】限界バトル キメラアントの王 メルエム（復刻）</t>
  </si>
  <si>
    <t>Lv35に強化素材をドロップするようにする？要確認</t>
  </si>
  <si>
    <t>【復刻】究極級</t>
  </si>
  <si>
    <t>決闘 : 家庭教師ヒットマンリボーンキャラボーナス</t>
  </si>
  <si>
    <t>復帰・新規ユーザーや決闘をあまり遊んでいないユーザーでも勝ちやすいようにフォローすることで決闘をなじみやすく感じてもらう</t>
  </si>
  <si>
    <t>イベントで入手したキャラが多いほど得をするようにフォローする</t>
  </si>
  <si>
    <t>該当キャラ</t>
  </si>
  <si>
    <t>設定前に左の表の内容に過不足がないか確認お願いします</t>
  </si>
  <si>
    <t>確認</t>
  </si>
  <si>
    <t>※仕様書URLを貼る際にガチャ名称を正式なものに変更お願いします</t>
  </si>
  <si>
    <t>いいジャン祭記念ガチャ　家庭教師ヒットマンリボーンXグローブツナ（仮）</t>
  </si>
  <si>
    <t>記念ガチャ</t>
  </si>
  <si>
    <t>いいジャン祭ガチャ家庭教師ヒットマンりぼーん山本雲雀骸（仮）</t>
  </si>
  <si>
    <t>新キャラガチャ</t>
  </si>
  <si>
    <t>いいジャン祭新キャラパック</t>
  </si>
  <si>
    <t>いいジャン祭記念 ルビー＆強化素材パック</t>
  </si>
  <si>
    <t>死ぬ気弾が強化アイテムで新規作成</t>
  </si>
  <si>
    <t>宝玉パック</t>
  </si>
  <si>
    <t>ホワイトデーパック</t>
  </si>
  <si>
    <t>パック</t>
  </si>
  <si>
    <t>超究極 白蘭対抗ガチャ</t>
  </si>
  <si>
    <t>限界バトル対抗ガチャ</t>
  </si>
  <si>
    <t>団結バトル 白蘭対抗ガチャ</t>
  </si>
  <si>
    <t>ホーム画面が並盛町に！</t>
  </si>
  <si>
    <t>表示キャラ</t>
  </si>
  <si>
    <t xml:space="preserve">リボーン </t>
  </si>
  <si>
    <t>ボンゴレ組がわちゃわちゃしている</t>
  </si>
  <si>
    <t>壁紙とタイトル画面について追記する</t>
  </si>
  <si>
    <t>あります！</t>
  </si>
  <si>
    <t>◼︎その他．ルビー配布量</t>
  </si>
  <si>
    <t>ルビー（ログイン）合計</t>
  </si>
  <si>
    <t>ルビー（プレイ）合計</t>
  </si>
  <si>
    <t>パール（ログイン）合計</t>
  </si>
  <si>
    <t>パール（プレイ）合計</t>
  </si>
  <si>
    <t>地獄楽 いいジャン祭ピックアップガシャ B</t>
  </si>
  <si>
    <r>
      <rPr>
        <rFont val="Arial"/>
      </rPr>
      <t>・</t>
    </r>
    <r>
      <rPr>
        <rFont val="Arial"/>
        <color rgb="FF1155CC"/>
        <u/>
      </rPr>
      <t>enable_add_ad_play_upper</t>
    </r>
    <r>
      <rPr>
        <rFont val="Arial"/>
      </rPr>
      <t xml:space="preserve">
・</t>
    </r>
    <r>
      <rPr>
        <rFont val="Arial"/>
        <color rgb="FF1155CC"/>
        <u/>
      </rPr>
      <t>ad_play_interval_time</t>
    </r>
  </si>
  <si>
    <t>jig_00002</t>
  </si>
  <si>
    <t>gacha_banner_jig_00002</t>
  </si>
  <si>
    <t>hometop_gacha_jig_00002</t>
  </si>
  <si>
    <t>「がらんの画眉丸」
と「山田浅ェ門 桐馬」の出現率UP中!</t>
  </si>
  <si>
    <t>火傷付与と
状態異常軽減を
兼ね揃えている
テクニカルキャラ!</t>
  </si>
  <si>
    <t>◼︎注意事項
・「地獄楽 いいジャン祭ピックアップガシャ A」の内容や開催期間は、予告なく変更する場合がございます。
・「地獄楽 いいジャン祭ピックアップガシャ A」はピックアップ期間限定のガシャです。ピックアップ期間限定については、「ピックアップ期間限定について」をご確認ください。
・「地獄楽 いいジャン祭ピックアップガシャ A」で出現するキャラクターの提供割合は、キャラクターによって異なります。
・「地獄楽 いいジャン祭ピックアップガシャ A」で出現するキャラクターは重複する場合がございますが、同じキャラクターを重複して獲得はできません。
・サーバーとの通信状況によっては、ガシャ演出がスキップされてしまうことや、ガシャ演出の一部または全部が正常ではない状態で表示されることがございますが、キャラクターの獲得は正常に完了しております。
・ガシャは1回ごとに提供割合にもとづいて抽選を行います。そのため、提供割合が1%のキャラクターが100回中1回必ず出現するわけではございません。
・それぞれの提供割合は、小数第4位を切り捨てて表示しているため、合計値が100%にならない場合があります。
・本ガシャからは重複するキャラクターが出現する可能性があります。
・「地獄楽 いいジャン祭ピックアップガシャ A」で99回以内にピックアップ対象のURキャラクターが出現しなかった場合、100回目が「ピックアップUR確定」になります。詳細は「ピックアップUR確定について」をご確認ください。
・10連ガシャのうち1回は「SR以上」が確定で出現します。提供割合は、「SR以上1体確定」の一覧に準じます。
・「ピックアップUR確定」と「SR以上1体確定」以外の提供割合は、「通常提供割合」の一覧に準じます。
・キャラクターはLv.1の状態で出現します。強化後の状態で出現することはありません。
▼ピックアップ期間限定について
・ピックアップ期間限定のガシャで初登場したキャラクターは、ピックアップ期間限定のガシャ終了後出現しなくなります。
・ピックアップ期間限定のガシャで初登場したキャラクターは、次回以降のピックアップ期間限定のガシャ、またはスペシャルガシャに追加を予定しておりますが、提供割合、および追加時期は未定です。詳細はガシャ開催時にお知らせいたします。
▼「ピックアップUR確定」について
・「地獄楽 いいジャン祭ピックアップガシャ A」で99回以内にピックアップ対象のURキャラクターが出現しなかった場合、100回目にピックアップ対象のURキャラクターが確定で出現します。
・「ピックアップUR確定」の提供割合は「ピックアップUR確定」の一覧に準じます。
・「ピックアップUR確定」までのガシャ回数は以下のいずれかに該当した場合にリセットされます。
　・99回目までにピックアップ対象のURキャラクターを獲得する
　・100回目にピックアップ対象のURキャラクターを確定で獲得する
・ガシャ回数は、有償・無償プリズムで引く、チケットで引く、を「地獄楽 いいジャン祭ピックアップガシャ A」で行うとカウントされます。</t>
  </si>
  <si>
    <t>◼︎注意事項
・「地獄楽 いいジャン祭ピックアップガシャ B」の内容や開催期間は、予告なく変更する場合がございます。
・「地獄楽 いいジャン祭ピックアップガシャ B」はピックアップ期間限定のガシャです。ピックアップ期間限定については、「ピックアップ期間限定について」をご確認ください。
・「地獄楽 いいジャン祭ピックアップガシャ B」で出現するキャラクターの提供割合は、キャラクターによって異なります。
・「地獄楽 いいジャン祭ピックアップガシャ B」で出現するキャラクターは重複する場合がございますが、同じキャラクターを重複して獲得はできません。
・サーバーとの通信状況によっては、ガシャ演出がスキップされてしまうことや、ガシャ演出の一部または全部が正常ではない状態で表示されることがございますが、キャラクターの獲得は正常に完了しております。
・ガシャは1回ごとに提供割合にもとづいて抽選を行います。そのため、提供割合が1%のキャラクターが100回中1回必ず出現するわけではございません。
・それぞれの提供割合は、小数第4位を切り捨てて表示しているため、合計値が100%にならない場合があります。
・本ガシャからは重複するキャラクターが出現する可能性があります。
・「地獄楽 いいジャン祭ピックアップガシャ B」で99回以内にピックアップ対象のURキャラクターが出現しなかった場合、100回目が「ピックアップUR確定」になります。詳細は「ピックアップUR確定について」をご確認ください。
・10連ガシャのうち1回は「SR以上」が確定で出現します。提供割合は、「SR以上1体確定」の一覧に準じます。
・「ピックアップUR確定」と「SR以上1体確定」以外の提供割合は、「通常提供割合」の一覧に準じます。
・キャラクターはLv.1の状態で出現します。強化後の状態で出現することはありません。
▼ピックアップ期間限定について
・ピックアップ期間限定のガシャで初登場したキャラクターは、ピックアップ期間限定のガシャ終了後出現しなくなります。
・ピックアップ期間限定のガシャで初登場したキャラクターは、次回以降のピックアップ期間限定のガシャ、またはスペシャルガシャに追加を予定しておりますが、提供割合、および追加時期は未定です。詳細はガシャ開催時にお知らせいたします。
▼「ピックアップUR確定」について
・「地獄楽 いいジャン祭ピックアップガシャ B」で99回以内にピックアップ対象のURキャラクターが出現しなかった場合、100回目にピックアップ対象のURキャラクターが確定で出現します。
・「ピックアップUR確定」の提供割合は「ピックアップUR確定」の一覧に準じます。
・「ピックアップUR確定」までのガシャ回数は以下のいずれかに該当した場合にリセットされます。
　・99回目までにピックアップ対象のURキャラクターを獲得する
　・100回目にピックアップ対象のURキャラクターを確定で獲得する
・ガシャ回数は、有償・無償プリズムで引く、チケットで引く、を「地獄楽 いいジャン祭ピックアップガシャ B」で行うとカウントされます。</t>
  </si>
  <si>
    <t>◆【お一人様1回まで購入可】いいジャン祭パック</t>
  </si>
  <si>
    <t>■ID</t>
  </si>
  <si>
    <t>■store_product_id</t>
  </si>
  <si>
    <t>■Biling ID（ios）</t>
  </si>
  <si>
    <t>■Biling ID（aos）</t>
  </si>
  <si>
    <t>■基準価格(税込)</t>
  </si>
  <si>
    <t>■税別価格</t>
  </si>
  <si>
    <t>■割引価格(税込)</t>
  </si>
  <si>
    <t>■割引率</t>
  </si>
  <si>
    <t>■税別割引価格</t>
  </si>
  <si>
    <t>■購入可能回数</t>
  </si>
  <si>
    <t>⇦いいジャン祭の開催に合わせて再販（2週間に1回）、お一人様1回まで購入可能</t>
  </si>
  <si>
    <t>■販売期間</t>
  </si>
  <si>
    <t>有効期限・オマケ</t>
  </si>
  <si>
    <t>受け取り期限</t>
  </si>
  <si>
    <t>有償分</t>
  </si>
  <si>
    <t>無償分(オマケ)</t>
  </si>
  <si>
    <t>単価</t>
  </si>
  <si>
    <t>価格</t>
  </si>
  <si>
    <t>おまけ</t>
  </si>
  <si>
    <t>有償販売</t>
  </si>
  <si>
    <t>割引後価格</t>
  </si>
  <si>
    <t>▼無償報酬の割合</t>
  </si>
  <si>
    <t>割引</t>
  </si>
  <si>
    <t>差し込み用</t>
  </si>
  <si>
    <t>◆【お一人様◯回まで購入可】お得プリズム(差し込み用)</t>
  </si>
  <si>
    <t>1~2回</t>
  </si>
  <si>
    <t>金額</t>
  </si>
  <si>
    <t>1個当たり</t>
  </si>
  <si>
    <t>有償/無償</t>
  </si>
  <si>
    <t>ガシャ単価</t>
  </si>
  <si>
    <t>（日本円）</t>
  </si>
  <si>
    <t>無償分</t>
  </si>
  <si>
    <t>差分</t>
  </si>
  <si>
    <t>割引率</t>
  </si>
  <si>
    <t>購入可能回数</t>
  </si>
  <si>
    <t>2回</t>
  </si>
  <si>
    <t>1回</t>
  </si>
  <si>
    <t>クリスマス時のお得プリズム程度の割引率。</t>
  </si>
  <si>
    <t>販売価格帯はクリスマスよりも広め(天井足りてない分を補充として買ってくれるであろうので幅広くしておく)</t>
  </si>
  <si>
    <t>↓過去参照用</t>
  </si>
  <si>
    <t>◆【お一人様1回まで購入可】お得プリズム</t>
  </si>
  <si>
    <t>年末年始で実施</t>
  </si>
  <si>
    <t>クリスマスで実施</t>
  </si>
  <si>
    <t>ブラックフライデーで実施</t>
  </si>
  <si>
    <t>価格調整</t>
  </si>
  <si>
    <t>設定</t>
  </si>
  <si>
    <t>いいジャン祭パック</t>
  </si>
  <si>
    <t>いいジャン祭パックのスケジュールを変更して再販売</t>
  </si>
  <si>
    <t>ショップ_ショップタブ商品一覧</t>
  </si>
  <si>
    <t>◼︎リリース時設定可能な項目（要約）</t>
  </si>
  <si>
    <t>▼ショップ
・プリズム
→購入期限の設定可能
→購入上限数の設定可能
→商品購入に使用できるリソースは以下
現金
・デイリー/ウィークリー/コイン
→プリズム、コイン、アイテムをラインナップとして設定可能
→購入期限はデイリー（毎日04:00）、ウィークリー（毎週月曜日04:00）でリセット
→購入上限数の設定可能
→商品購入/交換時に使用できるリソースは以下
有償無償プリズムの合算（無償から優先的に使用される）,コイン,広告視聴,無料</t>
  </si>
  <si>
    <t>▼パック・パス
→購入期限の設定可能
→購入上限数の設定可能
→商品購入に使用できるリソースは以下
現金</t>
  </si>
  <si>
    <t>追加する必要がある機能
・パックの購入方法の追加
有償無償プリズムの合算（無償から優先的に使用される）,広告視聴,無料
・デイリー/ウィークリーの帯分けの追加（自動リセット販売が可能）
この購入方法の場合、バナーは消えず残り続ける
→パック一覧から商品バナーが1つも表示されないことがないようにするため</t>
  </si>
  <si>
    <t>A列で🟥になっているものは、開発追加対応をします。QAから修正依頼がきている内容もありますので、そこと合わせてで対応します。</t>
  </si>
  <si>
    <t>◆プリズム</t>
  </si>
  <si>
    <t>▼恒常販売</t>
  </si>
  <si>
    <t>単発150、10連ガシャ1500のプリズムが必要想定</t>
  </si>
  <si>
    <t>標準価格、ガシャ単価300円、最安値280円程度（モンスト水準）</t>
  </si>
  <si>
    <t>無制限</t>
  </si>
  <si>
    <t>無期限</t>
  </si>
  <si>
    <t>▼期間限定販売：通常のものと合わせて販売、リリース記念で販売</t>
  </si>
  <si>
    <t>1～3</t>
  </si>
  <si>
    <t>※アニバーサリーなどの特別なイベントで販売する特別割引プリズム
通常時とお値段変わらず、個数が倍になっている＝50％OFF
HOYOBAのゲームなどを参考に
ウマ娘や学マスも最近結構割引高い商品を出すようになっていることもあり</t>
  </si>
  <si>
    <t>◆デイリー</t>
  </si>
  <si>
    <t>◆ウィークリー</t>
  </si>
  <si>
    <t>対価</t>
  </si>
  <si>
    <t>必要リソース数
(視聴回数)
(個数)</t>
  </si>
  <si>
    <t>1日の上限数</t>
  </si>
  <si>
    <t>1週間の上限数</t>
  </si>
  <si>
    <t>広告視聴</t>
  </si>
  <si>
    <t>プリズムで購入</t>
  </si>
  <si>
    <t>10個</t>
  </si>
  <si>
    <t>ランクマッチチケット</t>
  </si>
  <si>
    <t>30個</t>
  </si>
  <si>
    <t>5回</t>
  </si>
  <si>
    <t>25個</t>
  </si>
  <si>
    <t>6回</t>
  </si>
  <si>
    <t>35個</t>
  </si>
  <si>
    <t>15個</t>
  </si>
  <si>
    <t>毎週2体はLv.上限40開放できるぐらいの塩梅</t>
  </si>
  <si>
    <t>コインでアイテム交換できるようにするとただでさえ足りない設計なので、コインを使うのはやめました</t>
  </si>
  <si>
    <t>◆コイン</t>
  </si>
  <si>
    <t>設計書</t>
  </si>
  <si>
    <t>必要リソース数</t>
  </si>
  <si>
    <t>無料</t>
  </si>
  <si>
    <t>恒常パックラインナップ_一覧</t>
  </si>
  <si>
    <t>・割引率の上限：通常販売のものは「55%まで」、購入制限があるものは「80%まで」が割引上限（セール上限）となります。
※上記以上の割引率での提供を行いたい場合はBNEプロデューサーへご相談ください。</t>
  </si>
  <si>
    <t>◆【お一人様1回まで購入可】お得強化パック</t>
  </si>
  <si>
    <t>1体Lv.70まで強化可能なメモリーフラグメントをラインナップにしてます。</t>
  </si>
  <si>
    <t>■商品種別</t>
  </si>
  <si>
    <t>■合計価格(税込)</t>
  </si>
  <si>
    <t>■割引価格(税込)=販売価格</t>
  </si>
  <si>
    <t>毎月、月初めに販売</t>
  </si>
  <si>
    <t>■販売期間(有効期間)</t>
  </si>
  <si>
    <t>2026/2/02/ 15:00:00</t>
  </si>
  <si>
    <t>2026/2/28/ 23:59:59</t>
  </si>
  <si>
    <t>■リリースキー</t>
  </si>
  <si>
    <t>◆【毎日更新】強化パック</t>
  </si>
  <si>
    <t>パック画面のへの誘導先として。広告視聴で購入可能。</t>
  </si>
  <si>
    <t>→広告見せるか無料ボタンタップのみで購入できるようにするかは御社内でご意見いただけますと幸いです。</t>
  </si>
  <si>
    <t>→（BNEより）1回目は無料,2回目は広告視聴で返答済み</t>
  </si>
  <si>
    <t>⇦毎日リセット。(1回目は無料,2回目は広告視聴)</t>
  </si>
  <si>
    <t>無償販売</t>
  </si>
  <si>
    <t xml:space="preserve">お知らせ項目
</t>
  </si>
  <si>
    <t>掲載日付</t>
  </si>
  <si>
    <t>バナー制作
担当</t>
  </si>
  <si>
    <t>作業状況</t>
  </si>
  <si>
    <t>運営概要</t>
  </si>
  <si>
    <t>運営デザインメモ</t>
  </si>
  <si>
    <t>運営デザインからの質問</t>
  </si>
  <si>
    <t>参考元バナーURL貼る</t>
  </si>
  <si>
    <t>参考元確認
OK or No</t>
  </si>
  <si>
    <t>Mバナー
(お知らせ、twitter用)</t>
  </si>
  <si>
    <t>Lバナー
(お知らせ、OA、twitter、IGN用)</t>
  </si>
  <si>
    <t>運営</t>
  </si>
  <si>
    <t xml:space="preserve">ゲーム内お知らせ
ガチャ・パック
</t>
  </si>
  <si>
    <r>
      <rPr>
        <rFont val="Arial"/>
        <b/>
        <color rgb="FF000000"/>
        <sz val="9.0"/>
      </rPr>
      <t xml:space="preserve">クリエイティブ一覧
</t>
    </r>
    <r>
      <rPr>
        <rFont val="Arial"/>
        <b/>
        <color rgb="FF1155CC"/>
        <sz val="9.0"/>
        <u/>
      </rPr>
      <t>https://docs.google.com/spreadsheets/d/1s-5R4ijjb7AXckYDBmqBgHFsZzbOPVe_SvX3hlK5Fdw/edit?gid=576303298#gid=5763032981</t>
    </r>
  </si>
  <si>
    <t xml:space="preserve">監修資料（監修ち提出後にリンクを貼る）
</t>
  </si>
  <si>
    <t>仕様/補足</t>
  </si>
  <si>
    <t>数量</t>
  </si>
  <si>
    <t>工数</t>
  </si>
  <si>
    <t xml:space="preserve"> 画像</t>
  </si>
  <si>
    <t>規格</t>
  </si>
  <si>
    <t>アップ先
S3/AB</t>
  </si>
  <si>
    <r>
      <rPr>
        <rFont val="Arial"/>
        <b/>
        <color rgb="FF000000"/>
        <sz val="9.0"/>
      </rPr>
      <t xml:space="preserve">画像ID
（PLAN側に確認）
</t>
    </r>
    <r>
      <rPr>
        <rFont val="Arial"/>
        <b/>
        <color rgb="FFFF0000"/>
        <sz val="9.0"/>
        <u/>
      </rPr>
      <t>！アイテムIDとは違うので記載注意！</t>
    </r>
  </si>
  <si>
    <t>監修
ステータス</t>
  </si>
  <si>
    <t xml:space="preserve">BNE様へ
PSDデータ提出
</t>
  </si>
  <si>
    <t>デザイナー
担当者</t>
  </si>
  <si>
    <t>制作ステータス</t>
  </si>
  <si>
    <t>命名規則
※[ ]内はマスターデータ・運用単位で命名が変化します</t>
  </si>
  <si>
    <t>新規アイテム</t>
  </si>
  <si>
    <t>【カラーメモリー】</t>
  </si>
  <si>
    <t>・民谷 巌鉄斎のメモリー
　ブルーメモリー
　item_icon_memory_chara_jig_00601</t>
  </si>
  <si>
    <t>150×150</t>
  </si>
  <si>
    <t>AB</t>
  </si>
  <si>
    <t>item_icon_memory_chara_jig_00601</t>
  </si>
  <si>
    <t>監修不要</t>
  </si>
  <si>
    <t>提出不要</t>
  </si>
  <si>
    <t>江村</t>
  </si>
  <si>
    <t>stage_icon_[:asset_key]</t>
  </si>
  <si>
    <t>・メイのメモリー
　無色カラーメモリー
　item_icon_memory_chara_jig_00701</t>
  </si>
  <si>
    <t>item_icon_memory_chara_jig_00701</t>
  </si>
  <si>
    <t>【降臨バトルエンブレム】</t>
  </si>
  <si>
    <t>罪人
emblem_icon_adventbattle_jig_season01_00001</t>
  </si>
  <si>
    <t>120×120</t>
  </si>
  <si>
    <t>emblem_icon_adventbattle_jig_season01_00001</t>
  </si>
  <si>
    <t>監修通過</t>
  </si>
  <si>
    <t>PNG提出必要</t>
  </si>
  <si>
    <t>emblem_icon_[:asset_key]</t>
  </si>
  <si>
    <t>emblem_icon_adventbattle_jig_season01_00002</t>
  </si>
  <si>
    <t>emblem_icon_adventbattle_jig_season01_00003</t>
  </si>
  <si>
    <t>emblem_icon_adventbattle_jig_season01_00004</t>
  </si>
  <si>
    <t>emblem_icon_adventbattle_jig_season01_00005</t>
  </si>
  <si>
    <t>emblem_icon_adventbattle_jig_season01_00006</t>
  </si>
  <si>
    <t>【イベントエンブレム】</t>
  </si>
  <si>
    <t>神仙郷
emblem_icon_event_jig_00001</t>
  </si>
  <si>
    <t>emblem_icon_event_jig_00001</t>
  </si>
  <si>
    <t>望月</t>
  </si>
  <si>
    <t>【原画のかけら】</t>
  </si>
  <si>
    <r>
      <rPr>
        <rFont val="Arial"/>
        <color theme="1"/>
      </rPr>
      <t xml:space="preserve">【原画のかけら】a+b
</t>
    </r>
    <r>
      <rPr>
        <rFont val="Arial"/>
        <b/>
        <color rgb="FFFF0000"/>
      </rPr>
      <t xml:space="preserve">①※参照先：1巻071P
</t>
    </r>
    <r>
      <rPr>
        <rFont val="Arial"/>
        <color theme="1"/>
      </rPr>
      <t>artwork_event_jig_0001</t>
    </r>
  </si>
  <si>
    <t>2×2</t>
  </si>
  <si>
    <t>524×524
154×154</t>
  </si>
  <si>
    <t>artwork_[:asset_key]a
artwork_[:asset_key]b</t>
  </si>
  <si>
    <r>
      <rPr>
        <rFont val="Arial"/>
        <b/>
        <color rgb="FFFF0000"/>
      </rPr>
      <t xml:space="preserve">②※参照先：2巻065P
</t>
    </r>
    <r>
      <rPr>
        <rFont val="Arial"/>
        <b val="0"/>
        <color rgb="FF000000"/>
      </rPr>
      <t>artwork_event_jig_0002</t>
    </r>
  </si>
  <si>
    <t>プレハブ関連</t>
  </si>
  <si>
    <t>【コンテンツTOP】プレハブ</t>
  </si>
  <si>
    <r>
      <rPr>
        <rFont val="Arial"/>
        <color theme="1"/>
      </rPr>
      <t xml:space="preserve">【コンテンツTOP】 プレハブ
</t>
    </r>
    <r>
      <rPr>
        <rFont val="Arial"/>
        <color rgb="FFFF0000"/>
      </rPr>
      <t xml:space="preserve">・がらんの画眉丸
・山田浅ェ門 佐切
・賊王 亜左 弔兵衛
・山田浅ェ門 桐馬
・朱槿
・竈神 魚
</t>
    </r>
    <r>
      <rPr>
        <rFont val="Arial"/>
        <color theme="1"/>
      </rPr>
      <t>※赤字は必須、残りは入れられたらでOK</t>
    </r>
  </si>
  <si>
    <t>プレハブ
（画像は1000 × 520）</t>
  </si>
  <si>
    <t>event_jig_00001_quest_select</t>
  </si>
  <si>
    <r>
      <rPr>
        <rFont val="Arial"/>
        <color theme="1"/>
        <sz val="9.0"/>
      </rPr>
      <t xml:space="preserve">PNG/PSD提出必要
</t>
    </r>
    <r>
      <rPr>
        <rFont val="Arial"/>
        <color rgb="FFFF0000"/>
        <sz val="9.0"/>
      </rPr>
      <t>※監修提出前にBNE側にPSDを提出</t>
    </r>
  </si>
  <si>
    <t>[:asset_key]_quest_select ※プレハブ名</t>
  </si>
  <si>
    <t>【クエストバナー】デイリー</t>
  </si>
  <si>
    <t>プリズム
quest_event_jig1_1day</t>
  </si>
  <si>
    <t>334×115</t>
  </si>
  <si>
    <t>jig1_1day_quest_select_cell</t>
  </si>
  <si>
    <t>[:mst_quest.asset_key]_quest_select_cell</t>
  </si>
  <si>
    <t>【クエストバナー】ストーリー1</t>
  </si>
  <si>
    <r>
      <rPr>
        <rFont val="Arial"/>
        <color theme="1"/>
      </rPr>
      <t>【コンテンツTOP】 Sバナーストリー1
【ストーリー】</t>
    </r>
    <r>
      <rPr>
        <rFont val="Arial"/>
        <strike/>
        <color theme="1"/>
      </rPr>
      <t>画眉丸 編</t>
    </r>
    <r>
      <rPr>
        <rFont val="Arial"/>
        <color theme="1"/>
      </rPr>
      <t>→メイGET!!
quest_event_jig1_charaget01
メイが獲得できる</t>
    </r>
  </si>
  <si>
    <t>jig1_charaget01_quest_select_cell</t>
  </si>
  <si>
    <t>【クエストバナー】ストーリー2</t>
  </si>
  <si>
    <r>
      <rPr>
        <rFont val="Arial"/>
        <color theme="1"/>
      </rPr>
      <t>【コンテンツTOP】 Sバナーストリー2
【ストーリー】</t>
    </r>
    <r>
      <rPr>
        <rFont val="Arial"/>
        <strike/>
        <color theme="1"/>
      </rPr>
      <t>共闘関係 編</t>
    </r>
    <r>
      <rPr>
        <rFont val="Arial"/>
        <color theme="1"/>
      </rPr>
      <t>→民谷 巌鉄斎GET!!
quest_event_jig1_charaget02
巌鉄斎が獲得できる</t>
    </r>
  </si>
  <si>
    <t>jig1_charaget02_quest_select_cell</t>
  </si>
  <si>
    <t>【クエストバナー】チャレンジ</t>
  </si>
  <si>
    <t>【コンテンツTOP】 Sバナーチャレンジ
・賊王 亜左 弔兵衛のかけら
・がらんの画眉丸のかけら
・山田浅ェ門 桐馬のかけら
quest_event_jig1_challenge01</t>
  </si>
  <si>
    <t>jig1_challenge01_quest_select_cell</t>
  </si>
  <si>
    <t>【クエストバナー】高難度</t>
  </si>
  <si>
    <t>【コンテンツTOP】 Sバナー高難度
・エンブレム＊1
・プリズム
quest_event_jig1_savage</t>
  </si>
  <si>
    <t>jig1_savage_quest_select_cell</t>
  </si>
  <si>
    <t>【ステージサムネール】</t>
  </si>
  <si>
    <t>キャラ_メイ
stage_icon_event_jig1_00001
メイのかけら        
stage_icon_event_jig1_00002
メイのメモリー        
stage_icon_event_jig1_00003
キャラ_民谷 巌鉄斎       
stage_icon_event_jig1_00004
民谷 巌鉄斎 のかけら        
stage_icon_event_jig1_00005
民谷 巌鉄斎 メモリー        
stage_icon_event_jig1_00006
がらんの画眉丸のかけら       
stage_icon_event_jig1_00007
賊王 亜左 弔兵衛のかけら     
stage_icon_event_jig1_00008
山田浅ェ門 桐馬のかけら   
stage_icon_event_jig1_00009
エンブレム：神仙郷 
stage_icon_event_jig1_00010</t>
  </si>
  <si>
    <t>126×102</t>
  </si>
  <si>
    <t>バナー類</t>
  </si>
  <si>
    <t>【イベントミッションバナー】ログインボーナス</t>
  </si>
  <si>
    <t>【お知らせ】ログインボーナス_Mバナー
地獄楽 いいジャン祭 特別ログインボーナス
・がらんの画眉丸
・山田浅ェ門 佐切
・ピックアップガシャチケット
event_jig_00001_loginbonus</t>
  </si>
  <si>
    <t>668×220</t>
  </si>
  <si>
    <t>event_jig_00001_loginbonus</t>
  </si>
  <si>
    <t>[:asset_key]_loginbonus</t>
  </si>
  <si>
    <t xml:space="preserve">【イベントミッションバナー】ミッション
</t>
  </si>
  <si>
    <r>
      <rPr>
        <rFont val="Arial"/>
        <color theme="1"/>
      </rPr>
      <t xml:space="preserve">地獄楽 いいジャン祭特別ミッション
</t>
    </r>
    <r>
      <rPr>
        <rFont val="Arial"/>
        <color rgb="FFE69138"/>
      </rPr>
      <t xml:space="preserve">「特別ミッション」で名称は今後固定
</t>
    </r>
    <r>
      <rPr>
        <rFont val="Arial"/>
        <color theme="1"/>
      </rPr>
      <t>【お知らせ】ミッション_Mバナー
・賊王 亜左 弔兵衛
・山田浅ェ門 桐馬
event_jig_00001_mission</t>
    </r>
  </si>
  <si>
    <t>event_jig_00001_mission</t>
  </si>
  <si>
    <t>[:asset_key]_mission</t>
  </si>
  <si>
    <t>【イベントTOPバナー】いいジャン祭</t>
  </si>
  <si>
    <r>
      <rPr>
        <rFont val="Arial"/>
        <color theme="1"/>
      </rPr>
      <t xml:space="preserve">報酬：変更なし
</t>
    </r>
    <r>
      <rPr>
        <rFont val="Arial"/>
        <color rgb="FFE69138"/>
      </rPr>
      <t>「【コンテンツTOP】 プレハブ」の要素を流用して作成</t>
    </r>
  </si>
  <si>
    <t>698×200</t>
  </si>
  <si>
    <t>event_jig_00001_banner</t>
  </si>
  <si>
    <t>[:asset_key]_banner</t>
  </si>
  <si>
    <t>【お知らせ_Mバナー】いいジャン祭</t>
  </si>
  <si>
    <t>キャラ
・賊王 亜左 弔兵衛
・山田浅ェ門 桐馬
・民谷 巌鉄斎
notice_event_jig_00001</t>
  </si>
  <si>
    <t>notice_event_jig_00001</t>
  </si>
  <si>
    <t>PNG/PSD提出必要</t>
  </si>
  <si>
    <t>notice_[:png_name]</t>
  </si>
  <si>
    <t>【ホームバナー】いいジャン祭</t>
  </si>
  <si>
    <t>「【お知らせ】いいジャン祭開催お知らせ_Mバナー」を流用して作成</t>
  </si>
  <si>
    <t>306×100</t>
  </si>
  <si>
    <t>S3</t>
  </si>
  <si>
    <t>hometop_event_jig_00001</t>
  </si>
  <si>
    <t>hometop_[:png_name]</t>
  </si>
  <si>
    <t>【降臨バトル開催のお知らせ】</t>
  </si>
  <si>
    <t>まるで 悪夢を見ているようだ
キャラあり</t>
  </si>
  <si>
    <t>ガシャバナー</t>
  </si>
  <si>
    <t>【ガシャTOP_Lバナー】
地獄楽 いいジャン祭ピックアップガシャA
・賊王 亜左 弔兵衛
・山田浅ェ門 桐馬</t>
  </si>
  <si>
    <t xml:space="preserve">・賊王 亜左 弔兵衛:UR
・山田浅ェ門 桐馬:SSR
gacha_banner_jig_00001
</t>
  </si>
  <si>
    <t>668×370</t>
  </si>
  <si>
    <t>gacha_banner_[:banner_url]</t>
  </si>
  <si>
    <t>【お知らせ_Mバナー】
地獄楽 いいジャン祭ピックアップガシャA
・賊王 亜左 弔兵衛
・山田浅ェ門 桐馬</t>
  </si>
  <si>
    <t>・賊王 亜左 弔兵衛:UR
・山田浅ェ門 桐馬:SSR
notice_gacha_jig_00001</t>
  </si>
  <si>
    <t>notice_gacha_jig_00001</t>
  </si>
  <si>
    <t>gacha_gacha_[:banner_url]</t>
  </si>
  <si>
    <t>【ホームバナー】
地獄楽 いいジャン祭ピックアップガシャA
・賊王 亜左 弔兵衛
・山田浅ェ門 桐馬</t>
  </si>
  <si>
    <t xml:space="preserve">・賊王 亜左 弔兵衛:UR
・山田浅ェ門 桐馬:SSR
hometop_gacha_jig_00001
</t>
  </si>
  <si>
    <t xml:space="preserve">  
306×100
</t>
  </si>
  <si>
    <t>アップ済み</t>
  </si>
  <si>
    <t>【ガシャTOP_Lバナー】
地獄楽 いいジャン祭ピックアップガシャB
・がらんの画眉丸
・山田浅ェ門 桐馬</t>
  </si>
  <si>
    <t>・がらんの画眉丸:UR
・山田浅ェ門 桐馬:SSR
gacha_banner_jig_00002</t>
  </si>
  <si>
    <t>【お知らせ_Mバナー】
地獄楽  いいジャン祭ピックアップガシャB
・がらんの画眉丸
・山田浅ェ門 桐馬</t>
  </si>
  <si>
    <t>・がらんの画眉丸:UR
・山田浅ェ門 桐馬:SSR
notice_gacha_jig_00002</t>
  </si>
  <si>
    <t>notice_gacha_jig_00002</t>
  </si>
  <si>
    <t>【ホームバナー】
地獄楽  いいジャン祭ピックアップガシャB
・がらんの画眉丸
・山田浅ェ門 桐馬</t>
  </si>
  <si>
    <t>・がらんの画眉丸:UR
・山田浅ェ門 桐馬:SSR
hometop_gacha_jig_00002</t>
  </si>
  <si>
    <t>（不要）【図鑑_シリーズバナー】</t>
  </si>
  <si>
    <t>300×300</t>
  </si>
  <si>
    <t>series_banner_[:asset_key]</t>
  </si>
  <si>
    <t>都度</t>
  </si>
  <si>
    <t>（不要）【図鑑_シリーズロゴ)</t>
  </si>
  <si>
    <t>350×245</t>
  </si>
  <si>
    <t>series_logo_[:asset_key]</t>
  </si>
  <si>
    <t xml:space="preserve">（不要）クエストバナー降臨バトル
</t>
  </si>
  <si>
    <t xml:space="preserve">
データ設定で済むか要確認</t>
  </si>
  <si>
    <t>（不要）いいジャン祭パック</t>
  </si>
  <si>
    <t xml:space="preserve">既存バナーを流用
</t>
  </si>
  <si>
    <t>不要かも</t>
  </si>
  <si>
    <t>施策ロゴ_作成とチームメンバーへの共有(一番初めにやる)</t>
  </si>
  <si>
    <t>工数の合計値↓</t>
  </si>
  <si>
    <t>江村さん工数</t>
  </si>
  <si>
    <t>望月さん工数</t>
  </si>
  <si>
    <t>施策区分</t>
  </si>
  <si>
    <t>必要/不要</t>
  </si>
  <si>
    <t>カテゴリ１</t>
  </si>
  <si>
    <t>カテゴリ２</t>
  </si>
  <si>
    <t>用途</t>
  </si>
  <si>
    <t>制作頻度</t>
  </si>
  <si>
    <t>昇格タグ</t>
  </si>
  <si>
    <t>画像名サンプル</t>
  </si>
  <si>
    <t>担当班</t>
  </si>
  <si>
    <t>通常</t>
  </si>
  <si>
    <t>バナー</t>
  </si>
  <si>
    <t>shop_pack_banner
スタートダッシュキャラパック</t>
  </si>
  <si>
    <t>単発</t>
  </si>
  <si>
    <r>
      <rPr>
        <rFont val="Arial"/>
        <color theme="1"/>
      </rPr>
      <t>shop_pack_banner_</t>
    </r>
    <r>
      <rPr>
        <rFont val="Arial"/>
        <color theme="1"/>
      </rPr>
      <t>[:asset_key]</t>
    </r>
  </si>
  <si>
    <t>shop_pack_banner_pack_00001</t>
  </si>
  <si>
    <t>shop_pass_icon
プレミアムパス</t>
  </si>
  <si>
    <t>224×194</t>
  </si>
  <si>
    <t>shop_pass_icon_[:png_name]</t>
  </si>
  <si>
    <t>shop_pass_icon_premium</t>
  </si>
  <si>
    <t>【ホームバナー】◆【お一人様11回まで購入可】スタートダッシュキャラパック</t>
  </si>
  <si>
    <t>【お知らせ】◆【お一人様11回まで購入可】スタートダッシュキャラパック</t>
  </si>
  <si>
    <t>notice_shop_pack_00001</t>
  </si>
  <si>
    <t>【パック】◆【お一人様1回まで購入可】スタートダッシュアイテムパック</t>
  </si>
  <si>
    <t>shop_pack_banner_[:asset_key]</t>
  </si>
  <si>
    <t>shop_pack_banner_pack_00002</t>
  </si>
  <si>
    <t>【ホームバナー】◆【お一人様1回まで購入可】スタートダッシュアイテムパック</t>
  </si>
  <si>
    <t>【お知らせ】◆【お一人様1回まで購入可】スタートダッシュアイテムパック</t>
  </si>
  <si>
    <t>notice_shop_pack_00002</t>
  </si>
  <si>
    <t>【パック】◆【お一人様1回まで購入可】ジャンブルパック</t>
  </si>
  <si>
    <t>いいジャン祭</t>
  </si>
  <si>
    <t>必要</t>
  </si>
  <si>
    <t>【パック】◆【お一人様1回まで購入可】いいジャン祭パック</t>
  </si>
  <si>
    <t>記念</t>
  </si>
  <si>
    <t>パス</t>
  </si>
  <si>
    <t>【パス】◆リリース記念プレミアムパス</t>
  </si>
  <si>
    <t>【お知らせ】◆リリース記念プレミアムパス</t>
  </si>
  <si>
    <t>notice_shop_pass_00002</t>
  </si>
  <si>
    <t>【ホームバナー】◆リリース記念プレミアムパス</t>
  </si>
  <si>
    <t>244×80</t>
  </si>
  <si>
    <t>hometop_shop_pass_00002</t>
  </si>
  <si>
    <t>【パス】◆プレミアムパス(prefab)</t>
  </si>
  <si>
    <t>668×539(最大)
表示する効果や報酬によって可変</t>
  </si>
  <si>
    <t>prefab組み込み</t>
  </si>
  <si>
    <t>PassShopProduct[:shop_pass_cell_color]ListCell</t>
  </si>
  <si>
    <t>PassShopProductGoldListCell.prefab</t>
  </si>
  <si>
    <t>【パス】◆マンスリーパス(prefab)</t>
  </si>
  <si>
    <t>PassShopProductPurpleListCell.prefab</t>
  </si>
  <si>
    <t>【パス】◆マンスリーパス</t>
  </si>
  <si>
    <t>shop_pass_icon_monthly</t>
  </si>
  <si>
    <t>【お知らせ】◆マンスリーパス</t>
  </si>
  <si>
    <t>notice_shop_pass_00001</t>
  </si>
  <si>
    <t>【ホームバナー】◆マンスリーパス</t>
  </si>
  <si>
    <t>hometop_shop_pass_00001</t>
  </si>
  <si>
    <t>【パス】銀色のウィークリーパス(prefab)</t>
  </si>
  <si>
    <t>PassShopProductSilverListCell.prefab</t>
  </si>
  <si>
    <t>【パス】銀色のウィークリーパス(アイコン)</t>
  </si>
  <si>
    <t>shop_pass_icon_[:asset_key]</t>
  </si>
  <si>
    <t>shop_pass_icon_weekly</t>
  </si>
  <si>
    <t>【お知らせ】◆ウィークリーパス</t>
  </si>
  <si>
    <t>【ホームバナー】◆ウィークリーパス</t>
  </si>
  <si>
    <t>【お知らせ】いいジャン祭開催お知らせ_Mバナー
・冷淡な精密機械　土刃 メイ
・コスプレに託す乙女心 橘 美花莉
・勇気を纏うコスプレ 乃愛
notice_event_sur_00001</t>
  </si>
  <si>
    <t>event_sur_00001_01</t>
  </si>
  <si>
    <t>notice_event_sur_00001</t>
  </si>
  <si>
    <t>【お知らせ】ログインボーナス_Mバナー
・勇気を纏うコスプレ 乃愛
・越谷 仁美
event_sur_00001_loginbonus</t>
  </si>
  <si>
    <t>event_kai_00001_loginbonus</t>
  </si>
  <si>
    <t>【お知らせ】ミッション_Mバナー
・冷淡な精密機械　土刃 メイ
・勇気を纏うコスプレ 乃愛
event_sur_00001_mission</t>
  </si>
  <si>
    <t>event_kai_00001_mission</t>
  </si>
  <si>
    <t>【ホームバナー】お知らせ
・勇気を纏うコスプレ 乃愛
hometop_event_sur_00001</t>
  </si>
  <si>
    <t>hometop_event_kai_00001</t>
  </si>
  <si>
    <t>【ホームバナー】ピックアップガシャ
・冷淡な精密機械　土刃 メイ</t>
  </si>
  <si>
    <t>hometop_gacha_kai_00001</t>
  </si>
  <si>
    <t>コンテンツTOP</t>
  </si>
  <si>
    <t>【コンテンツTOP】 バナー
・勇気を纏うコスプレ 乃愛
event_sur_00001_content_top</t>
  </si>
  <si>
    <t>[:asset_key]_content_top</t>
  </si>
  <si>
    <t>event_kai_00001_content_top</t>
  </si>
  <si>
    <t>プレハブ</t>
  </si>
  <si>
    <t>【コンテンツTOP】 プレハブ
・勇気を纏うコスプレ 乃愛
・冷淡な精密機械　土刃 メイ
・コスプレに託す乙女心 橘 美花莉
・槇野 あかね
・越谷 仁美</t>
  </si>
  <si>
    <t>プレハブ
（画像は682 × 994）</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</si>
  <si>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</si>
  <si>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https://docs.google.com/spreadsheets/d/1oJmkDK37Qizzdaxn4KCwh1BMwdNWuHCx3AGH8BC9yu0/edit?gid=285278055#gid=285278055&amp;range=G:G</t>
  </si>
  <si>
    <t>https://docs.google.com/spreadsheets/d/1oJmkDK37Qizzdaxn4KCwh1BMwdNWuHCx3AGH8BC9yu0/edit?gid=1690316824#gid=1690316824&amp;range=A20:D30</t>
  </si>
  <si>
    <t>【コンテンツTOP】 Sバナー_デイリー
sur1_1day_quest_select_cell</t>
  </si>
  <si>
    <t>246×76
→244×80へ変更中</t>
  </si>
  <si>
    <t>kai1_1day_quest_select_cell</t>
  </si>
  <si>
    <t>【コンテンツTOP】 Sバナーストリー1
【ストーリー】無窮の鎖 和倉 優希編
sur1_charaget01_quest_select_cell</t>
  </si>
  <si>
    <t>kai1_charaget01_quest_select_cell</t>
  </si>
  <si>
    <t>【コンテンツTOP】 Sバナーストリー2
【ストーリー】和倉 青羽 編
sur1_charaget02_quest_select_cell</t>
  </si>
  <si>
    <t>kai1_charaget02_quest_select_cell</t>
  </si>
  <si>
    <t>【コンテンツTOP】 Sバナーチャレンジ
・冷淡な精密機械　土刃 メイのかけら
・コスプレに託す乙女心 橘 美花莉のかけら
・ピックアップガシャチケット
sur1_challenge01_quest_select_cell</t>
  </si>
  <si>
    <t>kai1_challenge01_quest_select_cell</t>
  </si>
  <si>
    <t>【コンテンツTOP】 Sバナー高難度
・変身アイテムエンブレム＊２
・プリズム
sur1_savage_quest_select_cell</t>
  </si>
  <si>
    <t>kai1_savage_quest_select_cell</t>
  </si>
  <si>
    <t>イベント</t>
  </si>
  <si>
    <t>アセット</t>
  </si>
  <si>
    <t>クエストTOPステージサムネール
キャラ_無窮の鎖 和倉 優希        stage_icon_event_sur1_00001
無窮の鎖 和倉 優希のかけら        stage_icon_event_sur1_00002
カラーメモリー・無窮の鎖 和倉 優希        stage_icon_event_sur1_00003
キャラ_和倉 青羽        stage_icon_event_sur1_00004
和倉 青羽のかけら        stage_icon_event_sur1_00005
カラーメモリー・和倉 青羽        stage_icon_event_sur1_00006
冷淡な精密機械　土刃 メイ        stage_icon_event_sur1_00007
コスプレに託す乙女心 橘 美花莉かけら　　　　　　　stage_icon_event_sur1_00008
桜木 カナの変身アイテムのエンブレム        stage_icon_event_sur1_00009
コスプレに託す乙女心 橘 美花莉の変身アイテムのエンブレム        stage_icon_event_sur1_00010</t>
  </si>
  <si>
    <t>stage_icon_event_kai1_00007</t>
  </si>
  <si>
    <t>シリーズバナー（クエスト選択）</t>
  </si>
  <si>
    <t>series_banner_kai</t>
  </si>
  <si>
    <t>原画のかけらa（イベントクエスト用）
artwork_event_sur_0001</t>
  </si>
  <si>
    <t>524×524</t>
  </si>
  <si>
    <t>artwork_[:asset_key]a</t>
  </si>
  <si>
    <t>artwork_event_kai_0001a</t>
  </si>
  <si>
    <t>原画のかけらb（イベントクエスト用）
artwork_event_sur_0002</t>
  </si>
  <si>
    <t>154×154</t>
  </si>
  <si>
    <t>artwork_[:asset_key]b</t>
  </si>
  <si>
    <t>artwork_event_kai_0001b</t>
  </si>
  <si>
    <t>降臨バトルエンブレム
魔法少女
emblem_icon_adventbattle_sur_season01_00001
emblem_icon_adventbattle_sur_season01_00002
emblem_icon_adventbattle_sur_season01_00003
emblem_icon_adventbattle_sur_season01_00004
emblem_icon_adventbattle_sur_season01_00005
emblem_icon_adventbattle_sur_season01_00006</t>
  </si>
  <si>
    <t>emblem_icon_adventbattle_kai_season01_00001</t>
  </si>
  <si>
    <t>イベントエンブレム
株式会社マジルミエのマーク
emblem_icon_event_sur_00001</t>
  </si>
  <si>
    <t>emblem_icon_event_kai_00001</t>
  </si>
  <si>
    <t xml:space="preserve">イベントエンブレム
桜木カナの変身アイテム
ケースに入っている状態。
ストラップなしでOK
emblem_icon_event_sur_00002
</t>
  </si>
  <si>
    <t>イベントエンブレム
 葵リリーの変身アイテム
emblem_icon_event_sur_00003</t>
  </si>
  <si>
    <t xml:space="preserve">株式会社マジルミエ いいジャン祭ピックアップガシャ
・冷淡な精密機械　土刃 メイ
・コスプレに託す乙女心 橘 美花莉
</t>
  </si>
  <si>
    <t>gacha_banner_kai_00001</t>
  </si>
  <si>
    <t>ダンダダン いいジャン祭ピックアップガシャ
冷淡な精密機械　土刃 メイ
notice_gacha_sur_00001</t>
  </si>
  <si>
    <t>notice_gacha_sur_00001</t>
  </si>
  <si>
    <t>チュートリアルガシャ</t>
  </si>
  <si>
    <t>gacha_banner_special_00001</t>
  </si>
  <si>
    <t>有償限定スタートダッシュガシャ</t>
  </si>
  <si>
    <t>gacha_banner_startdash_00001</t>
  </si>
  <si>
    <t>プレミアムメダルガシャ</t>
  </si>
  <si>
    <t>gacha_banner_medal_00001</t>
  </si>
  <si>
    <t>ノーマルガシャ_キャラ</t>
  </si>
  <si>
    <t>gacha_banner_normal_00001</t>
  </si>
  <si>
    <t>図鑑用バナー(series_banner)</t>
  </si>
  <si>
    <t>series_banner_kai.png</t>
  </si>
  <si>
    <t>ロゴ(series_logo)</t>
  </si>
  <si>
    <t>series_logo_kai.png</t>
  </si>
  <si>
    <t>通常ログインボーナス</t>
  </si>
  <si>
    <t>602 × 98</t>
  </si>
  <si>
    <t>general_glo_00001_loginbonus</t>
  </si>
  <si>
    <t>tutorial_tip_isures
チュートリアル用ダイアログ</t>
  </si>
  <si>
    <t>606× 850</t>
  </si>
  <si>
    <t>tutorial_tip_isure_advent_battle_1</t>
  </si>
  <si>
    <t>以下対応なし</t>
  </si>
  <si>
    <t>先行情報の形で汎用Mバナー</t>
  </si>
  <si>
    <t>未定</t>
  </si>
  <si>
    <t>メンテナンスお知らせ</t>
  </si>
  <si>
    <t>プリズム
・バナー不要</t>
  </si>
  <si>
    <t>ジャンブルパック</t>
  </si>
  <si>
    <t>強化パック：A（販売するかどうかは要検討）</t>
  </si>
  <si>
    <t>バックバナー</t>
  </si>
  <si>
    <t>https://wonderplanet-glow.slack.com/archives/C069N3UL80H/p1744702621983249?thread_ts=1744702246.829559&amp;cid=C069N3UL80H</t>
  </si>
  <si>
    <t>オールスタークエスト</t>
  </si>
  <si>
    <t>単発（今は）</t>
  </si>
  <si>
    <t>追加</t>
  </si>
  <si>
    <t>降臨バトル</t>
  </si>
  <si>
    <t>降臨バトル関連</t>
  </si>
  <si>
    <t>単発（変わる可能性ある）</t>
  </si>
  <si>
    <t>格納先
項目</t>
  </si>
  <si>
    <t>データ名サンプル</t>
  </si>
  <si>
    <t>キャラクター関連</t>
  </si>
  <si>
    <t>アウトゲーム</t>
  </si>
  <si>
    <t>unit_stand_isure
リザルト画面</t>
  </si>
  <si>
    <t>620×620</t>
  </si>
  <si>
    <t>unit_stand_isure_chara_chi_00002</t>
  </si>
  <si>
    <t>イラスト班</t>
  </si>
  <si>
    <t xml:space="preserve">event_unit_stand_isure
いいじゃん祭の報酬一覧使用想定
いいじゃん祭タブボタンで使用
</t>
  </si>
  <si>
    <t>210×190</t>
  </si>
  <si>
    <t>event_unit_stand_isure_chara_chi_00002</t>
  </si>
  <si>
    <t>いいじゃん祭の報酬一覧使用されているかどうか要確認</t>
  </si>
  <si>
    <t>gacha_top_cutin
ガシャ画面で使用</t>
  </si>
  <si>
    <t>550×358</t>
  </si>
  <si>
    <t>gacha_top_cutin_chara_chi_00002_1</t>
  </si>
  <si>
    <t>550×359</t>
  </si>
  <si>
    <t>gacha_top_cutin_chara_chi_00002_2</t>
  </si>
  <si>
    <t>550×360</t>
  </si>
  <si>
    <t>gacha_top_cutin_chara_chi_00002_3</t>
  </si>
  <si>
    <t>unit_icon
編成画面で使用</t>
  </si>
  <si>
    <t>118×108</t>
  </si>
  <si>
    <t>unit_icon_chara_chi_00002</t>
  </si>
  <si>
    <t>unit_icon_l
編成画面で使用</t>
  </si>
  <si>
    <t>120×168</t>
  </si>
  <si>
    <t>unit_icon_chara_chi_00002_l</t>
  </si>
  <si>
    <t>unit_icon_sp
インゲームのSP使用可能時に切り替わる</t>
  </si>
  <si>
    <t>unit_icon_sp_chara_chi_00002</t>
  </si>
  <si>
    <t>unit_icon_sp_l
インゲームのSP使用可能時に切り替わる</t>
  </si>
  <si>
    <t>unit_icon_sp_chara_chi_00002_l</t>
  </si>
  <si>
    <t>unit_isure_rush
インゲームで使用（総攻撃）</t>
  </si>
  <si>
    <t>540×540</t>
  </si>
  <si>
    <t>unit_isure_rush_chara_chi_00002</t>
  </si>
  <si>
    <t>unit_sd_prefab
SDプレハブ</t>
  </si>
  <si>
    <t>unit_chara_chi_00002</t>
  </si>
  <si>
    <t>エンジニア</t>
  </si>
  <si>
    <t>gacha_animation
ガシャアニメーション</t>
  </si>
  <si>
    <t>gacha_animation_unit_info_chara_chi_00002</t>
  </si>
  <si>
    <t>UI/バナー班</t>
  </si>
  <si>
    <r>
      <rPr>
        <rFont val="Arial"/>
      </rPr>
      <t xml:space="preserve">安藤さんが対応していたかも
</t>
    </r>
    <r>
      <rPr>
        <rFont val="Arial"/>
        <color rgb="FF1155CC"/>
        <u/>
      </rPr>
      <t xml:space="preserve">https://wonderplanet.atlassian.net/wiki/spaces/GLOW/pages/606537314/gacha_animation
</t>
    </r>
    <r>
      <rPr>
        <rFont val="Arial"/>
      </rPr>
      <t>漏れやすいのでフロー考える
→unit_cutin_komaが必要なので、モーション班のキャラマージ後にUI班に連絡、UI班で作成する</t>
    </r>
  </si>
  <si>
    <t>GachaAnimationFukidashi
ガシャ用吹き出し（URキャラ専用）</t>
  </si>
  <si>
    <t>400×500</t>
  </si>
  <si>
    <t>gacha_animation_fukidashi_chara_chi_00002_1</t>
  </si>
  <si>
    <t>インゲーム
アウトゲーム</t>
  </si>
  <si>
    <t>unit_cutin_koma
カットイン演出使用コマ</t>
  </si>
  <si>
    <t>可変
（ 650×850以下に）</t>
  </si>
  <si>
    <t>unit_cutin_koma_chara_chi_00002</t>
  </si>
  <si>
    <t>モーション班</t>
  </si>
  <si>
    <t xml:space="preserve">キャラの投入時にunit_cutin_komaに入れる必要がある
→をエンジニアに相談する
→5/16デザイン側で対応する方針に
　カットイン原画の投入を
　キャラ投入時にデザイン側でunit_cutin_komaに格納し、addresablesGroupsも更新する（キャラのカットインフォルダCutIn/Textures に原画コマ入れはNG）
一応自動化ツールがあるみたい
https://wonderplanet-glow.slack.com/archives/C069V3H3AJ1/p1747619180182809?thread_ts=1743488896.166959&amp;cid=C069V3H3AJ1
</t>
  </si>
  <si>
    <t>item_icon
カラーメモリー</t>
  </si>
  <si>
    <t>item_icon_memory_chara_kai_00501</t>
  </si>
  <si>
    <t>イベキャラはイベキャラ専用のカラーメモリー
イベキャラ以外は属性毎のカラーメモリー</t>
  </si>
  <si>
    <t>item_icon_piece
キャラのかけら</t>
  </si>
  <si>
    <t>item_icon_piece_chi_00002</t>
  </si>
  <si>
    <t>複合</t>
  </si>
  <si>
    <t>Characters
キャラデーター一式</t>
  </si>
  <si>
    <t>chara_chi_00002
└ chara_chi_00002_AtEf
└ chara_chi_00002_SpEf
└ chara_chi_00002_SpOf
└ CutIn
└ Spine</t>
  </si>
  <si>
    <t>インゲーム</t>
  </si>
  <si>
    <t>unit_attack_view_info_set
キャラ Eff表示用アセット</t>
  </si>
  <si>
    <t>unit_attack_view_info_set_chara_chi_00002</t>
  </si>
  <si>
    <t>←これがもれてよくふぐあいにつながっている
　どっちで対応したほうがいいかエンジニア側と相談</t>
  </si>
  <si>
    <t>エネミー関連</t>
  </si>
  <si>
    <t>unit_enemy_icon
ステージ詳細画面で使用？</t>
  </si>
  <si>
    <t>148×99</t>
  </si>
  <si>
    <t>unit_enemy_icon_enemy_chi_00001</t>
  </si>
  <si>
    <t>unit_enemy_icon_s
ステージ詳細画面で使用？</t>
  </si>
  <si>
    <t>unit_enemy_icon_enemy_chi_00001_s</t>
  </si>
  <si>
    <t>Characters
エネミーデーター一式</t>
  </si>
  <si>
    <t>enemy_chi_00001
└ enemy_chi_00001_AtEf
└ enemy_chi_00001_SpEf
└ enemy_chi_00001_SpOf
└ Spine</t>
  </si>
  <si>
    <t>unit_attack_view_info_set
アセット</t>
  </si>
  <si>
    <t>unit_attack_view_info_set_enemy_chi_00001</t>
  </si>
  <si>
    <t>←これが漏れてよく不具合につながっているやつ</t>
  </si>
  <si>
    <t>ゲート関連</t>
  </si>
  <si>
    <t>outpost_icon
使用箇所：EncyclopediaArtworkDetailView</t>
  </si>
  <si>
    <t>39×60</t>
  </si>
  <si>
    <t>PlayerGateIco</t>
  </si>
  <si>
    <t>outpost_enhance_icon
ゲート強化画面のアイコン</t>
  </si>
  <si>
    <t xml:space="preserve"> 179×200</t>
  </si>
  <si>
    <t>gate_strengthening_icon_gatehp</t>
  </si>
  <si>
    <t>outpost_prefab_tutorial
インゲーム用ゲート_基本</t>
  </si>
  <si>
    <t>outpost_player_default
outpost_enemy_default</t>
  </si>
  <si>
    <t>outpost_prefab
インゲーム用ゲート_キャラ</t>
  </si>
  <si>
    <t>outpost_glo_enemy_0001
outpost_gom_ally_0001
outpost_gom_enemy_0001</t>
  </si>
  <si>
    <t>Outpost
ゲートデーター一式</t>
  </si>
  <si>
    <t>outpost_gom_enemy_0001
└ Spine</t>
  </si>
  <si>
    <t>outpost_view_info
ViewInfoアセット</t>
  </si>
  <si>
    <t>outpost_view_info_player_default
outpost_view_info_gom_ally_0001</t>
  </si>
  <si>
    <t>背景関連</t>
  </si>
  <si>
    <t>koma_background
インゲーム背景（室外）</t>
  </si>
  <si>
    <t>1500×800</t>
  </si>
  <si>
    <t>koma_background_aka_00001</t>
  </si>
  <si>
    <t>koma_background
インゲーム背景（室内）</t>
  </si>
  <si>
    <t>1500×500</t>
  </si>
  <si>
    <t>koma_background_dan_00007</t>
  </si>
  <si>
    <t>032-02-StrengthenGate
ゲート強化画面用BG
(OutpostEnhanceViewで使用)</t>
  </si>
  <si>
    <r>
      <rPr>
        <rFont val="Arial"/>
        <strike/>
        <color theme="1"/>
      </rPr>
      <t xml:space="preserve">712×374
</t>
    </r>
    <r>
      <rPr>
        <rFont val="Arial"/>
        <color theme="1"/>
      </rPr>
      <t>750×400</t>
    </r>
  </si>
  <si>
    <t>StrengthenGateEventAreaIsure</t>
  </si>
  <si>
    <t>031-01-PartyTop
パーティ編成画面用BG
(PartyFormationViewで使用）</t>
  </si>
  <si>
    <r>
      <rPr>
        <rFont val="Arial"/>
        <strike/>
        <color theme="1"/>
      </rPr>
      <t xml:space="preserve">698×373
</t>
    </r>
    <r>
      <rPr>
        <rFont val="Arial"/>
        <color theme="1"/>
      </rPr>
      <t>750×400</t>
    </r>
  </si>
  <si>
    <t>PartyMenberBg</t>
  </si>
  <si>
    <t>アイテム関連</t>
  </si>
  <si>
    <t>item_icon
選択かけらBOXなどのアイテム類</t>
  </si>
  <si>
    <t>item_icon_box_glo_00001</t>
  </si>
  <si>
    <t>item_icon_memory_glo_00001</t>
  </si>
  <si>
    <t>item_icon
メモリーフラグメント</t>
  </si>
  <si>
    <t>item_icon_memoryfragment_glo_00001</t>
  </si>
  <si>
    <t>item_icon
ガシャチケット</t>
  </si>
  <si>
    <t>item_icon_ticket_glo_00001</t>
  </si>
  <si>
    <t>ガシャチケット_s
ガシャ一覧やガシャトップのボタン上に配置</t>
  </si>
  <si>
    <t>42×42</t>
  </si>
  <si>
    <t>↑のアイコンで表示するので実装しない</t>
  </si>
  <si>
    <t>player_resource_icon
ユーザーリソースアイコン（複数）</t>
  </si>
  <si>
    <t>player_resource_icon_diamond</t>
  </si>
  <si>
    <t>クエスト関連</t>
  </si>
  <si>
    <t>quest_isure
クエスト選択</t>
  </si>
  <si>
    <t>416×416</t>
  </si>
  <si>
    <t>quest_isure_aha_1</t>
  </si>
  <si>
    <t>quest_isure
クエスト選択_オールスター</t>
  </si>
  <si>
    <t>quest_isure_allstar_1</t>
  </si>
  <si>
    <t>manga_animation
クエスト原画アニメーション</t>
  </si>
  <si>
    <t>manga_animation_genga_aka_main_003_01_start</t>
  </si>
  <si>
    <t>プランナー</t>
  </si>
  <si>
    <t>manga_animation_genga_kai_event_story_00001_01_start</t>
  </si>
  <si>
    <t>manga_koma
ガシャ導入演出用コマ?</t>
  </si>
  <si>
    <t>可変</t>
  </si>
  <si>
    <t>manga_koma_chi_00002</t>
  </si>
  <si>
    <t>ガシャ導入演出用コマのようだが
レギュレーションと全キャラ作るのか作成の基準がわからない</t>
  </si>
  <si>
    <t>stage_icon
ステージアイコン_メイン</t>
  </si>
  <si>
    <t>stage_icon_chi_normal_01</t>
  </si>
  <si>
    <t>stage_icon
ステージアイコン</t>
  </si>
  <si>
    <t>stage_icon_event_kai1_00001</t>
  </si>
  <si>
    <t>stage_icon_general_box_00001</t>
  </si>
  <si>
    <t>stage_icon_general_fragment_00001</t>
  </si>
  <si>
    <t>stage_icon_general_memory_00001</t>
  </si>
  <si>
    <t>community_banner
コミュニティーバナー（オミット）</t>
  </si>
  <si>
    <t>526×106</t>
  </si>
  <si>
    <t>community_banner_glow</t>
  </si>
  <si>
    <t>廃止</t>
  </si>
  <si>
    <t>artwork_a
原画のかけらa（クエスト用）</t>
  </si>
  <si>
    <t>artwork_aka_0001a</t>
  </si>
  <si>
    <t>artwork_b
原画のかけらb（クエスト用）</t>
  </si>
  <si>
    <t>artwork_aka_0001b</t>
  </si>
  <si>
    <t>artwork_fragment
原画かけらアイテム</t>
  </si>
  <si>
    <t>artwork_fragment_icon_01</t>
  </si>
  <si>
    <t>emblem_icon
降臨バトルエンブレム（イベント）</t>
  </si>
  <si>
    <t>emblem_icon_advent_batlle
降臨バトルエンブレム</t>
  </si>
  <si>
    <t>emblem_spy_adventbattle_season1_00001</t>
  </si>
  <si>
    <t>emblem_icon
配布用エンブレム</t>
  </si>
  <si>
    <t>help_isure
タイプアイコン</t>
  </si>
  <si>
    <t>46×46</t>
  </si>
  <si>
    <t>help_isure_RoleIcon_Attack</t>
  </si>
  <si>
    <t>event
イベント関連バナー</t>
  </si>
  <si>
    <t>種類多いのでバナー一覧（クリエイティブ一覧）でまとめる</t>
  </si>
  <si>
    <t>特性、スキル</t>
  </si>
  <si>
    <t>unit_ability_icon
Lv.上限解放一覧で表示</t>
  </si>
  <si>
    <t>100×75</t>
  </si>
  <si>
    <t>unit_ability_icon_attack_power_down_koma_block</t>
  </si>
  <si>
    <t>unit_ability_icon_shadow
特性タブで表示</t>
  </si>
  <si>
    <t>108×82</t>
  </si>
  <si>
    <t>unit_ability_icon_shadow_attack_power_down_koma_block</t>
  </si>
  <si>
    <t>StateEffectIcon
インゲームのキャラ頭上に表示</t>
  </si>
  <si>
    <t>Icon-Attack-Power-Down-Koma-Block</t>
  </si>
  <si>
    <t>53×53</t>
  </si>
  <si>
    <t>characteristic_guts</t>
  </si>
  <si>
    <t>tutorial_tip_isures
チュートリアル画像</t>
  </si>
  <si>
    <t>単発/都度</t>
  </si>
  <si>
    <t>図鑑</t>
  </si>
  <si>
    <t>series_banner
図鑑</t>
  </si>
  <si>
    <t xml:space="preserve"> 300×300</t>
  </si>
  <si>
    <t>series_banner_aha</t>
  </si>
  <si>
    <t>series_logo
図鑑ロゴ、キャラ詳細、ガシャ</t>
  </si>
  <si>
    <t xml:space="preserve"> 350×245</t>
  </si>
  <si>
    <t>series_logo_aha</t>
  </si>
  <si>
    <t>アイコンはVQのテンプレートで、GLOWロゴで作る</t>
  </si>
  <si>
    <t>バナー作成依頼用No.</t>
  </si>
  <si>
    <t>要件</t>
  </si>
  <si>
    <t>仕様</t>
  </si>
  <si>
    <t>プランナー
担当者</t>
  </si>
  <si>
    <t xml:space="preserve">アップ確認
</t>
  </si>
  <si>
    <t>制作期日</t>
  </si>
  <si>
    <t>ID一覧</t>
  </si>
  <si>
    <t>格納ドライブ</t>
  </si>
  <si>
    <t>【パック】無料パック</t>
  </si>
  <si>
    <t>商品販売を再検討中。やらなくなるかも。
ショップ画面で使用できるパック用のバナーの確認は引き続きお願いしたい</t>
  </si>
  <si>
    <t>未対応</t>
  </si>
  <si>
    <t>【ホームバナー】無料パック</t>
  </si>
  <si>
    <t>【お知らせ】無料パック</t>
  </si>
  <si>
    <t>【パック】◆【お一人様11回まで購入可】スタートダッシュキャラパック</t>
  </si>
  <si>
    <t>https://docs.google.com/presentation/d/1BKau_Pbd_pNog7d5YIrieh7QucKBfy6gt6dV0qY80ns/edit#slide=id.g34f002aa3ea_0_92</t>
  </si>
  <si>
    <r>
      <rPr>
        <rFont val="Arial"/>
        <color theme="1"/>
      </rPr>
      <t>shop_pack_banner_</t>
    </r>
    <r>
      <rPr>
        <rFont val="Arial"/>
        <color theme="1"/>
      </rPr>
      <t>[:asset_key]</t>
    </r>
  </si>
  <si>
    <t>https://docs.google.com/presentation/d/1BKau_Pbd_pNog7d5YIrieh7QucKBfy6gt6dV0qY80ns/edit#slide=id.g34f002aa3ea_0_12</t>
  </si>
  <si>
    <t>再調整</t>
  </si>
  <si>
    <t>←一応アップ済み</t>
  </si>
  <si>
    <t>https://docs.google.com/spreadsheets/d/1iz7a09EcpM3FOA9zJIazJvAeekxGhihTOIPKejk2J3s/edit?gid=771075141#gid=771075141&amp;range=B83</t>
  </si>
  <si>
    <r>
      <rPr/>
      <t xml:space="preserve">未定
IPは使わずに単発でやる想定
キャラを専用でパックで販売する可能性はあるが、
周年とかで発生する可能性はある
</t>
    </r>
    <r>
      <rPr>
        <color rgb="FF1155CC"/>
        <u/>
      </rPr>
      <t>https://docs.google.com/spreadsheets/d/1iz7a09EcpM3FOA9zJIazJvAeekxGhihTOIPKejk2J3s/edit?gid=771075141#gid=771075141&amp;range=B102</t>
    </r>
  </si>
  <si>
    <t>すでにあるプレミアムパスを使う</t>
  </si>
  <si>
    <t>https://docs.google.com/presentation/d/1BKau_Pbd_pNog7d5YIrieh7QucKBfy6gt6dV0qY80ns/edit?slide=id.g34f002aa3ea_0_34#slide=id.g34f002aa3ea_0_34</t>
  </si>
  <si>
    <t>S</t>
  </si>
  <si>
    <t>prefab/素材</t>
  </si>
  <si>
    <t>山本</t>
  </si>
  <si>
    <t>【パス】◆プレミアムパス</t>
  </si>
  <si>
    <t>制作済み</t>
  </si>
  <si>
    <t>https://docs.google.com/presentation/d/1BKau_Pbd_pNog7d5YIrieh7QucKBfy6gt6dV0qY80ns/edit#slide=id.g34f002aa3ea_0_72</t>
  </si>
  <si>
    <t>https://docs.google.com/spreadsheets/d/1iz7a09EcpM3FOA9zJIazJvAeekxGhihTOIPKejk2J3s/edit?gid=771075141#gid=771075141&amp;range=206:206</t>
  </si>
  <si>
    <t>【お知らせ】いいジャン祭開催お知らせ_Mバナー</t>
  </si>
  <si>
    <t>notice_event_kai_00001</t>
  </si>
  <si>
    <t>【お知らせ】ログインボーナス_Mバナー</t>
  </si>
  <si>
    <t>【お知らせ】ミッション_Mバナー</t>
  </si>
  <si>
    <t>【ホームバナー】お知らせ</t>
  </si>
  <si>
    <t>https://docs.google.com/spreadsheets/d/1oJmkDK37Qizzdaxn4KCwh1BMwdNWuHCx3AGH8BC9yu0/edit?gid=285278055#gid=285278055&amp;range=A1</t>
  </si>
  <si>
    <t>【ホームバナー】ピックアップガシャ</t>
  </si>
  <si>
    <t>【コンテンツTOP】 バナー</t>
  </si>
  <si>
    <t>【コンテンツTOP】 プレハブ</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</si>
  <si>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</si>
  <si>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https://docs.google.com/spreadsheets/d/1oJmkDK37Qizzdaxn4KCwh1BMwdNWuHCx3AGH8BC9yu0/edit?gid=1690316824#gid=1690316824&amp;range=A20</t>
  </si>
  <si>
    <t>【コンテンツTOP】 Sバナー_デイリー</t>
  </si>
  <si>
    <t>SE</t>
  </si>
  <si>
    <t>【コンテンツTOP】 Sバナーストリー1</t>
  </si>
  <si>
    <t>【コンテンツTOP】 Sバナーストリー2</t>
  </si>
  <si>
    <t>【コンテンツTOP】 Sバナーチャレンジ</t>
  </si>
  <si>
    <t>【コンテンツTOP】 Sバナー高難度</t>
  </si>
  <si>
    <t xml:space="preserve">クエストTOPステージサムネール
・古橋伊春、古橋伊春のキャラのかけら
・四ノ宮功、四ノ宮功のキャラのかけら
・怪獣9、10号のエンブレム
・各種カラーメモリー
・各種メモリーフラグメント
・コイン
・プリズム
・ノーマルガシャチケット
・スペシャルガシャチケット
・ピックアップガシャチケット
・各種選べるキャラのかけらBOX
・各種ランダムキャラのかけらBOX
</t>
  </si>
  <si>
    <t>原画素材</t>
  </si>
  <si>
    <t>https://docs.google.com/spreadsheets/d/1oJmkDK37Qizzdaxn4KCwh1BMwdNWuHCx3AGH8BC9yu0/edit?gid=1197680199#gid=1197680199</t>
  </si>
  <si>
    <t>https://docs.google.com/spreadsheets/d/1oJmkDK37Qizzdaxn4KCwh1BMwdNWuHCx3AGH8BC9yu0/edit?gid=301989532#gid=301989532</t>
  </si>
  <si>
    <t>原画のかけらa（イベントクエスト用）</t>
  </si>
  <si>
    <t>どん</t>
  </si>
  <si>
    <t>https://docs.google.com/spreadsheets/d/1oJmkDK37Qizzdaxn4KCwh1BMwdNWuHCx3AGH8BC9yu0/edit?gid=1933316692#gid=1933316692</t>
  </si>
  <si>
    <t>原画のかけらb（イベントクエスト用）</t>
  </si>
  <si>
    <t>降臨バトルエンブレム</t>
  </si>
  <si>
    <t>https://docs.google.com/spreadsheets/d/1oJmkDK37Qizzdaxn4KCwh1BMwdNWuHCx3AGH8BC9yu0/edit?gid=1135844646#gid=1135844646</t>
  </si>
  <si>
    <t>イベントエンブレム</t>
  </si>
  <si>
    <t>2~4</t>
  </si>
  <si>
    <t>怪獣8号 いいジャン祭ピックアップガシャ</t>
  </si>
  <si>
    <t>L</t>
  </si>
  <si>
    <t>https://docs.google.com/spreadsheets/d/1oJmkDK37Qizzdaxn4KCwh1BMwdNWuHCx3AGH8BC9yu0/edit?gid=1064670817#gid=1064670817</t>
  </si>
  <si>
    <t>notice_gacha_kai_00001</t>
  </si>
  <si>
    <r>
      <rPr/>
      <t xml:space="preserve">なしでOKみたい
</t>
    </r>
    <r>
      <rPr>
        <color rgb="FF1155CC"/>
        <u/>
      </rPr>
      <t>https://wonderplanet-glow.slack.com/archives/C069N3UL80H/p1744702073341949?thread_ts=1744620391.885969&amp;cid=C069N3UL80H</t>
    </r>
  </si>
  <si>
    <t>IP追加時に必要</t>
  </si>
  <si>
    <t>プレミアムパス</t>
  </si>
  <si>
    <t>マンスリーパス</t>
  </si>
  <si>
    <t>ウィークリー</t>
  </si>
  <si>
    <t>【ホームバナー】</t>
  </si>
  <si>
    <t>【お知らせ】</t>
  </si>
  <si>
    <t>【パック】</t>
  </si>
  <si>
    <t>パス背景</t>
  </si>
  <si>
    <t>パス画像</t>
  </si>
  <si>
    <t>いいジャン祭Mバナー</t>
  </si>
  <si>
    <t>ログボMバナー</t>
  </si>
  <si>
    <t>ミッションM</t>
  </si>
  <si>
    <t>いいジャン祭お知らせMバナー</t>
  </si>
  <si>
    <t>▼Lv.上限開放関連</t>
  </si>
  <si>
    <t>▼グレードアップに必要なかけらの数
（URキャラ1体の獲得確率に対してSSR、SR、R、それぞれ確率対比で計算し端数調整したもの）</t>
  </si>
  <si>
    <t>←←←</t>
  </si>
  <si>
    <t>URに対して各レアリティ
の対比</t>
  </si>
  <si>
    <t>1イベントの最大配布数</t>
  </si>
  <si>
    <t>ストーリークエスト関連での報酬目安</t>
  </si>
  <si>
    <t>▼当初</t>
  </si>
  <si>
    <t>丸っとミッション
イベキャラの分は750*2ストーリークエスト</t>
  </si>
  <si>
    <t>15*2はストーリークエスト
残り10は、ミッション</t>
  </si>
  <si>
    <t>10*2はストーリークエスト
残り10は、ミッション</t>
  </si>
  <si>
    <t>1*2はストーリークエスト
残り2は、ミッション</t>
  </si>
  <si>
    <t>▼ストーリークエストのキャラのかけらのドロップ計算について</t>
  </si>
  <si>
    <t>ステージ1</t>
  </si>
  <si>
    <t>ステージ2</t>
  </si>
  <si>
    <t>ステージ3</t>
  </si>
  <si>
    <t>ステージ4</t>
  </si>
  <si>
    <t>ステージ5</t>
  </si>
  <si>
    <t>ステージ6</t>
  </si>
  <si>
    <t>ステージ7</t>
  </si>
  <si>
    <t>ステージ8</t>
  </si>
  <si>
    <t>1周回のスタミナ</t>
  </si>
  <si>
    <t>かけらのドロップ量</t>
  </si>
  <si>
    <t>かけらのドロップ率</t>
  </si>
  <si>
    <t>かけら1個を獲得するのに必要な周回数</t>
  </si>
  <si>
    <t>かけら1個を獲得するのに必要なスタミナ</t>
  </si>
  <si>
    <t>★景品単価の簡便な算定方法</t>
  </si>
  <si>
    <t>「クエスト等のゲームプレイにより、1時間あたりで対象アイテムを何個取得できるか」という観点から景品単価を算定します。</t>
  </si>
  <si>
    <t>例えば、ゲームプレイにより、1時間あたり「進化アイテムA」を5個入手できる場合には、「進化アイテムA」の景品単価を以下のように算定します。</t>
  </si>
  <si>
    <t>「進化アイテムA」の景品単価＝【一般的にお客様が1時間の時短のために課金する平均金額（税込30円）】÷【1時間あたりの入手数（5個）】 ＝ 6円</t>
  </si>
  <si>
    <t>⬆︎</t>
  </si>
  <si>
    <t>BNE NE事業部が配信するゲームタイトルであれば、
一律「税込30円」で算出いただいて問題ありません。</t>
  </si>
  <si>
    <t>「スタミナ制限」があるゲームタイトルの場合には、「スタミナ制限」がないと仮定して算定してください。</t>
  </si>
  <si>
    <t>※探索と期待値計算のうち試算が高くなった方を採用しています。</t>
  </si>
  <si>
    <t>計算表</t>
  </si>
  <si>
    <t>景品</t>
  </si>
  <si>
    <t>時短1時間の
 ための課金額</t>
  </si>
  <si>
    <t>1時間あたりの入手数</t>
  </si>
  <si>
    <t>単価（税込）</t>
  </si>
  <si>
    <t>リソース</t>
  </si>
  <si>
    <t>カラーメモリー（5種）</t>
  </si>
  <si>
    <t>ドロップ(メインクエストノーマル11-16を周回した場合)</t>
  </si>
  <si>
    <t>初級メモリーフラグメント</t>
  </si>
  <si>
    <t>中級メモリーフラグメント</t>
  </si>
  <si>
    <t>上級メモリーフラグメント</t>
  </si>
  <si>
    <t>ドロップ(メインクエストノーマルを周回した場合)</t>
  </si>
  <si>
    <t>計算</t>
  </si>
  <si>
    <t>回復1回に使用するプリズムの個数</t>
  </si>
  <si>
    <t>回復量</t>
  </si>
  <si>
    <t>全回復する</t>
  </si>
  <si>
    <t>最大スタミナの平均値</t>
  </si>
  <si>
    <t>プリズム1個あたりのスタミナ回復量</t>
  </si>
  <si>
    <t>1スタミナの金額（小数点2桁で切り捨て）</t>
  </si>
  <si>
    <t>▼アイテム単価</t>
  </si>
  <si>
    <t>景品名</t>
  </si>
  <si>
    <t>単価：税込（円）</t>
  </si>
  <si>
    <t>プリズム換算：個数（個）</t>
  </si>
  <si>
    <t>コイン換算：個数（枚）</t>
  </si>
  <si>
    <t>Rキャラ</t>
  </si>
  <si>
    <t>SRキャラ</t>
  </si>
  <si>
    <t>SSRキャラ</t>
  </si>
  <si>
    <t>URキャラ</t>
  </si>
  <si>
    <t>Rキャラのかけら</t>
  </si>
  <si>
    <t>SRキャラのかけら</t>
  </si>
  <si>
    <t>SSRキャラのかけら</t>
  </si>
  <si>
    <t>URキャラのかけら</t>
  </si>
  <si>
    <t>RランダムかけらBOX</t>
  </si>
  <si>
    <t>R選択かけらBOX</t>
  </si>
  <si>
    <t>SRランダムかけらBOX</t>
  </si>
  <si>
    <t>SR選択かけらBOX</t>
  </si>
  <si>
    <t>SSRランダムかけらBOX</t>
  </si>
  <si>
    <t>SSR選択かけらBOX</t>
  </si>
  <si>
    <t>URランダムかけらBOX</t>
  </si>
  <si>
    <t>UR選択かけらBOX</t>
  </si>
  <si>
    <t>ノーマルガシャチケット</t>
  </si>
  <si>
    <t>UR1体確定10連ガシャチケット</t>
  </si>
  <si>
    <t>ピックアップUR1体確定10連ガシャチケット</t>
  </si>
  <si>
    <t>フェス限定UR1体確定10連ガシャチケット</t>
  </si>
  <si>
    <t>R確定ガシャチケット</t>
  </si>
  <si>
    <t>SR確定ガシャチケット</t>
  </si>
  <si>
    <t>SSR確定ガシャチケット</t>
  </si>
  <si>
    <t>UR確定ガシャチケット</t>
  </si>
  <si>
    <t>コンティニュー</t>
  </si>
  <si>
    <t>クイック探索</t>
  </si>
  <si>
    <t>プレミアムメダル</t>
  </si>
</sst>
</file>

<file path=xl/styles.xml><?xml version="1.0" encoding="utf-8"?>
<styleSheet xmlns="http://schemas.openxmlformats.org/spreadsheetml/2006/main" xmlns:x14ac="http://schemas.microsoft.com/office/spreadsheetml/2009/9/ac" xmlns:mc="http://schemas.openxmlformats.org/markup-compatibility/2006">
  <numFmts count="28">
    <numFmt numFmtId="164" formatCode="yyyy/mm/dd h:mm"/>
    <numFmt numFmtId="165" formatCode="yyyy&quot;/&quot;mm&quot;/&quot;dd&quot; &quot;hh&quot;:&quot;mm&quot;:&quot;ss"/>
    <numFmt numFmtId="166" formatCode="000000"/>
    <numFmt numFmtId="167" formatCode="m/d h:mm"/>
    <numFmt numFmtId="168" formatCode="m/d"/>
    <numFmt numFmtId="169" formatCode="m&quot;/&quot;d&quot;(&quot;ddd&quot;) &quot;hh&quot;:&quot;mm"/>
    <numFmt numFmtId="170" formatCode="yyyy-mm-dd h:mm:ss"/>
    <numFmt numFmtId="171" formatCode="yyyy/MM/dd H:mm:ss"/>
    <numFmt numFmtId="172" formatCode="yyyy/MM/dd"/>
    <numFmt numFmtId="173" formatCode="m&quot;/&quot;d&quot;/(&quot;ddd&quot;)&quot;h&quot;:&quot;mm"/>
    <numFmt numFmtId="174" formatCode="m&quot;/&quot;d&quot;(&quot;ddd&quot;)&quot;h&quot;:&quot;mm"/>
    <numFmt numFmtId="175" formatCode="m&quot;/&quot;d&quot; (&quot;ddd&quot;)&quot;"/>
    <numFmt numFmtId="176" formatCode="0.0"/>
    <numFmt numFmtId="177" formatCode="#,##0.0"/>
    <numFmt numFmtId="178" formatCode="[$¥-411]#,##0.00"/>
    <numFmt numFmtId="179" formatCode="[$¥-411]#,##0"/>
    <numFmt numFmtId="180" formatCode="yyyy/m/d h:mm"/>
    <numFmt numFmtId="181" formatCode="0.000%"/>
    <numFmt numFmtId="182" formatCode="0.0%"/>
    <numFmt numFmtId="183" formatCode="m&quot;/&quot;d&quot;(&quot;ddd&quot;)&quot;"/>
    <numFmt numFmtId="184" formatCode="yy&quot;/&quot;mm&quot;/&quot;dd&quot; &quot;h&quot;:&quot;mm"/>
    <numFmt numFmtId="185" formatCode="yyyy&quot;/&quot;mm&quot;/&quot;dd&quot; &quot;h&quot;:&quot;mm"/>
    <numFmt numFmtId="186" formatCode="yyyy/m/d"/>
    <numFmt numFmtId="187" formatCode="m月d日"/>
    <numFmt numFmtId="188" formatCode="&quot;¥&quot;#,##0"/>
    <numFmt numFmtId="189" formatCode="yyyy/mm/dd h:mm:ss"/>
    <numFmt numFmtId="190" formatCode="&quot;¥&quot;#,##0.00"/>
    <numFmt numFmtId="191" formatCode="[$¥-411]#,##0.00;[red]-[$¥-411]#,##0.00"/>
  </numFmts>
  <fonts count="193">
    <font>
      <sz val="10.0"/>
      <color rgb="FF000000"/>
      <name val="Arial"/>
      <scheme val="minor"/>
    </font>
    <font>
      <b/>
      <sz val="18.0"/>
      <color rgb="FF222222"/>
      <name val="&quot;Google Sans&quot;"/>
    </font>
    <font>
      <b/>
      <color theme="1"/>
      <name val="Arial"/>
      <scheme val="minor"/>
    </font>
    <font>
      <color theme="1"/>
      <name val="Arial"/>
    </font>
    <font>
      <b/>
      <color theme="1"/>
      <name val="Arial"/>
    </font>
    <font>
      <b/>
      <u/>
      <color rgb="FF0000FF"/>
    </font>
    <font>
      <color theme="1"/>
      <name val="Arial"/>
      <scheme val="minor"/>
    </font>
    <font>
      <sz val="8.0"/>
      <color theme="1"/>
      <name val="HiraMaruProN-W4"/>
    </font>
    <font>
      <b/>
      <sz val="20.0"/>
      <color rgb="FF000000"/>
      <name val="HiraMaruProN-W4"/>
    </font>
    <font>
      <b/>
      <sz val="20.0"/>
      <color theme="1"/>
      <name val="HiraMaruProN-W4"/>
    </font>
    <font>
      <b/>
      <sz val="20.0"/>
      <color rgb="FF999999"/>
      <name val="HiraMaruProN-W4"/>
    </font>
    <font>
      <sz val="10.0"/>
      <color theme="1"/>
      <name val="HiraMaruProN-W4"/>
    </font>
    <font>
      <color theme="1"/>
      <name val="HiraMaruProN-W4"/>
    </font>
    <font>
      <sz val="9.0"/>
      <color theme="1"/>
      <name val="HiraMaruProN-W4"/>
    </font>
    <font>
      <b/>
      <sz val="9.0"/>
      <color theme="1"/>
      <name val="HiraMaruProN-W4"/>
    </font>
    <font>
      <sz val="9.0"/>
      <color rgb="FF999999"/>
      <name val="HiraMaruProN-W4"/>
    </font>
    <font>
      <b/>
      <sz val="9.0"/>
      <color rgb="FF000000"/>
      <name val="HiraMaruProN-W4"/>
    </font>
    <font>
      <u/>
      <sz val="9.0"/>
      <color rgb="FF0000FF"/>
      <name val="HiraMaruProN-W4"/>
    </font>
    <font>
      <u/>
      <sz val="9.0"/>
      <color rgb="FF0000FF"/>
      <name val="HiraMaruProN-W4"/>
    </font>
    <font>
      <sz val="8.0"/>
      <color theme="1"/>
      <name val="Arial"/>
      <scheme val="minor"/>
    </font>
    <font>
      <b/>
      <sz val="12.0"/>
      <color theme="1"/>
      <name val="Arial"/>
    </font>
    <font>
      <sz val="10.0"/>
      <color theme="1"/>
      <name val="Arial"/>
    </font>
    <font>
      <b/>
      <sz val="20.0"/>
      <color rgb="FF000000"/>
      <name val="Arial"/>
    </font>
    <font>
      <b/>
      <sz val="20.0"/>
      <color theme="1"/>
      <name val="Arial"/>
      <scheme val="minor"/>
    </font>
    <font>
      <b/>
      <sz val="10.0"/>
      <color rgb="FFFF0000"/>
      <name val="Arial"/>
      <scheme val="minor"/>
    </font>
    <font>
      <sz val="10.0"/>
      <color theme="1"/>
      <name val="Arial"/>
      <scheme val="minor"/>
    </font>
    <font>
      <sz val="9.0"/>
      <color theme="1"/>
      <name val="Arial"/>
      <scheme val="minor"/>
    </font>
    <font>
      <b/>
      <sz val="9.0"/>
      <color theme="1"/>
      <name val="Arial"/>
    </font>
    <font>
      <sz val="9.0"/>
      <color theme="1"/>
      <name val="Arial"/>
    </font>
    <font>
      <b/>
      <sz val="9.0"/>
      <color theme="1"/>
      <name val="Arial"/>
      <scheme val="minor"/>
    </font>
    <font>
      <u/>
      <sz val="9.0"/>
      <color theme="1"/>
      <name val="Arial"/>
      <scheme val="minor"/>
    </font>
    <font/>
    <font>
      <b/>
      <sz val="9.0"/>
      <color rgb="FF000000"/>
      <name val="Arial"/>
      <scheme val="minor"/>
    </font>
    <font>
      <b/>
      <sz val="9.0"/>
      <color rgb="FFFF0000"/>
      <name val="Arial"/>
      <scheme val="minor"/>
    </font>
    <font>
      <u/>
      <sz val="9.0"/>
      <color theme="1"/>
      <name val="Arial"/>
      <scheme val="minor"/>
    </font>
    <font>
      <u/>
      <sz val="9.0"/>
      <color theme="1"/>
      <name val="Arial"/>
      <scheme val="minor"/>
    </font>
    <font>
      <sz val="8.0"/>
      <color theme="1"/>
      <name val="Arial"/>
    </font>
    <font>
      <b/>
      <sz val="8.0"/>
      <color theme="1"/>
      <name val="Arial"/>
      <scheme val="minor"/>
    </font>
    <font>
      <b/>
      <sz val="8.0"/>
      <color theme="1"/>
      <name val="Arial"/>
    </font>
    <font>
      <b/>
      <sz val="8.0"/>
      <color rgb="FFFF0000"/>
      <name val="Arial"/>
      <scheme val="minor"/>
    </font>
    <font>
      <b/>
      <sz val="9.0"/>
      <color rgb="FFFFFFFF"/>
      <name val="Arial"/>
    </font>
    <font>
      <sz val="9.0"/>
      <color rgb="FFFFFFFF"/>
      <name val="Arial"/>
    </font>
    <font>
      <sz val="9.0"/>
      <color rgb="FF000000"/>
      <name val="Arial"/>
    </font>
    <font>
      <b/>
      <sz val="9.0"/>
      <color rgb="FF000000"/>
      <name val="Arial"/>
    </font>
    <font>
      <u/>
      <sz val="9.0"/>
      <color rgb="FF0000FF"/>
    </font>
    <font>
      <u/>
      <sz val="9.0"/>
      <color theme="1"/>
      <name val="Arial"/>
      <scheme val="minor"/>
    </font>
    <font>
      <sz val="9.0"/>
      <color rgb="FFFF0000"/>
      <name val="Arial"/>
    </font>
    <font>
      <u/>
      <sz val="9.0"/>
      <color theme="1"/>
      <name val="Arial"/>
      <scheme val="minor"/>
    </font>
    <font>
      <u/>
      <sz val="9.0"/>
      <color theme="1"/>
      <name val="Arial"/>
      <scheme val="minor"/>
    </font>
    <font>
      <sz val="8.0"/>
      <color rgb="FFFFFFFF"/>
      <name val="Arial"/>
    </font>
    <font>
      <u/>
      <sz val="8.0"/>
      <color rgb="FF1155CC"/>
      <name val="Arial"/>
    </font>
    <font>
      <b/>
      <sz val="8.0"/>
      <color rgb="FFFFFFFF"/>
      <name val="Arial"/>
    </font>
    <font>
      <b/>
      <sz val="9.0"/>
      <color rgb="FF1155CC"/>
      <name val="Arial"/>
    </font>
    <font>
      <sz val="9.0"/>
      <color rgb="FF1155CC"/>
      <name val="Arial"/>
    </font>
    <font>
      <sz val="8.0"/>
      <color rgb="FF1155CC"/>
      <name val="Arial"/>
    </font>
    <font>
      <u/>
      <sz val="8.0"/>
      <color rgb="FF0000FF"/>
    </font>
    <font>
      <sz val="8.0"/>
      <color rgb="FF000000"/>
      <name val="Arial"/>
    </font>
    <font>
      <sz val="8.0"/>
      <color rgb="FFFF0000"/>
      <name val="Arial"/>
    </font>
    <font>
      <b/>
      <sz val="8.0"/>
      <color rgb="FFFFFFFF"/>
      <name val="Arial"/>
      <scheme val="minor"/>
    </font>
    <font>
      <b/>
      <sz val="10.0"/>
      <color theme="1"/>
      <name val="Arial"/>
      <scheme val="minor"/>
    </font>
    <font>
      <b/>
      <sz val="8.0"/>
      <color rgb="FF000000"/>
      <name val="Arial"/>
    </font>
    <font>
      <sz val="24.0"/>
      <color theme="1"/>
      <name val="Arial"/>
      <scheme val="minor"/>
    </font>
    <font>
      <b/>
      <sz val="24.0"/>
      <color theme="1"/>
      <name val="Arial"/>
      <scheme val="minor"/>
    </font>
    <font>
      <sz val="18.0"/>
      <color theme="1"/>
      <name val="Arial"/>
      <scheme val="minor"/>
    </font>
    <font>
      <b/>
      <sz val="35.0"/>
      <color rgb="FF000000"/>
      <name val="Arial"/>
    </font>
    <font>
      <b/>
      <sz val="18.0"/>
      <color theme="1"/>
      <name val="Arial"/>
      <scheme val="minor"/>
    </font>
    <font>
      <b/>
      <u/>
      <sz val="10.0"/>
      <color rgb="FFFF0000"/>
      <name val="Arial"/>
      <scheme val="minor"/>
    </font>
    <font>
      <sz val="24.0"/>
      <color theme="1"/>
      <name val="Arial"/>
    </font>
    <font>
      <sz val="12.0"/>
      <color rgb="FF404040"/>
      <name val="Arial"/>
    </font>
    <font>
      <sz val="12.0"/>
      <color theme="1"/>
      <name val="Arial"/>
    </font>
    <font>
      <b/>
      <sz val="12.0"/>
      <color rgb="FF404040"/>
      <name val="Arial"/>
    </font>
    <font>
      <sz val="8.0"/>
      <color rgb="FF404040"/>
      <name val="Arial"/>
    </font>
    <font>
      <u/>
      <sz val="8.0"/>
      <color rgb="FF1155CC"/>
      <name val="Arial"/>
    </font>
    <font>
      <u/>
      <sz val="8.0"/>
      <color rgb="FF0000FF"/>
    </font>
    <font>
      <u/>
      <sz val="8.0"/>
      <color rgb="FF0000FF"/>
    </font>
    <font>
      <sz val="11.0"/>
      <color theme="1"/>
      <name val="Arial"/>
      <scheme val="minor"/>
    </font>
    <font>
      <sz val="8.0"/>
      <color rgb="FFFF0000"/>
      <name val="Arial"/>
      <scheme val="minor"/>
    </font>
    <font>
      <u/>
      <sz val="8.0"/>
      <color rgb="FF0000FF"/>
    </font>
    <font>
      <sz val="10.0"/>
      <color rgb="FF000000"/>
      <name val="Arial"/>
    </font>
    <font>
      <b/>
      <sz val="9.0"/>
      <color rgb="FFFFFFFF"/>
      <name val="Arial"/>
      <scheme val="minor"/>
    </font>
    <font>
      <sz val="9.0"/>
      <color rgb="FFFFFFFF"/>
      <name val="Arial"/>
      <scheme val="minor"/>
    </font>
    <font>
      <u/>
      <sz val="9.0"/>
      <color rgb="FF1155CC"/>
      <name val="Arial"/>
      <scheme val="minor"/>
    </font>
    <font>
      <u/>
      <sz val="9.0"/>
      <color rgb="FF1155CC"/>
      <name val="Arial"/>
      <scheme val="minor"/>
    </font>
    <font>
      <u/>
      <sz val="9.0"/>
      <color rgb="FF1155CC"/>
      <name val="Arial"/>
      <scheme val="minor"/>
    </font>
    <font>
      <u/>
      <sz val="9.0"/>
      <color rgb="FF1155CC"/>
      <name val="Arial"/>
      <scheme val="minor"/>
    </font>
    <font>
      <sz val="6.0"/>
      <color theme="1"/>
      <name val="Arial"/>
      <scheme val="minor"/>
    </font>
    <font>
      <b/>
      <sz val="36.0"/>
      <color rgb="FFFF0000"/>
      <name val="Arial"/>
      <scheme val="minor"/>
    </font>
    <font>
      <b/>
      <sz val="24.0"/>
      <color rgb="FFFF0000"/>
      <name val="Arial"/>
    </font>
    <font>
      <b/>
      <sz val="36.0"/>
      <color rgb="FFFF0000"/>
      <name val="Arial"/>
    </font>
    <font>
      <b/>
      <sz val="24.0"/>
      <color rgb="FFFF0000"/>
      <name val="Arial"/>
      <scheme val="minor"/>
    </font>
    <font>
      <u/>
      <sz val="10.0"/>
      <color theme="1"/>
      <name val="Arial"/>
      <scheme val="minor"/>
    </font>
    <font>
      <sz val="10.0"/>
      <color rgb="FF1155CC"/>
      <name val="Arial"/>
      <scheme val="minor"/>
    </font>
    <font>
      <u/>
      <color rgb="FF0000FF"/>
      <name val="Arial"/>
    </font>
    <font>
      <u/>
      <sz val="11.0"/>
      <color rgb="FF1155CC"/>
      <name val="Arial"/>
      <scheme val="minor"/>
    </font>
    <font>
      <b/>
      <color rgb="FFFF0000"/>
      <name val="Arial"/>
      <scheme val="minor"/>
    </font>
    <font>
      <u/>
      <color rgb="FF1155CC"/>
      <name val="Arial"/>
      <scheme val="minor"/>
    </font>
    <font>
      <u/>
      <color rgb="FF1155CC"/>
    </font>
    <font>
      <color rgb="FFFFFFFF"/>
      <name val="Arial"/>
    </font>
    <font>
      <sz val="11.0"/>
      <color rgb="FF000000"/>
      <name val="Inconsolata"/>
    </font>
    <font>
      <color rgb="FF000000"/>
      <name val="Arial"/>
    </font>
    <font>
      <color rgb="FF274E13"/>
      <name val="Arial"/>
    </font>
    <font>
      <color rgb="FF7F6000"/>
      <name val="Arial"/>
    </font>
    <font>
      <color rgb="FF000000"/>
      <name val="Arial"/>
      <scheme val="minor"/>
    </font>
    <font>
      <color rgb="FFFF0000"/>
      <name val="Arial"/>
      <scheme val="minor"/>
    </font>
    <font>
      <sz val="8.0"/>
      <color theme="1"/>
      <name val="&quot;MS PGothic&quot;"/>
    </font>
    <font>
      <u/>
      <color rgb="FF1155CC"/>
      <name val="Arial"/>
    </font>
    <font>
      <strike/>
      <color theme="1"/>
      <name val="Arial"/>
    </font>
    <font>
      <sz val="8.0"/>
      <color rgb="FF000000"/>
      <name val="&quot;MS PGothic&quot;"/>
    </font>
    <font>
      <color rgb="FF34A853"/>
      <name val="Arial"/>
      <scheme val="minor"/>
    </font>
    <font>
      <color theme="4"/>
      <name val="Arial"/>
      <scheme val="minor"/>
    </font>
    <font>
      <sz val="8.0"/>
      <color rgb="FFFFFFFF"/>
      <name val="&quot;MS PGothic&quot;"/>
    </font>
    <font>
      <u/>
      <sz val="10.0"/>
      <color rgb="FF0000FF"/>
    </font>
    <font>
      <u/>
      <sz val="8.0"/>
      <color rgb="FF1155CC"/>
      <name val="Arial"/>
    </font>
    <font>
      <u/>
      <sz val="8.0"/>
      <color rgb="FF1155CC"/>
      <name val="Arial"/>
    </font>
    <font>
      <u/>
      <color theme="1"/>
      <name val="Arial"/>
      <scheme val="minor"/>
    </font>
    <font>
      <sz val="9.0"/>
      <color rgb="FF000000"/>
      <name val="Arial"/>
      <scheme val="minor"/>
    </font>
    <font>
      <sz val="9.0"/>
      <color rgb="FFFF0000"/>
      <name val="Arial"/>
      <scheme val="minor"/>
    </font>
    <font>
      <u/>
      <sz val="9.0"/>
      <color rgb="FF1155CC"/>
      <name val="Arial"/>
      <scheme val="minor"/>
    </font>
    <font>
      <b/>
      <u/>
      <sz val="8.0"/>
      <color rgb="FF0000FF"/>
      <name val="Arial"/>
    </font>
    <font>
      <b/>
      <u/>
      <sz val="8.0"/>
      <color rgb="FF0000FF"/>
    </font>
    <font>
      <u/>
      <sz val="8.0"/>
      <color rgb="FF0000FF"/>
    </font>
    <font>
      <strike/>
      <sz val="8.0"/>
      <color theme="1"/>
      <name val="Arial"/>
      <scheme val="minor"/>
    </font>
    <font>
      <b/>
      <strike/>
      <sz val="8.0"/>
      <color rgb="FFFF0000"/>
      <name val="Arial"/>
      <scheme val="minor"/>
    </font>
    <font>
      <sz val="7.0"/>
      <color theme="1"/>
      <name val="Arial"/>
    </font>
    <font>
      <sz val="8.0"/>
      <color rgb="FF000000"/>
      <name val="Arial"/>
      <scheme val="minor"/>
    </font>
    <font>
      <b/>
      <sz val="12.0"/>
      <color rgb="FFFFFFFF"/>
      <name val="Arial"/>
      <scheme val="minor"/>
    </font>
    <font>
      <b/>
      <color rgb="FFFFFFFF"/>
      <name val="Arial"/>
      <scheme val="minor"/>
    </font>
    <font>
      <u/>
      <color theme="1"/>
      <name val="Arial"/>
      <scheme val="minor"/>
    </font>
    <font>
      <color rgb="FFFFFFFF"/>
      <name val="Arial"/>
      <scheme val="minor"/>
    </font>
    <font>
      <sz val="7.0"/>
      <color theme="1"/>
      <name val="Arial"/>
      <scheme val="minor"/>
    </font>
    <font>
      <b/>
      <sz val="7.0"/>
      <color theme="1"/>
      <name val="Arial"/>
      <scheme val="minor"/>
    </font>
    <font>
      <b/>
      <sz val="7.0"/>
      <color theme="1"/>
      <name val="Arial"/>
    </font>
    <font>
      <b/>
      <sz val="14.0"/>
      <color theme="1"/>
      <name val="Arial"/>
    </font>
    <font>
      <u/>
      <sz val="9.0"/>
      <color theme="1"/>
      <name val="Arial"/>
      <scheme val="minor"/>
    </font>
    <font>
      <u/>
      <color rgb="FF0000FF"/>
    </font>
    <font>
      <sz val="14.0"/>
      <color theme="1"/>
      <name val="Arial"/>
      <scheme val="minor"/>
    </font>
    <font>
      <color theme="7"/>
      <name val="Arial"/>
    </font>
    <font>
      <u/>
      <color rgb="FF0000FF"/>
      <name val="Arial"/>
    </font>
    <font>
      <u/>
      <color rgb="FF0000FF"/>
    </font>
    <font>
      <b/>
      <color rgb="FFFFFFFF"/>
      <name val="Arial"/>
    </font>
    <font>
      <u/>
      <sz val="8.0"/>
      <color rgb="FF0000FF"/>
    </font>
    <font>
      <sz val="10.0"/>
      <color rgb="FFFF0000"/>
      <name val="Arial"/>
      <scheme val="minor"/>
    </font>
    <font>
      <strike/>
      <u/>
      <sz val="8.0"/>
      <color theme="1"/>
      <name val="Arial"/>
      <scheme val="minor"/>
    </font>
    <font>
      <u/>
      <sz val="8.0"/>
      <color theme="1"/>
      <name val="Arial"/>
      <scheme val="minor"/>
    </font>
    <font>
      <color rgb="FF000000"/>
      <name val="Roboto"/>
    </font>
    <font>
      <b/>
      <sz val="10.0"/>
      <color rgb="FFFF0000"/>
      <name val="Arial"/>
    </font>
    <font>
      <color rgb="FF424242"/>
      <name val="&quot;ＭＳ ゴシック&quot;"/>
    </font>
    <font>
      <sz val="8.0"/>
      <color rgb="FFFFFFFF"/>
      <name val="Arial"/>
      <scheme val="minor"/>
    </font>
    <font>
      <b/>
      <sz val="8.0"/>
      <color rgb="FFFF0000"/>
      <name val="Arial"/>
    </font>
    <font>
      <u/>
      <sz val="8.0"/>
      <color rgb="FF0000FF"/>
    </font>
    <font>
      <sz val="11.0"/>
      <color rgb="FF000000"/>
      <name val="Arial"/>
    </font>
    <font>
      <color rgb="FFFF0000"/>
      <name val="Arial"/>
    </font>
    <font>
      <sz val="8.0"/>
      <color rgb="FF4A86E8"/>
      <name val="Arial"/>
    </font>
    <font>
      <sz val="6.0"/>
      <color theme="1"/>
      <name val="Arial"/>
    </font>
    <font>
      <sz val="6.0"/>
      <color rgb="FF000000"/>
      <name val="Arial"/>
    </font>
    <font>
      <u/>
      <color rgb="FF0000FF"/>
    </font>
    <font>
      <u/>
      <color rgb="FF0000FF"/>
    </font>
    <font>
      <sz val="18.0"/>
      <color theme="1"/>
      <name val="Arial"/>
    </font>
    <font>
      <strike/>
      <sz val="8.0"/>
      <color rgb="FFFF0000"/>
      <name val="Arial"/>
      <scheme val="minor"/>
    </font>
    <font>
      <u/>
      <color rgb="FF1155CC"/>
      <name val="Arial"/>
    </font>
    <font>
      <sz val="8.0"/>
      <color rgb="FFFFFFFF"/>
      <name val="MS PGothic"/>
    </font>
    <font>
      <sz val="8.0"/>
      <color theme="1"/>
      <name val="MS PGothic"/>
    </font>
    <font>
      <u/>
      <color rgb="FF0000FF"/>
      <name val="Arial"/>
    </font>
    <font>
      <u/>
      <sz val="8.0"/>
      <color rgb="FF1155CC"/>
      <name val="Arial"/>
    </font>
    <font>
      <u/>
      <color rgb="FF1155CC"/>
      <name val="Arial"/>
    </font>
    <font>
      <b/>
      <sz val="14.0"/>
      <color rgb="FFFF0000"/>
      <name val="Arial"/>
    </font>
    <font>
      <b/>
      <sz val="9.0"/>
      <color rgb="FFFF0000"/>
      <name val="Arial"/>
    </font>
    <font>
      <b/>
      <color rgb="FF0000FF"/>
      <name val="Arial"/>
      <scheme val="minor"/>
    </font>
    <font>
      <b/>
      <color rgb="FF000000"/>
      <name val="Arial"/>
      <scheme val="minor"/>
    </font>
    <font>
      <color rgb="FF0000FF"/>
      <name val="Arial"/>
      <scheme val="minor"/>
    </font>
    <font>
      <u/>
      <color rgb="FF1155CC"/>
      <name val="Arial"/>
    </font>
    <font>
      <u/>
      <color rgb="FF000000"/>
      <name val="Arial"/>
    </font>
    <font>
      <b/>
      <u/>
      <sz val="9.0"/>
      <color rgb="FF000000"/>
      <name val="Arial"/>
    </font>
    <font>
      <b/>
      <sz val="12.0"/>
      <color rgb="FFFFFFFF"/>
      <name val="Arial"/>
    </font>
    <font>
      <color rgb="FFE69138"/>
      <name val="Arial"/>
      <scheme val="minor"/>
    </font>
    <font>
      <u/>
      <color rgb="FF0000FF"/>
    </font>
    <font>
      <u/>
      <color rgb="FF0000FF"/>
    </font>
    <font>
      <b/>
      <sz val="15.0"/>
      <color theme="1"/>
      <name val="Arial"/>
    </font>
    <font>
      <b/>
      <sz val="15.0"/>
      <color theme="1"/>
      <name val="Arial"/>
      <scheme val="minor"/>
    </font>
    <font>
      <color rgb="FFE06666"/>
      <name val="Arial"/>
      <scheme val="minor"/>
    </font>
    <font>
      <u/>
      <color rgb="FF0000FF"/>
      <name val="Arial"/>
    </font>
    <font>
      <sz val="11.0"/>
      <color rgb="FF1D1C1D"/>
      <name val="Arial"/>
    </font>
    <font>
      <u/>
      <color rgb="FF0000FF"/>
    </font>
    <font>
      <u/>
      <color rgb="FF0000FF"/>
    </font>
    <font>
      <u/>
      <color rgb="FF0000FF"/>
    </font>
    <font>
      <u/>
      <color theme="1"/>
      <name val="Arial"/>
      <scheme val="minor"/>
    </font>
    <font>
      <b/>
      <sz val="11.0"/>
      <color theme="1"/>
      <name val="Arial"/>
    </font>
    <font>
      <sz val="11.0"/>
      <color theme="1"/>
      <name val="Arial"/>
    </font>
    <font>
      <b/>
      <color rgb="FFFF0000"/>
      <name val="Arial"/>
    </font>
    <font>
      <sz val="11.0"/>
      <color rgb="FFFF0000"/>
      <name val="Arial"/>
    </font>
    <font>
      <b/>
      <color rgb="FF000000"/>
      <name val="&quot;Meiryo UI&quot;"/>
    </font>
    <font>
      <b/>
      <color rgb="FF000000"/>
      <name val="Arial"/>
    </font>
    <font>
      <color rgb="FF000000"/>
      <name val="&quot;Meiryo UI&quot;"/>
    </font>
  </fonts>
  <fills count="44">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CCCCCC"/>
        <bgColor rgb="FFCCCCCC"/>
      </patternFill>
    </fill>
    <fill>
      <patternFill patternType="solid">
        <fgColor rgb="FFCFE2F3"/>
        <bgColor rgb="FFCFE2F3"/>
      </patternFill>
    </fill>
    <fill>
      <patternFill patternType="solid">
        <fgColor rgb="FFD9D9D9"/>
        <bgColor rgb="FFD9D9D9"/>
      </patternFill>
    </fill>
    <fill>
      <patternFill patternType="solid">
        <fgColor rgb="FF434343"/>
        <bgColor rgb="FF434343"/>
      </patternFill>
    </fill>
    <fill>
      <patternFill patternType="solid">
        <fgColor rgb="FF0000FF"/>
        <bgColor rgb="FF0000FF"/>
      </patternFill>
    </fill>
    <fill>
      <patternFill patternType="solid">
        <fgColor rgb="FFD9EAD3"/>
        <bgColor rgb="FFD9EAD3"/>
      </patternFill>
    </fill>
    <fill>
      <patternFill patternType="solid">
        <fgColor rgb="FFFFFF00"/>
        <bgColor rgb="FFFFFF00"/>
      </patternFill>
    </fill>
    <fill>
      <patternFill patternType="solid">
        <fgColor rgb="FFFF9900"/>
        <bgColor rgb="FFFF9900"/>
      </patternFill>
    </fill>
    <fill>
      <patternFill patternType="solid">
        <fgColor rgb="FFF3F3F3"/>
        <bgColor rgb="FFF3F3F3"/>
      </patternFill>
    </fill>
    <fill>
      <patternFill patternType="solid">
        <fgColor rgb="FFFCE5CD"/>
        <bgColor rgb="FFFCE5CD"/>
      </patternFill>
    </fill>
    <fill>
      <patternFill patternType="solid">
        <fgColor rgb="FFFFD966"/>
        <bgColor rgb="FFFFD966"/>
      </patternFill>
    </fill>
    <fill>
      <patternFill patternType="solid">
        <fgColor rgb="FF999999"/>
        <bgColor rgb="FF999999"/>
      </patternFill>
    </fill>
    <fill>
      <patternFill patternType="solid">
        <fgColor rgb="FFFFF2CC"/>
        <bgColor rgb="FFFFF2CC"/>
      </patternFill>
    </fill>
    <fill>
      <patternFill patternType="solid">
        <fgColor rgb="FFB7B7B7"/>
        <bgColor rgb="FFB7B7B7"/>
      </patternFill>
    </fill>
    <fill>
      <patternFill patternType="solid">
        <fgColor rgb="FFA4C2F4"/>
        <bgColor rgb="FFA4C2F4"/>
      </patternFill>
    </fill>
    <fill>
      <patternFill patternType="solid">
        <fgColor rgb="FF000000"/>
        <bgColor rgb="FF000000"/>
      </patternFill>
    </fill>
    <fill>
      <patternFill patternType="solid">
        <fgColor rgb="FF351C75"/>
        <bgColor rgb="FF351C75"/>
      </patternFill>
    </fill>
    <fill>
      <patternFill patternType="solid">
        <fgColor rgb="FF0B5394"/>
        <bgColor rgb="FF0B5394"/>
      </patternFill>
    </fill>
    <fill>
      <patternFill patternType="solid">
        <fgColor rgb="FF134F5C"/>
        <bgColor rgb="FF134F5C"/>
      </patternFill>
    </fill>
    <fill>
      <patternFill patternType="solid">
        <fgColor rgb="FF741B47"/>
        <bgColor rgb="FF741B47"/>
      </patternFill>
    </fill>
    <fill>
      <patternFill patternType="solid">
        <fgColor rgb="FFF4CCCC"/>
        <bgColor rgb="FFF4CCCC"/>
      </patternFill>
    </fill>
    <fill>
      <patternFill patternType="solid">
        <fgColor rgb="FFEAD1DC"/>
        <bgColor rgb="FFEAD1DC"/>
      </patternFill>
    </fill>
    <fill>
      <patternFill patternType="solid">
        <fgColor rgb="FFFFE599"/>
        <bgColor rgb="FFFFE599"/>
      </patternFill>
    </fill>
    <fill>
      <patternFill patternType="solid">
        <fgColor rgb="FFD0E0E3"/>
        <bgColor rgb="FFD0E0E3"/>
      </patternFill>
    </fill>
    <fill>
      <patternFill patternType="solid">
        <fgColor rgb="FFD9D2E9"/>
        <bgColor rgb="FFD9D2E9"/>
      </patternFill>
    </fill>
    <fill>
      <patternFill patternType="solid">
        <fgColor rgb="FFF9CB9C"/>
        <bgColor rgb="FFF9CB9C"/>
      </patternFill>
    </fill>
    <fill>
      <patternFill patternType="solid">
        <fgColor rgb="FF666666"/>
        <bgColor rgb="FF666666"/>
      </patternFill>
    </fill>
    <fill>
      <patternFill patternType="solid">
        <fgColor rgb="FFFF0000"/>
        <bgColor rgb="FFFF0000"/>
      </patternFill>
    </fill>
    <fill>
      <patternFill patternType="solid">
        <fgColor rgb="FFEFEFEF"/>
        <bgColor rgb="FFEFEFEF"/>
      </patternFill>
    </fill>
    <fill>
      <patternFill patternType="solid">
        <fgColor rgb="FFBDBDBD"/>
        <bgColor rgb="FFBDBDBD"/>
      </patternFill>
    </fill>
    <fill>
      <patternFill patternType="solid">
        <fgColor rgb="FF00FF00"/>
        <bgColor rgb="FF00FF00"/>
      </patternFill>
    </fill>
    <fill>
      <patternFill patternType="solid">
        <fgColor rgb="FFB4A7D6"/>
        <bgColor rgb="FFB4A7D6"/>
      </patternFill>
    </fill>
    <fill>
      <patternFill patternType="solid">
        <fgColor rgb="FFB6D7A8"/>
        <bgColor rgb="FFB6D7A8"/>
      </patternFill>
    </fill>
    <fill>
      <patternFill patternType="solid">
        <fgColor rgb="FF6D9EEB"/>
        <bgColor rgb="FF6D9EEB"/>
      </patternFill>
    </fill>
    <fill>
      <patternFill patternType="solid">
        <fgColor rgb="FF00FFFF"/>
        <bgColor rgb="FF00FFFF"/>
      </patternFill>
    </fill>
    <fill>
      <patternFill patternType="solid">
        <fgColor rgb="FF3D85C6"/>
        <bgColor rgb="FF3D85C6"/>
      </patternFill>
    </fill>
    <fill>
      <patternFill patternType="solid">
        <fgColor rgb="FF9BC2E6"/>
        <bgColor rgb="FF9BC2E6"/>
      </patternFill>
    </fill>
    <fill>
      <patternFill patternType="solid">
        <fgColor rgb="FFDDEBF7"/>
        <bgColor rgb="FFDDEBF7"/>
      </patternFill>
    </fill>
    <fill>
      <patternFill patternType="solid">
        <fgColor rgb="FFFFC000"/>
        <bgColor rgb="FFFFC000"/>
      </patternFill>
    </fill>
    <fill>
      <patternFill patternType="solid">
        <fgColor rgb="FFFBDAD7"/>
        <bgColor rgb="FFFBDAD7"/>
      </patternFill>
    </fill>
  </fills>
  <borders count="74">
    <border/>
    <border>
      <left style="thin">
        <color rgb="FF000000"/>
      </left>
      <right style="thin">
        <color rgb="FF000000"/>
      </right>
      <top style="thin">
        <color rgb="FF000000"/>
      </top>
      <bottom style="thin">
        <color rgb="FF000000"/>
      </bottom>
    </border>
    <border>
      <right/>
    </border>
    <border>
      <left style="thin">
        <color rgb="FF000000"/>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left style="medium">
        <color rgb="FF000000"/>
      </left>
    </border>
    <border>
      <right style="thin">
        <color rgb="FF000000"/>
      </right>
      <bottom style="thin">
        <color rgb="FF000000"/>
      </bottom>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right/>
      <bottom style="thin">
        <color rgb="FF000000"/>
      </bottom>
    </border>
    <border>
      <left style="thin">
        <color rgb="FFB7B7B7"/>
      </left>
      <top style="thin">
        <color rgb="FFB7B7B7"/>
      </top>
      <bottom style="thin">
        <color rgb="FF000000"/>
      </bottom>
    </border>
    <border>
      <right style="thin">
        <color rgb="FFB7B7B7"/>
      </right>
      <top style="thin">
        <color rgb="FFB7B7B7"/>
      </top>
      <bottom style="thin">
        <color rgb="FF000000"/>
      </bottom>
    </border>
    <border>
      <left style="thick">
        <color rgb="FF000000"/>
      </left>
      <top style="thick">
        <color rgb="FF000000"/>
      </top>
      <bottom style="thin">
        <color rgb="FF000000"/>
      </bottom>
    </border>
    <border>
      <top style="thick">
        <color rgb="FF000000"/>
      </top>
      <bottom style="thin">
        <color rgb="FF000000"/>
      </bottom>
    </border>
    <border>
      <right style="thin">
        <color rgb="FF000000"/>
      </right>
      <top style="thick">
        <color rgb="FF000000"/>
      </top>
      <bottom style="thin">
        <color rgb="FF000000"/>
      </bottom>
    </border>
    <border>
      <left style="thin">
        <color rgb="FF000000"/>
      </left>
      <top style="thick">
        <color rgb="FF000000"/>
      </top>
    </border>
    <border>
      <right style="thin">
        <color rgb="FF000000"/>
      </right>
      <top style="thick">
        <color rgb="FF000000"/>
      </top>
    </border>
    <border>
      <left style="thin">
        <color rgb="FF000000"/>
      </left>
      <top style="thick">
        <color rgb="FF000000"/>
      </top>
      <bottom style="thin">
        <color rgb="FF000000"/>
      </bottom>
    </border>
    <border>
      <right style="thick">
        <color rgb="FF000000"/>
      </right>
      <top style="thick">
        <color rgb="FF000000"/>
      </top>
      <bottom style="thin">
        <color rgb="FF000000"/>
      </bottom>
    </border>
    <border>
      <left style="thick">
        <color rgb="FF000000"/>
      </left>
      <top style="thin">
        <color rgb="FF000000"/>
      </top>
    </border>
    <border>
      <right style="thick">
        <color rgb="FF000000"/>
      </right>
      <top style="thin">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n">
        <color rgb="FF000000"/>
      </right>
      <bottom style="thick">
        <color rgb="FF000000"/>
      </bottom>
    </border>
    <border>
      <left style="thin">
        <color rgb="FF000000"/>
      </left>
      <bottom style="thick">
        <color rgb="FF000000"/>
      </bottom>
    </border>
    <border>
      <right style="thick">
        <color rgb="FF000000"/>
      </right>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999999"/>
      </left>
      <right style="thin">
        <color rgb="FF999999"/>
      </right>
      <top style="thin">
        <color rgb="FF999999"/>
      </top>
      <bottom style="thin">
        <color rgb="FF999999"/>
      </bottom>
    </border>
    <border>
      <left style="thin">
        <color rgb="FF999999"/>
      </left>
      <top style="thin">
        <color rgb="FF999999"/>
      </top>
      <bottom style="thin">
        <color rgb="FF999999"/>
      </bottom>
    </border>
    <border>
      <right style="thin">
        <color rgb="FF999999"/>
      </right>
      <top style="thin">
        <color rgb="FF999999"/>
      </top>
      <bottom style="thin">
        <color rgb="FF999999"/>
      </bottom>
    </border>
    <border>
      <top style="thin">
        <color rgb="FF999999"/>
      </top>
      <bottom style="thin">
        <color rgb="FF999999"/>
      </bottom>
    </border>
    <border>
      <left style="medium">
        <color rgb="FF000000"/>
      </left>
      <right style="thin">
        <color rgb="FF000000"/>
      </right>
      <top style="medium">
        <color rgb="FF000000"/>
      </top>
    </border>
    <border>
      <right style="thin">
        <color rgb="FF000000"/>
      </right>
      <top style="medium">
        <color rgb="FF000000"/>
      </top>
    </border>
    <border>
      <right style="medium">
        <color rgb="FF000000"/>
      </right>
      <top style="medium">
        <color rgb="FF000000"/>
      </top>
    </border>
    <border>
      <left style="medium">
        <color rgb="FF000000"/>
      </left>
      <top style="medium">
        <color rgb="FF000000"/>
      </top>
    </border>
    <border>
      <top style="medium">
        <color rgb="FF000000"/>
      </top>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thick">
        <color rgb="FF000000"/>
      </right>
      <top style="thin">
        <color rgb="FF000000"/>
      </top>
      <bottom style="thin">
        <color rgb="FF000000"/>
      </bottom>
    </border>
    <border>
      <right style="thick">
        <color rgb="FF000000"/>
      </right>
      <top style="thin">
        <color rgb="FF000000"/>
      </top>
      <bottom style="thin">
        <color rgb="FF000000"/>
      </bottom>
    </border>
    <border>
      <right style="thick">
        <color rgb="FF000000"/>
      </right>
      <bottom style="thin">
        <color rgb="FF000000"/>
      </bottom>
    </border>
    <border>
      <left style="thin">
        <color rgb="FF999999"/>
      </left>
      <right style="thin">
        <color rgb="FF999999"/>
      </right>
      <top style="thin">
        <color rgb="FF999999"/>
      </top>
    </border>
    <border>
      <left style="thin">
        <color rgb="FF999999"/>
      </left>
      <right style="thin">
        <color rgb="FF999999"/>
      </right>
    </border>
    <border>
      <left style="thin">
        <color rgb="FF999999"/>
      </left>
      <right style="thin">
        <color rgb="FF999999"/>
      </right>
      <bottom style="thin">
        <color rgb="FF999999"/>
      </bottom>
    </border>
    <border>
      <left style="thin">
        <color rgb="FF000000"/>
      </left>
      <right/>
      <bottom style="thin">
        <color rgb="FF000000"/>
      </bottom>
    </border>
    <border>
      <right/>
      <top style="thin">
        <color rgb="FF000000"/>
      </top>
      <bottom style="thin">
        <color rgb="FF000000"/>
      </bottom>
    </border>
    <border>
      <top style="dotted">
        <color rgb="FF000000"/>
      </top>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s>
  <cellStyleXfs count="1">
    <xf borderId="0" fillId="0" fontId="0" numFmtId="0" applyAlignment="1" applyFont="1"/>
  </cellStyleXfs>
  <cellXfs count="2241">
    <xf borderId="0" fillId="0" fontId="0" numFmtId="0" xfId="0" applyAlignment="1" applyFont="1">
      <alignment readingOrder="0" shrinkToFit="0" vertical="bottom" wrapText="0"/>
    </xf>
    <xf borderId="0" fillId="2" fontId="1" numFmtId="0" xfId="0" applyAlignment="1" applyFill="1" applyFont="1">
      <alignment readingOrder="0"/>
    </xf>
    <xf borderId="1" fillId="3" fontId="2" numFmtId="0" xfId="0" applyAlignment="1" applyBorder="1" applyFill="1" applyFont="1">
      <alignment readingOrder="0"/>
    </xf>
    <xf borderId="0" fillId="0" fontId="3" numFmtId="0" xfId="0" applyAlignment="1" applyFont="1">
      <alignment vertical="bottom"/>
    </xf>
    <xf borderId="1" fillId="0" fontId="4" numFmtId="0" xfId="0" applyAlignment="1" applyBorder="1" applyFont="1">
      <alignment readingOrder="0" shrinkToFit="0" vertical="bottom" wrapText="1"/>
    </xf>
    <xf borderId="1" fillId="0" fontId="5" numFmtId="0" xfId="0" applyAlignment="1" applyBorder="1" applyFont="1">
      <alignment readingOrder="0" shrinkToFit="0" wrapText="0"/>
    </xf>
    <xf borderId="1" fillId="0" fontId="2" numFmtId="0" xfId="0" applyBorder="1" applyFont="1"/>
    <xf borderId="1" fillId="0" fontId="2" numFmtId="0" xfId="0" applyAlignment="1" applyBorder="1" applyFont="1">
      <alignment readingOrder="0" shrinkToFit="0" wrapText="1"/>
    </xf>
    <xf borderId="1" fillId="0" fontId="2" numFmtId="0" xfId="0" applyAlignment="1" applyBorder="1" applyFont="1">
      <alignment shrinkToFit="0" wrapText="0"/>
    </xf>
    <xf borderId="1" fillId="0" fontId="2" numFmtId="0" xfId="0" applyAlignment="1" applyBorder="1" applyFont="1">
      <alignment readingOrder="0"/>
    </xf>
    <xf borderId="1" fillId="0" fontId="2" numFmtId="0" xfId="0" applyAlignment="1" applyBorder="1" applyFont="1">
      <alignment shrinkToFit="0" wrapText="1"/>
    </xf>
    <xf borderId="1" fillId="0" fontId="4" numFmtId="0" xfId="0" applyAlignment="1" applyBorder="1" applyFont="1">
      <alignment shrinkToFit="0" vertical="bottom" wrapText="1"/>
    </xf>
    <xf borderId="0" fillId="0" fontId="6" numFmtId="0" xfId="0" applyAlignment="1" applyFont="1">
      <alignment horizontal="center"/>
    </xf>
    <xf borderId="0" fillId="0" fontId="2" numFmtId="0" xfId="0" applyAlignment="1" applyFont="1">
      <alignment readingOrder="0"/>
    </xf>
    <xf borderId="0" fillId="0" fontId="7" numFmtId="0" xfId="0" applyAlignment="1" applyFont="1">
      <alignment vertical="center"/>
    </xf>
    <xf borderId="0" fillId="2" fontId="8" numFmtId="0" xfId="0" applyAlignment="1" applyFont="1">
      <alignment horizontal="left" readingOrder="0"/>
    </xf>
    <xf borderId="0" fillId="0" fontId="9" numFmtId="0" xfId="0" applyAlignment="1" applyFont="1">
      <alignment readingOrder="0" shrinkToFit="0" vertical="center" wrapText="1"/>
    </xf>
    <xf borderId="0" fillId="0" fontId="10" numFmtId="0" xfId="0" applyAlignment="1" applyFont="1">
      <alignment readingOrder="0" shrinkToFit="0" vertical="center" wrapText="0"/>
    </xf>
    <xf borderId="0" fillId="0" fontId="9" numFmtId="0" xfId="0" applyAlignment="1" applyFont="1">
      <alignment readingOrder="0" shrinkToFit="0" vertical="center" wrapText="0"/>
    </xf>
    <xf borderId="2" fillId="0" fontId="11" numFmtId="0" xfId="0" applyAlignment="1" applyBorder="1" applyFont="1">
      <alignment readingOrder="0" shrinkToFit="0" vertical="bottom" wrapText="0"/>
    </xf>
    <xf borderId="0" fillId="0" fontId="12" numFmtId="0" xfId="0" applyAlignment="1" applyFont="1">
      <alignment vertical="bottom"/>
    </xf>
    <xf borderId="0" fillId="0" fontId="13" numFmtId="0" xfId="0" applyAlignment="1" applyFont="1">
      <alignment vertical="center"/>
    </xf>
    <xf borderId="2" fillId="4" fontId="14" numFmtId="0" xfId="0" applyAlignment="1" applyBorder="1" applyFill="1" applyFont="1">
      <alignment readingOrder="0" shrinkToFit="0" vertical="bottom" wrapText="0"/>
    </xf>
    <xf borderId="0" fillId="4" fontId="13" numFmtId="0" xfId="0" applyAlignment="1" applyFont="1">
      <alignment vertical="bottom"/>
    </xf>
    <xf borderId="0" fillId="0" fontId="13" numFmtId="0" xfId="0" applyFont="1"/>
    <xf borderId="0" fillId="0" fontId="15" numFmtId="0" xfId="0" applyAlignment="1" applyFont="1">
      <alignment readingOrder="0" vertical="center"/>
    </xf>
    <xf borderId="0" fillId="0" fontId="13" numFmtId="0" xfId="0" applyAlignment="1" applyFont="1">
      <alignment readingOrder="0" vertical="center"/>
    </xf>
    <xf borderId="1" fillId="5" fontId="14" numFmtId="0" xfId="0" applyAlignment="1" applyBorder="1" applyFill="1" applyFont="1">
      <alignment readingOrder="0" vertical="center"/>
    </xf>
    <xf borderId="1" fillId="5" fontId="14" numFmtId="0" xfId="0" applyAlignment="1" applyBorder="1" applyFont="1">
      <alignment vertical="bottom"/>
    </xf>
    <xf borderId="3" fillId="0" fontId="13" numFmtId="0" xfId="0" applyAlignment="1" applyBorder="1" applyFont="1">
      <alignment horizontal="left" readingOrder="0" shrinkToFit="0" wrapText="0"/>
    </xf>
    <xf borderId="1" fillId="0" fontId="13" numFmtId="0" xfId="0" applyBorder="1" applyFont="1"/>
    <xf borderId="1" fillId="0" fontId="14" numFmtId="0" xfId="0" applyAlignment="1" applyBorder="1" applyFont="1">
      <alignment readingOrder="0"/>
    </xf>
    <xf borderId="1" fillId="0" fontId="16" numFmtId="164" xfId="0" applyAlignment="1" applyBorder="1" applyFont="1" applyNumberFormat="1">
      <alignment readingOrder="0"/>
    </xf>
    <xf borderId="1" fillId="0" fontId="17" numFmtId="0" xfId="0" applyAlignment="1" applyBorder="1" applyFont="1">
      <alignment readingOrder="0" shrinkToFit="0" wrapText="0"/>
    </xf>
    <xf borderId="1" fillId="0" fontId="13" numFmtId="0" xfId="0" applyAlignment="1" applyBorder="1" applyFont="1">
      <alignment readingOrder="0"/>
    </xf>
    <xf borderId="1" fillId="0" fontId="18" numFmtId="0" xfId="0" applyAlignment="1" applyBorder="1" applyFont="1">
      <alignment readingOrder="0" shrinkToFit="0" wrapText="0"/>
    </xf>
    <xf borderId="4" fillId="0" fontId="14" numFmtId="0" xfId="0" applyAlignment="1" applyBorder="1" applyFont="1">
      <alignment readingOrder="0" shrinkToFit="0" vertical="bottom" wrapText="0"/>
    </xf>
    <xf borderId="4" fillId="0" fontId="14" numFmtId="0" xfId="0" applyAlignment="1" applyBorder="1" applyFont="1">
      <alignment shrinkToFit="0" vertical="bottom" wrapText="0"/>
    </xf>
    <xf borderId="1" fillId="0" fontId="16" numFmtId="165" xfId="0" applyAlignment="1" applyBorder="1" applyFont="1" applyNumberFormat="1">
      <alignment readingOrder="0"/>
    </xf>
    <xf borderId="1" fillId="0" fontId="13" numFmtId="0" xfId="0" applyAlignment="1" applyBorder="1" applyFont="1">
      <alignment shrinkToFit="0" wrapText="0"/>
    </xf>
    <xf borderId="0" fillId="0" fontId="19" numFmtId="0" xfId="0" applyAlignment="1" applyFont="1">
      <alignment vertical="center"/>
    </xf>
    <xf borderId="2" fillId="4" fontId="20" numFmtId="0" xfId="0" applyAlignment="1" applyBorder="1" applyFont="1">
      <alignment readingOrder="0" shrinkToFit="0" vertical="bottom" wrapText="0"/>
    </xf>
    <xf borderId="0" fillId="4" fontId="3" numFmtId="0" xfId="0" applyAlignment="1" applyFont="1">
      <alignment vertical="bottom"/>
    </xf>
    <xf borderId="2" fillId="0" fontId="21" numFmtId="0" xfId="0" applyAlignment="1" applyBorder="1" applyFont="1">
      <alignment readingOrder="0" shrinkToFit="0" vertical="bottom" wrapText="0"/>
    </xf>
    <xf borderId="0" fillId="0" fontId="3" numFmtId="0" xfId="0" applyAlignment="1" applyFont="1">
      <alignment vertical="bottom"/>
    </xf>
    <xf borderId="0" fillId="0" fontId="3" numFmtId="0" xfId="0" applyAlignment="1" applyFont="1">
      <alignment vertical="bottom"/>
    </xf>
    <xf borderId="0" fillId="2" fontId="22" numFmtId="0" xfId="0" applyAlignment="1" applyFont="1">
      <alignment horizontal="left" readingOrder="0"/>
    </xf>
    <xf borderId="0" fillId="0" fontId="23" numFmtId="0" xfId="0" applyAlignment="1" applyFont="1">
      <alignment readingOrder="0" shrinkToFit="0" vertical="center" wrapText="1"/>
    </xf>
    <xf borderId="0" fillId="0" fontId="24" numFmtId="0" xfId="0" applyAlignment="1" applyFont="1">
      <alignment readingOrder="0" shrinkToFit="0" vertical="center" wrapText="0"/>
    </xf>
    <xf borderId="0" fillId="0" fontId="25" numFmtId="0" xfId="0" applyAlignment="1" applyFont="1">
      <alignment readingOrder="0" shrinkToFit="0" vertical="center" wrapText="0"/>
    </xf>
    <xf borderId="0" fillId="0" fontId="26" numFmtId="0" xfId="0" applyAlignment="1" applyFont="1">
      <alignment vertical="center"/>
    </xf>
    <xf borderId="2" fillId="4" fontId="27" numFmtId="0" xfId="0" applyAlignment="1" applyBorder="1" applyFont="1">
      <alignment readingOrder="0" shrinkToFit="0" vertical="bottom" wrapText="0"/>
    </xf>
    <xf borderId="2" fillId="4" fontId="28" numFmtId="0" xfId="0" applyAlignment="1" applyBorder="1" applyFont="1">
      <alignment vertical="bottom"/>
    </xf>
    <xf borderId="0" fillId="4" fontId="28" numFmtId="0" xfId="0" applyAlignment="1" applyFont="1">
      <alignment vertical="bottom"/>
    </xf>
    <xf borderId="0" fillId="0" fontId="29" numFmtId="0" xfId="0" applyAlignment="1" applyFont="1">
      <alignment readingOrder="0" vertical="center"/>
    </xf>
    <xf borderId="0" fillId="0" fontId="26" numFmtId="0" xfId="0" applyAlignment="1" applyFont="1">
      <alignment shrinkToFit="0" vertical="center" wrapText="0"/>
    </xf>
    <xf borderId="0" fillId="0" fontId="26" numFmtId="0" xfId="0" applyFont="1"/>
    <xf borderId="0" fillId="0" fontId="29" numFmtId="0" xfId="0" applyFont="1"/>
    <xf borderId="2" fillId="0" fontId="28" numFmtId="0" xfId="0" applyAlignment="1" applyBorder="1" applyFont="1">
      <alignment shrinkToFit="0" wrapText="0"/>
    </xf>
    <xf borderId="0" fillId="0" fontId="30" numFmtId="0" xfId="0" applyAlignment="1" applyFont="1">
      <alignment readingOrder="0" vertical="center"/>
    </xf>
    <xf borderId="0" fillId="0" fontId="26" numFmtId="0" xfId="0" applyAlignment="1" applyFont="1">
      <alignment readingOrder="0" vertical="center"/>
    </xf>
    <xf borderId="2" fillId="0" fontId="27" numFmtId="0" xfId="0" applyAlignment="1" applyBorder="1" applyFont="1">
      <alignment readingOrder="0" shrinkToFit="0" wrapText="0"/>
    </xf>
    <xf borderId="4" fillId="5" fontId="29" numFmtId="0" xfId="0" applyAlignment="1" applyBorder="1" applyFont="1">
      <alignment readingOrder="0" vertical="center"/>
    </xf>
    <xf borderId="5" fillId="0" fontId="31" numFmtId="0" xfId="0" applyBorder="1" applyFont="1"/>
    <xf borderId="6" fillId="0" fontId="31" numFmtId="0" xfId="0" applyBorder="1" applyFont="1"/>
    <xf borderId="1" fillId="5" fontId="29" numFmtId="0" xfId="0" applyAlignment="1" applyBorder="1" applyFont="1">
      <alignment readingOrder="0" vertical="center"/>
    </xf>
    <xf borderId="3" fillId="0" fontId="28" numFmtId="0" xfId="0" applyAlignment="1" applyBorder="1" applyFont="1">
      <alignment horizontal="left" readingOrder="0" shrinkToFit="0" wrapText="0"/>
    </xf>
    <xf borderId="4" fillId="0" fontId="27" numFmtId="0" xfId="0" applyAlignment="1" applyBorder="1" applyFont="1">
      <alignment shrinkToFit="0" vertical="bottom" wrapText="1"/>
    </xf>
    <xf borderId="1" fillId="0" fontId="29" numFmtId="0" xfId="0" applyAlignment="1" applyBorder="1" applyFont="1">
      <alignment readingOrder="0"/>
    </xf>
    <xf borderId="1" fillId="0" fontId="29" numFmtId="164" xfId="0" applyAlignment="1" applyBorder="1" applyFont="1" applyNumberFormat="1">
      <alignment readingOrder="0"/>
    </xf>
    <xf borderId="4" fillId="0" fontId="26" numFmtId="0" xfId="0" applyAlignment="1" applyBorder="1" applyFont="1">
      <alignment readingOrder="0"/>
    </xf>
    <xf borderId="0" fillId="0" fontId="26" numFmtId="0" xfId="0" applyAlignment="1" applyFont="1">
      <alignment vertical="center"/>
    </xf>
    <xf borderId="4" fillId="6" fontId="29" numFmtId="0" xfId="0" applyAlignment="1" applyBorder="1" applyFill="1" applyFont="1">
      <alignment horizontal="left" readingOrder="0" vertical="center"/>
    </xf>
    <xf borderId="4" fillId="6" fontId="27" numFmtId="0" xfId="0" applyAlignment="1" applyBorder="1" applyFont="1">
      <alignment horizontal="left"/>
    </xf>
    <xf borderId="1" fillId="6" fontId="27" numFmtId="0" xfId="0" applyAlignment="1" applyBorder="1" applyFont="1">
      <alignment horizontal="left" readingOrder="0"/>
    </xf>
    <xf borderId="4" fillId="6" fontId="27" numFmtId="0" xfId="0" applyAlignment="1" applyBorder="1" applyFont="1">
      <alignment horizontal="left" readingOrder="0"/>
    </xf>
    <xf borderId="1" fillId="6" fontId="27" numFmtId="0" xfId="0" applyAlignment="1" applyBorder="1" applyFont="1">
      <alignment horizontal="left" readingOrder="0"/>
    </xf>
    <xf borderId="4" fillId="6" fontId="27" numFmtId="0" xfId="0" applyAlignment="1" applyBorder="1" applyFont="1">
      <alignment horizontal="left" readingOrder="0" vertical="bottom"/>
    </xf>
    <xf borderId="7" fillId="0" fontId="27" numFmtId="166" xfId="0" applyAlignment="1" applyBorder="1" applyFont="1" applyNumberFormat="1">
      <alignment horizontal="left" readingOrder="0" vertical="bottom"/>
    </xf>
    <xf borderId="8" fillId="0" fontId="27" numFmtId="166" xfId="0" applyAlignment="1" applyBorder="1" applyFont="1" applyNumberFormat="1">
      <alignment horizontal="left" readingOrder="0" vertical="bottom"/>
    </xf>
    <xf borderId="7" fillId="0" fontId="29" numFmtId="0" xfId="0" applyAlignment="1" applyBorder="1" applyFont="1">
      <alignment horizontal="left" readingOrder="0" shrinkToFit="0" vertical="center" wrapText="1"/>
    </xf>
    <xf borderId="8" fillId="0" fontId="29" numFmtId="0" xfId="0" applyAlignment="1" applyBorder="1" applyFont="1">
      <alignment horizontal="left" readingOrder="0" shrinkToFit="0" vertical="center" wrapText="1"/>
    </xf>
    <xf borderId="1" fillId="0" fontId="26" numFmtId="0" xfId="0" applyAlignment="1" applyBorder="1" applyFont="1">
      <alignment readingOrder="0" shrinkToFit="0" vertical="center" wrapText="1"/>
    </xf>
    <xf borderId="1" fillId="0" fontId="29" numFmtId="0" xfId="0" applyAlignment="1" applyBorder="1" applyFont="1">
      <alignment horizontal="left" readingOrder="0"/>
    </xf>
    <xf borderId="4" fillId="0" fontId="29" numFmtId="0" xfId="0" applyAlignment="1" applyBorder="1" applyFont="1">
      <alignment horizontal="left"/>
    </xf>
    <xf borderId="7" fillId="0" fontId="27" numFmtId="0" xfId="0" applyAlignment="1" applyBorder="1" applyFont="1">
      <alignment readingOrder="0" shrinkToFit="0" wrapText="1"/>
    </xf>
    <xf borderId="4" fillId="0" fontId="29" numFmtId="0" xfId="0" applyAlignment="1" applyBorder="1" applyFont="1">
      <alignment horizontal="left" readingOrder="0"/>
    </xf>
    <xf borderId="7" fillId="0" fontId="32" numFmtId="0" xfId="0" applyAlignment="1" applyBorder="1" applyFont="1">
      <alignment horizontal="left" readingOrder="0" shrinkToFit="0" vertical="center" wrapText="1"/>
    </xf>
    <xf borderId="8" fillId="0" fontId="33" numFmtId="0" xfId="0" applyAlignment="1" applyBorder="1" applyFont="1">
      <alignment horizontal="left" readingOrder="0" shrinkToFit="0" vertical="center" wrapText="1"/>
    </xf>
    <xf borderId="0" fillId="0" fontId="27" numFmtId="166" xfId="0" applyAlignment="1" applyFont="1" applyNumberFormat="1">
      <alignment horizontal="left" readingOrder="0" vertical="bottom"/>
    </xf>
    <xf borderId="0" fillId="0" fontId="29" numFmtId="0" xfId="0" applyAlignment="1" applyFont="1">
      <alignment horizontal="left" readingOrder="0" shrinkToFit="0" vertical="center" wrapText="1"/>
    </xf>
    <xf borderId="0" fillId="0" fontId="26" numFmtId="0" xfId="0" applyAlignment="1" applyFont="1">
      <alignment readingOrder="0" shrinkToFit="0" vertical="center" wrapText="1"/>
    </xf>
    <xf borderId="0" fillId="0" fontId="29" numFmtId="0" xfId="0" applyAlignment="1" applyFont="1">
      <alignment horizontal="left"/>
    </xf>
    <xf borderId="0" fillId="0" fontId="29" numFmtId="0" xfId="0" applyAlignment="1" applyFont="1">
      <alignment horizontal="left" readingOrder="0"/>
    </xf>
    <xf borderId="7" fillId="0" fontId="28" numFmtId="166" xfId="0" applyAlignment="1" applyBorder="1" applyFont="1" applyNumberFormat="1">
      <alignment horizontal="left" readingOrder="0" vertical="bottom"/>
    </xf>
    <xf borderId="8" fillId="0" fontId="28" numFmtId="166" xfId="0" applyAlignment="1" applyBorder="1" applyFont="1" applyNumberFormat="1">
      <alignment horizontal="left" readingOrder="0" vertical="bottom"/>
    </xf>
    <xf borderId="7" fillId="0" fontId="26" numFmtId="0" xfId="0" applyAlignment="1" applyBorder="1" applyFont="1">
      <alignment horizontal="left" readingOrder="0" shrinkToFit="0" vertical="center" wrapText="1"/>
    </xf>
    <xf borderId="8" fillId="0" fontId="26" numFmtId="0" xfId="0" applyAlignment="1" applyBorder="1" applyFont="1">
      <alignment horizontal="left" readingOrder="0" shrinkToFit="0" vertical="center" wrapText="1"/>
    </xf>
    <xf borderId="1" fillId="0" fontId="34" numFmtId="0" xfId="0" applyAlignment="1" applyBorder="1" applyFont="1">
      <alignment horizontal="left" readingOrder="0"/>
    </xf>
    <xf borderId="7" fillId="0" fontId="28" numFmtId="0" xfId="0" applyAlignment="1" applyBorder="1" applyFont="1">
      <alignment readingOrder="0" shrinkToFit="0" wrapText="1"/>
    </xf>
    <xf borderId="1" fillId="0" fontId="35" numFmtId="0" xfId="0" applyAlignment="1" applyBorder="1" applyFont="1">
      <alignment horizontal="left" readingOrder="0"/>
    </xf>
    <xf borderId="4" fillId="0" fontId="26" numFmtId="0" xfId="0" applyAlignment="1" applyBorder="1" applyFont="1">
      <alignment horizontal="left"/>
    </xf>
    <xf borderId="1" fillId="0" fontId="26" numFmtId="0" xfId="0" applyAlignment="1" applyBorder="1" applyFont="1">
      <alignment horizontal="left" readingOrder="0"/>
    </xf>
    <xf borderId="0" fillId="0" fontId="28" numFmtId="166" xfId="0" applyAlignment="1" applyFont="1" applyNumberFormat="1">
      <alignment horizontal="center" vertical="bottom"/>
    </xf>
    <xf borderId="0" fillId="0" fontId="28" numFmtId="0" xfId="0" applyAlignment="1" applyFont="1">
      <alignment vertical="center"/>
    </xf>
    <xf borderId="0" fillId="4" fontId="3" numFmtId="0" xfId="0" applyAlignment="1" applyFont="1">
      <alignment shrinkToFit="0" vertical="bottom" wrapText="1"/>
    </xf>
    <xf borderId="0" fillId="0" fontId="26" numFmtId="0" xfId="0" applyAlignment="1" applyFont="1">
      <alignment shrinkToFit="0" vertical="center" wrapText="1"/>
    </xf>
    <xf borderId="0" fillId="0" fontId="3" numFmtId="0" xfId="0" applyFont="1"/>
    <xf borderId="0" fillId="0" fontId="36" numFmtId="0" xfId="0" applyFont="1"/>
    <xf borderId="1" fillId="0" fontId="26" numFmtId="0" xfId="0" applyAlignment="1" applyBorder="1" applyFont="1">
      <alignment readingOrder="0" vertical="center"/>
    </xf>
    <xf borderId="1" fillId="5" fontId="37" numFmtId="0" xfId="0" applyAlignment="1" applyBorder="1" applyFont="1">
      <alignment readingOrder="0" vertical="center"/>
    </xf>
    <xf borderId="1" fillId="5" fontId="37" numFmtId="0" xfId="0" applyAlignment="1" applyBorder="1" applyFont="1">
      <alignment readingOrder="0" shrinkToFit="0" vertical="center" wrapText="1"/>
    </xf>
    <xf borderId="1" fillId="0" fontId="36" numFmtId="0" xfId="0" applyAlignment="1" applyBorder="1" applyFont="1">
      <alignment horizontal="center" vertical="bottom"/>
    </xf>
    <xf borderId="4" fillId="0" fontId="37" numFmtId="0" xfId="0" applyAlignment="1" applyBorder="1" applyFont="1">
      <alignment readingOrder="0" shrinkToFit="0" wrapText="1"/>
    </xf>
    <xf borderId="4" fillId="0" fontId="37" numFmtId="0" xfId="0" applyAlignment="1" applyBorder="1" applyFont="1">
      <alignment readingOrder="0"/>
    </xf>
    <xf borderId="1" fillId="0" fontId="37" numFmtId="167" xfId="0" applyAlignment="1" applyBorder="1" applyFont="1" applyNumberFormat="1">
      <alignment readingOrder="0"/>
    </xf>
    <xf borderId="1" fillId="0" fontId="6" numFmtId="0" xfId="0" applyAlignment="1" applyBorder="1" applyFont="1">
      <alignment readingOrder="0"/>
    </xf>
    <xf borderId="1" fillId="0" fontId="6" numFmtId="0" xfId="0" applyAlignment="1" applyBorder="1" applyFont="1">
      <alignment readingOrder="0" shrinkToFit="0" wrapText="1"/>
    </xf>
    <xf borderId="4" fillId="0" fontId="38" numFmtId="0" xfId="0" applyAlignment="1" applyBorder="1" applyFont="1">
      <alignment readingOrder="0" shrinkToFit="0" vertical="bottom" wrapText="1"/>
    </xf>
    <xf borderId="1" fillId="0" fontId="39" numFmtId="167" xfId="0" applyAlignment="1" applyBorder="1" applyFont="1" applyNumberFormat="1">
      <alignment readingOrder="0"/>
    </xf>
    <xf borderId="0" fillId="0" fontId="36" numFmtId="0" xfId="0" applyAlignment="1" applyFont="1">
      <alignment shrinkToFit="0" wrapText="1"/>
    </xf>
    <xf borderId="0" fillId="0" fontId="36" numFmtId="0" xfId="0" applyAlignment="1" applyFont="1">
      <alignment horizontal="right" shrinkToFit="0" wrapText="1"/>
    </xf>
    <xf borderId="1" fillId="7" fontId="6" numFmtId="0" xfId="0" applyAlignment="1" applyBorder="1" applyFill="1" applyFont="1">
      <alignment readingOrder="0"/>
    </xf>
    <xf borderId="1" fillId="7" fontId="6" numFmtId="0" xfId="0" applyAlignment="1" applyBorder="1" applyFont="1">
      <alignment readingOrder="0" shrinkToFit="0" wrapText="1"/>
    </xf>
    <xf borderId="0" fillId="8" fontId="40" numFmtId="0" xfId="0" applyAlignment="1" applyFill="1" applyFont="1">
      <alignment horizontal="left" readingOrder="0" vertical="center"/>
    </xf>
    <xf borderId="0" fillId="8" fontId="40" numFmtId="0" xfId="0" applyAlignment="1" applyFont="1">
      <alignment readingOrder="0" vertical="center"/>
    </xf>
    <xf borderId="0" fillId="8" fontId="28" numFmtId="0" xfId="0" applyAlignment="1" applyFont="1">
      <alignment vertical="center"/>
    </xf>
    <xf borderId="0" fillId="8" fontId="28" numFmtId="0" xfId="0" applyAlignment="1" applyFont="1">
      <alignment shrinkToFit="0" vertical="center" wrapText="1"/>
    </xf>
    <xf borderId="1" fillId="7" fontId="41" numFmtId="0" xfId="0" applyAlignment="1" applyBorder="1" applyFont="1">
      <alignment shrinkToFit="0" vertical="center" wrapText="1"/>
    </xf>
    <xf borderId="4" fillId="7" fontId="41" numFmtId="0" xfId="0" applyAlignment="1" applyBorder="1" applyFont="1">
      <alignment shrinkToFit="0" vertical="center" wrapText="1"/>
    </xf>
    <xf borderId="5" fillId="7" fontId="41" numFmtId="0" xfId="0" applyAlignment="1" applyBorder="1" applyFont="1">
      <alignment shrinkToFit="0" vertical="center" wrapText="1"/>
    </xf>
    <xf borderId="6" fillId="7" fontId="41" numFmtId="0" xfId="0" applyAlignment="1" applyBorder="1" applyFont="1">
      <alignment shrinkToFit="0" vertical="center" wrapText="1"/>
    </xf>
    <xf borderId="1" fillId="0" fontId="28" numFmtId="0" xfId="0" applyAlignment="1" applyBorder="1" applyFont="1">
      <alignment shrinkToFit="0" vertical="center" wrapText="1"/>
    </xf>
    <xf borderId="4" fillId="0" fontId="28" numFmtId="0" xfId="0" applyAlignment="1" applyBorder="1" applyFont="1">
      <alignment readingOrder="0" shrinkToFit="0" vertical="center" wrapText="0"/>
    </xf>
    <xf borderId="5" fillId="0" fontId="28" numFmtId="0" xfId="0" applyAlignment="1" applyBorder="1" applyFont="1">
      <alignment shrinkToFit="0" vertical="center" wrapText="1"/>
    </xf>
    <xf borderId="6" fillId="0" fontId="28" numFmtId="0" xfId="0" applyAlignment="1" applyBorder="1" applyFont="1">
      <alignment shrinkToFit="0" vertical="center" wrapText="1"/>
    </xf>
    <xf borderId="1" fillId="9" fontId="42" numFmtId="167" xfId="0" applyAlignment="1" applyBorder="1" applyFill="1" applyFont="1" applyNumberFormat="1">
      <alignment readingOrder="0" shrinkToFit="0" vertical="center" wrapText="1"/>
    </xf>
    <xf borderId="1" fillId="9" fontId="42" numFmtId="0" xfId="0" applyAlignment="1" applyBorder="1" applyFont="1">
      <alignment horizontal="center" shrinkToFit="0" vertical="center" wrapText="1"/>
    </xf>
    <xf borderId="1" fillId="7" fontId="40" numFmtId="0" xfId="0" applyAlignment="1" applyBorder="1" applyFont="1">
      <alignment horizontal="left" readingOrder="0" vertical="center"/>
    </xf>
    <xf borderId="1" fillId="0" fontId="27" numFmtId="0" xfId="0" applyAlignment="1" applyBorder="1" applyFont="1">
      <alignment readingOrder="0" shrinkToFit="0" vertical="center" wrapText="1"/>
    </xf>
    <xf borderId="1" fillId="0" fontId="43" numFmtId="0" xfId="0" applyAlignment="1" applyBorder="1" applyFont="1">
      <alignment readingOrder="0" shrinkToFit="0" vertical="center" wrapText="1"/>
    </xf>
    <xf borderId="1" fillId="0" fontId="43" numFmtId="0" xfId="0" applyAlignment="1" applyBorder="1" applyFont="1">
      <alignment horizontal="left" readingOrder="0" shrinkToFit="0" vertical="center" wrapText="1"/>
    </xf>
    <xf borderId="1" fillId="0" fontId="28" numFmtId="0" xfId="0" applyAlignment="1" applyBorder="1" applyFont="1">
      <alignment horizontal="right" readingOrder="0" vertical="center"/>
    </xf>
    <xf borderId="1" fillId="0" fontId="28" numFmtId="167" xfId="0" applyAlignment="1" applyBorder="1" applyFont="1" applyNumberFormat="1">
      <alignment readingOrder="0" shrinkToFit="0" vertical="center" wrapText="1"/>
    </xf>
    <xf borderId="1" fillId="0" fontId="28" numFmtId="0" xfId="0" applyAlignment="1" applyBorder="1" applyFont="1">
      <alignment vertical="center"/>
    </xf>
    <xf borderId="1" fillId="0" fontId="28" numFmtId="0" xfId="0" applyAlignment="1" applyBorder="1" applyFont="1">
      <alignment readingOrder="0" vertical="center"/>
    </xf>
    <xf borderId="1" fillId="0" fontId="26" numFmtId="0" xfId="0" applyAlignment="1" applyBorder="1" applyFont="1">
      <alignment vertical="center"/>
    </xf>
    <xf borderId="1" fillId="0" fontId="28" numFmtId="0" xfId="0" applyAlignment="1" applyBorder="1" applyFont="1">
      <alignment readingOrder="0" shrinkToFit="0" vertical="center" wrapText="1"/>
    </xf>
    <xf borderId="1" fillId="0" fontId="27" numFmtId="0" xfId="0" applyAlignment="1" applyBorder="1" applyFont="1">
      <alignment horizontal="left" readingOrder="0" vertical="center"/>
    </xf>
    <xf borderId="0" fillId="0" fontId="26" numFmtId="0" xfId="0" applyAlignment="1" applyFont="1">
      <alignment shrinkToFit="0" wrapText="1"/>
    </xf>
    <xf borderId="0" fillId="0" fontId="26" numFmtId="168" xfId="0" applyAlignment="1" applyFont="1" applyNumberFormat="1">
      <alignment readingOrder="0" vertical="center"/>
    </xf>
    <xf borderId="4" fillId="0" fontId="44" numFmtId="0" xfId="0" applyAlignment="1" applyBorder="1" applyFont="1">
      <alignment readingOrder="0" vertical="center"/>
    </xf>
    <xf borderId="4" fillId="0" fontId="45" numFmtId="0" xfId="0" applyAlignment="1" applyBorder="1" applyFont="1">
      <alignment readingOrder="0" shrinkToFit="0" vertical="center" wrapText="0"/>
    </xf>
    <xf borderId="1" fillId="7" fontId="40" numFmtId="0" xfId="0" applyAlignment="1" applyBorder="1" applyFont="1">
      <alignment horizontal="left" readingOrder="0" shrinkToFit="0" vertical="center" wrapText="1"/>
    </xf>
    <xf borderId="1" fillId="10" fontId="26" numFmtId="0" xfId="0" applyAlignment="1" applyBorder="1" applyFill="1" applyFont="1">
      <alignment readingOrder="0" shrinkToFit="0" vertical="center" wrapText="1"/>
    </xf>
    <xf borderId="0" fillId="0" fontId="28" numFmtId="0" xfId="0" applyAlignment="1" applyFont="1">
      <alignment horizontal="left" vertical="center"/>
    </xf>
    <xf borderId="4" fillId="7" fontId="40" numFmtId="0" xfId="0" applyAlignment="1" applyBorder="1" applyFont="1">
      <alignment horizontal="left" readingOrder="0" vertical="center"/>
    </xf>
    <xf borderId="5" fillId="7" fontId="40" numFmtId="0" xfId="0" applyAlignment="1" applyBorder="1" applyFont="1">
      <alignment horizontal="left" readingOrder="0" vertical="center"/>
    </xf>
    <xf borderId="5" fillId="7" fontId="40" numFmtId="0" xfId="0" applyAlignment="1" applyBorder="1" applyFont="1">
      <alignment horizontal="left" readingOrder="0" shrinkToFit="0" vertical="center" wrapText="1"/>
    </xf>
    <xf borderId="4" fillId="7" fontId="40" numFmtId="0" xfId="0" applyAlignment="1" applyBorder="1" applyFont="1">
      <alignment readingOrder="0"/>
    </xf>
    <xf borderId="5" fillId="7" fontId="40" numFmtId="0" xfId="0" applyAlignment="1" applyBorder="1" applyFont="1">
      <alignment readingOrder="0"/>
    </xf>
    <xf borderId="4" fillId="10" fontId="28" numFmtId="0" xfId="0" applyAlignment="1" applyBorder="1" applyFont="1">
      <alignment readingOrder="0"/>
    </xf>
    <xf borderId="6" fillId="10" fontId="28" numFmtId="0" xfId="0" applyAlignment="1" applyBorder="1" applyFont="1">
      <alignment readingOrder="0"/>
    </xf>
    <xf borderId="1" fillId="10" fontId="28" numFmtId="0" xfId="0" applyAlignment="1" applyBorder="1" applyFont="1">
      <alignment readingOrder="0"/>
    </xf>
    <xf borderId="9" fillId="0" fontId="26" numFmtId="0" xfId="0" applyAlignment="1" applyBorder="1" applyFont="1">
      <alignment horizontal="left" readingOrder="0" vertical="center"/>
    </xf>
    <xf borderId="1" fillId="0" fontId="29" numFmtId="0" xfId="0" applyAlignment="1" applyBorder="1" applyFont="1">
      <alignment readingOrder="0" vertical="center"/>
    </xf>
    <xf borderId="10" fillId="0" fontId="31" numFmtId="0" xfId="0" applyBorder="1" applyFont="1"/>
    <xf borderId="1" fillId="10" fontId="46" numFmtId="0" xfId="0" applyAlignment="1" applyBorder="1" applyFont="1">
      <alignment readingOrder="0" vertical="center"/>
    </xf>
    <xf borderId="11" fillId="0" fontId="31" numFmtId="0" xfId="0" applyBorder="1" applyFont="1"/>
    <xf borderId="12" fillId="0" fontId="29" numFmtId="0" xfId="0" applyAlignment="1" applyBorder="1" applyFont="1">
      <alignment readingOrder="0" vertical="center"/>
    </xf>
    <xf borderId="13" fillId="0" fontId="28" numFmtId="0" xfId="0" applyAlignment="1" applyBorder="1" applyFont="1">
      <alignment readingOrder="0" vertical="center"/>
    </xf>
    <xf borderId="14" fillId="0" fontId="28" numFmtId="0" xfId="0" applyAlignment="1" applyBorder="1" applyFont="1">
      <alignment readingOrder="0" vertical="center"/>
    </xf>
    <xf borderId="1" fillId="5" fontId="29" numFmtId="0" xfId="0" applyAlignment="1" applyBorder="1" applyFont="1">
      <alignment readingOrder="0" shrinkToFit="0" vertical="center" wrapText="1"/>
    </xf>
    <xf borderId="4" fillId="0" fontId="26" numFmtId="0" xfId="0" applyAlignment="1" applyBorder="1" applyFont="1">
      <alignment readingOrder="0" vertical="center"/>
    </xf>
    <xf borderId="0" fillId="0" fontId="26" numFmtId="1" xfId="0" applyAlignment="1" applyFont="1" applyNumberFormat="1">
      <alignment vertical="center"/>
    </xf>
    <xf borderId="0" fillId="0" fontId="26" numFmtId="1" xfId="0" applyAlignment="1" applyFont="1" applyNumberFormat="1">
      <alignment shrinkToFit="0" vertical="center" wrapText="1"/>
    </xf>
    <xf borderId="4" fillId="5" fontId="29" numFmtId="0" xfId="0" applyAlignment="1" applyBorder="1" applyFont="1">
      <alignment readingOrder="0" shrinkToFit="0" vertical="center" wrapText="1"/>
    </xf>
    <xf borderId="4" fillId="0" fontId="26" numFmtId="0" xfId="0" applyAlignment="1" applyBorder="1" applyFont="1">
      <alignment readingOrder="0" shrinkToFit="0" vertical="center" wrapText="1"/>
    </xf>
    <xf borderId="5" fillId="0" fontId="26" numFmtId="0" xfId="0" applyAlignment="1" applyBorder="1" applyFont="1">
      <alignment vertical="center"/>
    </xf>
    <xf borderId="6" fillId="0" fontId="26" numFmtId="0" xfId="0" applyAlignment="1" applyBorder="1" applyFont="1">
      <alignment vertical="center"/>
    </xf>
    <xf borderId="5" fillId="7" fontId="3" numFmtId="0" xfId="0" applyBorder="1" applyFont="1"/>
    <xf borderId="1" fillId="10" fontId="27" numFmtId="0" xfId="0" applyAlignment="1" applyBorder="1" applyFont="1">
      <alignment readingOrder="0" shrinkToFit="0" vertical="center" wrapText="1"/>
    </xf>
    <xf borderId="1" fillId="0" fontId="3" numFmtId="0" xfId="0" applyAlignment="1" applyBorder="1" applyFont="1">
      <alignment horizontal="right" readingOrder="0" vertical="bottom"/>
    </xf>
    <xf borderId="1" fillId="11" fontId="28" numFmtId="0" xfId="0" applyAlignment="1" applyBorder="1" applyFill="1" applyFont="1">
      <alignment readingOrder="0" vertical="center"/>
    </xf>
    <xf borderId="1" fillId="11" fontId="28" numFmtId="0" xfId="0" applyAlignment="1" applyBorder="1" applyFont="1">
      <alignment horizontal="right" readingOrder="0"/>
    </xf>
    <xf borderId="13" fillId="0" fontId="28" numFmtId="0" xfId="0" applyAlignment="1" applyBorder="1" applyFont="1">
      <alignment horizontal="right" readingOrder="0"/>
    </xf>
    <xf borderId="1" fillId="0" fontId="27" numFmtId="0" xfId="0" applyAlignment="1" applyBorder="1" applyFont="1">
      <alignment shrinkToFit="0" wrapText="1"/>
    </xf>
    <xf borderId="1" fillId="10" fontId="27" numFmtId="0" xfId="0" applyAlignment="1" applyBorder="1" applyFont="1">
      <alignment shrinkToFit="0" wrapText="1"/>
    </xf>
    <xf borderId="1" fillId="0" fontId="3" numFmtId="0" xfId="0" applyAlignment="1" applyBorder="1" applyFont="1">
      <alignment horizontal="right" vertical="bottom"/>
    </xf>
    <xf borderId="1" fillId="0" fontId="28" numFmtId="0" xfId="0" applyAlignment="1" applyBorder="1" applyFont="1">
      <alignment horizontal="right" readingOrder="0"/>
    </xf>
    <xf borderId="1" fillId="0" fontId="28" numFmtId="0" xfId="0" applyAlignment="1" applyBorder="1" applyFont="1">
      <alignment horizontal="right"/>
    </xf>
    <xf borderId="0" fillId="0" fontId="6" numFmtId="0" xfId="0" applyAlignment="1" applyFont="1">
      <alignment shrinkToFit="0" wrapText="1"/>
    </xf>
    <xf borderId="13" fillId="0" fontId="28" numFmtId="0" xfId="0" applyBorder="1" applyFont="1"/>
    <xf borderId="13" fillId="0" fontId="28" numFmtId="0" xfId="0" applyAlignment="1" applyBorder="1" applyFont="1">
      <alignment horizontal="right"/>
    </xf>
    <xf borderId="14" fillId="0" fontId="28" numFmtId="0" xfId="0" applyAlignment="1" applyBorder="1" applyFont="1">
      <alignment horizontal="right"/>
    </xf>
    <xf borderId="4" fillId="0" fontId="28" numFmtId="0" xfId="0" applyAlignment="1" applyBorder="1" applyFont="1">
      <alignment horizontal="right"/>
    </xf>
    <xf borderId="0" fillId="0" fontId="26" numFmtId="9" xfId="0" applyAlignment="1" applyFont="1" applyNumberFormat="1">
      <alignment readingOrder="0" vertical="center"/>
    </xf>
    <xf borderId="4" fillId="0" fontId="28" numFmtId="0" xfId="0" applyAlignment="1" applyBorder="1" applyFont="1">
      <alignment horizontal="right" readingOrder="0"/>
    </xf>
    <xf borderId="3" fillId="0" fontId="28" numFmtId="0" xfId="0" applyAlignment="1" applyBorder="1" applyFont="1">
      <alignment readingOrder="0" vertical="center"/>
    </xf>
    <xf borderId="15" fillId="0" fontId="28" numFmtId="0" xfId="0" applyAlignment="1" applyBorder="1" applyFont="1">
      <alignment horizontal="right"/>
    </xf>
    <xf borderId="16" fillId="0" fontId="28" numFmtId="0" xfId="0" applyAlignment="1" applyBorder="1" applyFont="1">
      <alignment readingOrder="0" vertical="center"/>
    </xf>
    <xf borderId="17" fillId="12" fontId="36" numFmtId="49" xfId="0" applyAlignment="1" applyBorder="1" applyFill="1" applyFont="1" applyNumberFormat="1">
      <alignment readingOrder="0"/>
    </xf>
    <xf borderId="17" fillId="12" fontId="36" numFmtId="0" xfId="0" applyBorder="1" applyFont="1"/>
    <xf borderId="5" fillId="7" fontId="3" numFmtId="0" xfId="0" applyBorder="1" applyFont="1"/>
    <xf borderId="4" fillId="7" fontId="40" numFmtId="0" xfId="0" applyAlignment="1" applyBorder="1" applyFont="1">
      <alignment readingOrder="0" shrinkToFit="0" wrapText="1"/>
    </xf>
    <xf borderId="1" fillId="0" fontId="27" numFmtId="0" xfId="0" applyAlignment="1" applyBorder="1" applyFont="1">
      <alignment readingOrder="0" shrinkToFit="0" wrapText="1"/>
    </xf>
    <xf borderId="1" fillId="0" fontId="28" numFmtId="0" xfId="0" applyAlignment="1" applyBorder="1" applyFont="1">
      <alignment horizontal="right"/>
    </xf>
    <xf borderId="9" fillId="0" fontId="29" numFmtId="0" xfId="0" applyAlignment="1" applyBorder="1" applyFont="1">
      <alignment readingOrder="0" vertical="center"/>
    </xf>
    <xf borderId="9" fillId="0" fontId="28" numFmtId="0" xfId="0" applyAlignment="1" applyBorder="1" applyFont="1">
      <alignment horizontal="right"/>
    </xf>
    <xf borderId="9" fillId="0" fontId="28" numFmtId="0" xfId="0" applyAlignment="1" applyBorder="1" applyFont="1">
      <alignment horizontal="right" readingOrder="0"/>
    </xf>
    <xf borderId="0" fillId="0" fontId="3" numFmtId="0" xfId="0" applyAlignment="1" applyFont="1">
      <alignment shrinkToFit="0" wrapText="1"/>
    </xf>
    <xf borderId="0" fillId="0" fontId="3" numFmtId="0" xfId="0" applyAlignment="1" applyFont="1">
      <alignment vertical="bottom"/>
    </xf>
    <xf borderId="14" fillId="0" fontId="28" numFmtId="0" xfId="0" applyAlignment="1" applyBorder="1" applyFont="1">
      <alignment horizontal="right"/>
    </xf>
    <xf borderId="0" fillId="0" fontId="3" numFmtId="0" xfId="0" applyAlignment="1" applyFont="1">
      <alignment shrinkToFit="0" wrapText="1"/>
    </xf>
    <xf borderId="1" fillId="0" fontId="28" numFmtId="0" xfId="0" applyAlignment="1" applyBorder="1" applyFont="1">
      <alignment horizontal="right" shrinkToFit="0" wrapText="1"/>
    </xf>
    <xf borderId="9" fillId="0" fontId="28" numFmtId="0" xfId="0" applyAlignment="1" applyBorder="1" applyFont="1">
      <alignment horizontal="right" readingOrder="0" shrinkToFit="0" wrapText="1"/>
    </xf>
    <xf borderId="14" fillId="0" fontId="28" numFmtId="0" xfId="0" applyAlignment="1" applyBorder="1" applyFont="1">
      <alignment horizontal="right" shrinkToFit="0" wrapText="1"/>
    </xf>
    <xf borderId="3" fillId="0" fontId="26" numFmtId="0" xfId="0" applyAlignment="1" applyBorder="1" applyFont="1">
      <alignment readingOrder="0" vertical="center"/>
    </xf>
    <xf borderId="7" fillId="0" fontId="26" numFmtId="0" xfId="0" applyAlignment="1" applyBorder="1" applyFont="1">
      <alignment readingOrder="0" shrinkToFit="0" vertical="center" wrapText="1"/>
    </xf>
    <xf borderId="11" fillId="0" fontId="26" numFmtId="0" xfId="0" applyAlignment="1" applyBorder="1" applyFont="1">
      <alignment readingOrder="0" vertical="center"/>
    </xf>
    <xf borderId="1" fillId="9" fontId="42" numFmtId="169" xfId="0" applyAlignment="1" applyBorder="1" applyFont="1" applyNumberFormat="1">
      <alignment readingOrder="0" shrinkToFit="0" vertical="center" wrapText="1"/>
    </xf>
    <xf borderId="4" fillId="0" fontId="47" numFmtId="0" xfId="0" applyAlignment="1" applyBorder="1" applyFont="1">
      <alignment readingOrder="0" shrinkToFit="0" vertical="center" wrapText="0"/>
    </xf>
    <xf borderId="0" fillId="0" fontId="28" numFmtId="0" xfId="0" applyAlignment="1" applyFont="1">
      <alignment readingOrder="0" vertical="center"/>
    </xf>
    <xf borderId="0" fillId="0" fontId="28" numFmtId="0" xfId="0" applyAlignment="1" applyFont="1">
      <alignment readingOrder="0" shrinkToFit="0" vertical="center" wrapText="1"/>
    </xf>
    <xf borderId="4" fillId="0" fontId="48" numFmtId="0" xfId="0" applyAlignment="1" applyBorder="1" applyFont="1">
      <alignment readingOrder="0" vertical="center"/>
    </xf>
    <xf borderId="4" fillId="7" fontId="40" numFmtId="0" xfId="0" applyBorder="1" applyFont="1"/>
    <xf borderId="5" fillId="7" fontId="3" numFmtId="0" xfId="0" applyAlignment="1" applyBorder="1" applyFont="1">
      <alignment shrinkToFit="0" wrapText="1"/>
    </xf>
    <xf borderId="1" fillId="7" fontId="40" numFmtId="0" xfId="0" applyBorder="1" applyFont="1"/>
    <xf borderId="1" fillId="0" fontId="28" numFmtId="0" xfId="0" applyAlignment="1" applyBorder="1" applyFont="1">
      <alignment vertical="bottom"/>
    </xf>
    <xf borderId="1" fillId="0" fontId="28" numFmtId="0" xfId="0" applyAlignment="1" applyBorder="1" applyFont="1">
      <alignment horizontal="right" shrinkToFit="0" vertical="bottom" wrapText="1"/>
    </xf>
    <xf borderId="1" fillId="0" fontId="27" numFmtId="0" xfId="0" applyBorder="1" applyFont="1"/>
    <xf borderId="1" fillId="0" fontId="28" numFmtId="0" xfId="0" applyAlignment="1" applyBorder="1" applyFont="1">
      <alignment horizontal="right" shrinkToFit="0" wrapText="1"/>
    </xf>
    <xf borderId="0" fillId="0" fontId="28" numFmtId="0" xfId="0" applyAlignment="1" applyFont="1">
      <alignment shrinkToFit="0" vertical="center" wrapText="1"/>
    </xf>
    <xf borderId="1" fillId="10" fontId="26" numFmtId="0" xfId="0" applyAlignment="1" applyBorder="1" applyFont="1">
      <alignment readingOrder="0" vertical="center"/>
    </xf>
    <xf borderId="0" fillId="0" fontId="3" numFmtId="0" xfId="0" applyAlignment="1" applyFont="1">
      <alignment readingOrder="0"/>
    </xf>
    <xf borderId="0" fillId="0" fontId="26" numFmtId="0" xfId="0" applyAlignment="1" applyFont="1">
      <alignment readingOrder="0"/>
    </xf>
    <xf borderId="1" fillId="0" fontId="27" numFmtId="0" xfId="0" applyBorder="1" applyFont="1"/>
    <xf borderId="4" fillId="10" fontId="26" numFmtId="0" xfId="0" applyAlignment="1" applyBorder="1" applyFont="1">
      <alignment readingOrder="0" shrinkToFit="0" vertical="center" wrapText="1"/>
    </xf>
    <xf borderId="4" fillId="7" fontId="40" numFmtId="0" xfId="0" applyAlignment="1" applyBorder="1" applyFont="1">
      <alignment vertical="bottom"/>
    </xf>
    <xf borderId="5" fillId="7" fontId="3" numFmtId="0" xfId="0" applyAlignment="1" applyBorder="1" applyFont="1">
      <alignment vertical="bottom"/>
    </xf>
    <xf borderId="1" fillId="7" fontId="40" numFmtId="0" xfId="0" applyAlignment="1" applyBorder="1" applyFont="1">
      <alignment vertical="bottom"/>
    </xf>
    <xf borderId="1" fillId="0" fontId="27" numFmtId="0" xfId="0" applyAlignment="1" applyBorder="1" applyFont="1">
      <alignment shrinkToFit="0" vertical="bottom" wrapText="1"/>
    </xf>
    <xf borderId="1" fillId="13" fontId="28" numFmtId="0" xfId="0" applyAlignment="1" applyBorder="1" applyFill="1" applyFont="1">
      <alignment vertical="bottom"/>
    </xf>
    <xf borderId="1" fillId="0" fontId="28" numFmtId="0" xfId="0" applyAlignment="1" applyBorder="1" applyFont="1">
      <alignment horizontal="right" vertical="bottom"/>
    </xf>
    <xf borderId="1" fillId="0" fontId="27" numFmtId="0" xfId="0" applyAlignment="1" applyBorder="1" applyFont="1">
      <alignment vertical="bottom"/>
    </xf>
    <xf borderId="1" fillId="0" fontId="28" numFmtId="0" xfId="0" applyAlignment="1" applyBorder="1" applyFont="1">
      <alignment horizontal="right" vertical="bottom"/>
    </xf>
    <xf borderId="3" fillId="0" fontId="26" numFmtId="0" xfId="0" applyAlignment="1" applyBorder="1" applyFont="1">
      <alignment readingOrder="0" shrinkToFit="0" vertical="center" wrapText="1"/>
    </xf>
    <xf borderId="0" fillId="8" fontId="40" numFmtId="0" xfId="0" applyFont="1"/>
    <xf borderId="0" fillId="8" fontId="3" numFmtId="0" xfId="0" applyFont="1"/>
    <xf borderId="0" fillId="8" fontId="3" numFmtId="0" xfId="0" applyAlignment="1" applyFont="1">
      <alignment shrinkToFit="0" wrapText="1"/>
    </xf>
    <xf borderId="1" fillId="7" fontId="49" numFmtId="0" xfId="0" applyAlignment="1" applyBorder="1" applyFont="1">
      <alignment shrinkToFit="0" wrapText="1"/>
    </xf>
    <xf borderId="4" fillId="7" fontId="49" numFmtId="0" xfId="0" applyAlignment="1" applyBorder="1" applyFont="1">
      <alignment shrinkToFit="0" wrapText="1"/>
    </xf>
    <xf borderId="6" fillId="7" fontId="3" numFmtId="0" xfId="0" applyBorder="1" applyFont="1"/>
    <xf borderId="1" fillId="0" fontId="36" numFmtId="0" xfId="0" applyAlignment="1" applyBorder="1" applyFont="1">
      <alignment shrinkToFit="0" wrapText="1"/>
    </xf>
    <xf borderId="1" fillId="9" fontId="28" numFmtId="164" xfId="0" applyAlignment="1" applyBorder="1" applyFont="1" applyNumberFormat="1">
      <alignment horizontal="right" shrinkToFit="0" vertical="bottom" wrapText="1"/>
    </xf>
    <xf borderId="1" fillId="9" fontId="28" numFmtId="0" xfId="0" applyAlignment="1" applyBorder="1" applyFont="1">
      <alignment horizontal="center" shrinkToFit="0" vertical="bottom" wrapText="1"/>
    </xf>
    <xf borderId="4" fillId="0" fontId="50" numFmtId="0" xfId="0" applyAlignment="1" applyBorder="1" applyFont="1">
      <alignment shrinkToFit="0" wrapText="0"/>
    </xf>
    <xf borderId="5" fillId="0" fontId="3" numFmtId="0" xfId="0" applyBorder="1" applyFont="1"/>
    <xf borderId="6" fillId="0" fontId="3" numFmtId="0" xfId="0" applyBorder="1" applyFont="1"/>
    <xf borderId="1" fillId="7" fontId="51" numFmtId="0" xfId="0" applyBorder="1" applyFont="1"/>
    <xf borderId="1" fillId="7" fontId="51" numFmtId="0" xfId="0" applyAlignment="1" applyBorder="1" applyFont="1">
      <alignment readingOrder="0"/>
    </xf>
    <xf borderId="4" fillId="3" fontId="38" numFmtId="0" xfId="0" applyBorder="1" applyFont="1"/>
    <xf borderId="1" fillId="0" fontId="36" numFmtId="9" xfId="0" applyAlignment="1" applyBorder="1" applyFont="1" applyNumberFormat="1">
      <alignment horizontal="right" readingOrder="0"/>
    </xf>
    <xf borderId="1" fillId="0" fontId="36" numFmtId="0" xfId="0" applyAlignment="1" applyBorder="1" applyFont="1">
      <alignment readingOrder="0"/>
    </xf>
    <xf borderId="1" fillId="0" fontId="36" numFmtId="9" xfId="0" applyAlignment="1" applyBorder="1" applyFont="1" applyNumberFormat="1">
      <alignment horizontal="right"/>
    </xf>
    <xf borderId="4" fillId="12" fontId="28" numFmtId="0" xfId="0" applyAlignment="1" applyBorder="1" applyFont="1">
      <alignment vertical="bottom"/>
    </xf>
    <xf borderId="1" fillId="12" fontId="28" numFmtId="0" xfId="0" applyAlignment="1" applyBorder="1" applyFont="1">
      <alignment vertical="bottom"/>
    </xf>
    <xf borderId="4" fillId="0" fontId="27" numFmtId="0" xfId="0" applyAlignment="1" applyBorder="1" applyFont="1">
      <alignment readingOrder="0" vertical="bottom"/>
    </xf>
    <xf borderId="1" fillId="0" fontId="28" numFmtId="0" xfId="0" applyAlignment="1" applyBorder="1" applyFont="1">
      <alignment readingOrder="0" vertical="bottom"/>
    </xf>
    <xf borderId="1" fillId="0" fontId="36" numFmtId="170" xfId="0" applyAlignment="1" applyBorder="1" applyFont="1" applyNumberFormat="1">
      <alignment horizontal="right" readingOrder="0" vertical="bottom"/>
    </xf>
    <xf borderId="1" fillId="0" fontId="28" numFmtId="0" xfId="0" applyAlignment="1" applyBorder="1" applyFont="1">
      <alignment horizontal="right" readingOrder="0" vertical="bottom"/>
    </xf>
    <xf borderId="4" fillId="0" fontId="27" numFmtId="0" xfId="0" applyAlignment="1" applyBorder="1" applyFont="1">
      <alignment vertical="bottom"/>
    </xf>
    <xf borderId="4" fillId="0" fontId="52" numFmtId="0" xfId="0" applyAlignment="1" applyBorder="1" applyFont="1">
      <alignment vertical="bottom"/>
    </xf>
    <xf borderId="1" fillId="0" fontId="53" numFmtId="0" xfId="0" applyAlignment="1" applyBorder="1" applyFont="1">
      <alignment vertical="bottom"/>
    </xf>
    <xf borderId="1" fillId="0" fontId="54" numFmtId="170" xfId="0" applyAlignment="1" applyBorder="1" applyFont="1" applyNumberFormat="1">
      <alignment horizontal="right" vertical="bottom"/>
    </xf>
    <xf borderId="1" fillId="0" fontId="53" numFmtId="0" xfId="0" applyAlignment="1" applyBorder="1" applyFont="1">
      <alignment horizontal="right" vertical="bottom"/>
    </xf>
    <xf borderId="0" fillId="0" fontId="28" numFmtId="0" xfId="0" applyAlignment="1" applyFont="1">
      <alignment vertical="bottom"/>
    </xf>
    <xf borderId="1" fillId="0" fontId="26" numFmtId="0" xfId="0" applyAlignment="1" applyBorder="1" applyFont="1">
      <alignment readingOrder="0" shrinkToFit="0" wrapText="1"/>
    </xf>
    <xf borderId="1" fillId="0" fontId="29" numFmtId="0" xfId="0" applyAlignment="1" applyBorder="1" applyFont="1">
      <alignment readingOrder="0" shrinkToFit="0" vertical="center" wrapText="1"/>
    </xf>
    <xf borderId="4" fillId="0" fontId="36" numFmtId="0" xfId="0" applyAlignment="1" applyBorder="1" applyFont="1">
      <alignment readingOrder="0"/>
    </xf>
    <xf borderId="1" fillId="0" fontId="28" numFmtId="0" xfId="0" applyAlignment="1" applyBorder="1" applyFont="1">
      <alignment readingOrder="0" shrinkToFit="0" vertical="bottom" wrapText="1"/>
    </xf>
    <xf borderId="1" fillId="9" fontId="28" numFmtId="164" xfId="0" applyAlignment="1" applyBorder="1" applyFont="1" applyNumberFormat="1">
      <alignment horizontal="right" readingOrder="0" shrinkToFit="0" vertical="bottom" wrapText="1"/>
    </xf>
    <xf borderId="0" fillId="0" fontId="29" numFmtId="0" xfId="0" applyAlignment="1" applyFont="1">
      <alignment readingOrder="0" shrinkToFit="0" vertical="center" wrapText="1"/>
    </xf>
    <xf borderId="0" fillId="0" fontId="36" numFmtId="0" xfId="0" applyAlignment="1" applyFont="1">
      <alignment vertical="center"/>
    </xf>
    <xf borderId="0" fillId="0" fontId="36" numFmtId="0" xfId="0" applyAlignment="1" applyFont="1">
      <alignment horizontal="left" vertical="center"/>
    </xf>
    <xf borderId="0" fillId="0" fontId="19" numFmtId="0" xfId="0" applyFont="1"/>
    <xf borderId="1" fillId="14" fontId="36" numFmtId="0" xfId="0" applyAlignment="1" applyBorder="1" applyFill="1" applyFont="1">
      <alignment readingOrder="0" shrinkToFit="0" vertical="center" wrapText="1"/>
    </xf>
    <xf borderId="1" fillId="0" fontId="36" numFmtId="0" xfId="0" applyAlignment="1" applyBorder="1" applyFont="1">
      <alignment readingOrder="0" shrinkToFit="0" vertical="center" wrapText="1"/>
    </xf>
    <xf borderId="0" fillId="0" fontId="36" numFmtId="0" xfId="0" applyAlignment="1" applyFont="1">
      <alignment readingOrder="0" vertical="center"/>
    </xf>
    <xf borderId="1" fillId="7" fontId="49" numFmtId="0" xfId="0" applyAlignment="1" applyBorder="1" applyFont="1">
      <alignment shrinkToFit="0" vertical="center" wrapText="1"/>
    </xf>
    <xf borderId="4" fillId="7" fontId="49" numFmtId="0" xfId="0" applyAlignment="1" applyBorder="1" applyFont="1">
      <alignment shrinkToFit="0" vertical="center" wrapText="1"/>
    </xf>
    <xf borderId="5" fillId="7" fontId="49" numFmtId="0" xfId="0" applyAlignment="1" applyBorder="1" applyFont="1">
      <alignment shrinkToFit="0" vertical="center" wrapText="1"/>
    </xf>
    <xf borderId="6" fillId="7" fontId="49" numFmtId="0" xfId="0" applyAlignment="1" applyBorder="1" applyFont="1">
      <alignment shrinkToFit="0" vertical="center" wrapText="1"/>
    </xf>
    <xf borderId="0" fillId="0" fontId="19" numFmtId="0" xfId="0" applyAlignment="1" applyFont="1">
      <alignment readingOrder="0" vertical="center"/>
    </xf>
    <xf borderId="0" fillId="0" fontId="19" numFmtId="0" xfId="0" applyAlignment="1" applyFont="1">
      <alignment readingOrder="0" shrinkToFit="0" vertical="center" wrapText="1"/>
    </xf>
    <xf borderId="1" fillId="0" fontId="36" numFmtId="0" xfId="0" applyAlignment="1" applyBorder="1" applyFont="1">
      <alignment shrinkToFit="0" vertical="center" wrapText="1"/>
    </xf>
    <xf borderId="4" fillId="0" fontId="55" numFmtId="0" xfId="0" applyAlignment="1" applyBorder="1" applyFont="1">
      <alignment readingOrder="0" shrinkToFit="0" vertical="center" wrapText="0"/>
    </xf>
    <xf borderId="5" fillId="0" fontId="19" numFmtId="0" xfId="0" applyAlignment="1" applyBorder="1" applyFont="1">
      <alignment shrinkToFit="0" vertical="center" wrapText="0"/>
    </xf>
    <xf borderId="6" fillId="0" fontId="19" numFmtId="0" xfId="0" applyAlignment="1" applyBorder="1" applyFont="1">
      <alignment shrinkToFit="0" vertical="center" wrapText="0"/>
    </xf>
    <xf borderId="1" fillId="7" fontId="51" numFmtId="0" xfId="0" applyAlignment="1" applyBorder="1" applyFont="1">
      <alignment horizontal="left" readingOrder="0" vertical="center"/>
    </xf>
    <xf borderId="1" fillId="0" fontId="19" numFmtId="0" xfId="0" applyAlignment="1" applyBorder="1" applyFont="1">
      <alignment readingOrder="0" vertical="center"/>
    </xf>
    <xf borderId="17" fillId="0" fontId="56" numFmtId="49" xfId="0" applyAlignment="1" applyBorder="1" applyFont="1" applyNumberFormat="1">
      <alignment horizontal="left" readingOrder="0" vertical="center"/>
    </xf>
    <xf borderId="1" fillId="0" fontId="19" numFmtId="0" xfId="0" applyAlignment="1" applyBorder="1" applyFont="1">
      <alignment readingOrder="0" shrinkToFit="0" vertical="center" wrapText="1"/>
    </xf>
    <xf borderId="4" fillId="3" fontId="38" numFmtId="0" xfId="0" applyAlignment="1" applyBorder="1" applyFont="1">
      <alignment readingOrder="0" vertical="bottom"/>
    </xf>
    <xf borderId="4" fillId="0" fontId="19" numFmtId="0" xfId="0" applyAlignment="1" applyBorder="1" applyFont="1">
      <alignment readingOrder="0" vertical="center"/>
    </xf>
    <xf borderId="3" fillId="0" fontId="19" numFmtId="0" xfId="0" applyAlignment="1" applyBorder="1" applyFont="1">
      <alignment readingOrder="0" vertical="center"/>
    </xf>
    <xf borderId="4" fillId="0" fontId="36" numFmtId="0" xfId="0" applyAlignment="1" applyBorder="1" applyFont="1">
      <alignment shrinkToFit="0" vertical="bottom" wrapText="1"/>
    </xf>
    <xf borderId="1" fillId="0" fontId="36" numFmtId="0" xfId="0" applyAlignment="1" applyBorder="1" applyFont="1">
      <alignment horizontal="right" readingOrder="0" vertical="bottom"/>
    </xf>
    <xf borderId="4" fillId="0" fontId="19" numFmtId="0" xfId="0" applyAlignment="1" applyBorder="1" applyFont="1">
      <alignment readingOrder="0" shrinkToFit="0" vertical="center" wrapText="1"/>
    </xf>
    <xf borderId="3" fillId="0" fontId="19" numFmtId="0" xfId="0" applyAlignment="1" applyBorder="1" applyFont="1">
      <alignment readingOrder="0" shrinkToFit="0" vertical="center" wrapText="1"/>
    </xf>
    <xf borderId="4" fillId="0" fontId="57" numFmtId="0" xfId="0" applyAlignment="1" applyBorder="1" applyFont="1">
      <alignment readingOrder="0" shrinkToFit="0" vertical="bottom" wrapText="1"/>
    </xf>
    <xf borderId="1" fillId="7" fontId="58" numFmtId="0" xfId="0" applyAlignment="1" applyBorder="1" applyFont="1">
      <alignment readingOrder="0" vertical="center"/>
    </xf>
    <xf borderId="1" fillId="0" fontId="36" numFmtId="0" xfId="0" applyAlignment="1" applyBorder="1" applyFont="1">
      <alignment readingOrder="0" vertical="bottom"/>
    </xf>
    <xf borderId="1" fillId="0" fontId="19" numFmtId="0" xfId="0" applyAlignment="1" applyBorder="1" applyFont="1">
      <alignment readingOrder="0" vertical="bottom"/>
    </xf>
    <xf borderId="1" fillId="0" fontId="19" numFmtId="9" xfId="0" applyAlignment="1" applyBorder="1" applyFont="1" applyNumberFormat="1">
      <alignment readingOrder="0" vertical="bottom"/>
    </xf>
    <xf borderId="0" fillId="0" fontId="59" numFmtId="0" xfId="0" applyAlignment="1" applyFont="1">
      <alignment readingOrder="0" vertical="center"/>
    </xf>
    <xf borderId="0" fillId="8" fontId="51" numFmtId="0" xfId="0" applyFont="1"/>
    <xf borderId="0" fillId="8" fontId="36" numFmtId="0" xfId="0" applyFont="1"/>
    <xf borderId="0" fillId="0" fontId="38" numFmtId="0" xfId="0" applyFont="1"/>
    <xf borderId="0" fillId="0" fontId="36" numFmtId="0" xfId="0" applyFont="1"/>
    <xf borderId="1" fillId="0" fontId="38" numFmtId="0" xfId="0" applyAlignment="1" applyBorder="1" applyFont="1">
      <alignment shrinkToFit="0" wrapText="1"/>
    </xf>
    <xf borderId="1" fillId="0" fontId="38" numFmtId="0" xfId="0" applyAlignment="1" applyBorder="1" applyFont="1">
      <alignment shrinkToFit="0" wrapText="1"/>
    </xf>
    <xf borderId="0" fillId="0" fontId="36" numFmtId="0" xfId="0" applyAlignment="1" applyFont="1">
      <alignment vertical="bottom"/>
    </xf>
    <xf borderId="1" fillId="0" fontId="36" numFmtId="0" xfId="0" applyBorder="1" applyFont="1"/>
    <xf borderId="1" fillId="0" fontId="36" numFmtId="0" xfId="0" applyAlignment="1" applyBorder="1" applyFont="1">
      <alignment horizontal="right"/>
    </xf>
    <xf borderId="1" fillId="10" fontId="36" numFmtId="0" xfId="0" applyAlignment="1" applyBorder="1" applyFont="1">
      <alignment horizontal="right"/>
    </xf>
    <xf borderId="1" fillId="0" fontId="36" numFmtId="0" xfId="0" applyAlignment="1" applyBorder="1" applyFont="1">
      <alignment horizontal="right"/>
    </xf>
    <xf borderId="1" fillId="10" fontId="36" numFmtId="0" xfId="0" applyAlignment="1" applyBorder="1" applyFont="1">
      <alignment horizontal="right"/>
    </xf>
    <xf borderId="1" fillId="10" fontId="36" numFmtId="9" xfId="0" applyAlignment="1" applyBorder="1" applyFont="1" applyNumberFormat="1">
      <alignment horizontal="right"/>
    </xf>
    <xf borderId="0" fillId="0" fontId="36" numFmtId="0" xfId="0" applyAlignment="1" applyFont="1">
      <alignment vertical="bottom"/>
    </xf>
    <xf borderId="1" fillId="0" fontId="38" numFmtId="0" xfId="0" applyBorder="1" applyFont="1"/>
    <xf borderId="0" fillId="8" fontId="36" numFmtId="0" xfId="0" applyFont="1"/>
    <xf borderId="0" fillId="0" fontId="36" numFmtId="3" xfId="0" applyFont="1" applyNumberFormat="1"/>
    <xf borderId="1" fillId="0" fontId="38" numFmtId="0" xfId="0" applyAlignment="1" applyBorder="1" applyFont="1">
      <alignment horizontal="right"/>
    </xf>
    <xf borderId="1" fillId="0" fontId="38" numFmtId="0" xfId="0" applyAlignment="1" applyBorder="1" applyFont="1">
      <alignment vertical="bottom"/>
    </xf>
    <xf borderId="1" fillId="0" fontId="38" numFmtId="0" xfId="0" applyAlignment="1" applyBorder="1" applyFont="1">
      <alignment horizontal="right" vertical="bottom"/>
    </xf>
    <xf borderId="1" fillId="15" fontId="36" numFmtId="0" xfId="0" applyBorder="1" applyFill="1" applyFont="1"/>
    <xf borderId="0" fillId="8" fontId="36" numFmtId="3" xfId="0" applyFont="1" applyNumberFormat="1"/>
    <xf borderId="8" fillId="0" fontId="36" numFmtId="0" xfId="0" applyBorder="1" applyFont="1"/>
    <xf borderId="8" fillId="0" fontId="36" numFmtId="0" xfId="0" applyBorder="1" applyFont="1"/>
    <xf borderId="17" fillId="7" fontId="51" numFmtId="0" xfId="0" applyBorder="1" applyFont="1"/>
    <xf borderId="1" fillId="0" fontId="38" numFmtId="0" xfId="0" applyAlignment="1" applyBorder="1" applyFont="1">
      <alignment readingOrder="0" shrinkToFit="0" wrapText="1"/>
    </xf>
    <xf borderId="18" fillId="0" fontId="36" numFmtId="0" xfId="0" applyBorder="1" applyFont="1"/>
    <xf borderId="17" fillId="0" fontId="38" numFmtId="0" xfId="0" applyAlignment="1" applyBorder="1" applyFont="1">
      <alignment horizontal="right"/>
    </xf>
    <xf borderId="1" fillId="10" fontId="36" numFmtId="0" xfId="0" applyAlignment="1" applyBorder="1" applyFont="1">
      <alignment horizontal="right" readingOrder="0"/>
    </xf>
    <xf borderId="1" fillId="0" fontId="36" numFmtId="0" xfId="0" applyAlignment="1" applyBorder="1" applyFont="1">
      <alignment horizontal="right" readingOrder="0"/>
    </xf>
    <xf borderId="0" fillId="0" fontId="36" numFmtId="0" xfId="0" applyAlignment="1" applyFont="1">
      <alignment readingOrder="0" vertical="bottom"/>
    </xf>
    <xf borderId="17" fillId="0" fontId="38" numFmtId="0" xfId="0" applyAlignment="1" applyBorder="1" applyFont="1">
      <alignment horizontal="right" readingOrder="0"/>
    </xf>
    <xf borderId="1" fillId="11" fontId="38" numFmtId="0" xfId="0" applyAlignment="1" applyBorder="1" applyFont="1">
      <alignment horizontal="right" readingOrder="0"/>
    </xf>
    <xf borderId="1" fillId="10" fontId="38" numFmtId="0" xfId="0" applyAlignment="1" applyBorder="1" applyFont="1">
      <alignment horizontal="right"/>
    </xf>
    <xf borderId="1" fillId="0" fontId="36" numFmtId="0" xfId="0" applyAlignment="1" applyBorder="1" applyFont="1">
      <alignment horizontal="right" vertical="bottom"/>
    </xf>
    <xf quotePrefix="1" borderId="1" fillId="0" fontId="38" numFmtId="0" xfId="0" applyAlignment="1" applyBorder="1" applyFont="1">
      <alignment horizontal="right"/>
    </xf>
    <xf quotePrefix="1" borderId="1" fillId="2" fontId="38" numFmtId="0" xfId="0" applyAlignment="1" applyBorder="1" applyFont="1">
      <alignment horizontal="right"/>
    </xf>
    <xf borderId="1" fillId="15" fontId="36" numFmtId="0" xfId="0" applyAlignment="1" applyBorder="1" applyFont="1">
      <alignment vertical="bottom"/>
    </xf>
    <xf borderId="1" fillId="10" fontId="36" numFmtId="0" xfId="0" applyAlignment="1" applyBorder="1" applyFont="1">
      <alignment horizontal="right" vertical="bottom"/>
    </xf>
    <xf borderId="1" fillId="0" fontId="36" numFmtId="0" xfId="0" applyAlignment="1" applyBorder="1" applyFont="1">
      <alignment horizontal="right" vertical="bottom"/>
    </xf>
    <xf borderId="1" fillId="10" fontId="36" numFmtId="0" xfId="0" applyAlignment="1" applyBorder="1" applyFont="1">
      <alignment horizontal="right" vertical="bottom"/>
    </xf>
    <xf borderId="0" fillId="2" fontId="3" numFmtId="0" xfId="0" applyAlignment="1" applyFont="1">
      <alignment vertical="bottom"/>
    </xf>
    <xf borderId="0" fillId="0" fontId="56" numFmtId="0" xfId="0" applyAlignment="1" applyFont="1">
      <alignment horizontal="center" vertical="bottom"/>
    </xf>
    <xf borderId="0" fillId="0" fontId="56" numFmtId="171" xfId="0" applyAlignment="1" applyFont="1" applyNumberFormat="1">
      <alignment shrinkToFit="0" vertical="bottom" wrapText="1"/>
    </xf>
    <xf borderId="0" fillId="0" fontId="56" numFmtId="0" xfId="0" applyAlignment="1" applyFont="1">
      <alignment horizontal="center" readingOrder="0" shrinkToFit="0" vertical="bottom" wrapText="1"/>
    </xf>
    <xf borderId="0" fillId="0" fontId="56" numFmtId="0" xfId="0" applyAlignment="1" applyFont="1">
      <alignment horizontal="center" shrinkToFit="0" vertical="bottom" wrapText="1"/>
    </xf>
    <xf borderId="0" fillId="0" fontId="36" numFmtId="0" xfId="0" applyAlignment="1" applyFont="1">
      <alignment readingOrder="0" shrinkToFit="0" vertical="bottom" wrapText="1"/>
    </xf>
    <xf borderId="0" fillId="0" fontId="36" numFmtId="0" xfId="0" applyAlignment="1" applyFont="1">
      <alignment horizontal="center"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2" fontId="36" numFmtId="0" xfId="0" applyAlignment="1" applyFont="1">
      <alignment shrinkToFit="0" vertical="bottom" wrapText="1"/>
    </xf>
    <xf borderId="0" fillId="0" fontId="49" numFmtId="0" xfId="0" applyAlignment="1" applyFont="1">
      <alignment horizontal="right" vertical="bottom"/>
    </xf>
    <xf borderId="0" fillId="8" fontId="51" numFmtId="0" xfId="0" applyAlignment="1" applyFont="1">
      <alignment horizontal="left" readingOrder="0" shrinkToFit="0" vertical="center" wrapText="1"/>
    </xf>
    <xf borderId="0" fillId="8" fontId="51" numFmtId="0" xfId="0" applyAlignment="1" applyFont="1">
      <alignment readingOrder="0" shrinkToFit="0" vertical="center" wrapText="1"/>
    </xf>
    <xf borderId="0" fillId="8" fontId="36" numFmtId="0" xfId="0" applyAlignment="1" applyFont="1">
      <alignment shrinkToFit="0" vertical="center" wrapText="1"/>
    </xf>
    <xf borderId="0" fillId="2" fontId="36" numFmtId="0" xfId="0" applyAlignment="1" applyFont="1">
      <alignment shrinkToFit="0" vertical="center" wrapText="1"/>
    </xf>
    <xf borderId="0" fillId="0" fontId="19" numFmtId="0" xfId="0" applyAlignment="1" applyFont="1">
      <alignment shrinkToFit="0" vertical="center" wrapText="1"/>
    </xf>
    <xf borderId="0" fillId="2" fontId="19" numFmtId="0" xfId="0" applyAlignment="1" applyFont="1">
      <alignment shrinkToFit="0" vertical="center" wrapText="1"/>
    </xf>
    <xf borderId="0" fillId="0" fontId="3" numFmtId="0" xfId="0" applyAlignment="1" applyFont="1">
      <alignment readingOrder="0" vertical="bottom"/>
    </xf>
    <xf borderId="4" fillId="0" fontId="36" numFmtId="0" xfId="0" applyAlignment="1" applyBorder="1" applyFont="1">
      <alignment readingOrder="0" shrinkToFit="0" vertical="center" wrapText="1"/>
    </xf>
    <xf borderId="5" fillId="0" fontId="36" numFmtId="0" xfId="0" applyAlignment="1" applyBorder="1" applyFont="1">
      <alignment shrinkToFit="0" vertical="center" wrapText="1"/>
    </xf>
    <xf borderId="6" fillId="0" fontId="36" numFmtId="0" xfId="0" applyAlignment="1" applyBorder="1" applyFont="1">
      <alignment shrinkToFit="0" vertical="center" wrapText="1"/>
    </xf>
    <xf borderId="1" fillId="9" fontId="56" numFmtId="169" xfId="0" applyAlignment="1" applyBorder="1" applyFont="1" applyNumberFormat="1">
      <alignment readingOrder="0" shrinkToFit="0" vertical="center" wrapText="1"/>
    </xf>
    <xf borderId="1" fillId="9" fontId="56" numFmtId="0" xfId="0" applyAlignment="1" applyBorder="1" applyFont="1">
      <alignment horizontal="center" shrinkToFit="0" vertical="center" wrapText="1"/>
    </xf>
    <xf borderId="1" fillId="7" fontId="51" numFmtId="0" xfId="0" applyAlignment="1" applyBorder="1" applyFont="1">
      <alignment horizontal="left" readingOrder="0" shrinkToFit="0" vertical="center" wrapText="1"/>
    </xf>
    <xf borderId="1" fillId="0" fontId="38" numFmtId="0" xfId="0" applyAlignment="1" applyBorder="1" applyFont="1">
      <alignment readingOrder="0" shrinkToFit="0" vertical="center" wrapText="1"/>
    </xf>
    <xf borderId="1" fillId="0" fontId="60" numFmtId="0" xfId="0" applyAlignment="1" applyBorder="1" applyFont="1">
      <alignment readingOrder="0" shrinkToFit="0" vertical="center" wrapText="1"/>
    </xf>
    <xf borderId="1" fillId="0" fontId="60" numFmtId="0" xfId="0" applyAlignment="1" applyBorder="1" applyFont="1">
      <alignment horizontal="left" readingOrder="0" shrinkToFit="0" vertical="center" wrapText="1"/>
    </xf>
    <xf borderId="0" fillId="2" fontId="38" numFmtId="0" xfId="0" applyAlignment="1" applyFont="1">
      <alignment readingOrder="0" shrinkToFit="0" vertical="center" wrapText="1"/>
    </xf>
    <xf borderId="11" fillId="0" fontId="38" numFmtId="0" xfId="0" applyAlignment="1" applyBorder="1" applyFont="1">
      <alignment horizontal="left" readingOrder="0" shrinkToFit="0" vertical="center" wrapText="1"/>
    </xf>
    <xf borderId="1" fillId="10" fontId="36" numFmtId="0" xfId="0" applyAlignment="1" applyBorder="1" applyFont="1">
      <alignment horizontal="right" shrinkToFit="0" wrapText="1"/>
    </xf>
    <xf borderId="0" fillId="2" fontId="36" numFmtId="0" xfId="0" applyAlignment="1" applyFont="1">
      <alignment horizontal="right" shrinkToFit="0" wrapText="1"/>
    </xf>
    <xf borderId="1" fillId="10" fontId="36" numFmtId="0" xfId="0" applyAlignment="1" applyBorder="1" applyFont="1">
      <alignment readingOrder="0" shrinkToFit="0" vertical="center" wrapText="1"/>
    </xf>
    <xf borderId="1" fillId="0" fontId="36" numFmtId="0" xfId="0" applyAlignment="1" applyBorder="1" applyFont="1">
      <alignment horizontal="right" shrinkToFit="0" wrapText="1"/>
    </xf>
    <xf borderId="1" fillId="10" fontId="36" numFmtId="0" xfId="0" applyAlignment="1" applyBorder="1" applyFont="1">
      <alignment horizontal="right" shrinkToFit="0" vertical="bottom" wrapText="1"/>
    </xf>
    <xf borderId="0" fillId="2" fontId="36" numFmtId="0" xfId="0" applyAlignment="1" applyFont="1">
      <alignment readingOrder="0" shrinkToFit="0" vertical="center" wrapText="1"/>
    </xf>
    <xf borderId="0" fillId="0" fontId="49" numFmtId="0" xfId="0" applyAlignment="1" applyFont="1">
      <alignment horizontal="right" readingOrder="0" vertical="bottom"/>
    </xf>
    <xf borderId="1" fillId="0" fontId="36" numFmtId="0" xfId="0" applyAlignment="1" applyBorder="1" applyFont="1">
      <alignment horizontal="right" readingOrder="0" shrinkToFit="0" wrapText="1"/>
    </xf>
    <xf borderId="11" fillId="11" fontId="38" numFmtId="0" xfId="0" applyAlignment="1" applyBorder="1" applyFont="1">
      <alignment horizontal="left" readingOrder="0" shrinkToFit="0" vertical="center" wrapText="1"/>
    </xf>
    <xf borderId="1" fillId="10" fontId="36" numFmtId="0" xfId="0" applyAlignment="1" applyBorder="1" applyFont="1">
      <alignment horizontal="right" readingOrder="0" shrinkToFit="0" wrapText="1"/>
    </xf>
    <xf borderId="0" fillId="0" fontId="49" numFmtId="0" xfId="0" applyAlignment="1" applyFont="1">
      <alignment vertical="bottom"/>
    </xf>
    <xf borderId="0" fillId="0" fontId="36" numFmtId="0" xfId="0" applyAlignment="1" applyFont="1">
      <alignment readingOrder="0" shrinkToFit="0" vertical="center" wrapText="1"/>
    </xf>
    <xf borderId="1" fillId="0" fontId="36" numFmtId="0" xfId="0" applyAlignment="1" applyBorder="1" applyFont="1">
      <alignment horizontal="right" shrinkToFit="0" vertical="bottom" wrapText="1"/>
    </xf>
    <xf borderId="11" fillId="10" fontId="38" numFmtId="0" xfId="0" applyAlignment="1" applyBorder="1" applyFont="1">
      <alignment horizontal="left" readingOrder="0" shrinkToFit="0" vertical="center" wrapText="1"/>
    </xf>
    <xf borderId="0" fillId="0" fontId="36" numFmtId="0" xfId="0" applyAlignment="1" applyFont="1">
      <alignment horizontal="left" shrinkToFit="0" vertical="center" wrapText="1"/>
    </xf>
    <xf borderId="0" fillId="0" fontId="36" numFmtId="0" xfId="0" applyAlignment="1" applyFont="1">
      <alignment shrinkToFit="0" vertical="center" wrapText="1"/>
    </xf>
    <xf borderId="0" fillId="0" fontId="19" numFmtId="0" xfId="0" applyAlignment="1" applyFont="1">
      <alignment shrinkToFit="0" wrapText="1"/>
    </xf>
    <xf borderId="1" fillId="0" fontId="38" numFmtId="0" xfId="0" applyAlignment="1" applyBorder="1" applyFont="1">
      <alignment horizontal="left" readingOrder="0" shrinkToFit="0" vertical="center" wrapText="1"/>
    </xf>
    <xf borderId="0" fillId="0" fontId="38" numFmtId="0" xfId="0" applyAlignment="1" applyFont="1">
      <alignment horizontal="left" readingOrder="0" shrinkToFit="0" vertical="center" wrapText="1"/>
    </xf>
    <xf borderId="2" fillId="4" fontId="3" numFmtId="0" xfId="0" applyAlignment="1" applyBorder="1" applyFont="1">
      <alignment shrinkToFit="0" vertical="bottom" wrapText="0"/>
    </xf>
    <xf borderId="2" fillId="4" fontId="21" numFmtId="0" xfId="0" applyAlignment="1" applyBorder="1" applyFont="1">
      <alignment vertical="bottom"/>
    </xf>
    <xf borderId="0" fillId="0" fontId="61" numFmtId="0" xfId="0" applyAlignment="1" applyFont="1">
      <alignment vertical="center"/>
    </xf>
    <xf borderId="0" fillId="0" fontId="62" numFmtId="0" xfId="0" applyAlignment="1" applyFont="1">
      <alignment readingOrder="0" vertical="center"/>
    </xf>
    <xf borderId="0" fillId="0" fontId="61" numFmtId="0" xfId="0" applyAlignment="1" applyFont="1">
      <alignment readingOrder="0" shrinkToFit="0" vertical="center" wrapText="0"/>
    </xf>
    <xf borderId="0" fillId="0" fontId="63" numFmtId="0" xfId="0" applyAlignment="1" applyFont="1">
      <alignment vertical="center"/>
    </xf>
    <xf borderId="0" fillId="0" fontId="63" numFmtId="0" xfId="0" applyAlignment="1" applyFont="1">
      <alignment readingOrder="0" vertical="center"/>
    </xf>
    <xf borderId="0" fillId="0" fontId="23" numFmtId="0" xfId="0" applyAlignment="1" applyFont="1">
      <alignment readingOrder="0" shrinkToFit="0" vertical="center" wrapText="0"/>
    </xf>
    <xf borderId="0" fillId="2" fontId="64" numFmtId="0" xfId="0" applyAlignment="1" applyFont="1">
      <alignment horizontal="left" readingOrder="0"/>
    </xf>
    <xf borderId="0" fillId="0" fontId="65" numFmtId="0" xfId="0" applyAlignment="1" applyFont="1">
      <alignment readingOrder="0" vertical="center"/>
    </xf>
    <xf borderId="0" fillId="0" fontId="61" numFmtId="0" xfId="0" applyAlignment="1" applyFont="1">
      <alignment readingOrder="0" vertical="center"/>
    </xf>
    <xf borderId="0" fillId="0" fontId="63" numFmtId="0" xfId="0" applyAlignment="1" applyFont="1">
      <alignment shrinkToFit="0" vertical="center" wrapText="0"/>
    </xf>
    <xf borderId="0" fillId="0" fontId="25" numFmtId="0" xfId="0" applyAlignment="1" applyFont="1">
      <alignment readingOrder="0" vertical="center"/>
    </xf>
    <xf borderId="0" fillId="0" fontId="19" numFmtId="0" xfId="0" applyAlignment="1" applyFont="1">
      <alignment shrinkToFit="0" vertical="center" wrapText="0"/>
    </xf>
    <xf borderId="2" fillId="4" fontId="3" numFmtId="0" xfId="0" applyAlignment="1" applyBorder="1" applyFont="1">
      <alignment readingOrder="0" shrinkToFit="0" vertical="bottom" wrapText="0"/>
    </xf>
    <xf borderId="2" fillId="4" fontId="21" numFmtId="0" xfId="0" applyAlignment="1" applyBorder="1" applyFont="1">
      <alignment vertical="bottom"/>
    </xf>
    <xf borderId="2" fillId="4" fontId="21" numFmtId="0" xfId="0" applyAlignment="1" applyBorder="1" applyFont="1">
      <alignment readingOrder="0" shrinkToFit="0" vertical="bottom" wrapText="0"/>
    </xf>
    <xf borderId="2" fillId="4" fontId="3" numFmtId="0" xfId="0" applyAlignment="1" applyBorder="1" applyFont="1">
      <alignment vertical="bottom"/>
    </xf>
    <xf borderId="0" fillId="0" fontId="25" numFmtId="0" xfId="0" applyAlignment="1" applyFont="1">
      <alignment vertical="center"/>
    </xf>
    <xf borderId="2" fillId="0" fontId="36" numFmtId="0" xfId="0" applyAlignment="1" applyBorder="1" applyFont="1">
      <alignment shrinkToFit="0" wrapText="0"/>
    </xf>
    <xf borderId="2" fillId="0" fontId="36" numFmtId="0" xfId="0" applyAlignment="1" applyBorder="1" applyFont="1">
      <alignment shrinkToFit="0" vertical="center" wrapText="0"/>
    </xf>
    <xf borderId="4" fillId="16" fontId="19" numFmtId="0" xfId="0" applyAlignment="1" applyBorder="1" applyFill="1" applyFont="1">
      <alignment readingOrder="0" vertical="center"/>
    </xf>
    <xf borderId="5" fillId="16" fontId="19" numFmtId="0" xfId="0" applyAlignment="1" applyBorder="1" applyFont="1">
      <alignment vertical="center"/>
    </xf>
    <xf borderId="6" fillId="16" fontId="19" numFmtId="0" xfId="0" applyAlignment="1" applyBorder="1" applyFont="1">
      <alignment vertical="center"/>
    </xf>
    <xf borderId="19" fillId="16" fontId="19" numFmtId="0" xfId="0" applyAlignment="1" applyBorder="1" applyFont="1">
      <alignment readingOrder="0" vertical="center"/>
    </xf>
    <xf borderId="20" fillId="16" fontId="19" numFmtId="0" xfId="0" applyAlignment="1" applyBorder="1" applyFont="1">
      <alignment shrinkToFit="0" vertical="center" wrapText="0"/>
    </xf>
    <xf borderId="21" fillId="16" fontId="19" numFmtId="0" xfId="0" applyAlignment="1" applyBorder="1" applyFont="1">
      <alignment vertical="center"/>
    </xf>
    <xf borderId="20" fillId="16" fontId="19" numFmtId="0" xfId="0" applyAlignment="1" applyBorder="1" applyFont="1">
      <alignment vertical="center"/>
    </xf>
    <xf borderId="3" fillId="0" fontId="19" numFmtId="0" xfId="0" applyAlignment="1" applyBorder="1" applyFont="1">
      <alignment vertical="center"/>
    </xf>
    <xf borderId="18" fillId="0" fontId="31" numFmtId="0" xfId="0" applyBorder="1" applyFont="1"/>
    <xf borderId="19" fillId="0" fontId="19" numFmtId="0" xfId="0" applyAlignment="1" applyBorder="1" applyFont="1">
      <alignment readingOrder="0" shrinkToFit="0" vertical="center" wrapText="1"/>
    </xf>
    <xf borderId="20" fillId="0" fontId="31" numFmtId="0" xfId="0" applyBorder="1" applyFont="1"/>
    <xf borderId="21" fillId="0" fontId="31" numFmtId="0" xfId="0" applyBorder="1" applyFont="1"/>
    <xf borderId="20" fillId="0" fontId="19" numFmtId="0" xfId="0" applyAlignment="1" applyBorder="1" applyFont="1">
      <alignment readingOrder="0" shrinkToFit="0" vertical="center" wrapText="1"/>
    </xf>
    <xf borderId="3" fillId="0" fontId="31" numFmtId="0" xfId="0" applyBorder="1" applyFont="1"/>
    <xf borderId="7" fillId="0" fontId="31" numFmtId="0" xfId="0" applyBorder="1" applyFont="1"/>
    <xf borderId="8" fillId="0" fontId="31" numFmtId="0" xfId="0" applyBorder="1" applyFont="1"/>
    <xf borderId="17" fillId="0" fontId="31" numFmtId="0" xfId="0" applyBorder="1" applyFont="1"/>
    <xf borderId="2" fillId="0" fontId="57" numFmtId="0" xfId="0" applyAlignment="1" applyBorder="1" applyFont="1">
      <alignment readingOrder="0" shrinkToFit="0" vertical="center" wrapText="0"/>
    </xf>
    <xf borderId="0" fillId="16" fontId="19" numFmtId="0" xfId="0" applyAlignment="1" applyFont="1">
      <alignment vertical="center"/>
    </xf>
    <xf borderId="0" fillId="16" fontId="25" numFmtId="0" xfId="0" applyAlignment="1" applyFont="1">
      <alignment readingOrder="0" vertical="center"/>
    </xf>
    <xf borderId="0" fillId="0" fontId="6" numFmtId="0" xfId="0" applyAlignment="1" applyFont="1">
      <alignment readingOrder="0"/>
    </xf>
    <xf borderId="0" fillId="0" fontId="66" numFmtId="0" xfId="0" applyAlignment="1" applyFont="1">
      <alignment readingOrder="0" vertical="center"/>
    </xf>
    <xf borderId="0" fillId="0" fontId="67" numFmtId="0" xfId="0" applyAlignment="1" applyFont="1">
      <alignment readingOrder="0" shrinkToFit="0" vertical="center" wrapText="0"/>
    </xf>
    <xf borderId="0" fillId="0" fontId="61" numFmtId="0" xfId="0" applyAlignment="1" applyFont="1">
      <alignment shrinkToFit="0" vertical="center" wrapText="0"/>
    </xf>
    <xf borderId="0" fillId="0" fontId="36" numFmtId="0" xfId="0" applyAlignment="1" applyFont="1">
      <alignment readingOrder="0" shrinkToFit="0" vertical="center" wrapText="0"/>
    </xf>
    <xf borderId="2" fillId="0" fontId="20" numFmtId="0" xfId="0" applyAlignment="1" applyBorder="1" applyFont="1">
      <alignment readingOrder="0" shrinkToFit="0" wrapText="0"/>
    </xf>
    <xf borderId="2" fillId="0" fontId="20" numFmtId="0" xfId="0" applyAlignment="1" applyBorder="1" applyFont="1">
      <alignment readingOrder="0" vertical="bottom"/>
    </xf>
    <xf borderId="2" fillId="0" fontId="20" numFmtId="0" xfId="0" applyAlignment="1" applyBorder="1" applyFont="1">
      <alignment readingOrder="0"/>
    </xf>
    <xf borderId="0" fillId="0" fontId="4" numFmtId="0" xfId="0" applyFont="1"/>
    <xf borderId="0" fillId="0" fontId="3" numFmtId="0" xfId="0" applyFont="1"/>
    <xf borderId="0" fillId="0" fontId="68" numFmtId="0" xfId="0" applyAlignment="1" applyFont="1">
      <alignment vertical="bottom"/>
    </xf>
    <xf borderId="2" fillId="0" fontId="69" numFmtId="0" xfId="0" applyAlignment="1" applyBorder="1" applyFont="1">
      <alignment shrinkToFit="0" wrapText="0"/>
    </xf>
    <xf borderId="2" fillId="0" fontId="69" numFmtId="0" xfId="0" applyBorder="1" applyFont="1"/>
    <xf borderId="2" fillId="0" fontId="3" numFmtId="0" xfId="0" applyBorder="1" applyFont="1"/>
    <xf borderId="2" fillId="0" fontId="69" numFmtId="0" xfId="0" applyBorder="1" applyFont="1"/>
    <xf borderId="0" fillId="0" fontId="3" numFmtId="0" xfId="0" applyFont="1"/>
    <xf borderId="0" fillId="0" fontId="59" numFmtId="0" xfId="0" applyAlignment="1" applyFont="1">
      <alignment readingOrder="0" shrinkToFit="0" vertical="center" wrapText="1"/>
    </xf>
    <xf borderId="0" fillId="0" fontId="68" numFmtId="0" xfId="0" applyAlignment="1" applyFont="1">
      <alignment vertical="bottom"/>
    </xf>
    <xf borderId="2" fillId="0" fontId="3" numFmtId="0" xfId="0" applyBorder="1" applyFont="1"/>
    <xf borderId="2" fillId="0" fontId="70" numFmtId="0" xfId="0" applyAlignment="1" applyBorder="1" applyFont="1">
      <alignment readingOrder="0" vertical="bottom"/>
    </xf>
    <xf borderId="0" fillId="0" fontId="71" numFmtId="0" xfId="0" applyAlignment="1" applyFont="1">
      <alignment vertical="bottom"/>
    </xf>
    <xf borderId="2" fillId="0" fontId="72" numFmtId="0" xfId="0" applyAlignment="1" applyBorder="1" applyFont="1">
      <alignment shrinkToFit="0" wrapText="0"/>
    </xf>
    <xf borderId="2" fillId="0" fontId="36" numFmtId="0" xfId="0" applyAlignment="1" applyBorder="1" applyFont="1">
      <alignment readingOrder="0" shrinkToFit="0" vertical="center" wrapText="0"/>
    </xf>
    <xf borderId="8" fillId="0" fontId="3" numFmtId="0" xfId="0" applyBorder="1" applyFont="1"/>
    <xf borderId="1" fillId="6" fontId="36" numFmtId="0" xfId="0" applyAlignment="1" applyBorder="1" applyFont="1">
      <alignment horizontal="center"/>
    </xf>
    <xf borderId="6" fillId="6" fontId="36" numFmtId="0" xfId="0" applyAlignment="1" applyBorder="1" applyFont="1">
      <alignment horizontal="center"/>
    </xf>
    <xf borderId="5" fillId="6" fontId="36" numFmtId="0" xfId="0" applyAlignment="1" applyBorder="1" applyFont="1">
      <alignment horizontal="center"/>
    </xf>
    <xf borderId="17" fillId="6" fontId="36" numFmtId="0" xfId="0" applyAlignment="1" applyBorder="1" applyFont="1">
      <alignment horizontal="center"/>
    </xf>
    <xf borderId="11" fillId="9" fontId="36" numFmtId="0" xfId="0" applyAlignment="1" applyBorder="1" applyFont="1">
      <alignment readingOrder="0"/>
    </xf>
    <xf borderId="17" fillId="0" fontId="21" numFmtId="172" xfId="0" applyBorder="1" applyFont="1" applyNumberFormat="1"/>
    <xf borderId="17" fillId="0" fontId="21" numFmtId="20" xfId="0" applyBorder="1" applyFont="1" applyNumberFormat="1"/>
    <xf borderId="17" fillId="0" fontId="21" numFmtId="172" xfId="0" applyAlignment="1" applyBorder="1" applyFont="1" applyNumberFormat="1">
      <alignment horizontal="right" readingOrder="0"/>
    </xf>
    <xf borderId="17" fillId="0" fontId="21" numFmtId="20" xfId="0" applyAlignment="1" applyBorder="1" applyFont="1" applyNumberFormat="1">
      <alignment horizontal="right"/>
    </xf>
    <xf borderId="17" fillId="0" fontId="21" numFmtId="0" xfId="0" applyBorder="1" applyFont="1"/>
    <xf borderId="22" fillId="0" fontId="21" numFmtId="0" xfId="0" applyAlignment="1" applyBorder="1" applyFont="1">
      <alignment shrinkToFit="0" wrapText="0"/>
    </xf>
    <xf borderId="22" fillId="0" fontId="21" numFmtId="0" xfId="0" applyBorder="1" applyFont="1"/>
    <xf borderId="17" fillId="0" fontId="21" numFmtId="172" xfId="0" applyAlignment="1" applyBorder="1" applyFont="1" applyNumberFormat="1">
      <alignment readingOrder="0"/>
    </xf>
    <xf borderId="17" fillId="15" fontId="21" numFmtId="20" xfId="0" applyBorder="1" applyFont="1" applyNumberFormat="1"/>
    <xf borderId="17" fillId="15" fontId="21" numFmtId="172" xfId="0" applyAlignment="1" applyBorder="1" applyFont="1" applyNumberFormat="1">
      <alignment horizontal="right" readingOrder="0"/>
    </xf>
    <xf borderId="17" fillId="15" fontId="21" numFmtId="20" xfId="0" applyAlignment="1" applyBorder="1" applyFont="1" applyNumberFormat="1">
      <alignment horizontal="right"/>
    </xf>
    <xf borderId="17" fillId="15" fontId="21" numFmtId="0" xfId="0" applyBorder="1" applyFont="1"/>
    <xf borderId="8" fillId="0" fontId="21" numFmtId="0" xfId="0" applyBorder="1" applyFont="1"/>
    <xf borderId="17" fillId="0" fontId="21" numFmtId="20" xfId="0" applyAlignment="1" applyBorder="1" applyFont="1" applyNumberFormat="1">
      <alignment readingOrder="0"/>
    </xf>
    <xf borderId="11" fillId="16" fontId="36" numFmtId="0" xfId="0" applyAlignment="1" applyBorder="1" applyFont="1">
      <alignment readingOrder="0"/>
    </xf>
    <xf borderId="17" fillId="15" fontId="21" numFmtId="20" xfId="0" applyAlignment="1" applyBorder="1" applyFont="1" applyNumberFormat="1">
      <alignment horizontal="right" readingOrder="0"/>
    </xf>
    <xf borderId="17" fillId="0" fontId="21" numFmtId="0" xfId="0" applyAlignment="1" applyBorder="1" applyFont="1">
      <alignment readingOrder="0"/>
    </xf>
    <xf borderId="11" fillId="16" fontId="36" numFmtId="0" xfId="0" applyBorder="1" applyFont="1"/>
    <xf borderId="17" fillId="0" fontId="21" numFmtId="20" xfId="0" applyAlignment="1" applyBorder="1" applyFont="1" applyNumberFormat="1">
      <alignment horizontal="right" readingOrder="0"/>
    </xf>
    <xf borderId="17" fillId="0" fontId="21" numFmtId="0" xfId="0" applyAlignment="1" applyBorder="1" applyFont="1">
      <alignment horizontal="right"/>
    </xf>
    <xf borderId="1" fillId="6" fontId="19" numFmtId="0" xfId="0" applyAlignment="1" applyBorder="1" applyFont="1">
      <alignment horizontal="center" readingOrder="0" vertical="center"/>
    </xf>
    <xf borderId="19" fillId="6" fontId="19" numFmtId="0" xfId="0" applyAlignment="1" applyBorder="1" applyFont="1">
      <alignment horizontal="center" readingOrder="0" shrinkToFit="0" vertical="center" wrapText="0"/>
    </xf>
    <xf borderId="4" fillId="6" fontId="19" numFmtId="0" xfId="0" applyAlignment="1" applyBorder="1" applyFont="1">
      <alignment horizontal="center" readingOrder="0" vertical="center"/>
    </xf>
    <xf borderId="1" fillId="9" fontId="19" numFmtId="0" xfId="0" applyAlignment="1" applyBorder="1" applyFont="1">
      <alignment readingOrder="0" vertical="center"/>
    </xf>
    <xf borderId="7" fillId="0" fontId="19" numFmtId="0" xfId="0" applyAlignment="1" applyBorder="1" applyFont="1">
      <alignment readingOrder="0"/>
    </xf>
    <xf borderId="4" fillId="0" fontId="6" numFmtId="0" xfId="0" applyBorder="1" applyFont="1"/>
    <xf borderId="5" fillId="0" fontId="19" numFmtId="0" xfId="0" applyAlignment="1" applyBorder="1" applyFont="1">
      <alignment readingOrder="0" vertical="center"/>
    </xf>
    <xf borderId="5" fillId="0" fontId="19" numFmtId="0" xfId="0" applyAlignment="1" applyBorder="1" applyFont="1">
      <alignment vertical="center"/>
    </xf>
    <xf borderId="6" fillId="0" fontId="19" numFmtId="0" xfId="0" applyAlignment="1" applyBorder="1" applyFont="1">
      <alignment vertical="center"/>
    </xf>
    <xf borderId="9" fillId="9" fontId="19" numFmtId="0" xfId="0" applyAlignment="1" applyBorder="1" applyFont="1">
      <alignment readingOrder="0" vertical="center"/>
    </xf>
    <xf borderId="20" fillId="0" fontId="73" numFmtId="0" xfId="0" applyAlignment="1" applyBorder="1" applyFont="1">
      <alignment readingOrder="0" vertical="center"/>
    </xf>
    <xf borderId="21" fillId="0" fontId="19" numFmtId="0" xfId="0" applyAlignment="1" applyBorder="1" applyFont="1">
      <alignment readingOrder="0" shrinkToFit="0" vertical="center" wrapText="1"/>
    </xf>
    <xf borderId="5" fillId="0" fontId="74" numFmtId="0" xfId="0" applyAlignment="1" applyBorder="1" applyFont="1">
      <alignment readingOrder="0" vertical="center"/>
    </xf>
    <xf borderId="5" fillId="0" fontId="19" numFmtId="0" xfId="0" applyAlignment="1" applyBorder="1" applyFont="1">
      <alignment readingOrder="0" vertical="center"/>
    </xf>
    <xf borderId="1" fillId="9" fontId="19" numFmtId="0" xfId="0" applyAlignment="1" applyBorder="1" applyFont="1">
      <alignment vertical="center"/>
    </xf>
    <xf borderId="9" fillId="9" fontId="19" numFmtId="0" xfId="0" applyAlignment="1" applyBorder="1" applyFont="1">
      <alignment vertical="center"/>
    </xf>
    <xf borderId="1" fillId="17" fontId="19" numFmtId="0" xfId="0" applyAlignment="1" applyBorder="1" applyFill="1" applyFont="1">
      <alignment readingOrder="0" vertical="center"/>
    </xf>
    <xf borderId="7" fillId="15" fontId="19" numFmtId="0" xfId="0" applyBorder="1" applyFont="1"/>
    <xf borderId="4" fillId="17" fontId="19" numFmtId="0" xfId="0" applyAlignment="1" applyBorder="1" applyFont="1">
      <alignment readingOrder="0" vertical="center"/>
    </xf>
    <xf borderId="5" fillId="17" fontId="19" numFmtId="0" xfId="0" applyAlignment="1" applyBorder="1" applyFont="1">
      <alignment vertical="center"/>
    </xf>
    <xf borderId="6" fillId="17" fontId="19" numFmtId="0" xfId="0" applyAlignment="1" applyBorder="1" applyFont="1">
      <alignment vertical="center"/>
    </xf>
    <xf borderId="0" fillId="0" fontId="39" numFmtId="0" xfId="0" applyAlignment="1" applyFont="1">
      <alignment readingOrder="0" vertical="center"/>
    </xf>
    <xf borderId="19" fillId="16" fontId="19" numFmtId="0" xfId="0" applyAlignment="1" applyBorder="1" applyFont="1">
      <alignment horizontal="center" readingOrder="0" vertical="center"/>
    </xf>
    <xf borderId="9" fillId="16" fontId="19" numFmtId="0" xfId="0" applyAlignment="1" applyBorder="1" applyFont="1">
      <alignment horizontal="center" readingOrder="0" vertical="center"/>
    </xf>
    <xf borderId="20" fillId="16" fontId="19" numFmtId="0" xfId="0" applyAlignment="1" applyBorder="1" applyFont="1">
      <alignment horizontal="center" readingOrder="0" vertical="center"/>
    </xf>
    <xf borderId="4" fillId="16" fontId="19" numFmtId="0" xfId="0" applyAlignment="1" applyBorder="1" applyFont="1">
      <alignment horizontal="center" readingOrder="0" shrinkToFit="0" vertical="center" wrapText="0"/>
    </xf>
    <xf borderId="7" fillId="16" fontId="19" numFmtId="0" xfId="0" applyAlignment="1" applyBorder="1" applyFont="1">
      <alignment horizontal="center" readingOrder="0" vertical="center"/>
    </xf>
    <xf borderId="8" fillId="16" fontId="19" numFmtId="0" xfId="0" applyAlignment="1" applyBorder="1" applyFont="1">
      <alignment horizontal="center" readingOrder="0" vertical="center"/>
    </xf>
    <xf borderId="9" fillId="0" fontId="19" numFmtId="0" xfId="0" applyAlignment="1" applyBorder="1" applyFont="1">
      <alignment readingOrder="0" vertical="center"/>
    </xf>
    <xf borderId="7" fillId="0" fontId="25" numFmtId="0" xfId="0" applyAlignment="1" applyBorder="1" applyFont="1">
      <alignment readingOrder="0" shrinkToFit="0" vertical="center" wrapText="1"/>
    </xf>
    <xf borderId="1" fillId="0" fontId="19" numFmtId="0" xfId="0" applyAlignment="1" applyBorder="1" applyFont="1">
      <alignment horizontal="center" shrinkToFit="0" vertical="center" wrapText="0"/>
    </xf>
    <xf borderId="1" fillId="0" fontId="75" numFmtId="0" xfId="0" applyAlignment="1" applyBorder="1" applyFont="1">
      <alignment readingOrder="0" shrinkToFit="0" vertical="center" wrapText="0"/>
    </xf>
    <xf borderId="4" fillId="0" fontId="19" numFmtId="173" xfId="0" applyAlignment="1" applyBorder="1" applyFont="1" applyNumberFormat="1">
      <alignment readingOrder="0" shrinkToFit="0" vertical="center" wrapText="0"/>
    </xf>
    <xf borderId="4" fillId="0" fontId="19" numFmtId="174" xfId="0" applyAlignment="1" applyBorder="1" applyFont="1" applyNumberFormat="1">
      <alignment readingOrder="0" shrinkToFit="0" vertical="center" wrapText="0"/>
    </xf>
    <xf borderId="4" fillId="0" fontId="19" numFmtId="174" xfId="0" applyAlignment="1" applyBorder="1" applyFont="1" applyNumberFormat="1">
      <alignment horizontal="right" readingOrder="0" shrinkToFit="0" vertical="center" wrapText="0"/>
    </xf>
    <xf borderId="7" fillId="0" fontId="25" numFmtId="14" xfId="0" applyAlignment="1" applyBorder="1" applyFont="1" applyNumberFormat="1">
      <alignment readingOrder="0" shrinkToFit="0" vertical="center" wrapText="1"/>
    </xf>
    <xf borderId="6" fillId="0" fontId="6" numFmtId="0" xfId="0" applyBorder="1" applyFont="1"/>
    <xf borderId="4" fillId="0" fontId="19" numFmtId="0" xfId="0" applyAlignment="1" applyBorder="1" applyFont="1">
      <alignment horizontal="right" readingOrder="0" shrinkToFit="0" vertical="center" wrapText="0"/>
    </xf>
    <xf borderId="8" fillId="0" fontId="25" numFmtId="0" xfId="0" applyBorder="1" applyFont="1"/>
    <xf borderId="1" fillId="0" fontId="75" numFmtId="0" xfId="0" applyAlignment="1" applyBorder="1" applyFont="1">
      <alignment readingOrder="0"/>
    </xf>
    <xf borderId="3" fillId="0" fontId="25" numFmtId="0" xfId="0" applyAlignment="1" applyBorder="1" applyFont="1">
      <alignment readingOrder="0" shrinkToFit="0" vertical="center" wrapText="1"/>
    </xf>
    <xf borderId="9" fillId="0" fontId="19" numFmtId="0" xfId="0" applyAlignment="1" applyBorder="1" applyFont="1">
      <alignment horizontal="center" shrinkToFit="0" vertical="center" wrapText="0"/>
    </xf>
    <xf borderId="9" fillId="0" fontId="75" numFmtId="0" xfId="0" applyAlignment="1" applyBorder="1" applyFont="1">
      <alignment readingOrder="0"/>
    </xf>
    <xf borderId="4" fillId="0" fontId="25" numFmtId="0" xfId="0" applyAlignment="1" applyBorder="1" applyFont="1">
      <alignment readingOrder="0" shrinkToFit="0" vertical="center" wrapText="1"/>
    </xf>
    <xf borderId="4" fillId="0" fontId="19" numFmtId="0" xfId="0" applyAlignment="1" applyBorder="1" applyFont="1">
      <alignment readingOrder="0" shrinkToFit="0" vertical="center" wrapText="0"/>
    </xf>
    <xf borderId="0" fillId="0" fontId="76" numFmtId="0" xfId="0" applyAlignment="1" applyFont="1">
      <alignment readingOrder="0" vertical="center"/>
    </xf>
    <xf borderId="0" fillId="0" fontId="77" numFmtId="0" xfId="0" applyAlignment="1" applyFont="1">
      <alignment vertical="center"/>
    </xf>
    <xf borderId="19" fillId="6" fontId="19" numFmtId="0" xfId="0" applyAlignment="1" applyBorder="1" applyFont="1">
      <alignment horizontal="center" readingOrder="0" vertical="center"/>
    </xf>
    <xf borderId="20" fillId="6" fontId="19" numFmtId="0" xfId="0" applyAlignment="1" applyBorder="1" applyFont="1">
      <alignment horizontal="center" readingOrder="0" vertical="center"/>
    </xf>
    <xf borderId="9" fillId="6" fontId="19" numFmtId="0" xfId="0" applyAlignment="1" applyBorder="1" applyFont="1">
      <alignment horizontal="center" readingOrder="0" shrinkToFit="0" vertical="center" wrapText="0"/>
    </xf>
    <xf borderId="7" fillId="6" fontId="19" numFmtId="0" xfId="0" applyAlignment="1" applyBorder="1" applyFont="1">
      <alignment horizontal="center" readingOrder="0" vertical="center"/>
    </xf>
    <xf borderId="7" fillId="6" fontId="38" numFmtId="0" xfId="0" applyAlignment="1" applyBorder="1" applyFont="1">
      <alignment horizontal="center"/>
    </xf>
    <xf borderId="1" fillId="6" fontId="38" numFmtId="0" xfId="0" applyAlignment="1" applyBorder="1" applyFont="1">
      <alignment horizontal="center" readingOrder="0"/>
    </xf>
    <xf borderId="4" fillId="6" fontId="38" numFmtId="0" xfId="0" applyAlignment="1" applyBorder="1" applyFont="1">
      <alignment horizontal="center"/>
    </xf>
    <xf borderId="7" fillId="0" fontId="36" numFmtId="166" xfId="0" applyAlignment="1" applyBorder="1" applyFont="1" applyNumberFormat="1">
      <alignment horizontal="center" vertical="bottom"/>
    </xf>
    <xf borderId="1" fillId="0" fontId="19" numFmtId="0" xfId="0" applyAlignment="1" applyBorder="1" applyFont="1">
      <alignment readingOrder="0" shrinkToFit="0" vertical="center" wrapText="0"/>
    </xf>
    <xf borderId="4" fillId="0" fontId="19" numFmtId="174" xfId="0" applyAlignment="1" applyBorder="1" applyFont="1" applyNumberFormat="1">
      <alignment horizontal="right" readingOrder="0" shrinkToFit="0" vertical="center" wrapText="0"/>
    </xf>
    <xf borderId="1" fillId="0" fontId="36" numFmtId="166" xfId="0" applyAlignment="1" applyBorder="1" applyFont="1" applyNumberFormat="1">
      <alignment horizontal="center" vertical="bottom"/>
    </xf>
    <xf borderId="4" fillId="0" fontId="19" numFmtId="174" xfId="0" applyAlignment="1" applyBorder="1" applyFont="1" applyNumberFormat="1">
      <alignment horizontal="right" readingOrder="0" vertical="center"/>
    </xf>
    <xf borderId="23" fillId="0" fontId="78" numFmtId="0" xfId="0" applyAlignment="1" applyBorder="1" applyFont="1">
      <alignment readingOrder="0" vertical="bottom"/>
    </xf>
    <xf borderId="24" fillId="0" fontId="31" numFmtId="0" xfId="0" applyBorder="1" applyFont="1"/>
    <xf borderId="8" fillId="0" fontId="78" numFmtId="0" xfId="0" applyAlignment="1" applyBorder="1" applyFont="1">
      <alignment readingOrder="0" vertical="bottom"/>
    </xf>
    <xf borderId="0" fillId="0" fontId="33" numFmtId="0" xfId="0" applyAlignment="1" applyFont="1">
      <alignment horizontal="right" readingOrder="0" shrinkToFit="0" vertical="center" wrapText="1"/>
    </xf>
    <xf borderId="0" fillId="0" fontId="26" numFmtId="0" xfId="0" applyAlignment="1" applyFont="1">
      <alignment horizontal="left" readingOrder="0" shrinkToFit="0" vertical="center" wrapText="1"/>
    </xf>
    <xf borderId="0" fillId="0" fontId="26" numFmtId="0" xfId="0" applyAlignment="1" applyFont="1">
      <alignment horizontal="left" readingOrder="0" shrinkToFit="0" vertical="center" wrapText="0"/>
    </xf>
    <xf borderId="0" fillId="0" fontId="33" numFmtId="0" xfId="0" applyAlignment="1" applyFont="1">
      <alignment horizontal="center" readingOrder="0" vertical="bottom"/>
    </xf>
    <xf borderId="0" fillId="0" fontId="33" numFmtId="0" xfId="0" applyAlignment="1" applyFont="1">
      <alignment horizontal="left" readingOrder="0" shrinkToFit="0" vertical="center" wrapText="0"/>
    </xf>
    <xf borderId="0" fillId="0" fontId="26" numFmtId="0" xfId="0" applyAlignment="1" applyFont="1">
      <alignment horizontal="center" vertical="center"/>
    </xf>
    <xf borderId="0" fillId="0" fontId="33" numFmtId="0" xfId="0" applyAlignment="1" applyFont="1">
      <alignment readingOrder="0" shrinkToFit="0" wrapText="0"/>
    </xf>
    <xf borderId="0" fillId="0" fontId="26" numFmtId="0" xfId="0" applyAlignment="1" applyFont="1">
      <alignment shrinkToFit="0" wrapText="0"/>
    </xf>
    <xf borderId="9" fillId="18" fontId="29" numFmtId="0" xfId="0" applyAlignment="1" applyBorder="1" applyFill="1" applyFont="1">
      <alignment horizontal="center" readingOrder="0" shrinkToFit="0" vertical="center" wrapText="1"/>
    </xf>
    <xf borderId="1" fillId="19" fontId="79" numFmtId="0" xfId="0" applyAlignment="1" applyBorder="1" applyFill="1" applyFont="1">
      <alignment horizontal="center" readingOrder="0" shrinkToFit="0" vertical="center" wrapText="1"/>
    </xf>
    <xf borderId="9" fillId="11" fontId="29" numFmtId="0" xfId="0" applyAlignment="1" applyBorder="1" applyFont="1">
      <alignment horizontal="center" readingOrder="0" vertical="center"/>
    </xf>
    <xf borderId="9" fillId="11" fontId="29" numFmtId="0" xfId="0" applyAlignment="1" applyBorder="1" applyFont="1">
      <alignment horizontal="center" readingOrder="0" shrinkToFit="0" vertical="center" wrapText="0"/>
    </xf>
    <xf borderId="9" fillId="11" fontId="27" numFmtId="0" xfId="0" applyAlignment="1" applyBorder="1" applyFont="1">
      <alignment horizontal="center" readingOrder="0" shrinkToFit="0" vertical="center" wrapText="0"/>
    </xf>
    <xf borderId="9" fillId="11" fontId="27" numFmtId="0" xfId="0" applyAlignment="1" applyBorder="1" applyFont="1">
      <alignment horizontal="center" vertical="center"/>
    </xf>
    <xf borderId="9" fillId="11" fontId="27" numFmtId="0" xfId="0" applyAlignment="1" applyBorder="1" applyFont="1">
      <alignment horizontal="center" shrinkToFit="0" vertical="center" wrapText="1"/>
    </xf>
    <xf borderId="4" fillId="20" fontId="80" numFmtId="0" xfId="0" applyAlignment="1" applyBorder="1" applyFill="1" applyFont="1">
      <alignment readingOrder="0" shrinkToFit="0" vertical="center" wrapText="0"/>
    </xf>
    <xf borderId="5" fillId="20" fontId="80" numFmtId="0" xfId="0" applyAlignment="1" applyBorder="1" applyFont="1">
      <alignment readingOrder="0" shrinkToFit="0" vertical="center" wrapText="1"/>
    </xf>
    <xf borderId="5" fillId="20" fontId="41" numFmtId="0" xfId="0" applyAlignment="1" applyBorder="1" applyFont="1">
      <alignment horizontal="center" readingOrder="0" shrinkToFit="0" vertical="center" wrapText="1"/>
    </xf>
    <xf borderId="0" fillId="20" fontId="80" numFmtId="0" xfId="0" applyAlignment="1" applyFont="1">
      <alignment readingOrder="0" shrinkToFit="0" vertical="center" wrapText="1"/>
    </xf>
    <xf borderId="0" fillId="20" fontId="41" numFmtId="0" xfId="0" applyAlignment="1" applyFont="1">
      <alignment horizontal="center" readingOrder="0" vertical="center"/>
    </xf>
    <xf borderId="5" fillId="20" fontId="80" numFmtId="0" xfId="0" applyAlignment="1" applyBorder="1" applyFont="1">
      <alignment horizontal="center" readingOrder="0" vertical="center"/>
    </xf>
    <xf borderId="5" fillId="20" fontId="41" numFmtId="0" xfId="0" applyAlignment="1" applyBorder="1" applyFont="1">
      <alignment horizontal="center" readingOrder="0" vertical="center"/>
    </xf>
    <xf borderId="5" fillId="20" fontId="80" numFmtId="0" xfId="0" applyAlignment="1" applyBorder="1" applyFont="1">
      <alignment readingOrder="0" shrinkToFit="0" wrapText="0"/>
    </xf>
    <xf borderId="5" fillId="20" fontId="80" numFmtId="0" xfId="0" applyAlignment="1" applyBorder="1" applyFont="1">
      <alignment readingOrder="0" shrinkToFit="0" vertical="top" wrapText="0"/>
    </xf>
    <xf borderId="5" fillId="20" fontId="41" numFmtId="0" xfId="0" applyAlignment="1" applyBorder="1" applyFont="1">
      <alignment horizontal="center" readingOrder="0" shrinkToFit="0" vertical="center" wrapText="1"/>
    </xf>
    <xf borderId="5" fillId="20" fontId="80" numFmtId="0" xfId="0" applyAlignment="1" applyBorder="1" applyFont="1">
      <alignment horizontal="center" vertical="center"/>
    </xf>
    <xf borderId="1" fillId="9" fontId="26" numFmtId="0" xfId="0" applyAlignment="1" applyBorder="1" applyFont="1">
      <alignment readingOrder="0" shrinkToFit="0" vertical="center" wrapText="1"/>
    </xf>
    <xf borderId="1" fillId="2" fontId="28" numFmtId="0" xfId="0" applyAlignment="1" applyBorder="1" applyFont="1">
      <alignment horizontal="center" readingOrder="0" shrinkToFit="0" vertical="center" wrapText="1"/>
    </xf>
    <xf borderId="11" fillId="2" fontId="28" numFmtId="0" xfId="0" applyAlignment="1" applyBorder="1" applyFont="1">
      <alignment horizontal="center" readingOrder="0" shrinkToFit="0" vertical="center" wrapText="1"/>
    </xf>
    <xf borderId="1" fillId="15" fontId="81" numFmtId="0" xfId="0" applyAlignment="1" applyBorder="1" applyFont="1">
      <alignment readingOrder="0" shrinkToFit="0" wrapText="0"/>
    </xf>
    <xf borderId="1" fillId="0" fontId="28" numFmtId="0" xfId="0" applyAlignment="1" applyBorder="1" applyFont="1">
      <alignment horizontal="center" readingOrder="0" vertical="center"/>
    </xf>
    <xf borderId="1" fillId="0" fontId="26" numFmtId="0" xfId="0" applyAlignment="1" applyBorder="1" applyFont="1">
      <alignment readingOrder="0" shrinkToFit="0" wrapText="0"/>
    </xf>
    <xf borderId="1" fillId="0" fontId="26" numFmtId="0" xfId="0" applyAlignment="1" applyBorder="1" applyFont="1">
      <alignment readingOrder="0" shrinkToFit="0" vertical="top" wrapText="0"/>
    </xf>
    <xf borderId="1" fillId="0" fontId="26" numFmtId="0" xfId="0" applyAlignment="1" applyBorder="1" applyFont="1">
      <alignment horizontal="center" readingOrder="0" vertical="center"/>
    </xf>
    <xf borderId="1" fillId="0" fontId="42" numFmtId="0" xfId="0" applyAlignment="1" applyBorder="1" applyFont="1">
      <alignment horizontal="center" readingOrder="0" shrinkToFit="0" vertical="center" wrapText="1"/>
    </xf>
    <xf borderId="1" fillId="0" fontId="26" numFmtId="0" xfId="0" applyAlignment="1" applyBorder="1" applyFont="1">
      <alignment horizontal="center" vertical="center"/>
    </xf>
    <xf borderId="11" fillId="9" fontId="26" numFmtId="0" xfId="0" applyAlignment="1" applyBorder="1" applyFont="1">
      <alignment readingOrder="0" shrinkToFit="0" vertical="center" wrapText="1"/>
    </xf>
    <xf borderId="11" fillId="0" fontId="26" numFmtId="0" xfId="0" applyAlignment="1" applyBorder="1" applyFont="1">
      <alignment readingOrder="0" shrinkToFit="0" vertical="center" wrapText="1"/>
    </xf>
    <xf borderId="11" fillId="15" fontId="82" numFmtId="0" xfId="0" applyAlignment="1" applyBorder="1" applyFont="1">
      <alignment readingOrder="0" shrinkToFit="0" wrapText="0"/>
    </xf>
    <xf borderId="11" fillId="0" fontId="28" numFmtId="0" xfId="0" applyAlignment="1" applyBorder="1" applyFont="1">
      <alignment horizontal="center" readingOrder="0" vertical="center"/>
    </xf>
    <xf borderId="11" fillId="0" fontId="26" numFmtId="0" xfId="0" applyAlignment="1" applyBorder="1" applyFont="1">
      <alignment readingOrder="0" shrinkToFit="0" wrapText="0"/>
    </xf>
    <xf borderId="11" fillId="0" fontId="26" numFmtId="0" xfId="0" applyAlignment="1" applyBorder="1" applyFont="1">
      <alignment readingOrder="0" shrinkToFit="0" vertical="top" wrapText="0"/>
    </xf>
    <xf borderId="11" fillId="0" fontId="26" numFmtId="0" xfId="0" applyAlignment="1" applyBorder="1" applyFont="1">
      <alignment horizontal="center" readingOrder="0" vertical="center"/>
    </xf>
    <xf borderId="11" fillId="0" fontId="26" numFmtId="0" xfId="0" applyAlignment="1" applyBorder="1" applyFont="1">
      <alignment horizontal="center" vertical="center"/>
    </xf>
    <xf borderId="1" fillId="9" fontId="26" numFmtId="0" xfId="0" applyAlignment="1" applyBorder="1" applyFont="1">
      <alignment shrinkToFit="0" vertical="center" wrapText="1"/>
    </xf>
    <xf borderId="1" fillId="2" fontId="28" numFmtId="0" xfId="0" applyAlignment="1" applyBorder="1" applyFont="1">
      <alignment horizontal="center" readingOrder="0" vertical="center"/>
    </xf>
    <xf borderId="4" fillId="21" fontId="80" numFmtId="0" xfId="0" applyAlignment="1" applyBorder="1" applyFill="1" applyFont="1">
      <alignment readingOrder="0" shrinkToFit="0" vertical="center" wrapText="0"/>
    </xf>
    <xf borderId="5" fillId="21" fontId="80" numFmtId="0" xfId="0" applyAlignment="1" applyBorder="1" applyFont="1">
      <alignment readingOrder="0" shrinkToFit="0" vertical="center" wrapText="1"/>
    </xf>
    <xf borderId="5" fillId="21" fontId="41" numFmtId="0" xfId="0" applyAlignment="1" applyBorder="1" applyFont="1">
      <alignment horizontal="center" readingOrder="0" shrinkToFit="0" vertical="center" wrapText="1"/>
    </xf>
    <xf borderId="0" fillId="21" fontId="80" numFmtId="0" xfId="0" applyAlignment="1" applyFont="1">
      <alignment readingOrder="0" shrinkToFit="0" vertical="center" wrapText="1"/>
    </xf>
    <xf borderId="0" fillId="21" fontId="41" numFmtId="0" xfId="0" applyAlignment="1" applyFont="1">
      <alignment horizontal="center" readingOrder="0" vertical="center"/>
    </xf>
    <xf borderId="5" fillId="21" fontId="80" numFmtId="0" xfId="0" applyAlignment="1" applyBorder="1" applyFont="1">
      <alignment horizontal="center" readingOrder="0" vertical="center"/>
    </xf>
    <xf borderId="5" fillId="21" fontId="41" numFmtId="0" xfId="0" applyAlignment="1" applyBorder="1" applyFont="1">
      <alignment horizontal="center" readingOrder="0" vertical="center"/>
    </xf>
    <xf borderId="5" fillId="21" fontId="80" numFmtId="0" xfId="0" applyAlignment="1" applyBorder="1" applyFont="1">
      <alignment readingOrder="0" shrinkToFit="0" wrapText="0"/>
    </xf>
    <xf borderId="5" fillId="21" fontId="80" numFmtId="0" xfId="0" applyAlignment="1" applyBorder="1" applyFont="1">
      <alignment readingOrder="0" shrinkToFit="0" vertical="top" wrapText="0"/>
    </xf>
    <xf borderId="5" fillId="21" fontId="41" numFmtId="0" xfId="0" applyAlignment="1" applyBorder="1" applyFont="1">
      <alignment horizontal="center" readingOrder="0" shrinkToFit="0" vertical="center" wrapText="1"/>
    </xf>
    <xf borderId="5" fillId="21" fontId="80" numFmtId="0" xfId="0" applyAlignment="1" applyBorder="1" applyFont="1">
      <alignment horizontal="center" vertical="center"/>
    </xf>
    <xf borderId="11" fillId="9" fontId="26" numFmtId="0" xfId="0" applyAlignment="1" applyBorder="1" applyFont="1">
      <alignment shrinkToFit="0" vertical="center" wrapText="1"/>
    </xf>
    <xf borderId="11" fillId="0" fontId="26" numFmtId="0" xfId="0" applyAlignment="1" applyBorder="1" applyFont="1">
      <alignment readingOrder="0" shrinkToFit="0" vertical="center" wrapText="1"/>
    </xf>
    <xf borderId="11" fillId="2" fontId="28" numFmtId="0" xfId="0" applyAlignment="1" applyBorder="1" applyFont="1">
      <alignment horizontal="center" readingOrder="0" vertical="center"/>
    </xf>
    <xf borderId="11" fillId="0" fontId="26" numFmtId="0" xfId="0" applyAlignment="1" applyBorder="1" applyFont="1">
      <alignment shrinkToFit="0" wrapText="0"/>
    </xf>
    <xf borderId="11" fillId="2" fontId="42" numFmtId="0" xfId="0" applyAlignment="1" applyBorder="1" applyFont="1">
      <alignment horizontal="center" readingOrder="0" shrinkToFit="0" vertical="center" wrapText="1"/>
    </xf>
    <xf borderId="1" fillId="0" fontId="26" numFmtId="0" xfId="0" applyAlignment="1" applyBorder="1" applyFont="1">
      <alignment readingOrder="0" shrinkToFit="0" vertical="center" wrapText="1"/>
    </xf>
    <xf borderId="1" fillId="0" fontId="83" numFmtId="0" xfId="0" applyAlignment="1" applyBorder="1" applyFont="1">
      <alignment readingOrder="0" shrinkToFit="0" wrapText="0"/>
    </xf>
    <xf borderId="1" fillId="0" fontId="26" numFmtId="0" xfId="0" applyAlignment="1" applyBorder="1" applyFont="1">
      <alignment shrinkToFit="0" wrapText="0"/>
    </xf>
    <xf borderId="1" fillId="2" fontId="42" numFmtId="0" xfId="0" applyAlignment="1" applyBorder="1" applyFont="1">
      <alignment horizontal="center" readingOrder="0" shrinkToFit="0" vertical="center" wrapText="1"/>
    </xf>
    <xf borderId="10" fillId="9" fontId="26" numFmtId="0" xfId="0" applyAlignment="1" applyBorder="1" applyFont="1">
      <alignment readingOrder="0" shrinkToFit="0" vertical="center" wrapText="1"/>
    </xf>
    <xf borderId="3" fillId="9" fontId="26" numFmtId="0" xfId="0" applyAlignment="1" applyBorder="1" applyFont="1">
      <alignment readingOrder="0" shrinkToFit="0" vertical="center" wrapText="1"/>
    </xf>
    <xf borderId="9" fillId="0" fontId="26" numFmtId="0" xfId="0" applyAlignment="1" applyBorder="1" applyFont="1">
      <alignment readingOrder="0" shrinkToFit="0" vertical="center" wrapText="1"/>
    </xf>
    <xf borderId="9" fillId="0" fontId="26" numFmtId="0" xfId="0" applyAlignment="1" applyBorder="1" applyFont="1">
      <alignment readingOrder="0" shrinkToFit="0" wrapText="0"/>
    </xf>
    <xf borderId="9" fillId="0" fontId="26" numFmtId="0" xfId="0" applyAlignment="1" applyBorder="1" applyFont="1">
      <alignment readingOrder="0" shrinkToFit="0" vertical="top" wrapText="0"/>
    </xf>
    <xf borderId="9" fillId="0" fontId="26" numFmtId="0" xfId="0" applyAlignment="1" applyBorder="1" applyFont="1">
      <alignment horizontal="center" readingOrder="0" vertical="center"/>
    </xf>
    <xf borderId="9" fillId="0" fontId="42" numFmtId="0" xfId="0" applyAlignment="1" applyBorder="1" applyFont="1">
      <alignment horizontal="center" readingOrder="0" shrinkToFit="0" vertical="center" wrapText="1"/>
    </xf>
    <xf borderId="9" fillId="0" fontId="26" numFmtId="0" xfId="0" applyAlignment="1" applyBorder="1" applyFont="1">
      <alignment horizontal="center" vertical="center"/>
    </xf>
    <xf borderId="5" fillId="15" fontId="84" numFmtId="0" xfId="0" applyAlignment="1" applyBorder="1" applyFont="1">
      <alignment readingOrder="0" shrinkToFit="0" wrapText="0"/>
    </xf>
    <xf borderId="5" fillId="21" fontId="80" numFmtId="0" xfId="0" applyAlignment="1" applyBorder="1" applyFont="1">
      <alignment readingOrder="0" shrinkToFit="0" wrapText="0"/>
    </xf>
    <xf borderId="9" fillId="9" fontId="26" numFmtId="0" xfId="0" applyAlignment="1" applyBorder="1" applyFont="1">
      <alignment readingOrder="0" shrinkToFit="0" vertical="center" wrapText="1"/>
    </xf>
    <xf borderId="4" fillId="22" fontId="80" numFmtId="0" xfId="0" applyAlignment="1" applyBorder="1" applyFill="1" applyFont="1">
      <alignment readingOrder="0" shrinkToFit="0" vertical="center" wrapText="0"/>
    </xf>
    <xf borderId="5" fillId="22" fontId="80" numFmtId="0" xfId="0" applyAlignment="1" applyBorder="1" applyFont="1">
      <alignment readingOrder="0" shrinkToFit="0" vertical="center" wrapText="1"/>
    </xf>
    <xf borderId="5" fillId="22" fontId="41" numFmtId="0" xfId="0" applyAlignment="1" applyBorder="1" applyFont="1">
      <alignment horizontal="center" readingOrder="0" shrinkToFit="0" vertical="center" wrapText="1"/>
    </xf>
    <xf borderId="0" fillId="22" fontId="80" numFmtId="0" xfId="0" applyAlignment="1" applyFont="1">
      <alignment readingOrder="0" shrinkToFit="0" vertical="center" wrapText="1"/>
    </xf>
    <xf borderId="0" fillId="22" fontId="41" numFmtId="0" xfId="0" applyAlignment="1" applyFont="1">
      <alignment horizontal="center" readingOrder="0" vertical="center"/>
    </xf>
    <xf borderId="5" fillId="22" fontId="80" numFmtId="0" xfId="0" applyAlignment="1" applyBorder="1" applyFont="1">
      <alignment horizontal="center" readingOrder="0" vertical="center"/>
    </xf>
    <xf borderId="5" fillId="22" fontId="41" numFmtId="0" xfId="0" applyAlignment="1" applyBorder="1" applyFont="1">
      <alignment horizontal="center" readingOrder="0" vertical="center"/>
    </xf>
    <xf borderId="5" fillId="22" fontId="80" numFmtId="0" xfId="0" applyAlignment="1" applyBorder="1" applyFont="1">
      <alignment readingOrder="0" shrinkToFit="0" wrapText="0"/>
    </xf>
    <xf borderId="5" fillId="22" fontId="80" numFmtId="0" xfId="0" applyAlignment="1" applyBorder="1" applyFont="1">
      <alignment readingOrder="0" shrinkToFit="0" vertical="top" wrapText="0"/>
    </xf>
    <xf borderId="5" fillId="22" fontId="41" numFmtId="0" xfId="0" applyAlignment="1" applyBorder="1" applyFont="1">
      <alignment horizontal="center" readingOrder="0" shrinkToFit="0" vertical="center" wrapText="1"/>
    </xf>
    <xf borderId="5" fillId="22" fontId="80" numFmtId="0" xfId="0" applyAlignment="1" applyBorder="1" applyFont="1">
      <alignment horizontal="center" vertical="center"/>
    </xf>
    <xf borderId="9" fillId="9" fontId="28" numFmtId="0" xfId="0" applyAlignment="1" applyBorder="1" applyFont="1">
      <alignment readingOrder="0" vertical="center"/>
    </xf>
    <xf borderId="6" fillId="0" fontId="26" numFmtId="0" xfId="0" applyAlignment="1" applyBorder="1" applyFont="1">
      <alignment horizontal="center" vertical="center"/>
    </xf>
    <xf borderId="1" fillId="9" fontId="28" numFmtId="0" xfId="0" applyAlignment="1" applyBorder="1" applyFont="1">
      <alignment readingOrder="0"/>
    </xf>
    <xf borderId="1" fillId="9" fontId="28" numFmtId="0" xfId="0" applyBorder="1" applyFont="1"/>
    <xf borderId="1" fillId="9" fontId="28" numFmtId="0" xfId="0" applyAlignment="1" applyBorder="1" applyFont="1">
      <alignment readingOrder="0" vertical="center"/>
    </xf>
    <xf borderId="19" fillId="23" fontId="80" numFmtId="0" xfId="0" applyAlignment="1" applyBorder="1" applyFill="1" applyFont="1">
      <alignment readingOrder="0" shrinkToFit="0" vertical="center" wrapText="0"/>
    </xf>
    <xf borderId="5" fillId="23" fontId="80" numFmtId="0" xfId="0" applyAlignment="1" applyBorder="1" applyFont="1">
      <alignment readingOrder="0" shrinkToFit="0" vertical="center" wrapText="1"/>
    </xf>
    <xf borderId="5" fillId="23" fontId="41" numFmtId="0" xfId="0" applyAlignment="1" applyBorder="1" applyFont="1">
      <alignment horizontal="center" readingOrder="0" shrinkToFit="0" vertical="center" wrapText="1"/>
    </xf>
    <xf borderId="0" fillId="23" fontId="80" numFmtId="0" xfId="0" applyAlignment="1" applyFont="1">
      <alignment readingOrder="0" shrinkToFit="0" vertical="center" wrapText="1"/>
    </xf>
    <xf borderId="5" fillId="23" fontId="80" numFmtId="0" xfId="0" applyAlignment="1" applyBorder="1" applyFont="1">
      <alignment readingOrder="0" shrinkToFit="0" vertical="center" wrapText="0"/>
    </xf>
    <xf borderId="0" fillId="23" fontId="41" numFmtId="0" xfId="0" applyAlignment="1" applyFont="1">
      <alignment horizontal="center" readingOrder="0" vertical="center"/>
    </xf>
    <xf borderId="5" fillId="23" fontId="80" numFmtId="0" xfId="0" applyAlignment="1" applyBorder="1" applyFont="1">
      <alignment horizontal="center" readingOrder="0" vertical="center"/>
    </xf>
    <xf borderId="5" fillId="23" fontId="41" numFmtId="0" xfId="0" applyAlignment="1" applyBorder="1" applyFont="1">
      <alignment horizontal="center" readingOrder="0" vertical="center"/>
    </xf>
    <xf borderId="5" fillId="23" fontId="80" numFmtId="0" xfId="0" applyAlignment="1" applyBorder="1" applyFont="1">
      <alignment readingOrder="0" shrinkToFit="0" wrapText="0"/>
    </xf>
    <xf borderId="5" fillId="23" fontId="80" numFmtId="0" xfId="0" applyAlignment="1" applyBorder="1" applyFont="1">
      <alignment readingOrder="0" shrinkToFit="0" vertical="top" wrapText="0"/>
    </xf>
    <xf borderId="5" fillId="23" fontId="41" numFmtId="0" xfId="0" applyAlignment="1" applyBorder="1" applyFont="1">
      <alignment horizontal="center" readingOrder="0" shrinkToFit="0" vertical="center" wrapText="1"/>
    </xf>
    <xf borderId="5" fillId="23" fontId="80" numFmtId="0" xfId="0" applyAlignment="1" applyBorder="1" applyFont="1">
      <alignment horizontal="center" vertical="center"/>
    </xf>
    <xf borderId="17" fillId="9" fontId="26" numFmtId="0" xfId="0" applyAlignment="1" applyBorder="1" applyFont="1">
      <alignment readingOrder="0" shrinkToFit="0" vertical="center" wrapText="1"/>
    </xf>
    <xf borderId="7" fillId="7" fontId="80" numFmtId="0" xfId="0" applyAlignment="1" applyBorder="1" applyFont="1">
      <alignment readingOrder="0" shrinkToFit="0" vertical="center" wrapText="0"/>
    </xf>
    <xf borderId="5" fillId="7" fontId="80" numFmtId="0" xfId="0" applyAlignment="1" applyBorder="1" applyFont="1">
      <alignment readingOrder="0" shrinkToFit="0" vertical="center" wrapText="1"/>
    </xf>
    <xf borderId="5" fillId="7" fontId="41" numFmtId="0" xfId="0" applyAlignment="1" applyBorder="1" applyFont="1">
      <alignment horizontal="center" readingOrder="0" shrinkToFit="0" vertical="center" wrapText="1"/>
    </xf>
    <xf borderId="0" fillId="7" fontId="80" numFmtId="0" xfId="0" applyAlignment="1" applyFont="1">
      <alignment readingOrder="0" shrinkToFit="0" vertical="center" wrapText="1"/>
    </xf>
    <xf borderId="5" fillId="7" fontId="80" numFmtId="0" xfId="0" applyAlignment="1" applyBorder="1" applyFont="1">
      <alignment readingOrder="0" shrinkToFit="0" vertical="center" wrapText="0"/>
    </xf>
    <xf borderId="0" fillId="7" fontId="41" numFmtId="0" xfId="0" applyAlignment="1" applyFont="1">
      <alignment horizontal="center" readingOrder="0" vertical="center"/>
    </xf>
    <xf borderId="5" fillId="7" fontId="80" numFmtId="0" xfId="0" applyAlignment="1" applyBorder="1" applyFont="1">
      <alignment horizontal="center" readingOrder="0" vertical="center"/>
    </xf>
    <xf borderId="5" fillId="7" fontId="41" numFmtId="0" xfId="0" applyAlignment="1" applyBorder="1" applyFont="1">
      <alignment horizontal="center" readingOrder="0" vertical="center"/>
    </xf>
    <xf borderId="5" fillId="7" fontId="80" numFmtId="0" xfId="0" applyAlignment="1" applyBorder="1" applyFont="1">
      <alignment readingOrder="0" shrinkToFit="0" wrapText="0"/>
    </xf>
    <xf borderId="5" fillId="7" fontId="80" numFmtId="0" xfId="0" applyAlignment="1" applyBorder="1" applyFont="1">
      <alignment readingOrder="0" shrinkToFit="0" vertical="top" wrapText="0"/>
    </xf>
    <xf borderId="5" fillId="7" fontId="41" numFmtId="0" xfId="0" applyAlignment="1" applyBorder="1" applyFont="1">
      <alignment horizontal="center" readingOrder="0" shrinkToFit="0" vertical="center" wrapText="1"/>
    </xf>
    <xf borderId="5" fillId="7" fontId="80" numFmtId="0" xfId="0" applyAlignment="1" applyBorder="1" applyFont="1">
      <alignment horizontal="center" vertical="center"/>
    </xf>
    <xf borderId="2" fillId="4" fontId="4" numFmtId="0" xfId="0" applyAlignment="1" applyBorder="1" applyFont="1">
      <alignment readingOrder="0" shrinkToFit="0" vertical="bottom" wrapText="0"/>
    </xf>
    <xf borderId="2" fillId="6" fontId="3" numFmtId="0" xfId="0" applyAlignment="1" applyBorder="1" applyFont="1">
      <alignment vertical="bottom"/>
    </xf>
    <xf borderId="0" fillId="0" fontId="19" numFmtId="0" xfId="0" applyAlignment="1" applyFont="1">
      <alignment horizontal="center" vertical="center"/>
    </xf>
    <xf borderId="0" fillId="0" fontId="19" numFmtId="0" xfId="0" applyAlignment="1" applyFont="1">
      <alignment horizontal="left" readingOrder="0" vertical="center"/>
    </xf>
    <xf borderId="0" fillId="16" fontId="19" numFmtId="0" xfId="0" applyAlignment="1" applyFont="1">
      <alignment horizontal="center" readingOrder="0" vertical="center"/>
    </xf>
    <xf borderId="0" fillId="16" fontId="36" numFmtId="0" xfId="0" applyAlignment="1" applyFont="1">
      <alignment horizontal="center" readingOrder="0" vertical="center"/>
    </xf>
    <xf borderId="0" fillId="16" fontId="85" numFmtId="0" xfId="0" applyAlignment="1" applyFont="1">
      <alignment horizontal="center" readingOrder="0" vertical="center"/>
    </xf>
    <xf borderId="0" fillId="0" fontId="6" numFmtId="0" xfId="0" applyAlignment="1" applyFont="1">
      <alignment horizontal="center" vertical="center"/>
    </xf>
    <xf borderId="0" fillId="0" fontId="86" numFmtId="0" xfId="0" applyAlignment="1" applyFont="1">
      <alignment horizontal="right" readingOrder="0" vertical="center"/>
    </xf>
    <xf borderId="0" fillId="0" fontId="87" numFmtId="0" xfId="0" applyAlignment="1" applyFont="1">
      <alignment horizontal="center" readingOrder="0" vertical="center"/>
    </xf>
    <xf borderId="0" fillId="0" fontId="88" numFmtId="0" xfId="0" applyAlignment="1" applyFont="1">
      <alignment horizontal="right" readingOrder="0" vertical="center"/>
    </xf>
    <xf borderId="0" fillId="0" fontId="89" numFmtId="0" xfId="0" applyAlignment="1" applyFont="1">
      <alignment horizontal="center" readingOrder="0" vertical="center"/>
    </xf>
    <xf borderId="0" fillId="0" fontId="19" numFmtId="0" xfId="0" applyAlignment="1" applyFont="1">
      <alignment horizontal="right" vertical="center"/>
    </xf>
    <xf borderId="0" fillId="17" fontId="3" numFmtId="0" xfId="0" applyAlignment="1" applyFont="1">
      <alignment vertical="bottom"/>
    </xf>
    <xf borderId="2" fillId="3" fontId="3" numFmtId="0" xfId="0" applyAlignment="1" applyBorder="1" applyFont="1">
      <alignment readingOrder="0" vertical="bottom"/>
    </xf>
    <xf borderId="0" fillId="3" fontId="6" numFmtId="0" xfId="0" applyFont="1"/>
    <xf borderId="0" fillId="3" fontId="3" numFmtId="0" xfId="0" applyAlignment="1" applyFont="1">
      <alignment vertical="bottom"/>
    </xf>
    <xf borderId="0" fillId="3" fontId="19" numFmtId="0" xfId="0" applyAlignment="1" applyFont="1">
      <alignment horizontal="left" readingOrder="0" vertical="center"/>
    </xf>
    <xf borderId="0" fillId="3" fontId="19" numFmtId="0" xfId="0" applyAlignment="1" applyFont="1">
      <alignment vertical="center"/>
    </xf>
    <xf borderId="0" fillId="3" fontId="19" numFmtId="0" xfId="0" applyAlignment="1" applyFont="1">
      <alignment horizontal="center" vertical="center"/>
    </xf>
    <xf borderId="0" fillId="0" fontId="37" numFmtId="0" xfId="0" applyAlignment="1" applyFont="1">
      <alignment vertical="center"/>
    </xf>
    <xf borderId="0" fillId="0" fontId="37" numFmtId="0" xfId="0" applyAlignment="1" applyFont="1">
      <alignment readingOrder="0" vertical="center"/>
    </xf>
    <xf borderId="0" fillId="0" fontId="37" numFmtId="0" xfId="0" applyAlignment="1" applyFont="1">
      <alignment readingOrder="0" vertical="center"/>
    </xf>
    <xf borderId="25" fillId="24" fontId="59" numFmtId="0" xfId="0" applyAlignment="1" applyBorder="1" applyFill="1" applyFont="1">
      <alignment horizontal="left" readingOrder="0" vertical="center"/>
    </xf>
    <xf borderId="26" fillId="25" fontId="59" numFmtId="0" xfId="0" applyAlignment="1" applyBorder="1" applyFill="1" applyFont="1">
      <alignment vertical="center"/>
    </xf>
    <xf borderId="27" fillId="25" fontId="59" numFmtId="0" xfId="0" applyAlignment="1" applyBorder="1" applyFont="1">
      <alignment readingOrder="0" vertical="center"/>
    </xf>
    <xf borderId="28" fillId="25" fontId="59" numFmtId="0" xfId="0" applyAlignment="1" applyBorder="1" applyFont="1">
      <alignment readingOrder="0" vertical="center"/>
    </xf>
    <xf borderId="29" fillId="25" fontId="25" numFmtId="0" xfId="0" applyAlignment="1" applyBorder="1" applyFont="1">
      <alignment vertical="center"/>
    </xf>
    <xf borderId="30" fillId="25" fontId="59" numFmtId="0" xfId="0" applyAlignment="1" applyBorder="1" applyFont="1">
      <alignment readingOrder="0" vertical="center"/>
    </xf>
    <xf borderId="31" fillId="0" fontId="31" numFmtId="0" xfId="0" applyBorder="1" applyFont="1"/>
    <xf borderId="32" fillId="0" fontId="25" numFmtId="0" xfId="0" applyAlignment="1" applyBorder="1" applyFont="1">
      <alignment horizontal="left" vertical="center"/>
    </xf>
    <xf borderId="19" fillId="0" fontId="25" numFmtId="0" xfId="0" applyAlignment="1" applyBorder="1" applyFont="1">
      <alignment horizontal="left" vertical="center"/>
    </xf>
    <xf borderId="33" fillId="0" fontId="31" numFmtId="0" xfId="0" applyBorder="1" applyFont="1"/>
    <xf borderId="34" fillId="0" fontId="25" numFmtId="0" xfId="0" applyAlignment="1" applyBorder="1" applyFont="1">
      <alignment horizontal="left" vertical="center"/>
    </xf>
    <xf borderId="3" fillId="0" fontId="25" numFmtId="0" xfId="0" applyAlignment="1" applyBorder="1" applyFont="1">
      <alignment horizontal="left" vertical="center"/>
    </xf>
    <xf borderId="3" fillId="0" fontId="25" numFmtId="0" xfId="0" applyAlignment="1" applyBorder="1" applyFont="1">
      <alignment horizontal="left" shrinkToFit="0" vertical="center" wrapText="1"/>
    </xf>
    <xf borderId="35" fillId="0" fontId="31" numFmtId="0" xfId="0" applyBorder="1" applyFont="1"/>
    <xf borderId="0" fillId="0" fontId="19" numFmtId="0" xfId="0" applyAlignment="1" applyFont="1">
      <alignment horizontal="left" vertical="center"/>
    </xf>
    <xf borderId="3" fillId="0" fontId="25" numFmtId="0" xfId="0" applyAlignment="1" applyBorder="1" applyFont="1">
      <alignment vertical="center"/>
    </xf>
    <xf borderId="36" fillId="0" fontId="25" numFmtId="0" xfId="0" applyAlignment="1" applyBorder="1" applyFont="1">
      <alignment horizontal="left" vertical="center"/>
    </xf>
    <xf borderId="37" fillId="0" fontId="31" numFmtId="0" xfId="0" applyBorder="1" applyFont="1"/>
    <xf borderId="38" fillId="0" fontId="31" numFmtId="0" xfId="0" applyBorder="1" applyFont="1"/>
    <xf borderId="39" fillId="0" fontId="25" numFmtId="0" xfId="0" applyAlignment="1" applyBorder="1" applyFont="1">
      <alignment vertical="center"/>
    </xf>
    <xf borderId="40" fillId="0" fontId="31" numFmtId="0" xfId="0" applyBorder="1" applyFont="1"/>
    <xf borderId="0" fillId="0" fontId="25" numFmtId="0" xfId="0" applyFont="1"/>
    <xf borderId="41" fillId="24" fontId="59" numFmtId="0" xfId="0" applyAlignment="1" applyBorder="1" applyFont="1">
      <alignment horizontal="left" readingOrder="0" vertical="center"/>
    </xf>
    <xf borderId="42" fillId="25" fontId="25" numFmtId="0" xfId="0" applyBorder="1" applyFont="1"/>
    <xf borderId="43" fillId="25" fontId="25" numFmtId="0" xfId="0" applyAlignment="1" applyBorder="1" applyFont="1">
      <alignment vertical="center"/>
    </xf>
    <xf borderId="42" fillId="25" fontId="59" numFmtId="0" xfId="0" applyAlignment="1" applyBorder="1" applyFont="1">
      <alignment horizontal="left" readingOrder="0" vertical="center"/>
    </xf>
    <xf borderId="42" fillId="25" fontId="25" numFmtId="0" xfId="0" applyAlignment="1" applyBorder="1" applyFont="1">
      <alignment vertical="center"/>
    </xf>
    <xf borderId="41" fillId="25" fontId="59" numFmtId="0" xfId="0" applyAlignment="1" applyBorder="1" applyFont="1">
      <alignment horizontal="left" readingOrder="0" vertical="center"/>
    </xf>
    <xf borderId="43" fillId="25" fontId="59" numFmtId="0" xfId="0" applyAlignment="1" applyBorder="1" applyFont="1">
      <alignment horizontal="left" readingOrder="0" vertical="center"/>
    </xf>
    <xf borderId="0" fillId="0" fontId="25" numFmtId="0" xfId="0" applyAlignment="1" applyFont="1">
      <alignment horizontal="left" vertical="center"/>
    </xf>
    <xf borderId="34" fillId="0" fontId="25" numFmtId="0" xfId="0" applyAlignment="1" applyBorder="1" applyFont="1">
      <alignment vertical="center"/>
    </xf>
    <xf borderId="0" fillId="0" fontId="25" numFmtId="0" xfId="0" applyAlignment="1" applyFont="1">
      <alignment vertical="center"/>
    </xf>
    <xf borderId="34" fillId="0" fontId="25" numFmtId="0" xfId="0" applyAlignment="1" applyBorder="1" applyFont="1">
      <alignment readingOrder="0" vertical="center"/>
    </xf>
    <xf borderId="0" fillId="0" fontId="90" numFmtId="0" xfId="0" applyAlignment="1" applyFont="1">
      <alignment vertical="center"/>
    </xf>
    <xf borderId="34" fillId="0" fontId="91" numFmtId="0" xfId="0" applyAlignment="1" applyBorder="1" applyFont="1">
      <alignment readingOrder="0" vertical="center"/>
    </xf>
    <xf borderId="35" fillId="0" fontId="25" numFmtId="0" xfId="0" applyBorder="1" applyFont="1"/>
    <xf borderId="34" fillId="0" fontId="25" numFmtId="0" xfId="0" applyBorder="1" applyFont="1"/>
    <xf borderId="35" fillId="0" fontId="25" numFmtId="0" xfId="0" applyAlignment="1" applyBorder="1" applyFont="1">
      <alignment vertical="center"/>
    </xf>
    <xf borderId="34" fillId="0" fontId="25" numFmtId="0" xfId="0" applyAlignment="1" applyBorder="1" applyFont="1">
      <alignment vertical="center"/>
    </xf>
    <xf borderId="0" fillId="0" fontId="4" numFmtId="0" xfId="0" applyAlignment="1" applyFont="1">
      <alignment readingOrder="0" shrinkToFit="0" vertical="bottom" wrapText="0"/>
    </xf>
    <xf borderId="34" fillId="0" fontId="21" numFmtId="0" xfId="0" applyAlignment="1" applyBorder="1" applyFont="1">
      <alignment vertical="bottom"/>
    </xf>
    <xf borderId="0" fillId="0" fontId="21" numFmtId="0" xfId="0" applyAlignment="1" applyFont="1">
      <alignment vertical="bottom"/>
    </xf>
    <xf borderId="35" fillId="0" fontId="21" numFmtId="0" xfId="0" applyAlignment="1" applyBorder="1" applyFont="1">
      <alignment vertical="bottom"/>
    </xf>
    <xf borderId="35" fillId="0" fontId="21" numFmtId="0" xfId="0" applyAlignment="1" applyBorder="1" applyFont="1">
      <alignment vertical="bottom"/>
    </xf>
    <xf borderId="36" fillId="0" fontId="21" numFmtId="0" xfId="0" applyAlignment="1" applyBorder="1" applyFont="1">
      <alignment vertical="bottom"/>
    </xf>
    <xf borderId="37" fillId="0" fontId="21" numFmtId="0" xfId="0" applyAlignment="1" applyBorder="1" applyFont="1">
      <alignment vertical="bottom"/>
    </xf>
    <xf borderId="40" fillId="0" fontId="21" numFmtId="0" xfId="0" applyAlignment="1" applyBorder="1" applyFont="1">
      <alignment vertical="bottom"/>
    </xf>
    <xf borderId="40" fillId="0" fontId="21" numFmtId="0" xfId="0" applyAlignment="1" applyBorder="1" applyFont="1">
      <alignment vertical="bottom"/>
    </xf>
    <xf borderId="0" fillId="0" fontId="36" numFmtId="0" xfId="0" applyAlignment="1" applyFont="1">
      <alignment vertical="bottom"/>
    </xf>
    <xf borderId="0" fillId="0" fontId="3" numFmtId="0" xfId="0" applyAlignment="1" applyFont="1">
      <alignment vertical="bottom"/>
    </xf>
    <xf borderId="2" fillId="3" fontId="4" numFmtId="0" xfId="0" applyAlignment="1" applyBorder="1" applyFont="1">
      <alignment readingOrder="0" shrinkToFit="0" vertical="bottom" wrapText="0"/>
    </xf>
    <xf borderId="0" fillId="3" fontId="36" numFmtId="0" xfId="0" applyAlignment="1" applyFont="1">
      <alignment vertical="bottom"/>
    </xf>
    <xf borderId="0" fillId="3" fontId="92" numFmtId="0" xfId="0" applyAlignment="1" applyFont="1">
      <alignment vertical="bottom"/>
    </xf>
    <xf borderId="0" fillId="9" fontId="6" numFmtId="0" xfId="0" applyAlignment="1" applyFont="1">
      <alignment readingOrder="0"/>
    </xf>
    <xf borderId="0" fillId="9" fontId="6" numFmtId="0" xfId="0" applyFont="1"/>
    <xf borderId="1" fillId="16" fontId="6" numFmtId="0" xfId="0" applyAlignment="1" applyBorder="1" applyFont="1">
      <alignment readingOrder="0"/>
    </xf>
    <xf borderId="4" fillId="0" fontId="93" numFmtId="0" xfId="0" applyAlignment="1" applyBorder="1" applyFont="1">
      <alignment readingOrder="0"/>
    </xf>
    <xf borderId="4" fillId="0" fontId="6" numFmtId="0" xfId="0" applyAlignment="1" applyBorder="1" applyFont="1">
      <alignment readingOrder="0"/>
    </xf>
    <xf borderId="9" fillId="16" fontId="6" numFmtId="0" xfId="0" applyAlignment="1" applyBorder="1" applyFont="1">
      <alignment readingOrder="0" vertical="center"/>
    </xf>
    <xf borderId="19" fillId="0" fontId="6" numFmtId="0" xfId="0" applyAlignment="1" applyBorder="1" applyFont="1">
      <alignment horizontal="left" readingOrder="0" vertical="top"/>
    </xf>
    <xf borderId="19" fillId="0" fontId="6" numFmtId="0" xfId="0" applyAlignment="1" applyBorder="1" applyFont="1">
      <alignment readingOrder="0"/>
    </xf>
    <xf borderId="0" fillId="0" fontId="6" numFmtId="0" xfId="0" applyAlignment="1" applyFont="1">
      <alignment horizontal="left"/>
    </xf>
    <xf borderId="19" fillId="0" fontId="6" numFmtId="0" xfId="0" applyAlignment="1" applyBorder="1" applyFont="1">
      <alignment horizontal="left" readingOrder="0"/>
    </xf>
    <xf borderId="0" fillId="0" fontId="94" numFmtId="0" xfId="0" applyAlignment="1" applyFont="1">
      <alignment readingOrder="0"/>
    </xf>
    <xf borderId="4" fillId="0" fontId="95" numFmtId="0" xfId="0" applyAlignment="1" applyBorder="1" applyFont="1">
      <alignment readingOrder="0"/>
    </xf>
    <xf borderId="19" fillId="0" fontId="6" numFmtId="0" xfId="0" applyAlignment="1" applyBorder="1" applyFont="1">
      <alignment readingOrder="0" shrinkToFit="0" vertical="top" wrapText="1"/>
    </xf>
    <xf borderId="0" fillId="16" fontId="6" numFmtId="0" xfId="0" applyAlignment="1" applyFont="1">
      <alignment readingOrder="0"/>
    </xf>
    <xf borderId="0" fillId="16" fontId="6" numFmtId="0" xfId="0" applyFont="1"/>
    <xf borderId="0" fillId="16" fontId="96" numFmtId="0" xfId="0" applyAlignment="1" applyFont="1">
      <alignment readingOrder="0"/>
    </xf>
    <xf borderId="2" fillId="0" fontId="36" numFmtId="0" xfId="0" applyAlignment="1" applyBorder="1" applyFont="1">
      <alignment vertical="bottom"/>
    </xf>
    <xf borderId="0" fillId="0" fontId="6" numFmtId="0" xfId="0" applyFont="1"/>
    <xf borderId="0" fillId="0" fontId="25" numFmtId="0" xfId="0" applyAlignment="1" applyFont="1">
      <alignment horizontal="center" readingOrder="0" vertical="center"/>
    </xf>
    <xf borderId="7" fillId="7" fontId="97" numFmtId="0" xfId="0" applyAlignment="1" applyBorder="1" applyFont="1">
      <alignment vertical="bottom"/>
    </xf>
    <xf borderId="17" fillId="7" fontId="3" numFmtId="0" xfId="0" applyAlignment="1" applyBorder="1" applyFont="1">
      <alignment vertical="bottom"/>
    </xf>
    <xf borderId="8" fillId="7" fontId="97" numFmtId="0" xfId="0" applyAlignment="1" applyBorder="1" applyFont="1">
      <alignment vertical="bottom"/>
    </xf>
    <xf borderId="4" fillId="0" fontId="19" numFmtId="0" xfId="0" applyAlignment="1" applyBorder="1" applyFont="1">
      <alignment readingOrder="0"/>
    </xf>
    <xf borderId="8" fillId="2" fontId="98" numFmtId="0" xfId="0" applyBorder="1" applyFont="1"/>
    <xf borderId="4" fillId="0" fontId="6" numFmtId="0" xfId="0" applyAlignment="1" applyBorder="1" applyFont="1">
      <alignment horizontal="left" readingOrder="0"/>
    </xf>
    <xf borderId="18" fillId="0" fontId="3" numFmtId="0" xfId="0" applyAlignment="1" applyBorder="1" applyFont="1">
      <alignment vertical="bottom"/>
    </xf>
    <xf borderId="5" fillId="0" fontId="99" numFmtId="0" xfId="0" applyAlignment="1" applyBorder="1" applyFont="1">
      <alignment vertical="bottom"/>
    </xf>
    <xf borderId="4" fillId="0" fontId="100" numFmtId="169" xfId="0" applyAlignment="1" applyBorder="1" applyFont="1" applyNumberFormat="1">
      <alignment horizontal="right" readingOrder="0" vertical="bottom"/>
    </xf>
    <xf borderId="1" fillId="17" fontId="3" numFmtId="169" xfId="0" applyAlignment="1" applyBorder="1" applyFont="1" applyNumberFormat="1">
      <alignment horizontal="right" vertical="bottom"/>
    </xf>
    <xf borderId="4" fillId="0" fontId="19" numFmtId="0" xfId="0" applyAlignment="1" applyBorder="1" applyFont="1">
      <alignment horizontal="center" readingOrder="0" vertical="center"/>
    </xf>
    <xf borderId="5" fillId="0" fontId="19" numFmtId="0" xfId="0" applyAlignment="1" applyBorder="1" applyFont="1">
      <alignment horizontal="center" readingOrder="0" vertical="center"/>
    </xf>
    <xf borderId="6" fillId="0" fontId="19" numFmtId="0" xfId="0" applyAlignment="1" applyBorder="1" applyFont="1">
      <alignment horizontal="center" readingOrder="0" vertical="center"/>
    </xf>
    <xf borderId="4" fillId="9" fontId="100" numFmtId="169" xfId="0" applyAlignment="1" applyBorder="1" applyFont="1" applyNumberFormat="1">
      <alignment horizontal="right" readingOrder="0" vertical="bottom"/>
    </xf>
    <xf borderId="4" fillId="16" fontId="101" numFmtId="169" xfId="0" applyAlignment="1" applyBorder="1" applyFont="1" applyNumberFormat="1">
      <alignment horizontal="right" vertical="bottom"/>
    </xf>
    <xf borderId="4" fillId="13" fontId="3" numFmtId="0" xfId="0" applyAlignment="1" applyBorder="1" applyFont="1">
      <alignment horizontal="center" vertical="bottom"/>
    </xf>
    <xf borderId="1" fillId="13" fontId="6" numFmtId="0" xfId="0" applyAlignment="1" applyBorder="1" applyFont="1">
      <alignment readingOrder="0"/>
    </xf>
    <xf borderId="4" fillId="0" fontId="6" numFmtId="174" xfId="0" applyAlignment="1" applyBorder="1" applyFont="1" applyNumberFormat="1">
      <alignment readingOrder="0"/>
    </xf>
    <xf borderId="4" fillId="0" fontId="94" numFmtId="0" xfId="0" applyAlignment="1" applyBorder="1" applyFont="1">
      <alignment readingOrder="0"/>
    </xf>
    <xf borderId="1" fillId="0" fontId="6" numFmtId="0" xfId="0" applyBorder="1" applyFont="1"/>
    <xf borderId="6" fillId="17" fontId="3" numFmtId="0" xfId="0" applyAlignment="1" applyBorder="1" applyFont="1">
      <alignment horizontal="right" vertical="bottom"/>
    </xf>
    <xf borderId="4" fillId="13" fontId="6" numFmtId="0" xfId="0" applyAlignment="1" applyBorder="1" applyFont="1">
      <alignment horizontal="center" readingOrder="0"/>
    </xf>
    <xf borderId="0" fillId="0" fontId="6" numFmtId="0" xfId="0" applyAlignment="1" applyFont="1">
      <alignment horizontal="center" readingOrder="0"/>
    </xf>
    <xf borderId="0" fillId="24" fontId="6" numFmtId="0" xfId="0" applyAlignment="1" applyFont="1">
      <alignment readingOrder="0"/>
    </xf>
    <xf borderId="44" fillId="24" fontId="6" numFmtId="0" xfId="0" applyAlignment="1" applyBorder="1" applyFont="1">
      <alignment horizontal="center" readingOrder="0"/>
    </xf>
    <xf borderId="45" fillId="0" fontId="31" numFmtId="0" xfId="0" applyBorder="1" applyFont="1"/>
    <xf borderId="46" fillId="0" fontId="31" numFmtId="0" xfId="0" applyBorder="1" applyFont="1"/>
    <xf borderId="44" fillId="0" fontId="6" numFmtId="0" xfId="0" applyAlignment="1" applyBorder="1" applyFont="1">
      <alignment readingOrder="0"/>
    </xf>
    <xf borderId="44" fillId="0" fontId="94" numFmtId="0" xfId="0" applyAlignment="1" applyBorder="1" applyFont="1">
      <alignment readingOrder="0"/>
    </xf>
    <xf borderId="0" fillId="16" fontId="19" numFmtId="0" xfId="0" applyAlignment="1" applyFont="1">
      <alignment readingOrder="0" vertical="center"/>
    </xf>
    <xf borderId="8" fillId="7" fontId="97" numFmtId="0" xfId="0" applyAlignment="1" applyBorder="1" applyFont="1">
      <alignment vertical="bottom"/>
    </xf>
    <xf borderId="8" fillId="7" fontId="3" numFmtId="0" xfId="0" applyAlignment="1" applyBorder="1" applyFont="1">
      <alignment vertical="bottom"/>
    </xf>
    <xf borderId="0" fillId="7" fontId="19" numFmtId="0" xfId="0" applyAlignment="1" applyFont="1">
      <alignment vertical="center"/>
    </xf>
    <xf borderId="0" fillId="7" fontId="19" numFmtId="0" xfId="0" applyAlignment="1" applyFont="1">
      <alignment vertical="center"/>
    </xf>
    <xf borderId="0" fillId="7" fontId="25" numFmtId="0" xfId="0" applyAlignment="1" applyFont="1">
      <alignment vertical="center"/>
    </xf>
    <xf borderId="7" fillId="4" fontId="99" numFmtId="0" xfId="0" applyAlignment="1" applyBorder="1" applyFont="1">
      <alignment vertical="bottom"/>
    </xf>
    <xf borderId="7" fillId="4" fontId="99" numFmtId="0" xfId="0" applyAlignment="1" applyBorder="1" applyFont="1">
      <alignment readingOrder="0" vertical="bottom"/>
    </xf>
    <xf borderId="4" fillId="0" fontId="3" numFmtId="0" xfId="0" applyAlignment="1" applyBorder="1" applyFont="1">
      <alignment readingOrder="0" shrinkToFit="0" vertical="bottom" wrapText="1"/>
    </xf>
    <xf borderId="4" fillId="4" fontId="99" numFmtId="0" xfId="0" applyAlignment="1" applyBorder="1" applyFont="1">
      <alignment horizontal="left" readingOrder="0" vertical="bottom"/>
    </xf>
    <xf borderId="4" fillId="0" fontId="6" numFmtId="0" xfId="0" applyAlignment="1" applyBorder="1" applyFont="1">
      <alignment horizontal="right" readingOrder="0"/>
    </xf>
    <xf borderId="5" fillId="4" fontId="99" numFmtId="0" xfId="0" applyAlignment="1" applyBorder="1" applyFont="1">
      <alignment vertical="bottom"/>
    </xf>
    <xf borderId="1" fillId="17" fontId="3" numFmtId="0" xfId="0" applyAlignment="1" applyBorder="1" applyFont="1">
      <alignment horizontal="right" vertical="bottom"/>
    </xf>
    <xf borderId="5" fillId="0" fontId="6" numFmtId="0" xfId="0" applyAlignment="1" applyBorder="1" applyFont="1">
      <alignment readingOrder="0"/>
    </xf>
    <xf borderId="4" fillId="0" fontId="3" numFmtId="0" xfId="0" applyAlignment="1" applyBorder="1" applyFont="1">
      <alignment readingOrder="0" vertical="bottom"/>
    </xf>
    <xf borderId="1" fillId="19" fontId="3" numFmtId="0" xfId="0" applyAlignment="1" applyBorder="1" applyFont="1">
      <alignment vertical="bottom"/>
    </xf>
    <xf borderId="4" fillId="0" fontId="3" numFmtId="0" xfId="0" applyAlignment="1" applyBorder="1" applyFont="1">
      <alignment readingOrder="0" shrinkToFit="0" vertical="bottom" wrapText="0"/>
    </xf>
    <xf borderId="8" fillId="9" fontId="100" numFmtId="169" xfId="0" applyAlignment="1" applyBorder="1" applyFont="1" applyNumberFormat="1">
      <alignment horizontal="right" readingOrder="0" vertical="bottom"/>
    </xf>
    <xf borderId="8" fillId="0" fontId="6" numFmtId="0" xfId="0" applyAlignment="1" applyBorder="1" applyFont="1">
      <alignment horizontal="center" readingOrder="0"/>
    </xf>
    <xf borderId="7" fillId="16" fontId="101" numFmtId="169" xfId="0" applyAlignment="1" applyBorder="1" applyFont="1" applyNumberFormat="1">
      <alignment horizontal="right" vertical="bottom"/>
    </xf>
    <xf borderId="0" fillId="26" fontId="6" numFmtId="0" xfId="0" applyAlignment="1" applyFill="1" applyFont="1">
      <alignment readingOrder="0"/>
    </xf>
    <xf borderId="0" fillId="0" fontId="102" numFmtId="0" xfId="0" applyAlignment="1" applyFont="1">
      <alignment readingOrder="0"/>
    </xf>
    <xf borderId="0" fillId="3" fontId="6" numFmtId="0" xfId="0" applyAlignment="1" applyFont="1">
      <alignment readingOrder="0"/>
    </xf>
    <xf borderId="4" fillId="3" fontId="99" numFmtId="0" xfId="0" applyAlignment="1" applyBorder="1" applyFont="1">
      <alignment vertical="bottom"/>
    </xf>
    <xf borderId="4" fillId="0" fontId="3" numFmtId="0" xfId="0" applyAlignment="1" applyBorder="1" applyFont="1">
      <alignment readingOrder="0" vertical="bottom"/>
    </xf>
    <xf borderId="0" fillId="0" fontId="56" numFmtId="0" xfId="0" applyAlignment="1" applyFont="1">
      <alignment horizontal="left" readingOrder="0"/>
    </xf>
    <xf borderId="4" fillId="0" fontId="3" numFmtId="0" xfId="0" applyAlignment="1" applyBorder="1" applyFont="1">
      <alignment vertical="bottom"/>
    </xf>
    <xf borderId="0" fillId="27" fontId="6" numFmtId="0" xfId="0" applyAlignment="1" applyFill="1" applyFont="1">
      <alignment readingOrder="0"/>
    </xf>
    <xf borderId="0" fillId="0" fontId="6" numFmtId="0" xfId="0" applyAlignment="1" applyFont="1">
      <alignment horizontal="left" readingOrder="0"/>
    </xf>
    <xf borderId="0" fillId="0" fontId="6" numFmtId="0" xfId="0" applyAlignment="1" applyFont="1">
      <alignment horizontal="right" readingOrder="0"/>
    </xf>
    <xf borderId="7" fillId="4" fontId="99" numFmtId="0" xfId="0" applyAlignment="1" applyBorder="1" applyFont="1">
      <alignment horizontal="left" readingOrder="0" vertical="center"/>
    </xf>
    <xf borderId="1" fillId="0" fontId="3" numFmtId="0" xfId="0" applyAlignment="1" applyBorder="1" applyFont="1">
      <alignment readingOrder="0" shrinkToFit="0" vertical="bottom" wrapText="1"/>
    </xf>
    <xf borderId="7" fillId="0" fontId="3" numFmtId="0" xfId="0" applyAlignment="1" applyBorder="1" applyFont="1">
      <alignment readingOrder="0" vertical="bottom"/>
    </xf>
    <xf borderId="0" fillId="0" fontId="3" numFmtId="0" xfId="0" applyAlignment="1" applyFont="1">
      <alignment readingOrder="0" shrinkToFit="0" vertical="bottom" wrapText="0"/>
    </xf>
    <xf borderId="0" fillId="13" fontId="6" numFmtId="0" xfId="0" applyAlignment="1" applyFont="1">
      <alignment readingOrder="0"/>
    </xf>
    <xf borderId="1" fillId="3" fontId="6" numFmtId="0" xfId="0" applyAlignment="1" applyBorder="1" applyFont="1">
      <alignment readingOrder="0"/>
    </xf>
    <xf borderId="2" fillId="0" fontId="36" numFmtId="0" xfId="0" applyAlignment="1" applyBorder="1" applyFont="1">
      <alignment readingOrder="0" vertical="bottom"/>
    </xf>
    <xf borderId="3" fillId="4" fontId="99" numFmtId="0" xfId="0" applyAlignment="1" applyBorder="1" applyFont="1">
      <alignment horizontal="left" readingOrder="0" vertical="center"/>
    </xf>
    <xf borderId="5" fillId="19" fontId="3" numFmtId="0" xfId="0" applyAlignment="1" applyBorder="1" applyFont="1">
      <alignment vertical="bottom"/>
    </xf>
    <xf borderId="0" fillId="0" fontId="101" numFmtId="169" xfId="0" applyAlignment="1" applyFont="1" applyNumberFormat="1">
      <alignment horizontal="right" vertical="bottom"/>
    </xf>
    <xf borderId="0" fillId="0" fontId="103" numFmtId="0" xfId="0" applyFont="1"/>
    <xf borderId="47" fillId="3" fontId="3" numFmtId="0" xfId="0" applyAlignment="1" applyBorder="1" applyFont="1">
      <alignment vertical="bottom"/>
    </xf>
    <xf borderId="44" fillId="3" fontId="3" numFmtId="0" xfId="0" applyAlignment="1" applyBorder="1" applyFont="1">
      <alignment vertical="bottom"/>
    </xf>
    <xf borderId="47" fillId="0" fontId="3" numFmtId="0" xfId="0" applyAlignment="1" applyBorder="1" applyFont="1">
      <alignment vertical="bottom"/>
    </xf>
    <xf borderId="44" fillId="0" fontId="3" numFmtId="0" xfId="0" applyAlignment="1" applyBorder="1" applyFont="1">
      <alignment readingOrder="0" vertical="bottom"/>
    </xf>
    <xf borderId="0" fillId="0" fontId="104" numFmtId="0" xfId="0" applyFont="1"/>
    <xf borderId="0" fillId="7" fontId="97" numFmtId="0" xfId="0" applyAlignment="1" applyFont="1">
      <alignment vertical="bottom"/>
    </xf>
    <xf borderId="0" fillId="7" fontId="3" numFmtId="0" xfId="0" applyAlignment="1" applyFont="1">
      <alignment vertical="bottom"/>
    </xf>
    <xf borderId="4" fillId="0" fontId="6" numFmtId="0" xfId="0" applyAlignment="1" applyBorder="1" applyFont="1">
      <alignment horizontal="center" readingOrder="0"/>
    </xf>
    <xf borderId="0" fillId="28" fontId="6" numFmtId="0" xfId="0" applyAlignment="1" applyFill="1" applyFont="1">
      <alignment readingOrder="0"/>
    </xf>
    <xf borderId="0" fillId="0" fontId="94" numFmtId="0" xfId="0" applyAlignment="1" applyFont="1">
      <alignment horizontal="left" readingOrder="0"/>
    </xf>
    <xf borderId="0" fillId="0" fontId="6" numFmtId="167" xfId="0" applyAlignment="1" applyFont="1" applyNumberFormat="1">
      <alignment horizontal="left" readingOrder="0"/>
    </xf>
    <xf borderId="0" fillId="16" fontId="3" numFmtId="0" xfId="0" applyAlignment="1" applyFont="1">
      <alignment vertical="bottom"/>
    </xf>
    <xf borderId="0" fillId="16" fontId="36" numFmtId="0" xfId="0" applyFont="1"/>
    <xf borderId="0" fillId="16" fontId="105" numFmtId="0" xfId="0" applyAlignment="1" applyFont="1">
      <alignment vertical="bottom"/>
    </xf>
    <xf borderId="2" fillId="0" fontId="36" numFmtId="0" xfId="0" applyAlignment="1" applyBorder="1" applyFont="1">
      <alignment vertical="bottom"/>
    </xf>
    <xf borderId="8" fillId="7" fontId="97" numFmtId="0" xfId="0" applyAlignment="1" applyBorder="1" applyFont="1">
      <alignment vertical="bottom"/>
    </xf>
    <xf borderId="17" fillId="7" fontId="3" numFmtId="0" xfId="0" applyAlignment="1" applyBorder="1" applyFont="1">
      <alignment vertical="bottom"/>
    </xf>
    <xf borderId="4" fillId="2" fontId="3" numFmtId="0" xfId="0" applyAlignment="1" applyBorder="1" applyFont="1">
      <alignment vertical="bottom"/>
    </xf>
    <xf borderId="4" fillId="9" fontId="100" numFmtId="169" xfId="0" applyAlignment="1" applyBorder="1" applyFont="1" applyNumberFormat="1">
      <alignment horizontal="right" vertical="bottom"/>
    </xf>
    <xf borderId="4" fillId="0" fontId="36" numFmtId="0" xfId="0" applyAlignment="1" applyBorder="1" applyFont="1">
      <alignment horizontal="center"/>
    </xf>
    <xf borderId="4" fillId="16" fontId="101" numFmtId="169" xfId="0" applyAlignment="1" applyBorder="1" applyFont="1" applyNumberFormat="1">
      <alignment horizontal="right" vertical="bottom"/>
    </xf>
    <xf borderId="0" fillId="26" fontId="3" numFmtId="0" xfId="0" applyAlignment="1" applyFont="1">
      <alignment vertical="bottom"/>
    </xf>
    <xf borderId="0" fillId="0" fontId="106" numFmtId="0" xfId="0" applyAlignment="1" applyFont="1">
      <alignment readingOrder="0" vertical="bottom"/>
    </xf>
    <xf borderId="0" fillId="0" fontId="102" numFmtId="0" xfId="0" applyFont="1"/>
    <xf borderId="0" fillId="0" fontId="107" numFmtId="0" xfId="0" applyFont="1"/>
    <xf borderId="8" fillId="2" fontId="98" numFmtId="0" xfId="0" applyBorder="1" applyFont="1"/>
    <xf borderId="0" fillId="0" fontId="108" numFmtId="0" xfId="0" applyAlignment="1" applyFont="1">
      <alignment readingOrder="0"/>
    </xf>
    <xf borderId="0" fillId="0" fontId="99" numFmtId="0" xfId="0" applyAlignment="1" applyFont="1">
      <alignment horizontal="left" readingOrder="0"/>
    </xf>
    <xf borderId="0" fillId="0" fontId="99" numFmtId="0" xfId="0" applyAlignment="1" applyFont="1">
      <alignment readingOrder="0" vertical="bottom"/>
    </xf>
    <xf borderId="0" fillId="0" fontId="6" numFmtId="0" xfId="0" applyAlignment="1" applyFont="1">
      <alignment horizontal="center" readingOrder="0" vertical="center"/>
    </xf>
    <xf borderId="0" fillId="0" fontId="78" numFmtId="0" xfId="0" applyAlignment="1" applyFont="1">
      <alignment vertical="bottom"/>
    </xf>
    <xf borderId="0" fillId="0" fontId="109" numFmtId="9" xfId="0" applyAlignment="1" applyFont="1" applyNumberFormat="1">
      <alignment readingOrder="0"/>
    </xf>
    <xf borderId="0" fillId="0" fontId="99" numFmtId="0" xfId="0" applyAlignment="1" applyFont="1">
      <alignment vertical="bottom"/>
    </xf>
    <xf borderId="4" fillId="7" fontId="97" numFmtId="0" xfId="0" applyAlignment="1" applyBorder="1" applyFont="1">
      <alignment vertical="bottom"/>
    </xf>
    <xf borderId="4" fillId="7" fontId="97" numFmtId="0" xfId="0" applyAlignment="1" applyBorder="1" applyFont="1">
      <alignment vertical="bottom"/>
    </xf>
    <xf borderId="4" fillId="4" fontId="99" numFmtId="0" xfId="0" applyAlignment="1" applyBorder="1" applyFont="1">
      <alignment vertical="bottom"/>
    </xf>
    <xf borderId="4" fillId="4" fontId="99" numFmtId="0" xfId="0" applyAlignment="1" applyBorder="1" applyFont="1">
      <alignment readingOrder="0" vertical="bottom"/>
    </xf>
    <xf borderId="19" fillId="4" fontId="99" numFmtId="0" xfId="0" applyAlignment="1" applyBorder="1" applyFont="1">
      <alignment horizontal="left" readingOrder="0" vertical="center"/>
    </xf>
    <xf borderId="5" fillId="4" fontId="99" numFmtId="0" xfId="0" applyAlignment="1" applyBorder="1" applyFont="1">
      <alignment vertical="bottom"/>
    </xf>
    <xf borderId="8" fillId="0" fontId="3" numFmtId="0" xfId="0" applyAlignment="1" applyBorder="1" applyFont="1">
      <alignment readingOrder="0" vertical="bottom"/>
    </xf>
    <xf borderId="1" fillId="17" fontId="3" numFmtId="0" xfId="0" applyAlignment="1" applyBorder="1" applyFont="1">
      <alignment horizontal="right" readingOrder="0" vertical="bottom"/>
    </xf>
    <xf borderId="4" fillId="0" fontId="99" numFmtId="0" xfId="0" applyAlignment="1" applyBorder="1" applyFont="1">
      <alignment readingOrder="0" shrinkToFit="0" vertical="bottom" wrapText="0"/>
    </xf>
    <xf borderId="0" fillId="0" fontId="103" numFmtId="0" xfId="0" applyAlignment="1" applyFont="1">
      <alignment readingOrder="0"/>
    </xf>
    <xf borderId="0" fillId="5" fontId="6" numFmtId="0" xfId="0" applyAlignment="1" applyFont="1">
      <alignment readingOrder="0"/>
    </xf>
    <xf borderId="48" fillId="3" fontId="3" numFmtId="0" xfId="0" applyAlignment="1" applyBorder="1" applyFont="1">
      <alignment vertical="bottom"/>
    </xf>
    <xf borderId="49" fillId="3" fontId="3" numFmtId="0" xfId="0" applyAlignment="1" applyBorder="1" applyFont="1">
      <alignment vertical="bottom"/>
    </xf>
    <xf borderId="50" fillId="0" fontId="31" numFmtId="0" xfId="0" applyBorder="1" applyFont="1"/>
    <xf borderId="0" fillId="0" fontId="6" numFmtId="0" xfId="0" applyAlignment="1" applyFont="1">
      <alignment readingOrder="0" vertical="top"/>
    </xf>
    <xf borderId="48" fillId="0" fontId="3" numFmtId="0" xfId="0" applyAlignment="1" applyBorder="1" applyFont="1">
      <alignment vertical="bottom"/>
    </xf>
    <xf borderId="49" fillId="0" fontId="3" numFmtId="0" xfId="0" applyAlignment="1" applyBorder="1" applyFont="1">
      <alignment readingOrder="0" vertical="bottom"/>
    </xf>
    <xf borderId="48" fillId="0" fontId="3" numFmtId="0" xfId="0" applyAlignment="1" applyBorder="1" applyFont="1">
      <alignment readingOrder="0" vertical="bottom"/>
    </xf>
    <xf borderId="49" fillId="0" fontId="6" numFmtId="0" xfId="0" applyAlignment="1" applyBorder="1" applyFont="1">
      <alignment readingOrder="0"/>
    </xf>
    <xf borderId="48" fillId="0" fontId="6" numFmtId="0" xfId="0" applyAlignment="1" applyBorder="1" applyFont="1">
      <alignment readingOrder="0"/>
    </xf>
    <xf borderId="0" fillId="0" fontId="110" numFmtId="0" xfId="0" applyAlignment="1" applyFont="1">
      <alignment horizontal="center" vertical="bottom"/>
    </xf>
    <xf borderId="0" fillId="16" fontId="19" numFmtId="0" xfId="0" applyAlignment="1" applyFont="1">
      <alignment vertical="center"/>
    </xf>
    <xf borderId="0" fillId="16" fontId="111" numFmtId="0" xfId="0" applyAlignment="1" applyFont="1">
      <alignment vertical="center"/>
    </xf>
    <xf borderId="2" fillId="0" fontId="112" numFmtId="0" xfId="0" applyAlignment="1" applyBorder="1" applyFont="1">
      <alignment readingOrder="0" shrinkToFit="0" vertical="bottom" wrapText="0"/>
    </xf>
    <xf borderId="22" fillId="0" fontId="3" numFmtId="0" xfId="0" applyAlignment="1" applyBorder="1" applyFont="1">
      <alignment vertical="bottom"/>
    </xf>
    <xf borderId="8" fillId="0" fontId="3" numFmtId="0" xfId="0" applyAlignment="1" applyBorder="1" applyFont="1">
      <alignment vertical="bottom"/>
    </xf>
    <xf borderId="0" fillId="0" fontId="19" numFmtId="0" xfId="0" applyAlignment="1" applyFont="1">
      <alignment vertical="center"/>
    </xf>
    <xf borderId="1" fillId="24" fontId="6" numFmtId="0" xfId="0" applyAlignment="1" applyBorder="1" applyFont="1">
      <alignment readingOrder="0"/>
    </xf>
    <xf borderId="0" fillId="3" fontId="3" numFmtId="0" xfId="0" applyAlignment="1" applyFont="1">
      <alignment vertical="bottom"/>
    </xf>
    <xf borderId="5" fillId="0" fontId="99" numFmtId="0" xfId="0" applyAlignment="1" applyBorder="1" applyFont="1">
      <alignment vertical="bottom"/>
    </xf>
    <xf borderId="7" fillId="0" fontId="99" numFmtId="0" xfId="0" applyAlignment="1" applyBorder="1" applyFont="1">
      <alignment vertical="bottom"/>
    </xf>
    <xf borderId="17" fillId="0" fontId="3" numFmtId="0" xfId="0" applyAlignment="1" applyBorder="1" applyFont="1">
      <alignment vertical="bottom"/>
    </xf>
    <xf borderId="7" fillId="0" fontId="3" numFmtId="0" xfId="0" applyAlignment="1" applyBorder="1" applyFont="1">
      <alignment shrinkToFit="0" vertical="bottom" wrapText="0"/>
    </xf>
    <xf borderId="7" fillId="0" fontId="3" numFmtId="0" xfId="0" applyAlignment="1" applyBorder="1" applyFont="1">
      <alignment horizontal="left" readingOrder="0" vertical="bottom"/>
    </xf>
    <xf borderId="0" fillId="29" fontId="6" numFmtId="0" xfId="0" applyAlignment="1" applyFill="1" applyFont="1">
      <alignment readingOrder="0"/>
    </xf>
    <xf borderId="0" fillId="0" fontId="36" numFmtId="0" xfId="0" applyAlignment="1" applyFont="1">
      <alignment readingOrder="0" vertical="bottom"/>
    </xf>
    <xf borderId="0" fillId="2" fontId="99" numFmtId="0" xfId="0" applyAlignment="1" applyFont="1">
      <alignment readingOrder="0" shrinkToFit="0" vertical="bottom" wrapText="0"/>
    </xf>
    <xf borderId="0" fillId="0" fontId="3" numFmtId="0" xfId="0" applyAlignment="1" applyFont="1">
      <alignment vertical="bottom"/>
    </xf>
    <xf borderId="0" fillId="0" fontId="36" numFmtId="0" xfId="0" applyAlignment="1" applyFont="1">
      <alignment shrinkToFit="0" vertical="bottom" wrapText="0"/>
    </xf>
    <xf borderId="0" fillId="0" fontId="36" numFmtId="0" xfId="0" applyAlignment="1" applyFont="1">
      <alignment vertical="bottom"/>
    </xf>
    <xf borderId="0" fillId="0" fontId="56" numFmtId="0" xfId="0" applyAlignment="1" applyFont="1">
      <alignment vertical="bottom"/>
    </xf>
    <xf borderId="0" fillId="0" fontId="19" numFmtId="0" xfId="0" applyAlignment="1" applyFont="1">
      <alignment readingOrder="0"/>
    </xf>
    <xf borderId="0" fillId="2" fontId="6" numFmtId="0" xfId="0" applyAlignment="1" applyFont="1">
      <alignment readingOrder="0"/>
    </xf>
    <xf borderId="0" fillId="2" fontId="56" numFmtId="0" xfId="0" applyAlignment="1" applyFont="1">
      <alignment readingOrder="0" vertical="bottom"/>
    </xf>
    <xf borderId="0" fillId="2" fontId="56" numFmtId="0" xfId="0" applyAlignment="1" applyFont="1">
      <alignment vertical="bottom"/>
    </xf>
    <xf borderId="0" fillId="2" fontId="56" numFmtId="0" xfId="0" applyAlignment="1" applyFont="1">
      <alignment vertical="bottom"/>
    </xf>
    <xf borderId="0" fillId="2" fontId="36" numFmtId="0" xfId="0" applyAlignment="1" applyFont="1">
      <alignment vertical="bottom"/>
    </xf>
    <xf borderId="0" fillId="2" fontId="56" numFmtId="0" xfId="0" applyAlignment="1" applyFont="1">
      <alignment readingOrder="0"/>
    </xf>
    <xf borderId="0" fillId="0" fontId="6" numFmtId="0" xfId="0" applyAlignment="1" applyFont="1">
      <alignment readingOrder="0"/>
    </xf>
    <xf borderId="0" fillId="0" fontId="99" numFmtId="0" xfId="0" applyAlignment="1" applyFont="1">
      <alignment vertical="bottom"/>
    </xf>
    <xf borderId="0" fillId="16" fontId="37" numFmtId="0" xfId="0" applyAlignment="1" applyFont="1">
      <alignment horizontal="left" readingOrder="0" vertical="center"/>
    </xf>
    <xf borderId="0" fillId="0" fontId="37" numFmtId="0" xfId="0" applyAlignment="1" applyFont="1">
      <alignment horizontal="left" readingOrder="0" vertical="center"/>
    </xf>
    <xf borderId="2" fillId="0" fontId="113" numFmtId="0" xfId="0" applyAlignment="1" applyBorder="1" applyFont="1">
      <alignment shrinkToFit="0" vertical="bottom" wrapText="0"/>
    </xf>
    <xf borderId="4" fillId="0" fontId="3" numFmtId="0" xfId="0" applyAlignment="1" applyBorder="1" applyFont="1">
      <alignment shrinkToFit="0" vertical="bottom" wrapText="0"/>
    </xf>
    <xf borderId="8" fillId="0" fontId="3" numFmtId="0" xfId="0" applyAlignment="1" applyBorder="1" applyFont="1">
      <alignment readingOrder="0" vertical="bottom"/>
    </xf>
    <xf borderId="8" fillId="0" fontId="3" numFmtId="169" xfId="0" applyAlignment="1" applyBorder="1" applyFont="1" applyNumberFormat="1">
      <alignment horizontal="center" vertical="bottom"/>
    </xf>
    <xf borderId="0" fillId="0" fontId="60" numFmtId="0" xfId="0" applyAlignment="1" applyFont="1">
      <alignment horizontal="left" readingOrder="0"/>
    </xf>
    <xf borderId="0" fillId="0" fontId="19" numFmtId="164" xfId="0" applyAlignment="1" applyFont="1" applyNumberFormat="1">
      <alignment readingOrder="0" vertical="center"/>
    </xf>
    <xf borderId="0" fillId="0" fontId="19" numFmtId="167" xfId="0" applyAlignment="1" applyFont="1" applyNumberFormat="1">
      <alignment readingOrder="0" vertical="center"/>
    </xf>
    <xf borderId="0" fillId="25" fontId="60" numFmtId="0" xfId="0" applyAlignment="1" applyFont="1">
      <alignment horizontal="left" readingOrder="0"/>
    </xf>
    <xf borderId="1" fillId="0" fontId="25" numFmtId="0" xfId="0" applyAlignment="1" applyBorder="1" applyFont="1">
      <alignment readingOrder="0" shrinkToFit="0" vertical="center" wrapText="1"/>
    </xf>
    <xf borderId="4" fillId="2" fontId="98" numFmtId="0" xfId="0" applyBorder="1" applyFont="1"/>
    <xf borderId="4" fillId="9" fontId="100" numFmtId="169" xfId="0" applyAlignment="1" applyBorder="1" applyFont="1" applyNumberFormat="1">
      <alignment horizontal="center" vertical="bottom"/>
    </xf>
    <xf borderId="4" fillId="0" fontId="100" numFmtId="0" xfId="0" applyAlignment="1" applyBorder="1" applyFont="1">
      <alignment horizontal="center" readingOrder="0" vertical="bottom"/>
    </xf>
    <xf borderId="9" fillId="9" fontId="6" numFmtId="0" xfId="0" applyAlignment="1" applyBorder="1" applyFont="1">
      <alignment horizontal="center" readingOrder="0" vertical="center"/>
    </xf>
    <xf borderId="4" fillId="0" fontId="114" numFmtId="0" xfId="0" applyAlignment="1" applyBorder="1" applyFont="1">
      <alignment readingOrder="0"/>
    </xf>
    <xf borderId="8" fillId="16" fontId="101" numFmtId="169" xfId="0" applyAlignment="1" applyBorder="1" applyFont="1" applyNumberFormat="1">
      <alignment horizontal="right" vertical="bottom"/>
    </xf>
    <xf borderId="49" fillId="13" fontId="6" numFmtId="0" xfId="0" applyAlignment="1" applyBorder="1" applyFont="1">
      <alignment readingOrder="0"/>
    </xf>
    <xf borderId="51" fillId="0" fontId="31" numFmtId="0" xfId="0" applyBorder="1" applyFont="1"/>
    <xf borderId="49" fillId="0" fontId="25" numFmtId="0" xfId="0" applyAlignment="1" applyBorder="1" applyFont="1">
      <alignment readingOrder="0" shrinkToFit="0" vertical="center" wrapText="1"/>
    </xf>
    <xf borderId="49" fillId="0" fontId="78" numFmtId="0" xfId="0" applyAlignment="1" applyBorder="1" applyFont="1">
      <alignment readingOrder="0" vertical="bottom"/>
    </xf>
    <xf borderId="49" fillId="0" fontId="25" numFmtId="0" xfId="0" applyAlignment="1" applyBorder="1" applyFont="1">
      <alignment readingOrder="0"/>
    </xf>
    <xf borderId="48" fillId="16" fontId="3" numFmtId="0" xfId="0" applyAlignment="1" applyBorder="1" applyFont="1">
      <alignment readingOrder="0" vertical="bottom"/>
    </xf>
    <xf borderId="49" fillId="0" fontId="3" numFmtId="0" xfId="0" applyAlignment="1" applyBorder="1" applyFont="1">
      <alignment vertical="bottom"/>
    </xf>
    <xf borderId="48" fillId="16" fontId="3" numFmtId="0" xfId="0" applyAlignment="1" applyBorder="1" applyFont="1">
      <alignment vertical="bottom"/>
    </xf>
    <xf borderId="49" fillId="0" fontId="3" numFmtId="0" xfId="0" applyAlignment="1" applyBorder="1" applyFont="1">
      <alignment readingOrder="0" vertical="bottom"/>
    </xf>
    <xf borderId="48" fillId="16" fontId="26" numFmtId="0" xfId="0" applyAlignment="1" applyBorder="1" applyFont="1">
      <alignment readingOrder="0"/>
    </xf>
    <xf borderId="48" fillId="16" fontId="36" numFmtId="0" xfId="0" applyAlignment="1" applyBorder="1" applyFont="1">
      <alignment vertical="bottom"/>
    </xf>
    <xf borderId="48" fillId="16" fontId="3" numFmtId="0" xfId="0" applyAlignment="1" applyBorder="1" applyFont="1">
      <alignment vertical="bottom"/>
    </xf>
    <xf borderId="49" fillId="16" fontId="6" numFmtId="0" xfId="0" applyAlignment="1" applyBorder="1" applyFont="1">
      <alignment readingOrder="0"/>
    </xf>
    <xf borderId="48" fillId="16" fontId="6" numFmtId="0" xfId="0" applyAlignment="1" applyBorder="1" applyFont="1">
      <alignment readingOrder="0"/>
    </xf>
    <xf borderId="48" fillId="2" fontId="99" numFmtId="0" xfId="0" applyAlignment="1" applyBorder="1" applyFont="1">
      <alignment horizontal="left" readingOrder="0"/>
    </xf>
    <xf borderId="49" fillId="0" fontId="6" numFmtId="0" xfId="0" applyBorder="1" applyFont="1"/>
    <xf borderId="48" fillId="0" fontId="6" numFmtId="0" xfId="0" applyBorder="1" applyFont="1"/>
    <xf borderId="0" fillId="0" fontId="33" numFmtId="0" xfId="0" applyAlignment="1" applyFont="1">
      <alignment horizontal="right" readingOrder="0"/>
    </xf>
    <xf borderId="0" fillId="0" fontId="33" numFmtId="0" xfId="0" applyAlignment="1" applyFont="1">
      <alignment horizontal="left" readingOrder="0"/>
    </xf>
    <xf borderId="0" fillId="0" fontId="26" numFmtId="0" xfId="0" applyAlignment="1" applyFont="1">
      <alignment horizontal="center" shrinkToFit="0" vertical="center" wrapText="1"/>
    </xf>
    <xf borderId="0" fillId="0" fontId="26" numFmtId="0" xfId="0" applyAlignment="1" applyFont="1">
      <alignment horizontal="left" vertical="bottom"/>
    </xf>
    <xf borderId="1" fillId="18" fontId="26" numFmtId="0" xfId="0" applyAlignment="1" applyBorder="1" applyFont="1">
      <alignment horizontal="center" readingOrder="0" vertical="center"/>
    </xf>
    <xf borderId="1" fillId="18" fontId="29" numFmtId="0" xfId="0" applyAlignment="1" applyBorder="1" applyFont="1">
      <alignment horizontal="center" readingOrder="0" vertical="center"/>
    </xf>
    <xf borderId="1" fillId="18" fontId="26" numFmtId="0" xfId="0" applyAlignment="1" applyBorder="1" applyFont="1">
      <alignment horizontal="center" readingOrder="0" shrinkToFit="0" vertical="center" wrapText="1"/>
    </xf>
    <xf borderId="1" fillId="11" fontId="26" numFmtId="0" xfId="0" applyAlignment="1" applyBorder="1" applyFont="1">
      <alignment horizontal="center" readingOrder="0" vertical="center"/>
    </xf>
    <xf borderId="1" fillId="11" fontId="26" numFmtId="0" xfId="0" applyAlignment="1" applyBorder="1" applyFont="1">
      <alignment horizontal="center" readingOrder="0" shrinkToFit="0" vertical="center" wrapText="1"/>
    </xf>
    <xf borderId="1" fillId="11" fontId="28" numFmtId="0" xfId="0" applyAlignment="1" applyBorder="1" applyFont="1">
      <alignment horizontal="center" readingOrder="0" shrinkToFit="0" vertical="center" wrapText="1"/>
    </xf>
    <xf borderId="1" fillId="11" fontId="28" numFmtId="0" xfId="0" applyAlignment="1" applyBorder="1" applyFont="1">
      <alignment horizontal="center" vertical="center"/>
    </xf>
    <xf borderId="1" fillId="11" fontId="28" numFmtId="0" xfId="0" applyAlignment="1" applyBorder="1" applyFont="1">
      <alignment horizontal="center" shrinkToFit="0" vertical="center" wrapText="1"/>
    </xf>
    <xf borderId="0" fillId="19" fontId="41" numFmtId="0" xfId="0" applyAlignment="1" applyFont="1">
      <alignment horizontal="left" readingOrder="0" shrinkToFit="0" vertical="bottom" wrapText="1"/>
    </xf>
    <xf borderId="1" fillId="9" fontId="26" numFmtId="0" xfId="0" applyAlignment="1" applyBorder="1" applyFont="1">
      <alignment readingOrder="0"/>
    </xf>
    <xf borderId="1" fillId="9" fontId="26" numFmtId="0" xfId="0" applyAlignment="1" applyBorder="1" applyFont="1">
      <alignment readingOrder="0"/>
    </xf>
    <xf borderId="1" fillId="0" fontId="26" numFmtId="0" xfId="0" applyAlignment="1" applyBorder="1" applyFont="1">
      <alignment readingOrder="0" shrinkToFit="0" wrapText="1"/>
    </xf>
    <xf borderId="1" fillId="0" fontId="26" numFmtId="0" xfId="0" applyAlignment="1" applyBorder="1" applyFont="1">
      <alignment shrinkToFit="0" wrapText="1"/>
    </xf>
    <xf borderId="1" fillId="0" fontId="26" numFmtId="0" xfId="0" applyAlignment="1" applyBorder="1" applyFont="1">
      <alignment horizontal="left" vertical="bottom"/>
    </xf>
    <xf borderId="1" fillId="0" fontId="26" numFmtId="0" xfId="0" applyAlignment="1" applyBorder="1" applyFont="1">
      <alignment readingOrder="0"/>
    </xf>
    <xf borderId="1" fillId="9" fontId="26" numFmtId="0" xfId="0" applyAlignment="1" applyBorder="1" applyFont="1">
      <alignment readingOrder="0" shrinkToFit="0" wrapText="1"/>
    </xf>
    <xf borderId="1" fillId="0" fontId="26" numFmtId="0" xfId="0" applyAlignment="1" applyBorder="1" applyFont="1">
      <alignment readingOrder="0" shrinkToFit="0" vertical="top" wrapText="1"/>
    </xf>
    <xf borderId="1" fillId="0" fontId="115" numFmtId="0" xfId="0" applyAlignment="1" applyBorder="1" applyFont="1">
      <alignment readingOrder="0" shrinkToFit="0" wrapText="1"/>
    </xf>
    <xf borderId="1" fillId="0" fontId="116" numFmtId="0" xfId="0" applyAlignment="1" applyBorder="1" applyFont="1">
      <alignment readingOrder="0" shrinkToFit="0" wrapText="1"/>
    </xf>
    <xf borderId="1" fillId="0" fontId="115" numFmtId="0" xfId="0" applyAlignment="1" applyBorder="1" applyFont="1">
      <alignment readingOrder="0" shrinkToFit="0" vertical="top" wrapText="1"/>
    </xf>
    <xf borderId="1" fillId="9" fontId="26" numFmtId="0" xfId="0" applyBorder="1" applyFont="1"/>
    <xf borderId="9" fillId="9" fontId="26" numFmtId="0" xfId="0" applyAlignment="1" applyBorder="1" applyFont="1">
      <alignment readingOrder="0"/>
    </xf>
    <xf borderId="9" fillId="0" fontId="26" numFmtId="0" xfId="0" applyBorder="1" applyFont="1"/>
    <xf borderId="9" fillId="2" fontId="28" numFmtId="0" xfId="0" applyAlignment="1" applyBorder="1" applyFont="1">
      <alignment horizontal="center" readingOrder="0" shrinkToFit="0" vertical="center" wrapText="1"/>
    </xf>
    <xf borderId="9" fillId="2" fontId="28" numFmtId="0" xfId="0" applyAlignment="1" applyBorder="1" applyFont="1">
      <alignment horizontal="center" readingOrder="0" vertical="center"/>
    </xf>
    <xf borderId="9" fillId="0" fontId="26" numFmtId="0" xfId="0" applyAlignment="1" applyBorder="1" applyFont="1">
      <alignment readingOrder="0" shrinkToFit="0" wrapText="1"/>
    </xf>
    <xf borderId="9" fillId="0" fontId="26" numFmtId="0" xfId="0" applyAlignment="1" applyBorder="1" applyFont="1">
      <alignment shrinkToFit="0" wrapText="1"/>
    </xf>
    <xf borderId="9" fillId="2" fontId="42" numFmtId="0" xfId="0" applyAlignment="1" applyBorder="1" applyFont="1">
      <alignment horizontal="center" readingOrder="0" shrinkToFit="0" vertical="center" wrapText="1"/>
    </xf>
    <xf borderId="5" fillId="30" fontId="80" numFmtId="0" xfId="0" applyAlignment="1" applyBorder="1" applyFill="1" applyFont="1">
      <alignment readingOrder="0"/>
    </xf>
    <xf borderId="5" fillId="30" fontId="26" numFmtId="0" xfId="0" applyBorder="1" applyFont="1"/>
    <xf borderId="5" fillId="30" fontId="26" numFmtId="0" xfId="0" applyAlignment="1" applyBorder="1" applyFont="1">
      <alignment horizontal="center" shrinkToFit="0" vertical="center" wrapText="1"/>
    </xf>
    <xf borderId="5" fillId="30" fontId="26" numFmtId="0" xfId="0" applyAlignment="1" applyBorder="1" applyFont="1">
      <alignment horizontal="center" vertical="center"/>
    </xf>
    <xf borderId="5" fillId="30" fontId="26" numFmtId="0" xfId="0" applyAlignment="1" applyBorder="1" applyFont="1">
      <alignment shrinkToFit="0" wrapText="1"/>
    </xf>
    <xf borderId="1" fillId="30" fontId="26" numFmtId="0" xfId="0" applyAlignment="1" applyBorder="1" applyFont="1">
      <alignment horizontal="left" vertical="bottom"/>
    </xf>
    <xf borderId="1" fillId="0" fontId="28" numFmtId="0" xfId="0" applyAlignment="1" applyBorder="1" applyFont="1">
      <alignment horizontal="center" readingOrder="0" shrinkToFit="0" vertical="center" wrapText="1"/>
    </xf>
    <xf borderId="1" fillId="0" fontId="26" numFmtId="0" xfId="0" applyBorder="1" applyFont="1"/>
    <xf borderId="0" fillId="2" fontId="42" numFmtId="0" xfId="0" applyAlignment="1" applyFont="1">
      <alignment horizontal="left" readingOrder="0" shrinkToFit="0" wrapText="1"/>
    </xf>
    <xf borderId="0" fillId="30" fontId="26" numFmtId="0" xfId="0" applyFont="1"/>
    <xf borderId="0" fillId="30" fontId="26" numFmtId="0" xfId="0" applyAlignment="1" applyFont="1">
      <alignment horizontal="center" shrinkToFit="0" vertical="center" wrapText="1"/>
    </xf>
    <xf borderId="0" fillId="30" fontId="26" numFmtId="0" xfId="0" applyAlignment="1" applyFont="1">
      <alignment horizontal="center" vertical="center"/>
    </xf>
    <xf borderId="0" fillId="30" fontId="26" numFmtId="0" xfId="0" applyAlignment="1" applyFont="1">
      <alignment shrinkToFit="0" wrapText="1"/>
    </xf>
    <xf borderId="9" fillId="30" fontId="26" numFmtId="0" xfId="0" applyAlignment="1" applyBorder="1" applyFont="1">
      <alignment horizontal="left" vertical="bottom"/>
    </xf>
    <xf borderId="19" fillId="18" fontId="29" numFmtId="0" xfId="0" applyAlignment="1" applyBorder="1" applyFont="1">
      <alignment horizontal="center" readingOrder="0"/>
    </xf>
    <xf borderId="5" fillId="18" fontId="29" numFmtId="0" xfId="0" applyAlignment="1" applyBorder="1" applyFont="1">
      <alignment horizontal="center" readingOrder="0"/>
    </xf>
    <xf borderId="5" fillId="18" fontId="29" numFmtId="0" xfId="0" applyAlignment="1" applyBorder="1" applyFont="1">
      <alignment horizontal="center" readingOrder="0" shrinkToFit="0" vertical="center" wrapText="1"/>
    </xf>
    <xf borderId="5" fillId="18" fontId="29" numFmtId="0" xfId="0" applyAlignment="1" applyBorder="1" applyFont="1">
      <alignment horizontal="center" readingOrder="0" vertical="center"/>
    </xf>
    <xf borderId="5" fillId="18" fontId="29" numFmtId="0" xfId="0" applyAlignment="1" applyBorder="1" applyFont="1">
      <alignment horizontal="center" readingOrder="0" shrinkToFit="0" wrapText="1"/>
    </xf>
    <xf borderId="5" fillId="18" fontId="27" numFmtId="0" xfId="0" applyAlignment="1" applyBorder="1" applyFont="1">
      <alignment horizontal="center" shrinkToFit="0" vertical="top" wrapText="1"/>
    </xf>
    <xf borderId="5" fillId="18" fontId="26" numFmtId="0" xfId="0" applyAlignment="1" applyBorder="1" applyFont="1">
      <alignment horizontal="center" readingOrder="0" vertical="center"/>
    </xf>
    <xf borderId="5" fillId="18" fontId="27" numFmtId="0" xfId="0" applyAlignment="1" applyBorder="1" applyFont="1">
      <alignment horizontal="center" vertical="center"/>
    </xf>
    <xf borderId="6" fillId="18" fontId="27" numFmtId="0" xfId="0" applyAlignment="1" applyBorder="1" applyFont="1">
      <alignment horizontal="left" vertical="bottom"/>
    </xf>
    <xf borderId="9" fillId="9" fontId="26" numFmtId="0" xfId="0" applyAlignment="1" applyBorder="1" applyFont="1">
      <alignment readingOrder="0"/>
    </xf>
    <xf borderId="17" fillId="9" fontId="26" numFmtId="0" xfId="0" applyAlignment="1" applyBorder="1" applyFont="1">
      <alignment readingOrder="0"/>
    </xf>
    <xf borderId="11" fillId="0" fontId="26" numFmtId="0" xfId="0" applyAlignment="1" applyBorder="1" applyFont="1">
      <alignment readingOrder="0"/>
    </xf>
    <xf borderId="7" fillId="0" fontId="115" numFmtId="0" xfId="0" applyAlignment="1" applyBorder="1" applyFont="1">
      <alignment readingOrder="0" shrinkToFit="0" wrapText="1"/>
    </xf>
    <xf borderId="11" fillId="0" fontId="26" numFmtId="0" xfId="0" applyAlignment="1" applyBorder="1" applyFont="1">
      <alignment horizontal="left" vertical="bottom"/>
    </xf>
    <xf borderId="10" fillId="9" fontId="26" numFmtId="0" xfId="0" applyAlignment="1" applyBorder="1" applyFont="1">
      <alignment readingOrder="0"/>
    </xf>
    <xf borderId="6" fillId="9" fontId="26" numFmtId="0" xfId="0" applyAlignment="1" applyBorder="1" applyFont="1">
      <alignment readingOrder="0"/>
    </xf>
    <xf borderId="4" fillId="0" fontId="115" numFmtId="0" xfId="0" applyAlignment="1" applyBorder="1" applyFont="1">
      <alignment readingOrder="0" shrinkToFit="0" wrapText="1"/>
    </xf>
    <xf borderId="4" fillId="18" fontId="29" numFmtId="0" xfId="0" applyAlignment="1" applyBorder="1" applyFont="1">
      <alignment horizontal="center" readingOrder="0"/>
    </xf>
    <xf borderId="5" fillId="18" fontId="26" numFmtId="0" xfId="0" applyAlignment="1" applyBorder="1" applyFont="1">
      <alignment horizontal="left" readingOrder="0"/>
    </xf>
    <xf borderId="0" fillId="9" fontId="26" numFmtId="0" xfId="0" applyAlignment="1" applyFont="1">
      <alignment readingOrder="0" shrinkToFit="0" vertical="center" wrapText="1"/>
    </xf>
    <xf borderId="11" fillId="0" fontId="26" numFmtId="0" xfId="0" applyBorder="1" applyFont="1"/>
    <xf borderId="1" fillId="15" fontId="26" numFmtId="0" xfId="0" applyAlignment="1" applyBorder="1" applyFont="1">
      <alignment shrinkToFit="0" wrapText="1"/>
    </xf>
    <xf borderId="10" fillId="2" fontId="42" numFmtId="0" xfId="0" applyAlignment="1" applyBorder="1" applyFont="1">
      <alignment horizontal="center" readingOrder="0" shrinkToFit="0" vertical="center" wrapText="1"/>
    </xf>
    <xf borderId="11" fillId="15" fontId="26" numFmtId="0" xfId="0" applyAlignment="1" applyBorder="1" applyFont="1">
      <alignment horizontal="center" vertical="center"/>
    </xf>
    <xf borderId="1" fillId="15" fontId="26" numFmtId="0" xfId="0" applyAlignment="1" applyBorder="1" applyFont="1">
      <alignment horizontal="center" vertical="center"/>
    </xf>
    <xf borderId="5" fillId="18" fontId="115" numFmtId="0" xfId="0" applyAlignment="1" applyBorder="1" applyFont="1">
      <alignment horizontal="left" readingOrder="0"/>
    </xf>
    <xf borderId="11" fillId="0" fontId="117" numFmtId="0" xfId="0" applyAlignment="1" applyBorder="1" applyFont="1">
      <alignment readingOrder="0"/>
    </xf>
    <xf borderId="11" fillId="0" fontId="26" numFmtId="0" xfId="0" applyAlignment="1" applyBorder="1" applyFont="1">
      <alignment readingOrder="0" shrinkToFit="0" vertical="top" wrapText="1"/>
    </xf>
    <xf borderId="11" fillId="0" fontId="26" numFmtId="0" xfId="0" applyAlignment="1" applyBorder="1" applyFont="1">
      <alignment readingOrder="0" shrinkToFit="0" wrapText="1"/>
    </xf>
    <xf borderId="6" fillId="15" fontId="26" numFmtId="0" xfId="0" applyAlignment="1" applyBorder="1" applyFont="1">
      <alignment horizontal="center" vertical="center"/>
    </xf>
    <xf borderId="11" fillId="9" fontId="26" numFmtId="0" xfId="0" applyAlignment="1" applyBorder="1" applyFont="1">
      <alignment readingOrder="0"/>
    </xf>
    <xf borderId="1" fillId="2" fontId="26" numFmtId="0" xfId="0" applyAlignment="1" applyBorder="1" applyFont="1">
      <alignment shrinkToFit="0" wrapText="1"/>
    </xf>
    <xf borderId="5" fillId="18" fontId="26" numFmtId="0" xfId="0" applyAlignment="1" applyBorder="1" applyFont="1">
      <alignment horizontal="center" readingOrder="0"/>
    </xf>
    <xf borderId="9" fillId="9" fontId="26" numFmtId="0" xfId="0" applyAlignment="1" applyBorder="1" applyFont="1">
      <alignment readingOrder="0" vertical="center"/>
    </xf>
    <xf borderId="11" fillId="9" fontId="26" numFmtId="0" xfId="0" applyAlignment="1" applyBorder="1" applyFont="1">
      <alignment readingOrder="0" vertical="center"/>
    </xf>
    <xf borderId="1" fillId="15" fontId="26" numFmtId="0" xfId="0" applyAlignment="1" applyBorder="1" applyFont="1">
      <alignment shrinkToFit="0" vertical="center" wrapText="1"/>
    </xf>
    <xf borderId="10" fillId="9" fontId="28" numFmtId="0" xfId="0" applyAlignment="1" applyBorder="1" applyFont="1">
      <alignment readingOrder="0" vertical="center"/>
    </xf>
    <xf borderId="1" fillId="9" fontId="28" numFmtId="0" xfId="0" applyAlignment="1" applyBorder="1" applyFont="1">
      <alignment readingOrder="0" vertical="center"/>
    </xf>
    <xf borderId="11" fillId="9" fontId="26" numFmtId="0" xfId="0" applyAlignment="1" applyBorder="1" applyFont="1">
      <alignment vertical="center"/>
    </xf>
    <xf borderId="1" fillId="9" fontId="26" numFmtId="0" xfId="0" applyAlignment="1" applyBorder="1" applyFont="1">
      <alignment readingOrder="0" vertical="center"/>
    </xf>
    <xf borderId="7" fillId="0" fontId="26" numFmtId="0" xfId="0" applyAlignment="1" applyBorder="1" applyFont="1">
      <alignment readingOrder="0"/>
    </xf>
    <xf borderId="0" fillId="31" fontId="98" numFmtId="0" xfId="0" applyFill="1" applyFont="1"/>
    <xf borderId="0" fillId="3" fontId="59" numFmtId="0" xfId="0" applyAlignment="1" applyFont="1">
      <alignment readingOrder="0" vertical="center"/>
    </xf>
    <xf borderId="0" fillId="0" fontId="118" numFmtId="0" xfId="0" applyAlignment="1" applyFont="1">
      <alignment horizontal="left" readingOrder="0"/>
    </xf>
    <xf borderId="0" fillId="0" fontId="119" numFmtId="0" xfId="0" applyAlignment="1" applyFont="1">
      <alignment vertical="center"/>
    </xf>
    <xf borderId="0" fillId="16" fontId="37" numFmtId="0" xfId="0" applyAlignment="1" applyFont="1">
      <alignment readingOrder="0" vertical="center"/>
    </xf>
    <xf borderId="0" fillId="16" fontId="60" numFmtId="0" xfId="0" applyAlignment="1" applyFont="1">
      <alignment horizontal="left" readingOrder="0"/>
    </xf>
    <xf borderId="0" fillId="16" fontId="25" numFmtId="0" xfId="0" applyAlignment="1" applyFont="1">
      <alignment vertical="center"/>
    </xf>
    <xf borderId="0" fillId="0" fontId="120" numFmtId="0" xfId="0" applyAlignment="1" applyFont="1">
      <alignment readingOrder="0" vertical="center"/>
    </xf>
    <xf borderId="0" fillId="0" fontId="85" numFmtId="0" xfId="0" applyAlignment="1" applyFont="1">
      <alignment readingOrder="0" textRotation="255" vertical="center"/>
    </xf>
    <xf borderId="21" fillId="6" fontId="19" numFmtId="0" xfId="0" applyAlignment="1" applyBorder="1" applyFont="1">
      <alignment horizontal="center" readingOrder="0" vertical="center"/>
    </xf>
    <xf borderId="4" fillId="3" fontId="19" numFmtId="0" xfId="0" applyAlignment="1" applyBorder="1" applyFont="1">
      <alignment horizontal="center" readingOrder="0" vertical="center"/>
    </xf>
    <xf borderId="19" fillId="3" fontId="19" numFmtId="0" xfId="0" applyAlignment="1" applyBorder="1" applyFont="1">
      <alignment horizontal="center" readingOrder="0" vertical="center"/>
    </xf>
    <xf borderId="0" fillId="0" fontId="19" numFmtId="0" xfId="0" applyAlignment="1" applyFont="1">
      <alignment horizontal="center" readingOrder="0" vertical="center"/>
    </xf>
    <xf borderId="7" fillId="6" fontId="19" numFmtId="0" xfId="0" applyAlignment="1" applyBorder="1" applyFont="1">
      <alignment horizontal="center" readingOrder="0" shrinkToFit="0" vertical="center" wrapText="0"/>
    </xf>
    <xf borderId="8" fillId="6" fontId="19" numFmtId="0" xfId="0" applyAlignment="1" applyBorder="1" applyFont="1">
      <alignment horizontal="center" readingOrder="0" vertical="center"/>
    </xf>
    <xf borderId="1" fillId="3" fontId="19" numFmtId="0" xfId="0" applyAlignment="1" applyBorder="1" applyFont="1">
      <alignment horizontal="center" readingOrder="0" vertical="center"/>
    </xf>
    <xf borderId="7" fillId="3" fontId="19" numFmtId="0" xfId="0" applyAlignment="1" applyBorder="1" applyFont="1">
      <alignment horizontal="center" readingOrder="0" vertical="center"/>
    </xf>
    <xf borderId="1" fillId="32" fontId="19" numFmtId="0" xfId="0" applyAlignment="1" applyBorder="1" applyFill="1" applyFont="1">
      <alignment readingOrder="0" vertical="center"/>
    </xf>
    <xf borderId="7" fillId="32" fontId="19" numFmtId="0" xfId="0" applyAlignment="1" applyBorder="1" applyFont="1">
      <alignment readingOrder="0" shrinkToFit="0" vertical="center" wrapText="1"/>
    </xf>
    <xf borderId="8" fillId="33" fontId="31" numFmtId="0" xfId="0" applyBorder="1" applyFill="1" applyFont="1"/>
    <xf borderId="4" fillId="32" fontId="19" numFmtId="0" xfId="0" applyAlignment="1" applyBorder="1" applyFont="1">
      <alignment readingOrder="0" shrinkToFit="0" vertical="center" wrapText="0"/>
    </xf>
    <xf borderId="5" fillId="33" fontId="31" numFmtId="0" xfId="0" applyBorder="1" applyFont="1"/>
    <xf borderId="6" fillId="33" fontId="31" numFmtId="0" xfId="0" applyBorder="1" applyFont="1"/>
    <xf borderId="4" fillId="32" fontId="19" numFmtId="0" xfId="0" applyAlignment="1" applyBorder="1" applyFont="1">
      <alignment readingOrder="0" shrinkToFit="0" vertical="center" wrapText="1"/>
    </xf>
    <xf borderId="1" fillId="32" fontId="19" numFmtId="0" xfId="0" applyAlignment="1" applyBorder="1" applyFont="1">
      <alignment horizontal="center" readingOrder="0" vertical="center"/>
    </xf>
    <xf borderId="7" fillId="32" fontId="19" numFmtId="0" xfId="0" applyAlignment="1" applyBorder="1" applyFont="1">
      <alignment readingOrder="0" vertical="center"/>
    </xf>
    <xf borderId="1" fillId="2" fontId="19" numFmtId="0" xfId="0" applyAlignment="1" applyBorder="1" applyFont="1">
      <alignment readingOrder="0" vertical="center"/>
    </xf>
    <xf borderId="7" fillId="2" fontId="19" numFmtId="0" xfId="0" applyAlignment="1" applyBorder="1" applyFont="1">
      <alignment readingOrder="0" shrinkToFit="0" vertical="center" wrapText="1"/>
    </xf>
    <xf borderId="8" fillId="2" fontId="31" numFmtId="0" xfId="0" applyBorder="1" applyFont="1"/>
    <xf borderId="4" fillId="2" fontId="19" numFmtId="0" xfId="0" applyAlignment="1" applyBorder="1" applyFont="1">
      <alignment readingOrder="0" shrinkToFit="0" vertical="center" wrapText="0"/>
    </xf>
    <xf borderId="5" fillId="2" fontId="31" numFmtId="0" xfId="0" applyBorder="1" applyFont="1"/>
    <xf borderId="6" fillId="2" fontId="31" numFmtId="0" xfId="0" applyBorder="1" applyFont="1"/>
    <xf borderId="4" fillId="2" fontId="19" numFmtId="0" xfId="0" applyAlignment="1" applyBorder="1" applyFont="1">
      <alignment readingOrder="0" shrinkToFit="0" vertical="center" wrapText="1"/>
    </xf>
    <xf borderId="1" fillId="2" fontId="19" numFmtId="0" xfId="0" applyAlignment="1" applyBorder="1" applyFont="1">
      <alignment horizontal="center" readingOrder="0" vertical="center"/>
    </xf>
    <xf borderId="4" fillId="2" fontId="19" numFmtId="0" xfId="0" applyAlignment="1" applyBorder="1" applyFont="1">
      <alignment readingOrder="0" vertical="center"/>
    </xf>
    <xf borderId="1" fillId="12" fontId="19" numFmtId="0" xfId="0" applyAlignment="1" applyBorder="1" applyFont="1">
      <alignment readingOrder="0" vertical="center"/>
    </xf>
    <xf borderId="7" fillId="12" fontId="19" numFmtId="0" xfId="0" applyAlignment="1" applyBorder="1" applyFont="1">
      <alignment readingOrder="0" shrinkToFit="0" vertical="center" wrapText="1"/>
    </xf>
    <xf borderId="8" fillId="12" fontId="31" numFmtId="0" xfId="0" applyBorder="1" applyFont="1"/>
    <xf borderId="4" fillId="12" fontId="19" numFmtId="0" xfId="0" applyAlignment="1" applyBorder="1" applyFont="1">
      <alignment readingOrder="0" shrinkToFit="0" vertical="center" wrapText="0"/>
    </xf>
    <xf borderId="5" fillId="12" fontId="31" numFmtId="0" xfId="0" applyBorder="1" applyFont="1"/>
    <xf borderId="6" fillId="12" fontId="31" numFmtId="0" xfId="0" applyBorder="1" applyFont="1"/>
    <xf borderId="4" fillId="12" fontId="19" numFmtId="0" xfId="0" applyAlignment="1" applyBorder="1" applyFont="1">
      <alignment readingOrder="0" shrinkToFit="0" vertical="center" wrapText="1"/>
    </xf>
    <xf borderId="1" fillId="12" fontId="19" numFmtId="0" xfId="0" applyAlignment="1" applyBorder="1" applyFont="1">
      <alignment horizontal="center" readingOrder="0" vertical="center"/>
    </xf>
    <xf borderId="4" fillId="12" fontId="19" numFmtId="0" xfId="0" applyAlignment="1" applyBorder="1" applyFont="1">
      <alignment readingOrder="0" vertical="center"/>
    </xf>
    <xf borderId="0" fillId="12" fontId="36" numFmtId="0" xfId="0" applyAlignment="1" applyFont="1">
      <alignment readingOrder="0" shrinkToFit="0" vertical="center" wrapText="0"/>
    </xf>
    <xf borderId="19" fillId="12" fontId="19" numFmtId="0" xfId="0" applyAlignment="1" applyBorder="1" applyFont="1">
      <alignment readingOrder="0" shrinkToFit="0" vertical="center" wrapText="1"/>
    </xf>
    <xf borderId="20" fillId="12" fontId="31" numFmtId="0" xfId="0" applyBorder="1" applyFont="1"/>
    <xf borderId="21" fillId="12" fontId="31" numFmtId="0" xfId="0" applyBorder="1" applyFont="1"/>
    <xf borderId="19" fillId="12" fontId="19" numFmtId="0" xfId="0" applyAlignment="1" applyBorder="1" applyFont="1">
      <alignment readingOrder="0" vertical="center"/>
    </xf>
    <xf borderId="1" fillId="2" fontId="6" numFmtId="0" xfId="0" applyBorder="1" applyFont="1"/>
    <xf borderId="4" fillId="2" fontId="6" numFmtId="0" xfId="0" applyAlignment="1" applyBorder="1" applyFont="1">
      <alignment readingOrder="0"/>
    </xf>
    <xf borderId="0" fillId="0" fontId="121" numFmtId="0" xfId="0" applyAlignment="1" applyFont="1">
      <alignment readingOrder="0" vertical="center"/>
    </xf>
    <xf borderId="1" fillId="2" fontId="121" numFmtId="0" xfId="0" applyAlignment="1" applyBorder="1" applyFont="1">
      <alignment readingOrder="0" vertical="center"/>
    </xf>
    <xf borderId="7" fillId="2" fontId="121" numFmtId="0" xfId="0" applyAlignment="1" applyBorder="1" applyFont="1">
      <alignment readingOrder="0" shrinkToFit="0" vertical="center" wrapText="1"/>
    </xf>
    <xf borderId="4" fillId="2" fontId="122" numFmtId="0" xfId="0" applyAlignment="1" applyBorder="1" applyFont="1">
      <alignment readingOrder="0" shrinkToFit="0" vertical="center" wrapText="0"/>
    </xf>
    <xf borderId="4" fillId="2" fontId="121" numFmtId="0" xfId="0" applyAlignment="1" applyBorder="1" applyFont="1">
      <alignment readingOrder="0" shrinkToFit="0" vertical="center" wrapText="1"/>
    </xf>
    <xf borderId="9" fillId="2" fontId="121" numFmtId="0" xfId="0" applyAlignment="1" applyBorder="1" applyFont="1">
      <alignment horizontal="center" readingOrder="0" vertical="center"/>
    </xf>
    <xf borderId="1" fillId="2" fontId="121" numFmtId="0" xfId="0" applyAlignment="1" applyBorder="1" applyFont="1">
      <alignment horizontal="center" readingOrder="0" vertical="center"/>
    </xf>
    <xf borderId="4" fillId="2" fontId="121" numFmtId="0" xfId="0" applyAlignment="1" applyBorder="1" applyFont="1">
      <alignment readingOrder="0" vertical="center"/>
    </xf>
    <xf borderId="11" fillId="2" fontId="19" numFmtId="0" xfId="0" applyAlignment="1" applyBorder="1" applyFont="1">
      <alignment horizontal="center" readingOrder="0" vertical="center"/>
    </xf>
    <xf borderId="19" fillId="2" fontId="19" numFmtId="0" xfId="0" applyAlignment="1" applyBorder="1" applyFont="1">
      <alignment readingOrder="0" vertical="center"/>
    </xf>
    <xf borderId="1" fillId="12" fontId="6" numFmtId="0" xfId="0" applyAlignment="1" applyBorder="1" applyFont="1">
      <alignment readingOrder="0"/>
    </xf>
    <xf borderId="4" fillId="12" fontId="6" numFmtId="0" xfId="0" applyAlignment="1" applyBorder="1" applyFont="1">
      <alignment readingOrder="0"/>
    </xf>
    <xf borderId="1" fillId="2" fontId="6" numFmtId="0" xfId="0" applyAlignment="1" applyBorder="1" applyFont="1">
      <alignment readingOrder="0"/>
    </xf>
    <xf borderId="4" fillId="2" fontId="19" numFmtId="0" xfId="0" applyAlignment="1" applyBorder="1" applyFont="1">
      <alignment readingOrder="0"/>
    </xf>
    <xf borderId="1" fillId="12" fontId="6" numFmtId="0" xfId="0" applyBorder="1" applyFont="1"/>
    <xf borderId="4" fillId="12" fontId="19" numFmtId="0" xfId="0" applyAlignment="1" applyBorder="1" applyFont="1">
      <alignment readingOrder="0"/>
    </xf>
    <xf borderId="4" fillId="2" fontId="6" numFmtId="0" xfId="0" applyBorder="1" applyFont="1"/>
    <xf borderId="0" fillId="0" fontId="19" numFmtId="0" xfId="0" applyAlignment="1" applyFont="1">
      <alignment readingOrder="0" vertical="center"/>
    </xf>
    <xf borderId="1" fillId="28" fontId="19" numFmtId="0" xfId="0" applyAlignment="1" applyBorder="1" applyFont="1">
      <alignment readingOrder="0" vertical="center"/>
    </xf>
    <xf borderId="7" fillId="0" fontId="19" numFmtId="0" xfId="0" applyAlignment="1" applyBorder="1" applyFont="1">
      <alignment readingOrder="0" shrinkToFit="0" vertical="center" wrapText="1"/>
    </xf>
    <xf borderId="1" fillId="0" fontId="19" numFmtId="0" xfId="0" applyAlignment="1" applyBorder="1" applyFont="1">
      <alignment horizontal="center" readingOrder="0" vertical="center"/>
    </xf>
    <xf borderId="7" fillId="0" fontId="19" numFmtId="0" xfId="0" applyAlignment="1" applyBorder="1" applyFont="1">
      <alignment readingOrder="0" vertical="center"/>
    </xf>
    <xf borderId="4" fillId="0" fontId="36" numFmtId="0" xfId="0" applyAlignment="1" applyBorder="1" applyFont="1">
      <alignment readingOrder="0"/>
    </xf>
    <xf borderId="5" fillId="0" fontId="36" numFmtId="0" xfId="0" applyAlignment="1" applyBorder="1" applyFont="1">
      <alignment readingOrder="0"/>
    </xf>
    <xf borderId="8" fillId="0" fontId="19" numFmtId="0" xfId="0" applyAlignment="1" applyBorder="1" applyFont="1">
      <alignment readingOrder="0" vertical="center"/>
    </xf>
    <xf borderId="5" fillId="0" fontId="19" numFmtId="0" xfId="0" applyAlignment="1" applyBorder="1" applyFont="1">
      <alignment readingOrder="0" shrinkToFit="0" vertical="center" wrapText="0"/>
    </xf>
    <xf borderId="9" fillId="6" fontId="36" numFmtId="0" xfId="0" applyAlignment="1" applyBorder="1" applyFont="1">
      <alignment horizontal="center" vertical="center"/>
    </xf>
    <xf borderId="19" fillId="6" fontId="36" numFmtId="0" xfId="0" applyAlignment="1" applyBorder="1" applyFont="1">
      <alignment horizontal="center" readingOrder="0"/>
    </xf>
    <xf borderId="21" fillId="3" fontId="3" numFmtId="0" xfId="0" applyBorder="1" applyFont="1"/>
    <xf borderId="9" fillId="3" fontId="3" numFmtId="0" xfId="0" applyAlignment="1" applyBorder="1" applyFont="1">
      <alignment readingOrder="0"/>
    </xf>
    <xf borderId="1" fillId="3" fontId="123" numFmtId="0" xfId="0" applyAlignment="1" applyBorder="1" applyFont="1">
      <alignment horizontal="center" readingOrder="0" vertical="center"/>
    </xf>
    <xf borderId="0" fillId="0" fontId="36" numFmtId="0" xfId="0" applyAlignment="1" applyFont="1">
      <alignment horizontal="center"/>
    </xf>
    <xf borderId="1" fillId="0" fontId="36" numFmtId="0" xfId="0" applyAlignment="1" applyBorder="1" applyFont="1">
      <alignment horizontal="right" vertical="center"/>
    </xf>
    <xf borderId="9" fillId="0" fontId="19" numFmtId="0" xfId="0" applyAlignment="1" applyBorder="1" applyFont="1">
      <alignment horizontal="center" readingOrder="0" vertical="center"/>
    </xf>
    <xf borderId="1" fillId="0" fontId="36" numFmtId="0" xfId="0" applyAlignment="1" applyBorder="1" applyFont="1">
      <alignment readingOrder="0" shrinkToFit="0" vertical="center" wrapText="1"/>
    </xf>
    <xf borderId="1" fillId="0" fontId="36" numFmtId="0" xfId="0" applyAlignment="1" applyBorder="1" applyFont="1">
      <alignment readingOrder="0" vertical="center"/>
    </xf>
    <xf borderId="0" fillId="0" fontId="36" numFmtId="0" xfId="0" applyAlignment="1" applyFont="1">
      <alignment readingOrder="0" vertical="center"/>
    </xf>
    <xf borderId="1" fillId="0" fontId="36" numFmtId="0" xfId="0" applyAlignment="1" applyBorder="1" applyFont="1">
      <alignment horizontal="right" readingOrder="0" vertical="center"/>
    </xf>
    <xf borderId="1" fillId="0" fontId="19" numFmtId="0" xfId="0" applyAlignment="1" applyBorder="1" applyFont="1">
      <alignment readingOrder="0" vertical="center"/>
    </xf>
    <xf borderId="6" fillId="0" fontId="19" numFmtId="0" xfId="0" applyAlignment="1" applyBorder="1" applyFont="1">
      <alignment readingOrder="0" vertical="center"/>
    </xf>
    <xf borderId="1" fillId="0" fontId="36" numFmtId="0" xfId="0" applyAlignment="1" applyBorder="1" applyFont="1">
      <alignment readingOrder="0" vertical="center"/>
    </xf>
    <xf borderId="1" fillId="0" fontId="3" numFmtId="0" xfId="0" applyAlignment="1" applyBorder="1" applyFont="1">
      <alignment readingOrder="0"/>
    </xf>
    <xf borderId="1" fillId="0" fontId="36" numFmtId="0" xfId="0" applyAlignment="1" applyBorder="1" applyFont="1">
      <alignment readingOrder="0"/>
    </xf>
    <xf borderId="0" fillId="0" fontId="36" numFmtId="0" xfId="0" applyAlignment="1" applyFont="1">
      <alignment readingOrder="0"/>
    </xf>
    <xf borderId="17" fillId="0" fontId="36" numFmtId="0" xfId="0" applyAlignment="1" applyBorder="1" applyFont="1">
      <alignment readingOrder="0"/>
    </xf>
    <xf borderId="11" fillId="0" fontId="36" numFmtId="0" xfId="0" applyAlignment="1" applyBorder="1" applyFont="1">
      <alignment horizontal="right" readingOrder="0" vertical="center"/>
    </xf>
    <xf borderId="6" fillId="0" fontId="36" numFmtId="0" xfId="0" applyAlignment="1" applyBorder="1" applyFont="1">
      <alignment readingOrder="0"/>
    </xf>
    <xf borderId="0" fillId="0" fontId="36" numFmtId="0" xfId="0" applyAlignment="1" applyFont="1">
      <alignment horizontal="right" vertical="center"/>
    </xf>
    <xf borderId="0" fillId="0" fontId="3" numFmtId="0" xfId="0" applyAlignment="1" applyFont="1">
      <alignment shrinkToFit="0" wrapText="0"/>
    </xf>
    <xf borderId="19" fillId="6" fontId="36" numFmtId="0" xfId="0" applyAlignment="1" applyBorder="1" applyFont="1">
      <alignment horizontal="center" vertical="center"/>
    </xf>
    <xf borderId="19" fillId="6" fontId="36" numFmtId="0" xfId="0" applyAlignment="1" applyBorder="1" applyFont="1">
      <alignment horizontal="center" readingOrder="0" vertical="center"/>
    </xf>
    <xf borderId="9" fillId="6" fontId="36" numFmtId="0" xfId="0" applyAlignment="1" applyBorder="1" applyFont="1">
      <alignment horizontal="center" readingOrder="0" vertical="center"/>
    </xf>
    <xf borderId="4" fillId="3" fontId="36" numFmtId="0" xfId="0" applyAlignment="1" applyBorder="1" applyFont="1">
      <alignment horizontal="center" readingOrder="0"/>
    </xf>
    <xf borderId="17" fillId="3" fontId="36" numFmtId="0" xfId="0" applyAlignment="1" applyBorder="1" applyFont="1">
      <alignment horizontal="center" readingOrder="0"/>
    </xf>
    <xf borderId="7" fillId="0" fontId="36" numFmtId="0" xfId="0" applyAlignment="1" applyBorder="1" applyFont="1">
      <alignment readingOrder="0" shrinkToFit="0" wrapText="1"/>
    </xf>
    <xf borderId="1" fillId="0" fontId="19" numFmtId="0" xfId="0" applyAlignment="1" applyBorder="1" applyFont="1">
      <alignment horizontal="center" vertical="center"/>
    </xf>
    <xf borderId="11" fillId="0" fontId="36" numFmtId="0" xfId="0" applyAlignment="1" applyBorder="1" applyFont="1">
      <alignment horizontal="right" vertical="center"/>
    </xf>
    <xf borderId="4" fillId="0" fontId="36" numFmtId="0" xfId="0" applyAlignment="1" applyBorder="1" applyFont="1">
      <alignment readingOrder="0" vertical="center"/>
    </xf>
    <xf borderId="4" fillId="0" fontId="36" numFmtId="0" xfId="0" applyAlignment="1" applyBorder="1" applyFont="1">
      <alignment readingOrder="0" shrinkToFit="0" vertical="center" wrapText="1"/>
    </xf>
    <xf borderId="7" fillId="0" fontId="36" numFmtId="0" xfId="0" applyAlignment="1" applyBorder="1" applyFont="1">
      <alignment readingOrder="0" vertical="center"/>
    </xf>
    <xf borderId="1" fillId="0" fontId="6" numFmtId="0" xfId="0" applyBorder="1" applyFont="1"/>
    <xf borderId="17" fillId="15" fontId="36" numFmtId="0" xfId="0" applyAlignment="1" applyBorder="1" applyFont="1">
      <alignment horizontal="center" readingOrder="0"/>
    </xf>
    <xf borderId="8" fillId="0" fontId="36" numFmtId="0" xfId="0" applyAlignment="1" applyBorder="1" applyFont="1">
      <alignment readingOrder="0" vertical="bottom"/>
    </xf>
    <xf borderId="22" fillId="0" fontId="31" numFmtId="0" xfId="0" applyBorder="1" applyFont="1"/>
    <xf borderId="1" fillId="15" fontId="19" numFmtId="0" xfId="0" applyAlignment="1" applyBorder="1" applyFont="1">
      <alignment horizontal="center" readingOrder="0" vertical="center"/>
    </xf>
    <xf borderId="7" fillId="0" fontId="36" numFmtId="0" xfId="0" applyAlignment="1" applyBorder="1" applyFont="1">
      <alignment readingOrder="0"/>
    </xf>
    <xf borderId="9" fillId="6" fontId="3" numFmtId="0" xfId="0" applyBorder="1" applyFont="1"/>
    <xf borderId="19" fillId="6" fontId="36" numFmtId="0" xfId="0" applyAlignment="1" applyBorder="1" applyFont="1">
      <alignment horizontal="center"/>
    </xf>
    <xf borderId="11" fillId="6" fontId="36" numFmtId="0" xfId="0" applyAlignment="1" applyBorder="1" applyFont="1">
      <alignment horizontal="center"/>
    </xf>
    <xf borderId="8" fillId="0" fontId="36" numFmtId="0" xfId="0" applyAlignment="1" applyBorder="1" applyFont="1">
      <alignment readingOrder="0"/>
    </xf>
    <xf borderId="2" fillId="16" fontId="38" numFmtId="0" xfId="0" applyAlignment="1" applyBorder="1" applyFont="1">
      <alignment shrinkToFit="0" wrapText="0"/>
    </xf>
    <xf borderId="0" fillId="16" fontId="3" numFmtId="0" xfId="0" applyAlignment="1" applyFont="1">
      <alignment vertical="bottom"/>
    </xf>
    <xf borderId="0" fillId="16" fontId="3" numFmtId="0" xfId="0" applyFont="1"/>
    <xf borderId="0" fillId="16" fontId="3" numFmtId="0" xfId="0" applyFont="1"/>
    <xf borderId="8" fillId="0" fontId="3" numFmtId="0" xfId="0" applyAlignment="1" applyBorder="1" applyFont="1">
      <alignment vertical="bottom"/>
    </xf>
    <xf borderId="8" fillId="0" fontId="3" numFmtId="0" xfId="0" applyBorder="1" applyFont="1"/>
    <xf borderId="18" fillId="0" fontId="3" numFmtId="0" xfId="0" applyAlignment="1" applyBorder="1" applyFont="1">
      <alignment vertical="bottom"/>
    </xf>
    <xf borderId="17" fillId="3" fontId="60" numFmtId="0" xfId="0" applyAlignment="1" applyBorder="1" applyFont="1">
      <alignment vertical="bottom"/>
    </xf>
    <xf borderId="8" fillId="3" fontId="36" numFmtId="0" xfId="0" applyBorder="1" applyFont="1"/>
    <xf borderId="0" fillId="0" fontId="36" numFmtId="0" xfId="0" applyAlignment="1" applyFont="1">
      <alignment shrinkToFit="0" wrapText="0"/>
    </xf>
    <xf borderId="18" fillId="0" fontId="3" numFmtId="0" xfId="0" applyBorder="1" applyFont="1"/>
    <xf borderId="17" fillId="0" fontId="60" numFmtId="0" xfId="0" applyAlignment="1" applyBorder="1" applyFont="1">
      <alignment readingOrder="0" shrinkToFit="0" vertical="center" wrapText="1"/>
    </xf>
    <xf borderId="0" fillId="0" fontId="36" numFmtId="0" xfId="0" applyAlignment="1" applyFont="1">
      <alignment readingOrder="0" shrinkToFit="0" vertical="center" wrapText="1"/>
    </xf>
    <xf borderId="17" fillId="0" fontId="60" numFmtId="0" xfId="0" applyAlignment="1" applyBorder="1" applyFont="1">
      <alignment readingOrder="0" vertical="center"/>
    </xf>
    <xf borderId="8" fillId="0" fontId="38" numFmtId="0" xfId="0" applyAlignment="1" applyBorder="1" applyFont="1">
      <alignment readingOrder="0" vertical="top"/>
    </xf>
    <xf borderId="22" fillId="0" fontId="57" numFmtId="0" xfId="0" applyAlignment="1" applyBorder="1" applyFont="1">
      <alignment shrinkToFit="0" vertical="top" wrapText="0"/>
    </xf>
    <xf borderId="8" fillId="0" fontId="36" numFmtId="0" xfId="0" applyAlignment="1" applyBorder="1" applyFont="1">
      <alignment vertical="top"/>
    </xf>
    <xf borderId="8" fillId="0" fontId="56" numFmtId="0" xfId="0" applyAlignment="1" applyBorder="1" applyFont="1">
      <alignment horizontal="center" vertical="top"/>
    </xf>
    <xf borderId="0" fillId="0" fontId="36" numFmtId="0" xfId="0" applyAlignment="1" applyFont="1">
      <alignment vertical="top"/>
    </xf>
    <xf borderId="52" fillId="4" fontId="36" numFmtId="0" xfId="0" applyAlignment="1" applyBorder="1" applyFont="1">
      <alignment vertical="top"/>
    </xf>
    <xf borderId="53" fillId="4" fontId="36" numFmtId="0" xfId="0" applyAlignment="1" applyBorder="1" applyFont="1">
      <alignment vertical="top"/>
    </xf>
    <xf borderId="53" fillId="3" fontId="36" numFmtId="0" xfId="0" applyAlignment="1" applyBorder="1" applyFont="1">
      <alignment horizontal="center" vertical="top"/>
    </xf>
    <xf borderId="53" fillId="14" fontId="56" numFmtId="0" xfId="0" applyAlignment="1" applyBorder="1" applyFont="1">
      <alignment horizontal="center" vertical="top"/>
    </xf>
    <xf borderId="53" fillId="3" fontId="36" numFmtId="0" xfId="0" applyAlignment="1" applyBorder="1" applyFont="1">
      <alignment horizontal="center" shrinkToFit="0" vertical="top" wrapText="1"/>
    </xf>
    <xf borderId="54" fillId="4" fontId="36" numFmtId="0" xfId="0" applyAlignment="1" applyBorder="1" applyFont="1">
      <alignment vertical="top"/>
    </xf>
    <xf borderId="1" fillId="9" fontId="36" numFmtId="0" xfId="0" applyAlignment="1" applyBorder="1" applyFont="1">
      <alignment readingOrder="0" shrinkToFit="0" vertical="top" wrapText="1"/>
    </xf>
    <xf borderId="1" fillId="0" fontId="36" numFmtId="0" xfId="0" applyAlignment="1" applyBorder="1" applyFont="1">
      <alignment readingOrder="0" shrinkToFit="0" vertical="top" wrapText="1"/>
    </xf>
    <xf borderId="1" fillId="2" fontId="36" numFmtId="0" xfId="0" applyAlignment="1" applyBorder="1" applyFont="1">
      <alignment readingOrder="0" vertical="top"/>
    </xf>
    <xf borderId="1" fillId="2" fontId="36" numFmtId="0" xfId="0" applyAlignment="1" applyBorder="1" applyFont="1">
      <alignment readingOrder="0" vertical="top"/>
    </xf>
    <xf borderId="1" fillId="2" fontId="56" numFmtId="0" xfId="0" applyAlignment="1" applyBorder="1" applyFont="1">
      <alignment horizontal="left" readingOrder="0" vertical="top"/>
    </xf>
    <xf borderId="1" fillId="2" fontId="56" numFmtId="0" xfId="0" applyAlignment="1" applyBorder="1" applyFont="1">
      <alignment horizontal="center" readingOrder="0" shrinkToFit="0" vertical="top" wrapText="1"/>
    </xf>
    <xf borderId="1" fillId="2" fontId="36" numFmtId="175" xfId="0" applyAlignment="1" applyBorder="1" applyFont="1" applyNumberFormat="1">
      <alignment readingOrder="0" vertical="top"/>
    </xf>
    <xf borderId="1" fillId="2" fontId="56" numFmtId="175" xfId="0" applyAlignment="1" applyBorder="1" applyFont="1" applyNumberFormat="1">
      <alignment readingOrder="0" vertical="top"/>
    </xf>
    <xf borderId="1" fillId="2" fontId="56" numFmtId="0" xfId="0" applyAlignment="1" applyBorder="1" applyFont="1">
      <alignment readingOrder="0" vertical="top"/>
    </xf>
    <xf borderId="1" fillId="9" fontId="36" numFmtId="0" xfId="0" applyAlignment="1" applyBorder="1" applyFont="1">
      <alignment readingOrder="0" shrinkToFit="0" vertical="top" wrapText="1"/>
    </xf>
    <xf borderId="1" fillId="0" fontId="56" numFmtId="0" xfId="0" applyAlignment="1" applyBorder="1" applyFont="1">
      <alignment horizontal="left" readingOrder="0" vertical="top"/>
    </xf>
    <xf borderId="1" fillId="0" fontId="56" numFmtId="175" xfId="0" applyAlignment="1" applyBorder="1" applyFont="1" applyNumberFormat="1">
      <alignment horizontal="center" readingOrder="0" vertical="top"/>
    </xf>
    <xf borderId="1" fillId="0" fontId="56" numFmtId="0" xfId="0" applyAlignment="1" applyBorder="1" applyFont="1">
      <alignment readingOrder="0" vertical="top"/>
    </xf>
    <xf borderId="0" fillId="0" fontId="19" numFmtId="0" xfId="0" applyAlignment="1" applyFont="1">
      <alignment readingOrder="0" vertical="top"/>
    </xf>
    <xf borderId="1" fillId="9" fontId="36" numFmtId="0" xfId="0" applyAlignment="1" applyBorder="1" applyFont="1">
      <alignment readingOrder="0" shrinkToFit="0" vertical="center" wrapText="1"/>
    </xf>
    <xf borderId="1" fillId="2" fontId="57" numFmtId="0" xfId="0" applyAlignment="1" applyBorder="1" applyFont="1">
      <alignment horizontal="left" readingOrder="0" vertical="top"/>
    </xf>
    <xf borderId="1" fillId="0" fontId="56" numFmtId="0" xfId="0" applyAlignment="1" applyBorder="1" applyFont="1">
      <alignment horizontal="left" readingOrder="0" vertical="top"/>
    </xf>
    <xf borderId="1" fillId="0" fontId="56" numFmtId="0" xfId="0" applyAlignment="1" applyBorder="1" applyFont="1">
      <alignment horizontal="center" readingOrder="0" shrinkToFit="0" vertical="top" wrapText="1"/>
    </xf>
    <xf borderId="1" fillId="0" fontId="56" numFmtId="175" xfId="0" applyAlignment="1" applyBorder="1" applyFont="1" applyNumberFormat="1">
      <alignment readingOrder="0" vertical="top"/>
    </xf>
    <xf borderId="11" fillId="0" fontId="56" numFmtId="0" xfId="0" applyAlignment="1" applyBorder="1" applyFont="1">
      <alignment horizontal="left" readingOrder="0" vertical="top"/>
    </xf>
    <xf borderId="6" fillId="0" fontId="56" numFmtId="175" xfId="0" applyAlignment="1" applyBorder="1" applyFont="1" applyNumberFormat="1">
      <alignment readingOrder="0" vertical="top"/>
    </xf>
    <xf borderId="17" fillId="0" fontId="56" numFmtId="0" xfId="0" applyAlignment="1" applyBorder="1" applyFont="1">
      <alignment readingOrder="0" vertical="top"/>
    </xf>
    <xf borderId="0" fillId="0" fontId="19" numFmtId="0" xfId="0" applyAlignment="1" applyFont="1">
      <alignment vertical="top"/>
    </xf>
    <xf borderId="1" fillId="0" fontId="57" numFmtId="0" xfId="0" applyAlignment="1" applyBorder="1" applyFont="1">
      <alignment horizontal="left" readingOrder="0" vertical="top"/>
    </xf>
    <xf borderId="11" fillId="0" fontId="57" numFmtId="0" xfId="0" applyAlignment="1" applyBorder="1" applyFont="1">
      <alignment horizontal="left" readingOrder="0" vertical="top"/>
    </xf>
    <xf borderId="11" fillId="0" fontId="57" numFmtId="0" xfId="0" applyAlignment="1" applyBorder="1" applyFont="1">
      <alignment horizontal="left" readingOrder="0" vertical="top"/>
    </xf>
    <xf borderId="6" fillId="0" fontId="56" numFmtId="175" xfId="0" applyAlignment="1" applyBorder="1" applyFont="1" applyNumberFormat="1">
      <alignment horizontal="center" readingOrder="0" vertical="top"/>
    </xf>
    <xf borderId="11" fillId="2" fontId="36" numFmtId="0" xfId="0" applyAlignment="1" applyBorder="1" applyFont="1">
      <alignment readingOrder="0" vertical="top"/>
    </xf>
    <xf borderId="11" fillId="0" fontId="56" numFmtId="0" xfId="0" applyAlignment="1" applyBorder="1" applyFont="1">
      <alignment horizontal="left" readingOrder="0" vertical="top"/>
    </xf>
    <xf borderId="1" fillId="0" fontId="36" numFmtId="0" xfId="0" applyAlignment="1" applyBorder="1" applyFont="1">
      <alignment readingOrder="0" shrinkToFit="0" vertical="top" wrapText="1"/>
    </xf>
    <xf borderId="1" fillId="2" fontId="36" numFmtId="0" xfId="0" applyAlignment="1" applyBorder="1" applyFont="1">
      <alignment vertical="top"/>
    </xf>
    <xf borderId="6" fillId="2" fontId="36" numFmtId="0" xfId="0" applyAlignment="1" applyBorder="1" applyFont="1">
      <alignment vertical="top"/>
    </xf>
    <xf borderId="1" fillId="2" fontId="56" numFmtId="175" xfId="0" applyAlignment="1" applyBorder="1" applyFont="1" applyNumberFormat="1">
      <alignment horizontal="center" readingOrder="0" vertical="top"/>
    </xf>
    <xf borderId="6" fillId="2" fontId="56" numFmtId="175" xfId="0" applyAlignment="1" applyBorder="1" applyFont="1" applyNumberFormat="1">
      <alignment horizontal="center" readingOrder="0" vertical="top"/>
    </xf>
    <xf borderId="17" fillId="2" fontId="56" numFmtId="0" xfId="0" applyAlignment="1" applyBorder="1" applyFont="1">
      <alignment readingOrder="0" vertical="top"/>
    </xf>
    <xf borderId="11" fillId="0" fontId="56" numFmtId="0" xfId="0" applyAlignment="1" applyBorder="1" applyFont="1">
      <alignment horizontal="left" readingOrder="0" shrinkToFit="0" vertical="top" wrapText="1"/>
    </xf>
    <xf borderId="0" fillId="2" fontId="56" numFmtId="0" xfId="0" applyAlignment="1" applyFont="1">
      <alignment horizontal="left" readingOrder="0" shrinkToFit="0" vertical="top" wrapText="1"/>
    </xf>
    <xf borderId="11" fillId="2" fontId="56" numFmtId="0" xfId="0" applyAlignment="1" applyBorder="1" applyFont="1">
      <alignment horizontal="left" readingOrder="0" vertical="top"/>
    </xf>
    <xf borderId="6" fillId="2" fontId="36" numFmtId="0" xfId="0" applyAlignment="1" applyBorder="1" applyFont="1">
      <alignment readingOrder="0" vertical="top"/>
    </xf>
    <xf borderId="1" fillId="0" fontId="36" numFmtId="0" xfId="0" applyAlignment="1" applyBorder="1" applyFont="1">
      <alignment readingOrder="0" vertical="top"/>
    </xf>
    <xf borderId="11" fillId="0" fontId="56" numFmtId="0" xfId="0" applyAlignment="1" applyBorder="1" applyFont="1">
      <alignment horizontal="center" readingOrder="0" vertical="top"/>
    </xf>
    <xf borderId="1" fillId="2" fontId="56" numFmtId="0" xfId="0" applyAlignment="1" applyBorder="1" applyFont="1">
      <alignment horizontal="center" readingOrder="0" vertical="top"/>
    </xf>
    <xf borderId="1" fillId="9" fontId="36" numFmtId="0" xfId="0" applyAlignment="1" applyBorder="1" applyFont="1">
      <alignment readingOrder="0" vertical="top"/>
    </xf>
    <xf borderId="17" fillId="0" fontId="36" numFmtId="0" xfId="0" applyAlignment="1" applyBorder="1" applyFont="1">
      <alignment readingOrder="0" shrinkToFit="0" vertical="top" wrapText="1"/>
    </xf>
    <xf borderId="6" fillId="0" fontId="56" numFmtId="0" xfId="0" applyAlignment="1" applyBorder="1" applyFont="1">
      <alignment horizontal="center" vertical="top"/>
    </xf>
    <xf borderId="1" fillId="2" fontId="36" numFmtId="0" xfId="0" applyAlignment="1" applyBorder="1" applyFont="1">
      <alignment vertical="top"/>
    </xf>
    <xf borderId="17" fillId="0" fontId="56" numFmtId="0" xfId="0" applyAlignment="1" applyBorder="1" applyFont="1">
      <alignment horizontal="center" readingOrder="0" shrinkToFit="0" vertical="top" wrapText="1"/>
    </xf>
    <xf borderId="17" fillId="2" fontId="56" numFmtId="0" xfId="0" applyAlignment="1" applyBorder="1" applyFont="1">
      <alignment horizontal="center" readingOrder="0" shrinkToFit="0" vertical="top" wrapText="1"/>
    </xf>
    <xf borderId="0" fillId="2" fontId="19" numFmtId="0" xfId="0" applyAlignment="1" applyFont="1">
      <alignment vertical="top"/>
    </xf>
    <xf borderId="0" fillId="2" fontId="56" numFmtId="0" xfId="0" applyAlignment="1" applyFont="1">
      <alignment horizontal="center" vertical="top"/>
    </xf>
    <xf borderId="0" fillId="2" fontId="36" numFmtId="0" xfId="0" applyAlignment="1" applyFont="1">
      <alignment vertical="top"/>
    </xf>
    <xf borderId="0" fillId="0" fontId="56" numFmtId="0" xfId="0" applyAlignment="1" applyFont="1">
      <alignment horizontal="center" vertical="top"/>
    </xf>
    <xf borderId="0" fillId="0" fontId="124" numFmtId="0" xfId="0" applyAlignment="1" applyFont="1">
      <alignment horizontal="center" readingOrder="0" vertical="top"/>
    </xf>
    <xf borderId="0" fillId="0" fontId="124" numFmtId="0" xfId="0" applyAlignment="1" applyFont="1">
      <alignment horizontal="center" vertical="top"/>
    </xf>
    <xf borderId="0" fillId="8" fontId="51" numFmtId="0" xfId="0" applyFont="1"/>
    <xf borderId="0" fillId="0" fontId="49" numFmtId="0" xfId="0" applyAlignment="1" applyFont="1">
      <alignment horizontal="right" shrinkToFit="0" vertical="bottom" wrapText="1"/>
    </xf>
    <xf borderId="0" fillId="0" fontId="38" numFmtId="0" xfId="0" applyAlignment="1" applyFont="1">
      <alignment shrinkToFit="0" wrapText="1"/>
    </xf>
    <xf borderId="11" fillId="0" fontId="38" numFmtId="0" xfId="0" applyAlignment="1" applyBorder="1" applyFont="1">
      <alignment shrinkToFit="0" wrapText="1"/>
    </xf>
    <xf borderId="0" fillId="0" fontId="36" numFmtId="0" xfId="0" applyAlignment="1" applyFont="1">
      <alignment horizontal="right" vertical="bottom"/>
    </xf>
    <xf borderId="11" fillId="0" fontId="38" numFmtId="0" xfId="0" applyAlignment="1" applyBorder="1" applyFont="1">
      <alignment readingOrder="0" shrinkToFit="0" wrapText="1"/>
    </xf>
    <xf borderId="0" fillId="0" fontId="36" numFmtId="0" xfId="0" applyAlignment="1" applyFont="1">
      <alignment horizontal="right" vertical="bottom"/>
    </xf>
    <xf borderId="11" fillId="0" fontId="38" numFmtId="0" xfId="0" applyAlignment="1" applyBorder="1" applyFont="1">
      <alignment shrinkToFit="0" vertical="bottom" wrapText="1"/>
    </xf>
    <xf borderId="1" fillId="0" fontId="36" numFmtId="0" xfId="0" applyBorder="1" applyFont="1"/>
    <xf borderId="0" fillId="0" fontId="36" numFmtId="0" xfId="0" applyAlignment="1" applyFont="1">
      <alignment horizontal="right"/>
    </xf>
    <xf borderId="1" fillId="0" fontId="38" numFmtId="0" xfId="0" applyAlignment="1" applyBorder="1" applyFont="1">
      <alignment readingOrder="0"/>
    </xf>
    <xf borderId="1" fillId="0" fontId="38" numFmtId="0" xfId="0" applyAlignment="1" applyBorder="1" applyFont="1">
      <alignment readingOrder="0" vertical="bottom"/>
    </xf>
    <xf borderId="0" fillId="0" fontId="36" numFmtId="0" xfId="0" applyAlignment="1" applyFont="1">
      <alignment shrinkToFit="0" wrapText="1"/>
    </xf>
    <xf borderId="0" fillId="0" fontId="36" numFmtId="0" xfId="0" applyAlignment="1" applyFont="1">
      <alignment readingOrder="0"/>
    </xf>
    <xf borderId="1" fillId="15" fontId="51" numFmtId="0" xfId="0" applyBorder="1" applyFont="1"/>
    <xf borderId="1" fillId="10" fontId="36" numFmtId="0" xfId="0" applyAlignment="1" applyBorder="1" applyFont="1">
      <alignment shrinkToFit="0" wrapText="1"/>
    </xf>
    <xf borderId="1" fillId="17" fontId="36" numFmtId="0" xfId="0" applyAlignment="1" applyBorder="1" applyFont="1">
      <alignment horizontal="right" vertical="bottom"/>
    </xf>
    <xf borderId="0" fillId="8" fontId="125" numFmtId="0" xfId="0" applyAlignment="1" applyFont="1">
      <alignment readingOrder="0"/>
    </xf>
    <xf borderId="0" fillId="8" fontId="126" numFmtId="0" xfId="0" applyFont="1"/>
    <xf borderId="0" fillId="7" fontId="126" numFmtId="0" xfId="0" applyAlignment="1" applyFont="1">
      <alignment readingOrder="0"/>
    </xf>
    <xf borderId="0" fillId="7" fontId="126" numFmtId="0" xfId="0" applyFont="1"/>
    <xf borderId="0" fillId="0" fontId="127" numFmtId="0" xfId="0" applyAlignment="1" applyFont="1">
      <alignment readingOrder="0"/>
    </xf>
    <xf borderId="0" fillId="0" fontId="6" numFmtId="10" xfId="0" applyAlignment="1" applyFont="1" applyNumberFormat="1">
      <alignment readingOrder="0"/>
    </xf>
    <xf borderId="0" fillId="0" fontId="6" numFmtId="176" xfId="0" applyFont="1" applyNumberFormat="1"/>
    <xf borderId="1" fillId="0" fontId="6" numFmtId="10" xfId="0" applyAlignment="1" applyBorder="1" applyFont="1" applyNumberFormat="1">
      <alignment readingOrder="0"/>
    </xf>
    <xf borderId="1" fillId="0" fontId="6" numFmtId="176" xfId="0" applyBorder="1" applyFont="1" applyNumberFormat="1"/>
    <xf borderId="55" fillId="10" fontId="6" numFmtId="0" xfId="0" applyAlignment="1" applyBorder="1" applyFont="1">
      <alignment readingOrder="0"/>
    </xf>
    <xf borderId="56" fillId="10" fontId="6" numFmtId="0" xfId="0" applyBorder="1" applyFont="1"/>
    <xf borderId="56" fillId="10" fontId="6" numFmtId="0" xfId="0" applyAlignment="1" applyBorder="1" applyFont="1">
      <alignment readingOrder="0"/>
    </xf>
    <xf borderId="54" fillId="10" fontId="6" numFmtId="0" xfId="0" applyBorder="1" applyFont="1"/>
    <xf borderId="16" fillId="0" fontId="6" numFmtId="0" xfId="0" applyBorder="1" applyFont="1"/>
    <xf borderId="57" fillId="0" fontId="6" numFmtId="0" xfId="0" applyBorder="1" applyFont="1"/>
    <xf borderId="1" fillId="0" fontId="103" numFmtId="10" xfId="0" applyAlignment="1" applyBorder="1" applyFont="1" applyNumberFormat="1">
      <alignment readingOrder="0"/>
    </xf>
    <xf borderId="57" fillId="0" fontId="6" numFmtId="10" xfId="0" applyAlignment="1" applyBorder="1" applyFont="1" applyNumberFormat="1">
      <alignment readingOrder="0"/>
    </xf>
    <xf borderId="1" fillId="0" fontId="103" numFmtId="0" xfId="0" applyAlignment="1" applyBorder="1" applyFont="1">
      <alignment readingOrder="0"/>
    </xf>
    <xf borderId="57" fillId="0" fontId="6" numFmtId="176" xfId="0" applyBorder="1" applyFont="1" applyNumberFormat="1"/>
    <xf borderId="58" fillId="0" fontId="6" numFmtId="0" xfId="0" applyBorder="1" applyFont="1"/>
    <xf borderId="59" fillId="0" fontId="6" numFmtId="0" xfId="0" applyAlignment="1" applyBorder="1" applyFont="1">
      <alignment readingOrder="0"/>
    </xf>
    <xf borderId="59" fillId="0" fontId="6" numFmtId="0" xfId="0" applyBorder="1" applyFont="1"/>
    <xf borderId="60" fillId="0" fontId="6" numFmtId="0" xfId="0" applyBorder="1" applyFont="1"/>
    <xf borderId="4" fillId="30" fontId="128" numFmtId="0" xfId="0" applyAlignment="1" applyBorder="1" applyFont="1">
      <alignment horizontal="center" readingOrder="0"/>
    </xf>
    <xf borderId="17" fillId="0" fontId="6" numFmtId="0" xfId="0" applyBorder="1" applyFont="1"/>
    <xf borderId="6" fillId="30" fontId="128" numFmtId="0" xfId="0" applyAlignment="1" applyBorder="1" applyFont="1">
      <alignment readingOrder="0"/>
    </xf>
    <xf borderId="1" fillId="30" fontId="97" numFmtId="0" xfId="0" applyAlignment="1" applyBorder="1" applyFont="1">
      <alignment vertical="bottom"/>
    </xf>
    <xf borderId="1" fillId="30" fontId="97" numFmtId="0" xfId="0" applyAlignment="1" applyBorder="1" applyFont="1">
      <alignment vertical="bottom"/>
    </xf>
    <xf borderId="10" fillId="30" fontId="128" numFmtId="0" xfId="0" applyAlignment="1" applyBorder="1" applyFont="1">
      <alignment horizontal="center" readingOrder="0" vertical="center"/>
    </xf>
    <xf borderId="1" fillId="30" fontId="128" numFmtId="0" xfId="0" applyAlignment="1" applyBorder="1" applyFont="1">
      <alignment readingOrder="0"/>
    </xf>
    <xf borderId="1" fillId="15" fontId="6" numFmtId="0" xfId="0" applyBorder="1" applyFont="1"/>
    <xf borderId="0" fillId="0" fontId="129" numFmtId="0" xfId="0" applyAlignment="1" applyFont="1">
      <alignment vertical="center"/>
    </xf>
    <xf borderId="0" fillId="34" fontId="59" numFmtId="0" xfId="0" applyAlignment="1" applyFill="1" applyFont="1">
      <alignment readingOrder="0" vertical="center"/>
    </xf>
    <xf borderId="0" fillId="34" fontId="59" numFmtId="0" xfId="0" applyAlignment="1" applyFont="1">
      <alignment vertical="center"/>
    </xf>
    <xf borderId="0" fillId="0" fontId="129" numFmtId="0" xfId="0" applyAlignment="1" applyFont="1">
      <alignment readingOrder="0" vertical="center"/>
    </xf>
    <xf borderId="1" fillId="0" fontId="129" numFmtId="0" xfId="0" applyAlignment="1" applyBorder="1" applyFont="1">
      <alignment readingOrder="0" vertical="center"/>
    </xf>
    <xf borderId="1" fillId="6" fontId="130" numFmtId="0" xfId="0" applyAlignment="1" applyBorder="1" applyFont="1">
      <alignment readingOrder="0" vertical="center"/>
    </xf>
    <xf borderId="1" fillId="10" fontId="130" numFmtId="0" xfId="0" applyAlignment="1" applyBorder="1" applyFont="1">
      <alignment readingOrder="0" vertical="center"/>
    </xf>
    <xf borderId="1" fillId="0" fontId="129" numFmtId="0" xfId="0" applyAlignment="1" applyBorder="1" applyFont="1">
      <alignment readingOrder="0" shrinkToFit="0" vertical="center" wrapText="1"/>
    </xf>
    <xf borderId="1" fillId="6" fontId="129" numFmtId="0" xfId="0" applyAlignment="1" applyBorder="1" applyFont="1">
      <alignment readingOrder="0" vertical="center"/>
    </xf>
    <xf borderId="1" fillId="10" fontId="129" numFmtId="0" xfId="0" applyAlignment="1" applyBorder="1" applyFont="1">
      <alignment readingOrder="0" vertical="center"/>
    </xf>
    <xf borderId="1" fillId="0" fontId="129" numFmtId="10" xfId="0" applyAlignment="1" applyBorder="1" applyFont="1" applyNumberFormat="1">
      <alignment readingOrder="0" vertical="center"/>
    </xf>
    <xf borderId="1" fillId="0" fontId="129" numFmtId="2" xfId="0" applyAlignment="1" applyBorder="1" applyFont="1" applyNumberFormat="1">
      <alignment readingOrder="0" vertical="center"/>
    </xf>
    <xf borderId="1" fillId="0" fontId="129" numFmtId="2" xfId="0" applyAlignment="1" applyBorder="1" applyFont="1" applyNumberFormat="1">
      <alignment vertical="center"/>
    </xf>
    <xf borderId="1" fillId="0" fontId="129" numFmtId="176" xfId="0" applyBorder="1" applyFont="1" applyNumberFormat="1"/>
    <xf borderId="1" fillId="0" fontId="129" numFmtId="176" xfId="0" applyAlignment="1" applyBorder="1" applyFont="1" applyNumberFormat="1">
      <alignment readingOrder="0" vertical="center"/>
    </xf>
    <xf borderId="1" fillId="0" fontId="129" numFmtId="176" xfId="0" applyAlignment="1" applyBorder="1" applyFont="1" applyNumberFormat="1">
      <alignment vertical="center"/>
    </xf>
    <xf borderId="1" fillId="19" fontId="129" numFmtId="0" xfId="0" applyAlignment="1" applyBorder="1" applyFont="1">
      <alignment readingOrder="0" vertical="center"/>
    </xf>
    <xf borderId="1" fillId="19" fontId="129" numFmtId="10" xfId="0" applyAlignment="1" applyBorder="1" applyFont="1" applyNumberFormat="1">
      <alignment readingOrder="0" vertical="center"/>
    </xf>
    <xf borderId="1" fillId="19" fontId="129" numFmtId="2" xfId="0" applyAlignment="1" applyBorder="1" applyFont="1" applyNumberFormat="1">
      <alignment readingOrder="0" vertical="center"/>
    </xf>
    <xf borderId="1" fillId="19" fontId="129" numFmtId="2" xfId="0" applyAlignment="1" applyBorder="1" applyFont="1" applyNumberFormat="1">
      <alignment vertical="center"/>
    </xf>
    <xf borderId="1" fillId="19" fontId="129" numFmtId="176" xfId="0" applyBorder="1" applyFont="1" applyNumberFormat="1"/>
    <xf borderId="1" fillId="19" fontId="129" numFmtId="176" xfId="0" applyAlignment="1" applyBorder="1" applyFont="1" applyNumberFormat="1">
      <alignment readingOrder="0" vertical="center"/>
    </xf>
    <xf borderId="1" fillId="19" fontId="129" numFmtId="176" xfId="0" applyAlignment="1" applyBorder="1" applyFont="1" applyNumberFormat="1">
      <alignment vertical="center"/>
    </xf>
    <xf borderId="1" fillId="0" fontId="130" numFmtId="0" xfId="0" applyAlignment="1" applyBorder="1" applyFont="1">
      <alignment readingOrder="0" vertical="center"/>
    </xf>
    <xf borderId="1" fillId="0" fontId="19" numFmtId="0" xfId="0" applyAlignment="1" applyBorder="1" applyFont="1">
      <alignment readingOrder="0"/>
    </xf>
    <xf borderId="1" fillId="19" fontId="6" numFmtId="0" xfId="0" applyBorder="1" applyFont="1"/>
    <xf borderId="0" fillId="0" fontId="131" numFmtId="0" xfId="0" applyAlignment="1" applyFont="1">
      <alignment readingOrder="0" vertical="center"/>
    </xf>
    <xf borderId="1" fillId="3" fontId="123" numFmtId="0" xfId="0" applyAlignment="1" applyBorder="1" applyFont="1">
      <alignment horizontal="center" vertical="center"/>
    </xf>
    <xf borderId="1" fillId="3" fontId="123" numFmtId="0" xfId="0" applyAlignment="1" applyBorder="1" applyFont="1">
      <alignment horizontal="center" shrinkToFit="0" vertical="center" wrapText="1"/>
    </xf>
    <xf borderId="0" fillId="0" fontId="131" numFmtId="0" xfId="0" applyAlignment="1" applyFont="1">
      <alignment vertical="center"/>
    </xf>
    <xf borderId="0" fillId="0" fontId="123" numFmtId="0" xfId="0" applyAlignment="1" applyFont="1">
      <alignment vertical="center"/>
    </xf>
    <xf borderId="1" fillId="0" fontId="123" numFmtId="0" xfId="0" applyAlignment="1" applyBorder="1" applyFont="1">
      <alignment horizontal="center" vertical="center"/>
    </xf>
    <xf borderId="1" fillId="0" fontId="123" numFmtId="3" xfId="0" applyAlignment="1" applyBorder="1" applyFont="1" applyNumberFormat="1">
      <alignment horizontal="center" vertical="center"/>
    </xf>
    <xf borderId="9" fillId="10" fontId="131" numFmtId="0" xfId="0" applyAlignment="1" applyBorder="1" applyFont="1">
      <alignment horizontal="center" vertical="center"/>
    </xf>
    <xf borderId="1" fillId="0" fontId="123" numFmtId="0" xfId="0" applyAlignment="1" applyBorder="1" applyFont="1">
      <alignment horizontal="right" vertical="center"/>
    </xf>
    <xf borderId="9" fillId="28" fontId="131" numFmtId="0" xfId="0" applyAlignment="1" applyBorder="1" applyFont="1">
      <alignment horizontal="center" vertical="center"/>
    </xf>
    <xf borderId="9" fillId="3" fontId="131" numFmtId="0" xfId="0" applyAlignment="1" applyBorder="1" applyFont="1">
      <alignment horizontal="center" vertical="center"/>
    </xf>
    <xf borderId="1" fillId="12" fontId="131" numFmtId="0" xfId="0" applyAlignment="1" applyBorder="1" applyFont="1">
      <alignment horizontal="center" vertical="center"/>
    </xf>
    <xf borderId="4" fillId="0" fontId="123" numFmtId="0" xfId="0" applyAlignment="1" applyBorder="1" applyFont="1">
      <alignment horizontal="center" vertical="center"/>
    </xf>
    <xf borderId="1" fillId="0" fontId="123" numFmtId="0" xfId="0" applyAlignment="1" applyBorder="1" applyFont="1">
      <alignment vertical="center"/>
    </xf>
    <xf borderId="1" fillId="16" fontId="123" numFmtId="4" xfId="0" applyAlignment="1" applyBorder="1" applyFont="1" applyNumberFormat="1">
      <alignment vertical="center"/>
    </xf>
    <xf borderId="1" fillId="0" fontId="131" numFmtId="0" xfId="0" applyAlignment="1" applyBorder="1" applyFont="1">
      <alignment horizontal="center" vertical="center"/>
    </xf>
    <xf borderId="1" fillId="16" fontId="123" numFmtId="176" xfId="0" applyAlignment="1" applyBorder="1" applyFont="1" applyNumberFormat="1">
      <alignment horizontal="right" vertical="center"/>
    </xf>
    <xf borderId="0" fillId="0" fontId="123" numFmtId="4" xfId="0" applyAlignment="1" applyFont="1" applyNumberFormat="1">
      <alignment vertical="center"/>
    </xf>
    <xf borderId="1" fillId="0" fontId="123" numFmtId="4" xfId="0" applyAlignment="1" applyBorder="1" applyFont="1" applyNumberFormat="1">
      <alignment vertical="center"/>
    </xf>
    <xf borderId="1" fillId="16" fontId="123" numFmtId="0" xfId="0" applyAlignment="1" applyBorder="1" applyFont="1">
      <alignment horizontal="center" vertical="center"/>
    </xf>
    <xf borderId="1" fillId="0" fontId="123" numFmtId="177" xfId="0" applyAlignment="1" applyBorder="1" applyFont="1" applyNumberFormat="1">
      <alignment horizontal="right" vertical="center"/>
    </xf>
    <xf borderId="1" fillId="0" fontId="123" numFmtId="10" xfId="0" applyAlignment="1" applyBorder="1" applyFont="1" applyNumberFormat="1">
      <alignment horizontal="right" vertical="center"/>
    </xf>
    <xf borderId="1" fillId="0" fontId="123" numFmtId="2" xfId="0" applyAlignment="1" applyBorder="1" applyFont="1" applyNumberFormat="1">
      <alignment horizontal="right" vertical="center"/>
    </xf>
    <xf borderId="0" fillId="0" fontId="123" numFmtId="3" xfId="0" applyAlignment="1" applyFont="1" applyNumberFormat="1">
      <alignment shrinkToFit="0" vertical="center" wrapText="1"/>
    </xf>
    <xf borderId="0" fillId="0" fontId="123" numFmtId="0" xfId="0" applyAlignment="1" applyFont="1">
      <alignment horizontal="right" vertical="center"/>
    </xf>
    <xf borderId="1" fillId="28" fontId="123" numFmtId="0" xfId="0" applyAlignment="1" applyBorder="1" applyFont="1">
      <alignment horizontal="center" vertical="center"/>
    </xf>
    <xf borderId="1" fillId="5" fontId="123" numFmtId="0" xfId="0" applyAlignment="1" applyBorder="1" applyFont="1">
      <alignment horizontal="center" vertical="center"/>
    </xf>
    <xf borderId="1" fillId="6" fontId="123" numFmtId="0" xfId="0" applyAlignment="1" applyBorder="1" applyFont="1">
      <alignment horizontal="center" vertical="center"/>
    </xf>
    <xf borderId="9" fillId="0" fontId="131" numFmtId="0" xfId="0" applyAlignment="1" applyBorder="1" applyFont="1">
      <alignment horizontal="center" vertical="center"/>
    </xf>
    <xf borderId="1" fillId="0" fontId="131" numFmtId="0" xfId="0" applyAlignment="1" applyBorder="1" applyFont="1">
      <alignment horizontal="right" vertical="center"/>
    </xf>
    <xf borderId="0" fillId="0" fontId="123" numFmtId="0" xfId="0" applyAlignment="1" applyFont="1">
      <alignment shrinkToFit="0" vertical="center" wrapText="1"/>
    </xf>
    <xf borderId="0" fillId="0" fontId="132" numFmtId="0" xfId="0" applyAlignment="1" applyFont="1">
      <alignment horizontal="left" readingOrder="0" vertical="center"/>
    </xf>
    <xf borderId="0" fillId="0" fontId="38" numFmtId="0" xfId="0" applyAlignment="1" applyFont="1">
      <alignment vertical="center"/>
    </xf>
    <xf borderId="0" fillId="34" fontId="132" numFmtId="0" xfId="0" applyAlignment="1" applyFont="1">
      <alignment horizontal="left" readingOrder="0" vertical="center"/>
    </xf>
    <xf borderId="0" fillId="34" fontId="38" numFmtId="0" xfId="0" applyAlignment="1" applyFont="1">
      <alignment vertical="center"/>
    </xf>
    <xf borderId="0" fillId="24" fontId="36" numFmtId="0" xfId="0" applyAlignment="1" applyFont="1">
      <alignment shrinkToFit="0" wrapText="1"/>
    </xf>
    <xf borderId="0" fillId="24" fontId="36" numFmtId="178" xfId="0" applyFont="1" applyNumberFormat="1"/>
    <xf borderId="0" fillId="0" fontId="36" numFmtId="178" xfId="0" applyAlignment="1" applyFont="1" applyNumberFormat="1">
      <alignment readingOrder="0"/>
    </xf>
    <xf borderId="0" fillId="0" fontId="36" numFmtId="178" xfId="0" applyFont="1" applyNumberFormat="1"/>
    <xf borderId="1" fillId="9" fontId="36" numFmtId="0" xfId="0" applyBorder="1" applyFont="1"/>
    <xf borderId="1" fillId="0" fontId="36" numFmtId="3" xfId="0" applyAlignment="1" applyBorder="1" applyFont="1" applyNumberFormat="1">
      <alignment readingOrder="0"/>
    </xf>
    <xf borderId="1" fillId="0" fontId="36" numFmtId="177" xfId="0" applyBorder="1" applyFont="1" applyNumberFormat="1"/>
    <xf borderId="1" fillId="0" fontId="36" numFmtId="1" xfId="0" applyBorder="1" applyFont="1" applyNumberFormat="1"/>
    <xf borderId="1" fillId="0" fontId="36" numFmtId="179" xfId="0" applyBorder="1" applyFont="1" applyNumberFormat="1"/>
    <xf borderId="1" fillId="0" fontId="36" numFmtId="3" xfId="0" applyBorder="1" applyFont="1" applyNumberFormat="1"/>
    <xf borderId="1" fillId="10" fontId="36" numFmtId="179" xfId="0" applyBorder="1" applyFont="1" applyNumberFormat="1"/>
    <xf borderId="0" fillId="0" fontId="36" numFmtId="179" xfId="0" applyFont="1" applyNumberFormat="1"/>
    <xf borderId="1" fillId="32" fontId="36" numFmtId="9" xfId="0" applyBorder="1" applyFont="1" applyNumberFormat="1"/>
    <xf borderId="0" fillId="19" fontId="51" numFmtId="0" xfId="0" applyAlignment="1" applyFont="1">
      <alignment horizontal="left" readingOrder="0" vertical="center"/>
    </xf>
    <xf borderId="0" fillId="19" fontId="36" numFmtId="0" xfId="0" applyAlignment="1" applyFont="1">
      <alignment vertical="center"/>
    </xf>
    <xf borderId="4" fillId="7" fontId="49" numFmtId="0" xfId="0" applyAlignment="1" applyBorder="1" applyFont="1">
      <alignment readingOrder="0" shrinkToFit="0" vertical="center" wrapText="1"/>
    </xf>
    <xf borderId="0" fillId="7" fontId="6" numFmtId="0" xfId="0" applyFont="1"/>
    <xf borderId="19" fillId="7" fontId="49" numFmtId="0" xfId="0" applyAlignment="1" applyBorder="1" applyFont="1">
      <alignment readingOrder="0" shrinkToFit="0" vertical="center" wrapText="1"/>
    </xf>
    <xf borderId="4" fillId="0" fontId="36" numFmtId="0" xfId="0" applyAlignment="1" applyBorder="1" applyFont="1">
      <alignment readingOrder="0" shrinkToFit="0" vertical="center" wrapText="0"/>
    </xf>
    <xf borderId="4" fillId="0" fontId="133" numFmtId="0" xfId="0" applyAlignment="1" applyBorder="1" applyFont="1">
      <alignment readingOrder="0" shrinkToFit="0" wrapText="0"/>
    </xf>
    <xf borderId="0" fillId="0" fontId="25" numFmtId="0" xfId="0" applyAlignment="1" applyFont="1">
      <alignment readingOrder="0"/>
    </xf>
    <xf borderId="4" fillId="0" fontId="134" numFmtId="0" xfId="0" applyAlignment="1" applyBorder="1" applyFont="1">
      <alignment readingOrder="0" shrinkToFit="0" wrapText="0"/>
    </xf>
    <xf borderId="0" fillId="0" fontId="135" numFmtId="0" xfId="0" applyAlignment="1" applyFont="1">
      <alignment horizontal="right" readingOrder="0" vertical="center"/>
    </xf>
    <xf borderId="0" fillId="0" fontId="135" numFmtId="0" xfId="0" applyAlignment="1" applyFont="1">
      <alignment vertical="center"/>
    </xf>
    <xf borderId="1" fillId="0" fontId="25" numFmtId="0" xfId="0" applyAlignment="1" applyBorder="1" applyFont="1">
      <alignment horizontal="center" readingOrder="0" vertical="center"/>
    </xf>
    <xf borderId="61" fillId="0" fontId="25" numFmtId="0" xfId="0" applyAlignment="1" applyBorder="1" applyFont="1">
      <alignment horizontal="center" readingOrder="0" vertical="center"/>
    </xf>
    <xf borderId="0" fillId="0" fontId="25" numFmtId="0" xfId="0" applyAlignment="1" applyFont="1">
      <alignment horizontal="center" readingOrder="0" vertical="center"/>
    </xf>
    <xf borderId="8" fillId="0" fontId="135" numFmtId="0" xfId="0" applyAlignment="1" applyBorder="1" applyFont="1">
      <alignment readingOrder="0" vertical="center"/>
    </xf>
    <xf borderId="8" fillId="0" fontId="135" numFmtId="0" xfId="0" applyAlignment="1" applyBorder="1" applyFont="1">
      <alignment vertical="center"/>
    </xf>
    <xf borderId="1" fillId="0" fontId="26" numFmtId="0" xfId="0" applyAlignment="1" applyBorder="1" applyFont="1">
      <alignment horizontal="center" readingOrder="0"/>
    </xf>
    <xf borderId="1" fillId="0" fontId="135" numFmtId="0" xfId="0" applyAlignment="1" applyBorder="1" applyFont="1">
      <alignment horizontal="center" vertical="center"/>
    </xf>
    <xf borderId="61" fillId="0" fontId="75" numFmtId="0" xfId="0" applyAlignment="1" applyBorder="1" applyFont="1">
      <alignment horizontal="center" readingOrder="0" vertical="center"/>
    </xf>
    <xf borderId="0" fillId="0" fontId="75" numFmtId="0" xfId="0" applyAlignment="1" applyFont="1">
      <alignment horizontal="center" readingOrder="0" vertical="center"/>
    </xf>
    <xf borderId="18" fillId="30" fontId="126" numFmtId="0" xfId="0" applyAlignment="1" applyBorder="1" applyFont="1">
      <alignment readingOrder="0"/>
    </xf>
    <xf borderId="0" fillId="30" fontId="2" numFmtId="0" xfId="0" applyFont="1"/>
    <xf borderId="35" fillId="30" fontId="2" numFmtId="0" xfId="0" applyBorder="1" applyFont="1"/>
    <xf borderId="6" fillId="0" fontId="6" numFmtId="0" xfId="0" applyAlignment="1" applyBorder="1" applyFont="1">
      <alignment readingOrder="0"/>
    </xf>
    <xf borderId="5" fillId="0" fontId="6" numFmtId="0" xfId="0" applyBorder="1" applyFont="1"/>
    <xf borderId="62" fillId="0" fontId="6" numFmtId="0" xfId="0" applyBorder="1" applyFont="1"/>
    <xf borderId="17" fillId="0" fontId="6" numFmtId="0" xfId="0" applyAlignment="1" applyBorder="1" applyFont="1">
      <alignment readingOrder="0"/>
    </xf>
    <xf borderId="5" fillId="10" fontId="6" numFmtId="0" xfId="0" applyAlignment="1" applyBorder="1" applyFont="1">
      <alignment readingOrder="0"/>
    </xf>
    <xf borderId="8" fillId="0" fontId="6" numFmtId="0" xfId="0" applyBorder="1" applyFont="1"/>
    <xf borderId="8" fillId="0" fontId="6" numFmtId="0" xfId="0" applyAlignment="1" applyBorder="1" applyFont="1">
      <alignment readingOrder="0"/>
    </xf>
    <xf borderId="63" fillId="0" fontId="6" numFmtId="0" xfId="0" applyBorder="1" applyFont="1"/>
    <xf borderId="5" fillId="0" fontId="6" numFmtId="180" xfId="0" applyAlignment="1" applyBorder="1" applyFont="1" applyNumberFormat="1">
      <alignment horizontal="right" readingOrder="0"/>
    </xf>
    <xf borderId="5" fillId="0" fontId="6" numFmtId="0" xfId="0" applyAlignment="1" applyBorder="1" applyFont="1">
      <alignment horizontal="center" readingOrder="0"/>
    </xf>
    <xf borderId="5" fillId="0" fontId="6" numFmtId="180" xfId="0" applyAlignment="1" applyBorder="1" applyFont="1" applyNumberFormat="1">
      <alignment horizontal="left" readingOrder="0" shrinkToFit="0" wrapText="0"/>
    </xf>
    <xf borderId="6" fillId="0" fontId="3" numFmtId="0" xfId="0" applyAlignment="1" applyBorder="1" applyFont="1">
      <alignment readingOrder="0" vertical="bottom"/>
    </xf>
    <xf borderId="5" fillId="0" fontId="136" numFmtId="0" xfId="0" applyAlignment="1" applyBorder="1" applyFont="1">
      <alignment readingOrder="0" vertical="bottom"/>
    </xf>
    <xf borderId="5" fillId="0" fontId="3" numFmtId="0" xfId="0" applyAlignment="1" applyBorder="1" applyFont="1">
      <alignment vertical="bottom"/>
    </xf>
    <xf borderId="62" fillId="0" fontId="3" numFmtId="0" xfId="0" applyAlignment="1" applyBorder="1" applyFont="1">
      <alignment vertical="bottom"/>
    </xf>
    <xf borderId="5" fillId="0" fontId="3" numFmtId="0" xfId="0" applyAlignment="1" applyBorder="1" applyFont="1">
      <alignment readingOrder="0" vertical="bottom"/>
    </xf>
    <xf borderId="6" fillId="0" fontId="3" numFmtId="0" xfId="0" applyAlignment="1" applyBorder="1" applyFont="1">
      <alignment vertical="center"/>
    </xf>
    <xf borderId="5" fillId="0" fontId="3" numFmtId="3" xfId="0" applyAlignment="1" applyBorder="1" applyFont="1" applyNumberFormat="1">
      <alignment horizontal="center" vertical="center"/>
    </xf>
    <xf borderId="5" fillId="0" fontId="3" numFmtId="0" xfId="0" applyAlignment="1" applyBorder="1" applyFont="1">
      <alignment vertical="center"/>
    </xf>
    <xf borderId="5" fillId="17" fontId="3" numFmtId="0" xfId="0" applyAlignment="1" applyBorder="1" applyFont="1">
      <alignment horizontal="center" vertical="center"/>
    </xf>
    <xf borderId="5" fillId="0" fontId="3" numFmtId="0" xfId="0" applyAlignment="1" applyBorder="1" applyFont="1">
      <alignment vertical="center"/>
    </xf>
    <xf borderId="5" fillId="0" fontId="137" numFmtId="0" xfId="0" applyAlignment="1" applyBorder="1" applyFont="1">
      <alignment vertical="center"/>
    </xf>
    <xf borderId="62" fillId="0" fontId="3" numFmtId="0" xfId="0" applyAlignment="1" applyBorder="1" applyFont="1">
      <alignment vertical="center"/>
    </xf>
    <xf borderId="0" fillId="0" fontId="3" numFmtId="0" xfId="0" applyAlignment="1" applyFont="1">
      <alignment vertical="center"/>
    </xf>
    <xf borderId="6" fillId="0" fontId="3" numFmtId="0" xfId="0" applyAlignment="1" applyBorder="1" applyFont="1">
      <alignment readingOrder="0" shrinkToFit="0" vertical="center" wrapText="1"/>
    </xf>
    <xf borderId="5" fillId="0" fontId="6" numFmtId="0" xfId="0" applyAlignment="1" applyBorder="1" applyFont="1">
      <alignment horizontal="center" readingOrder="0" vertical="center"/>
    </xf>
    <xf borderId="5" fillId="0" fontId="3" numFmtId="0" xfId="0" applyAlignment="1" applyBorder="1" applyFont="1">
      <alignment readingOrder="0" vertical="center"/>
    </xf>
    <xf borderId="6" fillId="0" fontId="3" numFmtId="0" xfId="0" applyAlignment="1" applyBorder="1" applyFont="1">
      <alignment vertical="bottom"/>
    </xf>
    <xf borderId="5" fillId="0" fontId="3" numFmtId="0" xfId="0" applyAlignment="1" applyBorder="1" applyFont="1">
      <alignment horizontal="right" vertical="bottom"/>
    </xf>
    <xf borderId="5" fillId="0" fontId="3" numFmtId="0" xfId="0" applyAlignment="1" applyBorder="1" applyFont="1">
      <alignment vertical="bottom"/>
    </xf>
    <xf borderId="5" fillId="0" fontId="3" numFmtId="3" xfId="0" applyAlignment="1" applyBorder="1" applyFont="1" applyNumberFormat="1">
      <alignment horizontal="right" vertical="bottom"/>
    </xf>
    <xf borderId="21" fillId="0" fontId="6" numFmtId="0" xfId="0" applyAlignment="1" applyBorder="1" applyFont="1">
      <alignment readingOrder="0"/>
    </xf>
    <xf borderId="21" fillId="0" fontId="3" numFmtId="0" xfId="0" applyAlignment="1" applyBorder="1" applyFont="1">
      <alignment vertical="top"/>
    </xf>
    <xf borderId="18" fillId="0" fontId="6" numFmtId="0" xfId="0" applyBorder="1" applyFont="1"/>
    <xf borderId="0" fillId="30" fontId="126" numFmtId="0" xfId="0" applyAlignment="1" applyFont="1">
      <alignment readingOrder="0"/>
    </xf>
    <xf borderId="0" fillId="30" fontId="6" numFmtId="0" xfId="0" applyFont="1"/>
    <xf borderId="35" fillId="30" fontId="6" numFmtId="0" xfId="0" applyBorder="1" applyFont="1"/>
    <xf borderId="1" fillId="0" fontId="6" numFmtId="0" xfId="0" applyAlignment="1" applyBorder="1" applyFont="1">
      <alignment readingOrder="0" vertical="center"/>
    </xf>
    <xf borderId="8" fillId="0" fontId="6" numFmtId="0" xfId="0" applyAlignment="1" applyBorder="1" applyFont="1">
      <alignment readingOrder="0" vertical="center"/>
    </xf>
    <xf borderId="17" fillId="0" fontId="6" numFmtId="0" xfId="0" applyAlignment="1" applyBorder="1" applyFont="1">
      <alignment vertical="center"/>
    </xf>
    <xf borderId="0" fillId="0" fontId="138" numFmtId="0" xfId="0" applyAlignment="1" applyFont="1">
      <alignment readingOrder="0" vertical="center"/>
    </xf>
    <xf borderId="0" fillId="0" fontId="6" numFmtId="0" xfId="0" applyAlignment="1" applyFont="1">
      <alignment vertical="center"/>
    </xf>
    <xf borderId="0" fillId="0" fontId="6" numFmtId="0" xfId="0" applyAlignment="1" applyFont="1">
      <alignment readingOrder="0" vertical="center"/>
    </xf>
    <xf borderId="1" fillId="32" fontId="36" numFmtId="0" xfId="0" applyAlignment="1" applyBorder="1" applyFont="1">
      <alignment shrinkToFit="0" vertical="bottom" wrapText="1"/>
    </xf>
    <xf borderId="6" fillId="0" fontId="6" numFmtId="0" xfId="0" applyAlignment="1" applyBorder="1" applyFont="1">
      <alignment readingOrder="0" vertical="center"/>
    </xf>
    <xf borderId="5" fillId="0" fontId="6" numFmtId="0" xfId="0" applyAlignment="1" applyBorder="1" applyFont="1">
      <alignment readingOrder="0" vertical="center"/>
    </xf>
    <xf borderId="0" fillId="0" fontId="6" numFmtId="0" xfId="0" applyAlignment="1" applyFont="1">
      <alignment readingOrder="0" vertical="center"/>
    </xf>
    <xf borderId="20" fillId="0" fontId="6" numFmtId="0" xfId="0" applyAlignment="1" applyBorder="1" applyFont="1">
      <alignment readingOrder="0" vertical="center"/>
    </xf>
    <xf borderId="21" fillId="0" fontId="6" numFmtId="0" xfId="0" applyAlignment="1" applyBorder="1" applyFont="1">
      <alignment readingOrder="0" vertical="center"/>
    </xf>
    <xf borderId="21" fillId="0" fontId="6" numFmtId="0" xfId="0" applyAlignment="1" applyBorder="1" applyFont="1">
      <alignment vertical="center"/>
    </xf>
    <xf borderId="0" fillId="30" fontId="139" numFmtId="0" xfId="0" applyAlignment="1" applyFont="1">
      <alignment vertical="bottom"/>
    </xf>
    <xf borderId="0" fillId="30" fontId="3" numFmtId="0" xfId="0" applyAlignment="1" applyFont="1">
      <alignment vertical="bottom"/>
    </xf>
    <xf borderId="35" fillId="30" fontId="3" numFmtId="0" xfId="0" applyAlignment="1" applyBorder="1" applyFont="1">
      <alignment vertical="bottom"/>
    </xf>
    <xf borderId="35" fillId="0" fontId="3" numFmtId="0" xfId="0" applyAlignment="1" applyBorder="1" applyFont="1">
      <alignment vertical="bottom"/>
    </xf>
    <xf borderId="8" fillId="0" fontId="3" numFmtId="0" xfId="0" applyAlignment="1" applyBorder="1" applyFont="1">
      <alignment horizontal="center" vertical="bottom"/>
    </xf>
    <xf borderId="0" fillId="0" fontId="3" numFmtId="0" xfId="0" applyAlignment="1" applyFont="1">
      <alignment horizontal="center" vertical="bottom"/>
    </xf>
    <xf borderId="0" fillId="16" fontId="3" numFmtId="10" xfId="0" applyAlignment="1" applyFont="1" applyNumberFormat="1">
      <alignment horizontal="right" vertical="bottom"/>
    </xf>
    <xf borderId="0" fillId="0" fontId="3" numFmtId="0" xfId="0" applyAlignment="1" applyFont="1">
      <alignment horizontal="right" vertical="bottom"/>
    </xf>
    <xf borderId="0" fillId="0" fontId="3" numFmtId="1" xfId="0" applyAlignment="1" applyFont="1" applyNumberFormat="1">
      <alignment horizontal="right" vertical="bottom"/>
    </xf>
    <xf borderId="0" fillId="0" fontId="3" numFmtId="176" xfId="0" applyAlignment="1" applyFont="1" applyNumberFormat="1">
      <alignment horizontal="right" vertical="bottom"/>
    </xf>
    <xf borderId="0" fillId="16" fontId="3" numFmtId="181" xfId="0" applyAlignment="1" applyFont="1" applyNumberFormat="1">
      <alignment horizontal="right" vertical="bottom"/>
    </xf>
    <xf borderId="0" fillId="16" fontId="3" numFmtId="10" xfId="0" applyAlignment="1" applyFont="1" applyNumberFormat="1">
      <alignment horizontal="right" readingOrder="0" vertical="bottom"/>
    </xf>
    <xf borderId="0" fillId="16" fontId="3" numFmtId="181" xfId="0" applyAlignment="1" applyFont="1" applyNumberFormat="1">
      <alignment horizontal="right" readingOrder="0" vertical="bottom"/>
    </xf>
    <xf borderId="8" fillId="0" fontId="3" numFmtId="0" xfId="0" applyAlignment="1" applyBorder="1" applyFont="1">
      <alignment vertical="bottom"/>
    </xf>
    <xf borderId="8" fillId="16" fontId="3" numFmtId="181" xfId="0" applyAlignment="1" applyBorder="1" applyFont="1" applyNumberFormat="1">
      <alignment horizontal="right" vertical="bottom"/>
    </xf>
    <xf borderId="8" fillId="0" fontId="3" numFmtId="1" xfId="0" applyAlignment="1" applyBorder="1" applyFont="1" applyNumberFormat="1">
      <alignment horizontal="right" vertical="bottom"/>
    </xf>
    <xf borderId="0" fillId="0" fontId="3" numFmtId="0" xfId="0" applyAlignment="1" applyFont="1">
      <alignment horizontal="right" vertical="bottom"/>
    </xf>
    <xf borderId="0" fillId="0" fontId="3" numFmtId="181" xfId="0" applyAlignment="1" applyFont="1" applyNumberFormat="1">
      <alignment horizontal="right" vertical="bottom"/>
    </xf>
    <xf borderId="20" fillId="0" fontId="3" numFmtId="0" xfId="0" applyAlignment="1" applyBorder="1" applyFont="1">
      <alignment horizontal="right" vertical="bottom"/>
    </xf>
    <xf borderId="0" fillId="16" fontId="3" numFmtId="0" xfId="0" applyAlignment="1" applyFont="1">
      <alignment horizontal="right" readingOrder="0" vertical="bottom"/>
    </xf>
    <xf borderId="1" fillId="14" fontId="28" numFmtId="0" xfId="0" applyAlignment="1" applyBorder="1" applyFont="1">
      <alignment horizontal="center" vertical="bottom"/>
    </xf>
    <xf borderId="1" fillId="14" fontId="28" numFmtId="0" xfId="0" applyAlignment="1" applyBorder="1" applyFont="1">
      <alignment horizontal="center"/>
    </xf>
    <xf borderId="1" fillId="14" fontId="3" numFmtId="0" xfId="0" applyAlignment="1" applyBorder="1" applyFont="1">
      <alignment horizontal="center" vertical="bottom"/>
    </xf>
    <xf borderId="1" fillId="14" fontId="28" numFmtId="181" xfId="0" applyAlignment="1" applyBorder="1" applyFont="1" applyNumberFormat="1">
      <alignment horizontal="center"/>
    </xf>
    <xf borderId="1" fillId="14" fontId="28" numFmtId="10" xfId="0" applyAlignment="1" applyBorder="1" applyFont="1" applyNumberFormat="1">
      <alignment horizontal="center"/>
    </xf>
    <xf borderId="1" fillId="14" fontId="38" numFmtId="0" xfId="0" applyAlignment="1" applyBorder="1" applyFont="1">
      <alignment vertical="bottom"/>
    </xf>
    <xf borderId="1" fillId="12" fontId="3" numFmtId="0" xfId="0" applyAlignment="1" applyBorder="1" applyFont="1">
      <alignment horizontal="right" vertical="bottom"/>
    </xf>
    <xf borderId="1" fillId="32" fontId="36" numFmtId="181" xfId="0" applyAlignment="1" applyBorder="1" applyFont="1" applyNumberFormat="1">
      <alignment horizontal="right" vertical="bottom"/>
    </xf>
    <xf borderId="9" fillId="0" fontId="3" numFmtId="10" xfId="0" applyAlignment="1" applyBorder="1" applyFont="1" applyNumberFormat="1">
      <alignment horizontal="right" vertical="bottom"/>
    </xf>
    <xf borderId="1" fillId="16" fontId="36" numFmtId="0" xfId="0" applyAlignment="1" applyBorder="1" applyFont="1">
      <alignment vertical="bottom"/>
    </xf>
    <xf borderId="1" fillId="12" fontId="3" numFmtId="176" xfId="0" applyAlignment="1" applyBorder="1" applyFont="1" applyNumberFormat="1">
      <alignment horizontal="right" vertical="bottom"/>
    </xf>
    <xf borderId="1" fillId="12" fontId="3" numFmtId="0" xfId="0" applyAlignment="1" applyBorder="1" applyFont="1">
      <alignment horizontal="right" vertical="bottom"/>
    </xf>
    <xf borderId="1" fillId="35" fontId="38" numFmtId="0" xfId="0" applyAlignment="1" applyBorder="1" applyFill="1" applyFont="1">
      <alignment vertical="bottom"/>
    </xf>
    <xf borderId="9" fillId="0" fontId="3" numFmtId="181" xfId="0" applyAlignment="1" applyBorder="1" applyFont="1" applyNumberFormat="1">
      <alignment horizontal="right" readingOrder="0" vertical="bottom"/>
    </xf>
    <xf borderId="1" fillId="0" fontId="36" numFmtId="0" xfId="0" applyAlignment="1" applyBorder="1" applyFont="1">
      <alignment vertical="bottom"/>
    </xf>
    <xf borderId="1" fillId="28" fontId="36" numFmtId="0" xfId="0" applyAlignment="1" applyBorder="1" applyFont="1">
      <alignment vertical="bottom"/>
    </xf>
    <xf borderId="1" fillId="3" fontId="36" numFmtId="0" xfId="0" applyAlignment="1" applyBorder="1" applyFont="1">
      <alignment vertical="bottom"/>
    </xf>
    <xf borderId="1" fillId="12" fontId="36" numFmtId="0" xfId="0" applyAlignment="1" applyBorder="1" applyFont="1">
      <alignment vertical="bottom"/>
    </xf>
    <xf borderId="0" fillId="0" fontId="36" numFmtId="10" xfId="0" applyAlignment="1" applyFont="1" applyNumberFormat="1">
      <alignment horizontal="right" vertical="bottom"/>
    </xf>
    <xf borderId="0" fillId="0" fontId="36" numFmtId="182" xfId="0" applyAlignment="1" applyFont="1" applyNumberFormat="1">
      <alignment horizontal="right" vertical="bottom"/>
    </xf>
    <xf borderId="0" fillId="0" fontId="3" numFmtId="10" xfId="0" applyAlignment="1" applyFont="1" applyNumberFormat="1">
      <alignment vertical="bottom"/>
    </xf>
    <xf borderId="0" fillId="0" fontId="3" numFmtId="182" xfId="0" applyAlignment="1" applyFont="1" applyNumberFormat="1">
      <alignment vertical="bottom"/>
    </xf>
    <xf borderId="0" fillId="30" fontId="3" numFmtId="0" xfId="0" applyAlignment="1" applyFont="1">
      <alignment vertical="bottom"/>
    </xf>
    <xf borderId="0" fillId="30" fontId="3" numFmtId="10" xfId="0" applyAlignment="1" applyFont="1" applyNumberFormat="1">
      <alignment vertical="bottom"/>
    </xf>
    <xf borderId="0" fillId="30" fontId="3" numFmtId="182" xfId="0" applyAlignment="1" applyFont="1" applyNumberFormat="1">
      <alignment vertical="bottom"/>
    </xf>
    <xf borderId="8" fillId="0" fontId="3" numFmtId="0" xfId="0" applyAlignment="1" applyBorder="1" applyFont="1">
      <alignment horizontal="center" vertical="bottom"/>
    </xf>
    <xf borderId="0" fillId="0" fontId="3" numFmtId="10" xfId="0" applyAlignment="1" applyFont="1" applyNumberFormat="1">
      <alignment horizontal="center" vertical="bottom"/>
    </xf>
    <xf borderId="8" fillId="0" fontId="3" numFmtId="0" xfId="0" applyAlignment="1" applyBorder="1" applyFont="1">
      <alignment vertical="bottom"/>
    </xf>
    <xf borderId="8" fillId="16" fontId="3" numFmtId="181" xfId="0" applyAlignment="1" applyBorder="1" applyFont="1" applyNumberFormat="1">
      <alignment vertical="bottom"/>
    </xf>
    <xf borderId="8" fillId="0" fontId="3" numFmtId="1" xfId="0" applyAlignment="1" applyBorder="1" applyFont="1" applyNumberFormat="1">
      <alignment vertical="bottom"/>
    </xf>
    <xf borderId="0" fillId="0" fontId="3" numFmtId="176" xfId="0" applyAlignment="1" applyFont="1" applyNumberFormat="1">
      <alignment vertical="bottom"/>
    </xf>
    <xf borderId="20" fillId="0" fontId="3" numFmtId="0" xfId="0" applyAlignment="1" applyBorder="1" applyFont="1">
      <alignment horizontal="right" vertical="bottom"/>
    </xf>
    <xf borderId="1" fillId="14" fontId="3" numFmtId="0" xfId="0" applyAlignment="1" applyBorder="1" applyFont="1">
      <alignment horizontal="center" vertical="bottom"/>
    </xf>
    <xf borderId="1" fillId="14" fontId="28" numFmtId="10" xfId="0" applyAlignment="1" applyBorder="1" applyFont="1" applyNumberFormat="1">
      <alignment horizontal="center" vertical="bottom"/>
    </xf>
    <xf borderId="1" fillId="14" fontId="28" numFmtId="182" xfId="0" applyAlignment="1" applyBorder="1" applyFont="1" applyNumberFormat="1">
      <alignment horizontal="center" vertical="bottom"/>
    </xf>
    <xf borderId="1" fillId="12" fontId="3" numFmtId="1" xfId="0" applyAlignment="1" applyBorder="1" applyFont="1" applyNumberFormat="1">
      <alignment horizontal="right" vertical="bottom"/>
    </xf>
    <xf borderId="9" fillId="0" fontId="3" numFmtId="10" xfId="0" applyAlignment="1" applyBorder="1" applyFont="1" applyNumberFormat="1">
      <alignment horizontal="right" readingOrder="0" vertical="bottom"/>
    </xf>
    <xf borderId="0" fillId="0" fontId="2" numFmtId="183" xfId="0" applyAlignment="1" applyFont="1" applyNumberFormat="1">
      <alignment horizontal="center"/>
    </xf>
    <xf borderId="0" fillId="0" fontId="2" numFmtId="183" xfId="0" applyAlignment="1" applyFont="1" applyNumberFormat="1">
      <alignment horizontal="center" readingOrder="0"/>
    </xf>
    <xf borderId="64" fillId="0" fontId="6" numFmtId="0" xfId="0" applyAlignment="1" applyBorder="1" applyFont="1">
      <alignment readingOrder="0" vertical="top"/>
    </xf>
    <xf borderId="64" fillId="0" fontId="6" numFmtId="0" xfId="0" applyAlignment="1" applyBorder="1" applyFont="1">
      <alignment vertical="top"/>
    </xf>
    <xf borderId="65" fillId="0" fontId="31" numFmtId="0" xfId="0" applyBorder="1" applyFont="1"/>
    <xf borderId="66" fillId="0" fontId="31" numFmtId="0" xfId="0" applyBorder="1" applyFont="1"/>
    <xf borderId="48" fillId="0" fontId="6" numFmtId="0" xfId="0" applyAlignment="1" applyBorder="1" applyFont="1">
      <alignment readingOrder="0" vertical="top"/>
    </xf>
    <xf borderId="48" fillId="0" fontId="6" numFmtId="0" xfId="0" applyAlignment="1" applyBorder="1" applyFont="1">
      <alignment vertical="top"/>
    </xf>
    <xf borderId="48" fillId="0" fontId="2" numFmtId="0" xfId="0" applyAlignment="1" applyBorder="1" applyFont="1">
      <alignment vertical="top"/>
    </xf>
    <xf borderId="48" fillId="0" fontId="2" numFmtId="0" xfId="0" applyAlignment="1" applyBorder="1" applyFont="1">
      <alignment readingOrder="0" vertical="top"/>
    </xf>
    <xf borderId="48" fillId="16" fontId="6" numFmtId="0" xfId="0" applyAlignment="1" applyBorder="1" applyFont="1">
      <alignment readingOrder="0" vertical="top"/>
    </xf>
    <xf borderId="48" fillId="3" fontId="6" numFmtId="0" xfId="0" applyAlignment="1" applyBorder="1" applyFont="1">
      <alignment readingOrder="0" vertical="top"/>
    </xf>
    <xf borderId="48" fillId="9" fontId="6" numFmtId="0" xfId="0" applyAlignment="1" applyBorder="1" applyFont="1">
      <alignment readingOrder="0" vertical="top"/>
    </xf>
    <xf borderId="48" fillId="24" fontId="6" numFmtId="0" xfId="0" applyAlignment="1" applyBorder="1" applyFont="1">
      <alignment readingOrder="0" vertical="top"/>
    </xf>
    <xf borderId="48" fillId="28" fontId="6" numFmtId="0" xfId="0" applyAlignment="1" applyBorder="1" applyFont="1">
      <alignment readingOrder="0" vertical="top"/>
    </xf>
    <xf borderId="2" fillId="4" fontId="3" numFmtId="0" xfId="0" applyAlignment="1" applyBorder="1" applyFont="1">
      <alignment vertical="bottom"/>
    </xf>
    <xf borderId="0" fillId="4" fontId="36" numFmtId="0" xfId="0" applyAlignment="1" applyFont="1">
      <alignment vertical="bottom"/>
    </xf>
    <xf borderId="0" fillId="0" fontId="19" numFmtId="0" xfId="0" applyAlignment="1" applyFont="1">
      <alignment horizontal="left" vertical="center"/>
    </xf>
    <xf borderId="0" fillId="0" fontId="36" numFmtId="0" xfId="0" applyAlignment="1" applyFont="1">
      <alignment vertical="center"/>
    </xf>
    <xf borderId="0" fillId="0" fontId="140" numFmtId="0" xfId="0" applyAlignment="1" applyFont="1">
      <alignment horizontal="left" readingOrder="0" vertical="center"/>
    </xf>
    <xf borderId="0" fillId="0" fontId="76" numFmtId="0" xfId="0" applyAlignment="1" applyFont="1">
      <alignment horizontal="left" readingOrder="0" vertical="center"/>
    </xf>
    <xf borderId="0" fillId="0" fontId="141" numFmtId="0" xfId="0" applyAlignment="1" applyFont="1">
      <alignment horizontal="left" readingOrder="0" vertical="center"/>
    </xf>
    <xf borderId="2" fillId="3" fontId="3" numFmtId="0" xfId="0" applyAlignment="1" applyBorder="1" applyFont="1">
      <alignment vertical="bottom"/>
    </xf>
    <xf borderId="4" fillId="25" fontId="37" numFmtId="0" xfId="0" applyAlignment="1" applyBorder="1" applyFont="1">
      <alignment horizontal="left" readingOrder="0" vertical="center"/>
    </xf>
    <xf borderId="5" fillId="25" fontId="37" numFmtId="0" xfId="0" applyAlignment="1" applyBorder="1" applyFont="1">
      <alignment vertical="center"/>
    </xf>
    <xf borderId="6" fillId="25" fontId="37" numFmtId="0" xfId="0" applyAlignment="1" applyBorder="1" applyFont="1">
      <alignment readingOrder="0" vertical="center"/>
    </xf>
    <xf borderId="19" fillId="25" fontId="37" numFmtId="0" xfId="0" applyAlignment="1" applyBorder="1" applyFont="1">
      <alignment readingOrder="0" vertical="center"/>
    </xf>
    <xf borderId="21" fillId="25" fontId="19" numFmtId="0" xfId="0" applyAlignment="1" applyBorder="1" applyFont="1">
      <alignment vertical="center"/>
    </xf>
    <xf borderId="1" fillId="25" fontId="37" numFmtId="0" xfId="0" applyAlignment="1" applyBorder="1" applyFont="1">
      <alignment readingOrder="0" vertical="center"/>
    </xf>
    <xf borderId="19" fillId="0" fontId="19" numFmtId="0" xfId="0" applyAlignment="1" applyBorder="1" applyFont="1">
      <alignment horizontal="left" vertical="center"/>
    </xf>
    <xf borderId="9" fillId="0" fontId="19" numFmtId="0" xfId="0" applyAlignment="1" applyBorder="1" applyFont="1">
      <alignment horizontal="left" vertical="center"/>
    </xf>
    <xf borderId="3" fillId="0" fontId="19" numFmtId="0" xfId="0" applyAlignment="1" applyBorder="1" applyFont="1">
      <alignment horizontal="left" vertical="center"/>
    </xf>
    <xf borderId="10" fillId="0" fontId="19" numFmtId="0" xfId="0" applyAlignment="1" applyBorder="1" applyFont="1">
      <alignment horizontal="left" shrinkToFit="0" vertical="center" wrapText="1"/>
    </xf>
    <xf borderId="3" fillId="0" fontId="142" numFmtId="0" xfId="0" applyAlignment="1" applyBorder="1" applyFont="1">
      <alignment horizontal="left" vertical="center"/>
    </xf>
    <xf borderId="10" fillId="0" fontId="19" numFmtId="0" xfId="0" applyAlignment="1" applyBorder="1" applyFont="1">
      <alignment vertical="center"/>
    </xf>
    <xf borderId="3" fillId="0" fontId="19" numFmtId="0" xfId="0" applyAlignment="1" applyBorder="1" applyFont="1">
      <alignment vertical="center"/>
    </xf>
    <xf borderId="7" fillId="0" fontId="19" numFmtId="0" xfId="0" applyAlignment="1" applyBorder="1" applyFont="1">
      <alignment horizontal="left" vertical="center"/>
    </xf>
    <xf borderId="7" fillId="0" fontId="19" numFmtId="0" xfId="0" applyAlignment="1" applyBorder="1" applyFont="1">
      <alignment vertical="center"/>
    </xf>
    <xf borderId="11" fillId="0" fontId="19" numFmtId="0" xfId="0" applyAlignment="1" applyBorder="1" applyFont="1">
      <alignment vertical="center"/>
    </xf>
    <xf borderId="5" fillId="25" fontId="6" numFmtId="0" xfId="0" applyBorder="1" applyFont="1"/>
    <xf borderId="6" fillId="25" fontId="19" numFmtId="0" xfId="0" applyAlignment="1" applyBorder="1" applyFont="1">
      <alignment vertical="center"/>
    </xf>
    <xf borderId="19" fillId="25" fontId="37" numFmtId="0" xfId="0" applyAlignment="1" applyBorder="1" applyFont="1">
      <alignment horizontal="left" readingOrder="0" vertical="center"/>
    </xf>
    <xf borderId="1" fillId="25" fontId="37" numFmtId="0" xfId="0" applyAlignment="1" applyBorder="1" applyFont="1">
      <alignment horizontal="left" readingOrder="0" vertical="center"/>
    </xf>
    <xf borderId="21" fillId="0" fontId="19" numFmtId="0" xfId="0" applyAlignment="1" applyBorder="1" applyFont="1">
      <alignment horizontal="left" vertical="center"/>
    </xf>
    <xf borderId="18" fillId="0" fontId="19" numFmtId="0" xfId="0" applyAlignment="1" applyBorder="1" applyFont="1">
      <alignment vertical="center"/>
    </xf>
    <xf borderId="3" fillId="0" fontId="19" numFmtId="0" xfId="0" applyAlignment="1" applyBorder="1" applyFont="1">
      <alignment readingOrder="0" vertical="center"/>
    </xf>
    <xf borderId="3" fillId="0" fontId="143" numFmtId="0" xfId="0" applyAlignment="1" applyBorder="1" applyFont="1">
      <alignment vertical="center"/>
    </xf>
    <xf borderId="17" fillId="0" fontId="19" numFmtId="0" xfId="0" applyAlignment="1" applyBorder="1" applyFont="1">
      <alignment vertical="center"/>
    </xf>
    <xf borderId="0" fillId="0" fontId="76" numFmtId="0" xfId="0" applyAlignment="1" applyFont="1">
      <alignment readingOrder="0"/>
    </xf>
    <xf borderId="0" fillId="10" fontId="19" numFmtId="0" xfId="0" applyAlignment="1" applyFont="1">
      <alignment vertical="center"/>
    </xf>
    <xf borderId="0" fillId="3" fontId="3" numFmtId="0" xfId="0" applyAlignment="1" applyFont="1">
      <alignment readingOrder="0" vertical="bottom"/>
    </xf>
    <xf borderId="0" fillId="16" fontId="60" numFmtId="0" xfId="0" applyAlignment="1" applyFont="1">
      <alignment horizontal="left"/>
    </xf>
    <xf borderId="0" fillId="0" fontId="60" numFmtId="0" xfId="0" applyAlignment="1" applyFont="1">
      <alignment horizontal="left"/>
    </xf>
    <xf borderId="4" fillId="7" fontId="97" numFmtId="0" xfId="0" applyAlignment="1" applyBorder="1" applyFont="1">
      <alignment vertical="bottom"/>
    </xf>
    <xf borderId="6" fillId="7" fontId="3" numFmtId="0" xfId="0" applyAlignment="1" applyBorder="1" applyFont="1">
      <alignment vertical="bottom"/>
    </xf>
    <xf borderId="5" fillId="7" fontId="97" numFmtId="0" xfId="0" applyAlignment="1" applyBorder="1" applyFont="1">
      <alignment vertical="bottom"/>
    </xf>
    <xf borderId="5" fillId="7" fontId="3" numFmtId="0" xfId="0" applyAlignment="1" applyBorder="1" applyFont="1">
      <alignment vertical="bottom"/>
    </xf>
    <xf borderId="6" fillId="7" fontId="3" numFmtId="0" xfId="0" applyAlignment="1" applyBorder="1" applyFont="1">
      <alignment vertical="bottom"/>
    </xf>
    <xf borderId="7" fillId="0" fontId="99" numFmtId="0" xfId="0" applyAlignment="1" applyBorder="1" applyFont="1">
      <alignment readingOrder="0" vertical="bottom"/>
    </xf>
    <xf borderId="7" fillId="0" fontId="99" numFmtId="0" xfId="0" applyAlignment="1" applyBorder="1" applyFont="1">
      <alignment vertical="bottom"/>
    </xf>
    <xf borderId="17" fillId="0" fontId="3" numFmtId="184" xfId="0" applyAlignment="1" applyBorder="1" applyFont="1" applyNumberFormat="1">
      <alignment vertical="bottom"/>
    </xf>
    <xf borderId="17" fillId="9" fontId="100" numFmtId="169" xfId="0" applyAlignment="1" applyBorder="1" applyFont="1" applyNumberFormat="1">
      <alignment horizontal="right" readingOrder="0" vertical="bottom"/>
    </xf>
    <xf borderId="17" fillId="0" fontId="3" numFmtId="169" xfId="0" applyAlignment="1" applyBorder="1" applyFont="1" applyNumberFormat="1">
      <alignment horizontal="center" vertical="bottom"/>
    </xf>
    <xf borderId="17" fillId="16" fontId="101" numFmtId="169" xfId="0" applyAlignment="1" applyBorder="1" applyFont="1" applyNumberFormat="1">
      <alignment horizontal="right" vertical="bottom"/>
    </xf>
    <xf borderId="67" fillId="0" fontId="99" numFmtId="0" xfId="0" applyAlignment="1" applyBorder="1" applyFont="1">
      <alignment readingOrder="0" shrinkToFit="0" vertical="bottom" wrapText="0"/>
    </xf>
    <xf borderId="8" fillId="2" fontId="144" numFmtId="0" xfId="0" applyAlignment="1" applyBorder="1" applyFont="1">
      <alignment readingOrder="0"/>
    </xf>
    <xf borderId="17" fillId="0" fontId="3" numFmtId="0" xfId="0" applyAlignment="1" applyBorder="1" applyFont="1">
      <alignment vertical="bottom"/>
    </xf>
    <xf borderId="0" fillId="2" fontId="56" numFmtId="0" xfId="0" applyAlignment="1" applyFont="1">
      <alignment horizontal="left" readingOrder="0"/>
    </xf>
    <xf borderId="0" fillId="0" fontId="39" numFmtId="0" xfId="0" applyAlignment="1" applyFont="1">
      <alignment horizontal="center" readingOrder="0" vertical="center"/>
    </xf>
    <xf borderId="0" fillId="0" fontId="145" numFmtId="0" xfId="0" applyAlignment="1" applyFont="1">
      <alignment horizontal="left" readingOrder="0" vertical="center"/>
    </xf>
    <xf borderId="0" fillId="0" fontId="146" numFmtId="0" xfId="0" applyAlignment="1" applyFont="1">
      <alignment horizontal="left" readingOrder="0"/>
    </xf>
    <xf borderId="4" fillId="6" fontId="56" numFmtId="0" xfId="0" applyAlignment="1" applyBorder="1" applyFont="1">
      <alignment horizontal="center" vertical="center"/>
    </xf>
    <xf borderId="19" fillId="6" fontId="56" numFmtId="0" xfId="0" applyAlignment="1" applyBorder="1" applyFont="1">
      <alignment horizontal="center" readingOrder="0" vertical="center"/>
    </xf>
    <xf borderId="1" fillId="6" fontId="56" numFmtId="0" xfId="0" applyAlignment="1" applyBorder="1" applyFont="1">
      <alignment horizontal="center" readingOrder="0" vertical="center"/>
    </xf>
    <xf borderId="5" fillId="6" fontId="56" numFmtId="0" xfId="0" applyAlignment="1" applyBorder="1" applyFont="1">
      <alignment horizontal="center" readingOrder="0" vertical="center"/>
    </xf>
    <xf borderId="0" fillId="6" fontId="19" numFmtId="0" xfId="0" applyAlignment="1" applyFont="1">
      <alignment horizontal="center" readingOrder="0" vertical="center"/>
    </xf>
    <xf borderId="0" fillId="0" fontId="19" numFmtId="168" xfId="0" applyAlignment="1" applyFont="1" applyNumberFormat="1">
      <alignment horizontal="left" readingOrder="0" vertical="center"/>
    </xf>
    <xf borderId="4" fillId="25" fontId="56" numFmtId="0" xfId="0" applyAlignment="1" applyBorder="1" applyFont="1">
      <alignment vertical="center"/>
    </xf>
    <xf borderId="4" fillId="0" fontId="57" numFmtId="0" xfId="0" applyAlignment="1" applyBorder="1" applyFont="1">
      <alignment readingOrder="0" vertical="center"/>
    </xf>
    <xf borderId="6" fillId="0" fontId="57" numFmtId="0" xfId="0" applyAlignment="1" applyBorder="1" applyFont="1">
      <alignment readingOrder="0" vertical="center"/>
    </xf>
    <xf borderId="6" fillId="0" fontId="36" numFmtId="0" xfId="0" applyAlignment="1" applyBorder="1" applyFont="1">
      <alignment readingOrder="0" vertical="center"/>
    </xf>
    <xf borderId="1" fillId="0" fontId="36" numFmtId="0" xfId="0" applyAlignment="1" applyBorder="1" applyFont="1">
      <alignment horizontal="left" readingOrder="0" vertical="center"/>
    </xf>
    <xf borderId="11" fillId="25" fontId="56" numFmtId="0" xfId="0" applyAlignment="1" applyBorder="1" applyFont="1">
      <alignment vertical="center"/>
    </xf>
    <xf borderId="7" fillId="0" fontId="57" numFmtId="0" xfId="0" applyAlignment="1" applyBorder="1" applyFont="1">
      <alignment readingOrder="0" vertical="bottom"/>
    </xf>
    <xf borderId="6" fillId="0" fontId="57" numFmtId="0" xfId="0" applyBorder="1" applyFont="1"/>
    <xf borderId="7" fillId="25" fontId="56" numFmtId="0" xfId="0" applyAlignment="1" applyBorder="1" applyFont="1">
      <alignment vertical="center"/>
    </xf>
    <xf borderId="4" fillId="0" fontId="56" numFmtId="0" xfId="0" applyAlignment="1" applyBorder="1" applyFont="1">
      <alignment readingOrder="0" vertical="center"/>
    </xf>
    <xf borderId="6" fillId="0" fontId="36" numFmtId="0" xfId="0" applyAlignment="1" applyBorder="1" applyFont="1">
      <alignment vertical="bottom"/>
    </xf>
    <xf borderId="1" fillId="0" fontId="19" numFmtId="3" xfId="0" applyAlignment="1" applyBorder="1" applyFont="1" applyNumberFormat="1">
      <alignment horizontal="left" readingOrder="0"/>
    </xf>
    <xf borderId="8" fillId="0" fontId="57" numFmtId="0" xfId="0" applyAlignment="1" applyBorder="1" applyFont="1">
      <alignment readingOrder="0"/>
    </xf>
    <xf borderId="17" fillId="0" fontId="57" numFmtId="0" xfId="0" applyAlignment="1" applyBorder="1" applyFont="1">
      <alignment readingOrder="0" vertical="center"/>
    </xf>
    <xf borderId="6" fillId="0" fontId="19" numFmtId="0" xfId="0" applyAlignment="1" applyBorder="1" applyFont="1">
      <alignment readingOrder="0"/>
    </xf>
    <xf borderId="7" fillId="0" fontId="56" numFmtId="0" xfId="0" applyAlignment="1" applyBorder="1" applyFont="1">
      <alignment readingOrder="0"/>
    </xf>
    <xf borderId="17" fillId="0" fontId="57" numFmtId="0" xfId="0" applyBorder="1" applyFont="1"/>
    <xf borderId="1" fillId="0" fontId="36" numFmtId="3" xfId="0" applyAlignment="1" applyBorder="1" applyFont="1" applyNumberFormat="1">
      <alignment horizontal="left" readingOrder="0" vertical="center"/>
    </xf>
    <xf borderId="7" fillId="25" fontId="60" numFmtId="0" xfId="0" applyAlignment="1" applyBorder="1" applyFont="1">
      <alignment vertical="center"/>
    </xf>
    <xf borderId="17" fillId="0" fontId="36" numFmtId="0" xfId="0" applyAlignment="1" applyBorder="1" applyFont="1">
      <alignment vertical="bottom"/>
    </xf>
    <xf borderId="1" fillId="25" fontId="56" numFmtId="0" xfId="0" applyAlignment="1" applyBorder="1" applyFont="1">
      <alignment readingOrder="0" vertical="center"/>
    </xf>
    <xf borderId="11" fillId="25" fontId="56" numFmtId="0" xfId="0" applyAlignment="1" applyBorder="1" applyFont="1">
      <alignment readingOrder="0" vertical="center"/>
    </xf>
    <xf borderId="9" fillId="2" fontId="56" numFmtId="3" xfId="0" applyAlignment="1" applyBorder="1" applyFont="1" applyNumberFormat="1">
      <alignment horizontal="left" readingOrder="0"/>
    </xf>
    <xf borderId="0" fillId="9" fontId="19" numFmtId="0" xfId="0" applyAlignment="1" applyFont="1">
      <alignment readingOrder="0" vertical="center"/>
    </xf>
    <xf borderId="0" fillId="10" fontId="37" numFmtId="0" xfId="0" applyAlignment="1" applyFont="1">
      <alignment readingOrder="0" shrinkToFit="0" vertical="center" wrapText="1"/>
    </xf>
    <xf borderId="7" fillId="0" fontId="56" numFmtId="0" xfId="0" applyAlignment="1" applyBorder="1" applyFont="1">
      <alignment readingOrder="0" vertical="bottom"/>
    </xf>
    <xf borderId="11" fillId="2" fontId="56" numFmtId="3" xfId="0" applyAlignment="1" applyBorder="1" applyFont="1" applyNumberFormat="1">
      <alignment horizontal="left" readingOrder="0"/>
    </xf>
    <xf borderId="1" fillId="9" fontId="56" numFmtId="0" xfId="0" applyAlignment="1" applyBorder="1" applyFont="1">
      <alignment readingOrder="0" vertical="center"/>
    </xf>
    <xf borderId="5" fillId="9" fontId="56" numFmtId="0" xfId="0" applyAlignment="1" applyBorder="1" applyFont="1">
      <alignment readingOrder="0" vertical="center"/>
    </xf>
    <xf borderId="5" fillId="9" fontId="36" numFmtId="0" xfId="0" applyAlignment="1" applyBorder="1" applyFont="1">
      <alignment vertical="center"/>
    </xf>
    <xf borderId="6" fillId="9" fontId="36" numFmtId="0" xfId="0" applyAlignment="1" applyBorder="1" applyFont="1">
      <alignment vertical="center"/>
    </xf>
    <xf borderId="4" fillId="9" fontId="36" numFmtId="0" xfId="0" applyAlignment="1" applyBorder="1" applyFont="1">
      <alignment vertical="center"/>
    </xf>
    <xf borderId="0" fillId="9" fontId="19" numFmtId="0" xfId="0" applyAlignment="1" applyFont="1">
      <alignment horizontal="center" readingOrder="0" vertical="center"/>
    </xf>
    <xf borderId="0" fillId="0" fontId="76" numFmtId="0" xfId="0" applyAlignment="1" applyFont="1">
      <alignment vertical="center"/>
    </xf>
    <xf borderId="22" fillId="0" fontId="3" numFmtId="0" xfId="0" applyBorder="1" applyFont="1"/>
    <xf borderId="0" fillId="0" fontId="36" numFmtId="0" xfId="0" applyFont="1"/>
    <xf borderId="18" fillId="0" fontId="36" numFmtId="0" xfId="0" applyBorder="1" applyFont="1"/>
    <xf borderId="8" fillId="0" fontId="99" numFmtId="0" xfId="0" applyAlignment="1" applyBorder="1" applyFont="1">
      <alignment vertical="bottom"/>
    </xf>
    <xf borderId="17" fillId="0" fontId="3" numFmtId="0" xfId="0" applyBorder="1" applyFont="1"/>
    <xf borderId="22" fillId="0" fontId="99" numFmtId="0" xfId="0" applyAlignment="1" applyBorder="1" applyFont="1">
      <alignment vertical="bottom"/>
    </xf>
    <xf borderId="1" fillId="0" fontId="36" numFmtId="0" xfId="0" applyAlignment="1" applyBorder="1" applyFont="1">
      <alignment readingOrder="0" shrinkToFit="0" wrapText="0"/>
    </xf>
    <xf borderId="0" fillId="0" fontId="147" numFmtId="0" xfId="0" applyAlignment="1" applyFont="1">
      <alignment horizontal="center" readingOrder="0" vertical="center"/>
    </xf>
    <xf borderId="0" fillId="0" fontId="3" numFmtId="0" xfId="0" applyAlignment="1" applyFont="1">
      <alignment readingOrder="0" vertical="bottom"/>
    </xf>
    <xf borderId="0" fillId="0" fontId="36" numFmtId="0" xfId="0" applyFont="1"/>
    <xf borderId="2" fillId="0" fontId="36" numFmtId="0" xfId="0" applyAlignment="1" applyBorder="1" applyFont="1">
      <alignment readingOrder="0" shrinkToFit="0" wrapText="0"/>
    </xf>
    <xf borderId="1" fillId="6" fontId="56" numFmtId="0" xfId="0" applyAlignment="1" applyBorder="1" applyFont="1">
      <alignment horizontal="center" vertical="bottom"/>
    </xf>
    <xf borderId="6" fillId="6" fontId="56" numFmtId="0" xfId="0" applyAlignment="1" applyBorder="1" applyFont="1">
      <alignment horizontal="center" vertical="bottom"/>
    </xf>
    <xf borderId="5" fillId="6" fontId="56" numFmtId="0" xfId="0" applyAlignment="1" applyBorder="1" applyFont="1">
      <alignment horizontal="center" vertical="bottom"/>
    </xf>
    <xf borderId="6" fillId="6" fontId="36" numFmtId="0" xfId="0" applyAlignment="1" applyBorder="1" applyFont="1">
      <alignment horizontal="center" vertical="bottom"/>
    </xf>
    <xf borderId="68" fillId="6" fontId="36" numFmtId="0" xfId="0" applyAlignment="1" applyBorder="1" applyFont="1">
      <alignment shrinkToFit="0" vertical="bottom" wrapText="0"/>
    </xf>
    <xf borderId="1" fillId="0" fontId="36" numFmtId="167" xfId="0" applyAlignment="1" applyBorder="1" applyFont="1" applyNumberFormat="1">
      <alignment horizontal="right" readingOrder="0" vertical="bottom"/>
    </xf>
    <xf borderId="6" fillId="0" fontId="36" numFmtId="185" xfId="0" applyAlignment="1" applyBorder="1" applyFont="1" applyNumberFormat="1">
      <alignment horizontal="right" readingOrder="0" vertical="bottom"/>
    </xf>
    <xf borderId="17" fillId="0" fontId="36" numFmtId="0" xfId="0" applyAlignment="1" applyBorder="1" applyFont="1">
      <alignment readingOrder="0" vertical="bottom"/>
    </xf>
    <xf borderId="17" fillId="0" fontId="56" numFmtId="0" xfId="0" applyAlignment="1" applyBorder="1" applyFont="1">
      <alignment horizontal="right"/>
    </xf>
    <xf borderId="11" fillId="0" fontId="36" numFmtId="185" xfId="0" applyAlignment="1" applyBorder="1" applyFont="1" applyNumberFormat="1">
      <alignment horizontal="right" readingOrder="0" vertical="bottom"/>
    </xf>
    <xf borderId="17" fillId="0" fontId="56" numFmtId="0" xfId="0" applyBorder="1" applyFont="1"/>
    <xf borderId="2" fillId="0" fontId="3" numFmtId="0" xfId="0" applyAlignment="1" applyBorder="1" applyFont="1">
      <alignment vertical="bottom"/>
    </xf>
    <xf borderId="1" fillId="10" fontId="36" numFmtId="164" xfId="0" applyAlignment="1" applyBorder="1" applyFont="1" applyNumberFormat="1">
      <alignment horizontal="right" readingOrder="0" vertical="bottom"/>
    </xf>
    <xf borderId="22" fillId="10" fontId="36" numFmtId="0" xfId="0" applyAlignment="1" applyBorder="1" applyFont="1">
      <alignment readingOrder="0" shrinkToFit="0" vertical="bottom" wrapText="0"/>
    </xf>
    <xf borderId="8" fillId="10" fontId="3" numFmtId="0" xfId="0" applyAlignment="1" applyBorder="1" applyFont="1">
      <alignment vertical="bottom"/>
    </xf>
    <xf borderId="17" fillId="10" fontId="3" numFmtId="0" xfId="0" applyAlignment="1" applyBorder="1" applyFont="1">
      <alignment vertical="bottom"/>
    </xf>
    <xf borderId="18" fillId="10" fontId="36" numFmtId="0" xfId="0" applyAlignment="1" applyBorder="1" applyFont="1">
      <alignment readingOrder="0" vertical="bottom"/>
    </xf>
    <xf borderId="17" fillId="10" fontId="3" numFmtId="0" xfId="0" applyBorder="1" applyFont="1"/>
    <xf borderId="17" fillId="10" fontId="56" numFmtId="0" xfId="0" applyAlignment="1" applyBorder="1" applyFont="1">
      <alignment horizontal="right" readingOrder="0"/>
    </xf>
    <xf borderId="4" fillId="10" fontId="19" numFmtId="0" xfId="0" applyAlignment="1" applyBorder="1" applyFont="1">
      <alignment readingOrder="0"/>
    </xf>
    <xf borderId="20" fillId="0" fontId="36" numFmtId="0" xfId="0" applyAlignment="1" applyBorder="1" applyFont="1">
      <alignment readingOrder="0" vertical="bottom"/>
    </xf>
    <xf borderId="6" fillId="0" fontId="3" numFmtId="0" xfId="0" applyAlignment="1" applyBorder="1" applyFont="1">
      <alignment readingOrder="0" shrinkToFit="0" vertical="bottom" wrapText="1"/>
    </xf>
    <xf borderId="5" fillId="0" fontId="3" numFmtId="0" xfId="0" applyAlignment="1" applyBorder="1" applyFont="1">
      <alignment readingOrder="0" shrinkToFit="0" vertical="bottom" wrapText="1"/>
    </xf>
    <xf borderId="4" fillId="0" fontId="6" numFmtId="0" xfId="0" applyAlignment="1" applyBorder="1" applyFont="1">
      <alignment horizontal="center" readingOrder="0" vertical="center"/>
    </xf>
    <xf borderId="4" fillId="0" fontId="3" numFmtId="0" xfId="0" applyAlignment="1" applyBorder="1" applyFont="1">
      <alignment shrinkToFit="0" vertical="bottom" wrapText="1"/>
    </xf>
    <xf borderId="17" fillId="0" fontId="3" numFmtId="0" xfId="0" applyAlignment="1" applyBorder="1" applyFont="1">
      <alignment readingOrder="0" shrinkToFit="0" vertical="bottom" wrapText="1"/>
    </xf>
    <xf borderId="19" fillId="0" fontId="6" numFmtId="0" xfId="0" applyAlignment="1" applyBorder="1" applyFont="1">
      <alignment horizontal="center" readingOrder="0" vertical="center"/>
    </xf>
    <xf borderId="6" fillId="16" fontId="6" numFmtId="0" xfId="0" applyBorder="1" applyFont="1"/>
    <xf borderId="5" fillId="0" fontId="3" numFmtId="0" xfId="0" applyAlignment="1" applyBorder="1" applyFont="1">
      <alignment shrinkToFit="0" vertical="bottom" wrapText="1"/>
    </xf>
    <xf borderId="6" fillId="16" fontId="6" numFmtId="0" xfId="0" applyAlignment="1" applyBorder="1" applyFont="1">
      <alignment readingOrder="0"/>
    </xf>
    <xf borderId="6" fillId="13" fontId="6" numFmtId="0" xfId="0" applyBorder="1" applyFont="1"/>
    <xf borderId="1" fillId="0" fontId="6" numFmtId="0" xfId="0" applyAlignment="1" applyBorder="1" applyFont="1">
      <alignment horizontal="right" readingOrder="0"/>
    </xf>
    <xf borderId="17" fillId="13" fontId="6" numFmtId="0" xfId="0" applyBorder="1" applyFont="1"/>
    <xf borderId="17" fillId="0" fontId="3" numFmtId="0" xfId="0" applyAlignment="1" applyBorder="1" applyFont="1">
      <alignment horizontal="left" readingOrder="0" vertical="bottom"/>
    </xf>
    <xf borderId="17" fillId="13" fontId="19" numFmtId="0" xfId="0" applyAlignment="1" applyBorder="1" applyFont="1">
      <alignment vertical="center"/>
    </xf>
    <xf borderId="1" fillId="0" fontId="25" numFmtId="0" xfId="0" applyAlignment="1" applyBorder="1" applyFont="1">
      <alignment readingOrder="0" vertical="center"/>
    </xf>
    <xf borderId="8" fillId="0" fontId="100" numFmtId="169" xfId="0" applyAlignment="1" applyBorder="1" applyFont="1" applyNumberFormat="1">
      <alignment horizontal="right" readingOrder="0" vertical="bottom"/>
    </xf>
    <xf borderId="8" fillId="17" fontId="99" numFmtId="0" xfId="0" applyAlignment="1" applyBorder="1" applyFont="1">
      <alignment horizontal="left" readingOrder="0" vertical="bottom"/>
    </xf>
    <xf borderId="8" fillId="0" fontId="100" numFmtId="0" xfId="0" applyAlignment="1" applyBorder="1" applyFont="1">
      <alignment horizontal="right" readingOrder="0" vertical="bottom"/>
    </xf>
    <xf borderId="4" fillId="0" fontId="3" numFmtId="0" xfId="0" applyAlignment="1" applyBorder="1" applyFont="1">
      <alignment vertical="bottom"/>
    </xf>
    <xf borderId="6" fillId="19" fontId="3" numFmtId="0" xfId="0" applyAlignment="1" applyBorder="1" applyFont="1">
      <alignment vertical="bottom"/>
    </xf>
    <xf borderId="1" fillId="0" fontId="38" numFmtId="0" xfId="0" applyAlignment="1" applyBorder="1" applyFont="1">
      <alignment readingOrder="0"/>
    </xf>
    <xf borderId="1" fillId="0" fontId="60" numFmtId="0" xfId="0" applyAlignment="1" applyBorder="1" applyFont="1">
      <alignment horizontal="left" readingOrder="0"/>
    </xf>
    <xf borderId="4" fillId="0" fontId="60" numFmtId="0" xfId="0" applyAlignment="1" applyBorder="1" applyFont="1">
      <alignment horizontal="left" readingOrder="0" vertical="center"/>
    </xf>
    <xf borderId="4" fillId="0" fontId="37" numFmtId="0" xfId="0" applyAlignment="1" applyBorder="1" applyFont="1">
      <alignment horizontal="left" readingOrder="0" vertical="center"/>
    </xf>
    <xf borderId="4" fillId="0" fontId="37" numFmtId="0" xfId="0" applyAlignment="1" applyBorder="1" applyFont="1">
      <alignment horizontal="center" readingOrder="0" vertical="center"/>
    </xf>
    <xf borderId="0" fillId="0" fontId="19" numFmtId="0" xfId="0" applyAlignment="1" applyFont="1">
      <alignment readingOrder="0" vertical="center"/>
    </xf>
    <xf borderId="0" fillId="0" fontId="19" numFmtId="0" xfId="0" applyAlignment="1" applyFont="1">
      <alignment readingOrder="0" shrinkToFit="0" vertical="center" wrapText="0"/>
    </xf>
    <xf borderId="2" fillId="0" fontId="3" numFmtId="0" xfId="0" applyAlignment="1" applyBorder="1" applyFont="1">
      <alignment shrinkToFit="0" wrapText="0"/>
    </xf>
    <xf borderId="2" fillId="0" fontId="3" numFmtId="0" xfId="0" applyAlignment="1" applyBorder="1" applyFont="1">
      <alignment readingOrder="0"/>
    </xf>
    <xf borderId="0" fillId="0" fontId="39" numFmtId="186" xfId="0" applyAlignment="1" applyFont="1" applyNumberFormat="1">
      <alignment readingOrder="0" vertical="center"/>
    </xf>
    <xf borderId="4" fillId="6" fontId="56" numFmtId="0" xfId="0" applyAlignment="1" applyBorder="1" applyFont="1">
      <alignment horizontal="center" vertical="bottom"/>
    </xf>
    <xf borderId="7" fillId="0" fontId="36" numFmtId="0" xfId="0" applyAlignment="1" applyBorder="1" applyFont="1">
      <alignment readingOrder="0" shrinkToFit="0" vertical="bottom" wrapText="0"/>
    </xf>
    <xf borderId="17" fillId="0" fontId="56" numFmtId="0" xfId="0" applyAlignment="1" applyBorder="1" applyFont="1">
      <alignment readingOrder="0" shrinkToFit="0" wrapText="1"/>
    </xf>
    <xf borderId="17" fillId="0" fontId="56" numFmtId="0" xfId="0" applyAlignment="1" applyBorder="1" applyFont="1">
      <alignment horizontal="right" readingOrder="0"/>
    </xf>
    <xf borderId="17" fillId="0" fontId="19" numFmtId="0" xfId="0" applyAlignment="1" applyBorder="1" applyFont="1">
      <alignment readingOrder="0" vertical="center"/>
    </xf>
    <xf borderId="5" fillId="7" fontId="97" numFmtId="0" xfId="0" applyAlignment="1" applyBorder="1" applyFont="1">
      <alignment vertical="bottom"/>
    </xf>
    <xf borderId="2" fillId="2" fontId="3" numFmtId="0" xfId="0" applyAlignment="1" applyBorder="1" applyFont="1">
      <alignment shrinkToFit="0" vertical="bottom" wrapText="0"/>
    </xf>
    <xf borderId="1" fillId="0" fontId="19" numFmtId="0" xfId="0" applyAlignment="1" applyBorder="1" applyFont="1">
      <alignment horizontal="left" readingOrder="0" vertical="center"/>
    </xf>
    <xf borderId="0" fillId="0" fontId="19" numFmtId="0" xfId="0" applyAlignment="1" applyFont="1">
      <alignment readingOrder="0" shrinkToFit="0" vertical="center" wrapText="1"/>
    </xf>
    <xf borderId="0" fillId="0" fontId="36" numFmtId="0" xfId="0" applyAlignment="1" applyFont="1">
      <alignment horizontal="center" vertical="bottom"/>
    </xf>
    <xf borderId="0" fillId="0" fontId="36" numFmtId="0" xfId="0" applyAlignment="1" applyFont="1">
      <alignment shrinkToFit="0" vertical="bottom" wrapText="0"/>
    </xf>
    <xf borderId="0" fillId="0" fontId="148" numFmtId="0" xfId="0" applyAlignment="1" applyFont="1">
      <alignment horizontal="left" readingOrder="0" vertical="center"/>
    </xf>
    <xf borderId="0" fillId="0" fontId="19" numFmtId="0" xfId="0" applyAlignment="1" applyFont="1">
      <alignment horizontal="right" readingOrder="0" vertical="center"/>
    </xf>
    <xf borderId="0" fillId="0" fontId="56" numFmtId="0" xfId="0" applyAlignment="1" applyFont="1">
      <alignment horizontal="center" readingOrder="0" vertical="bottom"/>
    </xf>
    <xf borderId="0" fillId="0" fontId="57" numFmtId="0" xfId="0" applyAlignment="1" applyFont="1">
      <alignment horizontal="left" readingOrder="0" vertical="bottom"/>
    </xf>
    <xf borderId="9" fillId="36" fontId="19" numFmtId="0" xfId="0" applyAlignment="1" applyBorder="1" applyFill="1" applyFont="1">
      <alignment readingOrder="0" vertical="center"/>
    </xf>
    <xf borderId="1" fillId="0" fontId="19" numFmtId="0" xfId="0" applyAlignment="1" applyBorder="1" applyFont="1">
      <alignment vertical="center"/>
    </xf>
    <xf borderId="0" fillId="0" fontId="39" numFmtId="0" xfId="0" applyAlignment="1" applyFont="1">
      <alignment horizontal="left" readingOrder="0" vertical="center"/>
    </xf>
    <xf borderId="0" fillId="0" fontId="149" numFmtId="0" xfId="0" applyAlignment="1" applyFont="1">
      <alignment readingOrder="0" vertical="center"/>
    </xf>
    <xf borderId="0" fillId="0" fontId="85" numFmtId="0" xfId="0" applyFont="1"/>
    <xf borderId="8" fillId="4" fontId="99" numFmtId="0" xfId="0" applyAlignment="1" applyBorder="1" applyFont="1">
      <alignment vertical="bottom"/>
    </xf>
    <xf borderId="8" fillId="0" fontId="3" numFmtId="0" xfId="0" applyAlignment="1" applyBorder="1" applyFont="1">
      <alignment shrinkToFit="0" vertical="bottom" wrapText="1"/>
    </xf>
    <xf borderId="8" fillId="4" fontId="99" numFmtId="0" xfId="0" applyAlignment="1" applyBorder="1" applyFont="1">
      <alignment vertical="top"/>
    </xf>
    <xf borderId="17" fillId="4" fontId="3" numFmtId="0" xfId="0" applyAlignment="1" applyBorder="1" applyFont="1">
      <alignment vertical="bottom"/>
    </xf>
    <xf borderId="17" fillId="2" fontId="3" numFmtId="0" xfId="0" applyAlignment="1" applyBorder="1" applyFont="1">
      <alignment horizontal="right" readingOrder="0" vertical="bottom"/>
    </xf>
    <xf borderId="17" fillId="4" fontId="3" numFmtId="49" xfId="0" applyAlignment="1" applyBorder="1" applyFont="1" applyNumberFormat="1">
      <alignment vertical="bottom"/>
    </xf>
    <xf borderId="8" fillId="2" fontId="150" numFmtId="0" xfId="0" applyAlignment="1" applyBorder="1" applyFont="1">
      <alignment readingOrder="0" vertical="bottom"/>
    </xf>
    <xf borderId="0" fillId="2" fontId="56" numFmtId="0" xfId="0" applyAlignment="1" applyFont="1">
      <alignment readingOrder="0" shrinkToFit="0" vertical="bottom" wrapText="0"/>
    </xf>
    <xf borderId="1" fillId="0" fontId="36" numFmtId="0" xfId="0" applyAlignment="1" applyBorder="1" applyFont="1">
      <alignment readingOrder="0" vertical="bottom"/>
    </xf>
    <xf borderId="2" fillId="2" fontId="56" numFmtId="0" xfId="0" applyAlignment="1" applyBorder="1" applyFont="1">
      <alignment readingOrder="0" shrinkToFit="0" vertical="bottom" wrapText="0"/>
    </xf>
    <xf borderId="0" fillId="0" fontId="36" numFmtId="0" xfId="0" applyAlignment="1" applyFont="1">
      <alignment vertical="bottom"/>
    </xf>
    <xf borderId="2" fillId="0" fontId="36" numFmtId="0" xfId="0" applyAlignment="1" applyBorder="1" applyFont="1">
      <alignment readingOrder="0" shrinkToFit="0" vertical="bottom" wrapText="0"/>
    </xf>
    <xf borderId="0" fillId="0" fontId="38" numFmtId="0" xfId="0" applyAlignment="1" applyFont="1">
      <alignment readingOrder="0" vertical="bottom"/>
    </xf>
    <xf borderId="0" fillId="0" fontId="151" numFmtId="0" xfId="0" applyAlignment="1" applyFont="1">
      <alignment readingOrder="0" vertical="bottom"/>
    </xf>
    <xf borderId="0" fillId="0" fontId="3" numFmtId="0" xfId="0" applyAlignment="1" applyFont="1">
      <alignment readingOrder="0"/>
    </xf>
    <xf borderId="0" fillId="0" fontId="152" numFmtId="0" xfId="0" applyAlignment="1" applyFont="1">
      <alignment readingOrder="0"/>
    </xf>
    <xf borderId="0" fillId="0" fontId="153" numFmtId="0" xfId="0" applyAlignment="1" applyFont="1">
      <alignment readingOrder="0"/>
    </xf>
    <xf borderId="0" fillId="0" fontId="153" numFmtId="0" xfId="0" applyFont="1"/>
    <xf borderId="4" fillId="0" fontId="153" numFmtId="0" xfId="0" applyAlignment="1" applyBorder="1" applyFont="1">
      <alignment readingOrder="0" shrinkToFit="0" wrapText="1"/>
    </xf>
    <xf borderId="0" fillId="0" fontId="153" numFmtId="0" xfId="0" applyAlignment="1" applyFont="1">
      <alignment readingOrder="0" vertical="bottom"/>
    </xf>
    <xf borderId="2" fillId="0" fontId="148" numFmtId="0" xfId="0" applyAlignment="1" applyBorder="1" applyFont="1">
      <alignment shrinkToFit="0" wrapText="0"/>
    </xf>
    <xf borderId="2" fillId="0" fontId="36" numFmtId="0" xfId="0" applyBorder="1" applyFont="1"/>
    <xf borderId="0" fillId="0" fontId="85" numFmtId="0" xfId="0" applyAlignment="1" applyFont="1">
      <alignment vertical="center"/>
    </xf>
    <xf borderId="1" fillId="0" fontId="3" numFmtId="0" xfId="0" applyAlignment="1" applyBorder="1" applyFont="1">
      <alignment vertical="bottom"/>
    </xf>
    <xf borderId="6" fillId="0" fontId="3" numFmtId="0" xfId="0" applyAlignment="1" applyBorder="1" applyFont="1">
      <alignment horizontal="right" vertical="bottom"/>
    </xf>
    <xf borderId="1" fillId="0" fontId="36" numFmtId="164" xfId="0" applyAlignment="1" applyBorder="1" applyFont="1" applyNumberFormat="1">
      <alignment horizontal="center" readingOrder="0"/>
    </xf>
    <xf borderId="11" fillId="0" fontId="3" numFmtId="0" xfId="0" applyAlignment="1" applyBorder="1" applyFont="1">
      <alignment vertical="bottom"/>
    </xf>
    <xf borderId="17" fillId="30" fontId="3" numFmtId="0" xfId="0" applyAlignment="1" applyBorder="1" applyFont="1">
      <alignment vertical="bottom"/>
    </xf>
    <xf borderId="0" fillId="0" fontId="36" numFmtId="0" xfId="0" applyAlignment="1" applyFont="1">
      <alignment shrinkToFit="0" wrapText="0"/>
    </xf>
    <xf borderId="4" fillId="2" fontId="154" numFmtId="0" xfId="0" applyAlignment="1" applyBorder="1" applyFont="1">
      <alignment horizontal="left" readingOrder="0" shrinkToFit="0" wrapText="1"/>
    </xf>
    <xf borderId="11" fillId="0" fontId="99" numFmtId="0" xfId="0" applyAlignment="1" applyBorder="1" applyFont="1">
      <alignment vertical="bottom"/>
    </xf>
    <xf borderId="22" fillId="0" fontId="3" numFmtId="0" xfId="0" applyAlignment="1" applyBorder="1" applyFont="1">
      <alignment shrinkToFit="0" vertical="bottom" wrapText="0"/>
    </xf>
    <xf borderId="2" fillId="0" fontId="36" numFmtId="168" xfId="0" applyAlignment="1" applyBorder="1" applyFont="1" applyNumberFormat="1">
      <alignment readingOrder="0"/>
    </xf>
    <xf borderId="0" fillId="0" fontId="3" numFmtId="168" xfId="0" applyAlignment="1" applyFont="1" applyNumberFormat="1">
      <alignment readingOrder="0"/>
    </xf>
    <xf borderId="2" fillId="0" fontId="36" numFmtId="0" xfId="0" applyAlignment="1" applyBorder="1" applyFont="1">
      <alignment vertical="bottom"/>
    </xf>
    <xf borderId="8" fillId="0" fontId="3" numFmtId="168" xfId="0" applyAlignment="1" applyBorder="1" applyFont="1" applyNumberFormat="1">
      <alignment vertical="bottom"/>
    </xf>
    <xf borderId="17" fillId="0" fontId="36" numFmtId="168" xfId="0" applyAlignment="1" applyBorder="1" applyFont="1" applyNumberFormat="1">
      <alignment vertical="bottom"/>
    </xf>
    <xf borderId="17" fillId="2" fontId="56" numFmtId="0" xfId="0" applyAlignment="1" applyBorder="1" applyFont="1">
      <alignment vertical="bottom"/>
    </xf>
    <xf borderId="2" fillId="0" fontId="36" numFmtId="168" xfId="0" applyAlignment="1" applyBorder="1" applyFont="1" applyNumberFormat="1">
      <alignment horizontal="center"/>
    </xf>
    <xf borderId="18" fillId="16" fontId="36" numFmtId="0" xfId="0" applyAlignment="1" applyBorder="1" applyFont="1">
      <alignment vertical="top"/>
    </xf>
    <xf borderId="2" fillId="0" fontId="31" numFmtId="0" xfId="0" applyBorder="1" applyFont="1"/>
    <xf borderId="0" fillId="0" fontId="3" numFmtId="168" xfId="0" applyAlignment="1" applyFont="1" applyNumberFormat="1">
      <alignment vertical="bottom"/>
    </xf>
    <xf borderId="2" fillId="0" fontId="36" numFmtId="0" xfId="0" applyAlignment="1" applyBorder="1" applyFont="1">
      <alignment shrinkToFit="0" vertical="bottom" wrapText="0"/>
    </xf>
    <xf borderId="17" fillId="28" fontId="36" numFmtId="168" xfId="0" applyAlignment="1" applyBorder="1" applyFont="1" applyNumberFormat="1">
      <alignment vertical="bottom"/>
    </xf>
    <xf borderId="17" fillId="28" fontId="36" numFmtId="0" xfId="0" applyAlignment="1" applyBorder="1" applyFont="1">
      <alignment vertical="bottom"/>
    </xf>
    <xf borderId="8" fillId="28" fontId="36" numFmtId="0" xfId="0" applyAlignment="1" applyBorder="1" applyFont="1">
      <alignment vertical="bottom"/>
    </xf>
    <xf borderId="17" fillId="28" fontId="56" numFmtId="0" xfId="0" applyAlignment="1" applyBorder="1" applyFont="1">
      <alignment vertical="bottom"/>
    </xf>
    <xf borderId="17" fillId="0" fontId="36" numFmtId="184" xfId="0" applyAlignment="1" applyBorder="1" applyFont="1" applyNumberFormat="1">
      <alignment horizontal="right" readingOrder="0" vertical="bottom"/>
    </xf>
    <xf borderId="17" fillId="0" fontId="36" numFmtId="184" xfId="0" applyAlignment="1" applyBorder="1" applyFont="1" applyNumberFormat="1">
      <alignment horizontal="right" vertical="bottom"/>
    </xf>
    <xf borderId="17" fillId="0" fontId="56" numFmtId="0" xfId="0" applyAlignment="1" applyBorder="1" applyFont="1">
      <alignment vertical="bottom"/>
    </xf>
    <xf borderId="2" fillId="0" fontId="3" numFmtId="0" xfId="0" applyAlignment="1" applyBorder="1" applyFont="1">
      <alignment shrinkToFit="0" vertical="bottom" wrapText="0"/>
    </xf>
    <xf borderId="17" fillId="0" fontId="56" numFmtId="0" xfId="0" applyAlignment="1" applyBorder="1" applyFont="1">
      <alignment readingOrder="0" vertical="bottom"/>
    </xf>
    <xf borderId="17" fillId="0" fontId="36" numFmtId="0" xfId="0" applyAlignment="1" applyBorder="1" applyFont="1">
      <alignment horizontal="right" vertical="bottom"/>
    </xf>
    <xf borderId="2" fillId="0" fontId="3" numFmtId="0" xfId="0" applyAlignment="1" applyBorder="1" applyFont="1">
      <alignment vertical="bottom"/>
    </xf>
    <xf borderId="18" fillId="2" fontId="3" numFmtId="0" xfId="0" applyAlignment="1" applyBorder="1" applyFont="1">
      <alignment vertical="bottom"/>
    </xf>
    <xf borderId="0" fillId="0" fontId="57" numFmtId="0" xfId="0" applyFont="1"/>
    <xf borderId="0" fillId="0" fontId="155" numFmtId="0" xfId="0" applyAlignment="1" applyFont="1">
      <alignment readingOrder="0"/>
    </xf>
    <xf borderId="0" fillId="0" fontId="3" numFmtId="0" xfId="0" applyAlignment="1" applyFont="1">
      <alignment shrinkToFit="0" vertical="bottom" wrapText="1"/>
    </xf>
    <xf borderId="0" fillId="4" fontId="99" numFmtId="0" xfId="0" applyAlignment="1" applyFont="1">
      <alignment horizontal="left" vertical="center"/>
    </xf>
    <xf borderId="1" fillId="0" fontId="3" numFmtId="0" xfId="0" applyAlignment="1" applyBorder="1" applyFont="1">
      <alignment readingOrder="0" vertical="bottom"/>
    </xf>
    <xf borderId="2" fillId="0" fontId="57" numFmtId="0" xfId="0" applyAlignment="1" applyBorder="1" applyFont="1">
      <alignment readingOrder="0" shrinkToFit="0" vertical="bottom" wrapText="0"/>
    </xf>
    <xf borderId="2" fillId="0" fontId="148" numFmtId="0" xfId="0" applyAlignment="1" applyBorder="1" applyFont="1">
      <alignment readingOrder="0" shrinkToFit="0" wrapText="0"/>
    </xf>
    <xf borderId="2" fillId="0" fontId="36" numFmtId="0" xfId="0" applyAlignment="1" applyBorder="1" applyFont="1">
      <alignment shrinkToFit="0" wrapText="0"/>
    </xf>
    <xf borderId="0" fillId="0" fontId="57" numFmtId="0" xfId="0" applyAlignment="1" applyFont="1">
      <alignment readingOrder="0" vertical="bottom"/>
    </xf>
    <xf borderId="0" fillId="0" fontId="156" numFmtId="0" xfId="0" applyAlignment="1" applyFont="1">
      <alignment readingOrder="0"/>
    </xf>
    <xf borderId="17" fillId="31" fontId="56" numFmtId="0" xfId="0" applyAlignment="1" applyBorder="1" applyFont="1">
      <alignment readingOrder="0" shrinkToFit="0" wrapText="1"/>
    </xf>
    <xf borderId="69" fillId="13" fontId="36" numFmtId="0" xfId="0" applyAlignment="1" applyBorder="1" applyFont="1">
      <alignment readingOrder="0"/>
    </xf>
    <xf borderId="69" fillId="13" fontId="3" numFmtId="0" xfId="0" applyBorder="1" applyFont="1"/>
    <xf borderId="69" fillId="13" fontId="36" numFmtId="0" xfId="0" applyAlignment="1" applyBorder="1" applyFont="1">
      <alignment vertical="bottom"/>
    </xf>
    <xf borderId="69" fillId="0" fontId="3" numFmtId="0" xfId="0" applyAlignment="1" applyBorder="1" applyFont="1">
      <alignment vertical="bottom"/>
    </xf>
    <xf borderId="69" fillId="0" fontId="3" numFmtId="0" xfId="0" applyBorder="1" applyFont="1"/>
    <xf borderId="69" fillId="0" fontId="19" numFmtId="0" xfId="0" applyAlignment="1" applyBorder="1" applyFont="1">
      <alignment vertical="center"/>
    </xf>
    <xf borderId="4" fillId="4" fontId="99" numFmtId="0" xfId="0" applyAlignment="1" applyBorder="1" applyFont="1">
      <alignment vertical="top"/>
    </xf>
    <xf borderId="1" fillId="9" fontId="100" numFmtId="169" xfId="0" applyAlignment="1" applyBorder="1" applyFont="1" applyNumberFormat="1">
      <alignment horizontal="right" readingOrder="0" vertical="bottom"/>
    </xf>
    <xf borderId="1" fillId="0" fontId="3" numFmtId="169" xfId="0" applyAlignment="1" applyBorder="1" applyFont="1" applyNumberFormat="1">
      <alignment horizontal="center" vertical="bottom"/>
    </xf>
    <xf borderId="1" fillId="16" fontId="101" numFmtId="169" xfId="0" applyAlignment="1" applyBorder="1" applyFont="1" applyNumberFormat="1">
      <alignment horizontal="right" vertical="bottom"/>
    </xf>
    <xf borderId="0" fillId="0" fontId="38" numFmtId="0" xfId="0" applyAlignment="1" applyFont="1">
      <alignment readingOrder="0"/>
    </xf>
    <xf borderId="0" fillId="4" fontId="99" numFmtId="0" xfId="0" applyAlignment="1" applyFont="1">
      <alignment vertical="top"/>
    </xf>
    <xf borderId="0" fillId="0" fontId="121" numFmtId="0" xfId="0" applyAlignment="1" applyFont="1">
      <alignment vertical="center"/>
    </xf>
    <xf borderId="9" fillId="0" fontId="36" numFmtId="0" xfId="0" applyAlignment="1" applyBorder="1" applyFont="1">
      <alignment readingOrder="0" textRotation="135"/>
    </xf>
    <xf borderId="1" fillId="0" fontId="121" numFmtId="0" xfId="0" applyAlignment="1" applyBorder="1" applyFont="1">
      <alignment readingOrder="0" vertical="center"/>
    </xf>
    <xf borderId="9" fillId="16" fontId="19" numFmtId="0" xfId="0" applyAlignment="1" applyBorder="1" applyFont="1">
      <alignment readingOrder="0" vertical="center"/>
    </xf>
    <xf borderId="11" fillId="0" fontId="19" numFmtId="0" xfId="0" applyAlignment="1" applyBorder="1" applyFont="1">
      <alignment readingOrder="0" vertical="center"/>
    </xf>
    <xf borderId="19" fillId="0" fontId="36" numFmtId="0" xfId="0" applyAlignment="1" applyBorder="1" applyFont="1">
      <alignment readingOrder="0" textRotation="135"/>
    </xf>
    <xf borderId="0" fillId="5" fontId="36" numFmtId="0" xfId="0" applyAlignment="1" applyFont="1">
      <alignment horizontal="center" readingOrder="0" vertical="bottom"/>
    </xf>
    <xf borderId="0" fillId="9" fontId="36" numFmtId="0" xfId="0" applyAlignment="1" applyFont="1">
      <alignment horizontal="center" readingOrder="0"/>
    </xf>
    <xf borderId="11" fillId="0" fontId="36" numFmtId="0" xfId="0" applyAlignment="1" applyBorder="1" applyFont="1">
      <alignment vertical="bottom"/>
    </xf>
    <xf borderId="4" fillId="37" fontId="27" numFmtId="0" xfId="0" applyBorder="1" applyFill="1" applyFont="1"/>
    <xf borderId="11" fillId="18" fontId="36" numFmtId="0" xfId="0" applyBorder="1" applyFont="1"/>
    <xf borderId="17" fillId="18" fontId="36" numFmtId="0" xfId="0" applyBorder="1" applyFont="1"/>
    <xf borderId="8" fillId="0" fontId="36" numFmtId="0" xfId="0" applyAlignment="1" applyBorder="1" applyFont="1">
      <alignment horizontal="right"/>
    </xf>
    <xf borderId="11" fillId="3" fontId="36" numFmtId="0" xfId="0" applyBorder="1" applyFont="1"/>
    <xf borderId="17" fillId="3" fontId="36" numFmtId="0" xfId="0" applyBorder="1" applyFont="1"/>
    <xf borderId="10" fillId="0" fontId="28" numFmtId="0" xfId="0" applyAlignment="1" applyBorder="1" applyFont="1">
      <alignment readingOrder="0" textRotation="255" vertical="center"/>
    </xf>
    <xf borderId="17" fillId="0" fontId="36" numFmtId="0" xfId="0" applyBorder="1" applyFont="1"/>
    <xf borderId="17" fillId="0" fontId="36" numFmtId="0" xfId="0" applyAlignment="1" applyBorder="1" applyFont="1">
      <alignment horizontal="right"/>
    </xf>
    <xf borderId="11" fillId="0" fontId="19" numFmtId="0" xfId="0" applyAlignment="1" applyBorder="1" applyFont="1">
      <alignment readingOrder="0" shrinkToFit="0" vertical="center" wrapText="1"/>
    </xf>
    <xf borderId="10" fillId="0" fontId="157" numFmtId="0" xfId="0" applyAlignment="1" applyBorder="1" applyFont="1">
      <alignment readingOrder="0" textRotation="255" vertical="center"/>
    </xf>
    <xf borderId="0" fillId="0" fontId="36" numFmtId="0" xfId="0" applyAlignment="1" applyFont="1">
      <alignment readingOrder="0" textRotation="135"/>
    </xf>
    <xf borderId="1" fillId="0" fontId="36" numFmtId="0" xfId="0" applyAlignment="1" applyBorder="1" applyFont="1">
      <alignment readingOrder="0" textRotation="0"/>
    </xf>
    <xf borderId="0" fillId="0" fontId="158" numFmtId="0" xfId="0" applyAlignment="1" applyFont="1">
      <alignment readingOrder="0" vertical="center"/>
    </xf>
    <xf borderId="0" fillId="16" fontId="121" numFmtId="0" xfId="0" applyAlignment="1" applyFont="1">
      <alignment readingOrder="0" vertical="center"/>
    </xf>
    <xf borderId="0" fillId="16" fontId="121" numFmtId="0" xfId="0" applyAlignment="1" applyFont="1">
      <alignment vertical="center"/>
    </xf>
    <xf borderId="2" fillId="0" fontId="159" numFmtId="0" xfId="0" applyAlignment="1" applyBorder="1" applyFont="1">
      <alignment readingOrder="0" shrinkToFit="0" vertical="bottom" wrapText="0"/>
    </xf>
    <xf borderId="0" fillId="10" fontId="19" numFmtId="0" xfId="0" applyAlignment="1" applyFont="1">
      <alignment readingOrder="0" vertical="center"/>
    </xf>
    <xf borderId="1" fillId="30" fontId="160" numFmtId="0" xfId="0" applyAlignment="1" applyBorder="1" applyFont="1">
      <alignment horizontal="center"/>
    </xf>
    <xf borderId="5" fillId="30" fontId="160" numFmtId="0" xfId="0" applyBorder="1" applyFont="1"/>
    <xf borderId="11" fillId="0" fontId="161" numFmtId="0" xfId="0" applyAlignment="1" applyBorder="1" applyFont="1">
      <alignment horizontal="center"/>
    </xf>
    <xf borderId="8" fillId="0" fontId="161" numFmtId="0" xfId="0" applyAlignment="1" applyBorder="1" applyFont="1">
      <alignment readingOrder="0"/>
    </xf>
    <xf borderId="8" fillId="0" fontId="161" numFmtId="0" xfId="0" applyBorder="1" applyFont="1"/>
    <xf borderId="2" fillId="0" fontId="36" numFmtId="0" xfId="0" applyAlignment="1" applyBorder="1" applyFont="1">
      <alignment shrinkToFit="0" vertical="bottom" wrapText="0"/>
    </xf>
    <xf borderId="2" fillId="2" fontId="3" numFmtId="0" xfId="0" applyAlignment="1" applyBorder="1" applyFont="1">
      <alignment readingOrder="0" vertical="bottom"/>
    </xf>
    <xf borderId="2" fillId="0" fontId="162" numFmtId="0" xfId="0" applyAlignment="1" applyBorder="1" applyFont="1">
      <alignment readingOrder="0" vertical="bottom"/>
    </xf>
    <xf borderId="8" fillId="4" fontId="3" numFmtId="0" xfId="0" applyAlignment="1" applyBorder="1" applyFont="1">
      <alignment vertical="bottom"/>
    </xf>
    <xf borderId="17" fillId="0" fontId="3" numFmtId="49" xfId="0" applyAlignment="1" applyBorder="1" applyFont="1" applyNumberFormat="1">
      <alignment vertical="bottom"/>
    </xf>
    <xf borderId="8" fillId="0" fontId="19" numFmtId="0" xfId="0" applyAlignment="1" applyBorder="1" applyFont="1">
      <alignment vertical="center"/>
    </xf>
    <xf borderId="4" fillId="30" fontId="160" numFmtId="0" xfId="0" applyBorder="1" applyFont="1"/>
    <xf borderId="11" fillId="10" fontId="161" numFmtId="0" xfId="0" applyAlignment="1" applyBorder="1" applyFont="1">
      <alignment horizontal="center" readingOrder="0"/>
    </xf>
    <xf borderId="8" fillId="10" fontId="161" numFmtId="0" xfId="0" applyAlignment="1" applyBorder="1" applyFont="1">
      <alignment readingOrder="0"/>
    </xf>
    <xf borderId="11" fillId="0" fontId="161" numFmtId="0" xfId="0" applyAlignment="1" applyBorder="1" applyFont="1">
      <alignment horizontal="center" readingOrder="0"/>
    </xf>
    <xf borderId="8" fillId="4" fontId="99" numFmtId="0" xfId="0" applyAlignment="1" applyBorder="1" applyFont="1">
      <alignment readingOrder="0" vertical="top"/>
    </xf>
    <xf borderId="0" fillId="4" fontId="99" numFmtId="0" xfId="0" applyAlignment="1" applyFont="1">
      <alignment readingOrder="0" vertical="top"/>
    </xf>
    <xf borderId="1" fillId="30" fontId="160" numFmtId="0" xfId="0" applyAlignment="1" applyBorder="1" applyFont="1">
      <alignment horizontal="center"/>
    </xf>
    <xf borderId="5" fillId="30" fontId="160" numFmtId="0" xfId="0" applyAlignment="1" applyBorder="1" applyFont="1">
      <alignment horizontal="center"/>
    </xf>
    <xf borderId="11" fillId="0" fontId="161" numFmtId="0" xfId="0" applyAlignment="1" applyBorder="1" applyFont="1">
      <alignment horizontal="center"/>
    </xf>
    <xf borderId="1" fillId="0" fontId="36" numFmtId="0" xfId="0" applyAlignment="1" applyBorder="1" applyFont="1">
      <alignment readingOrder="0" shrinkToFit="0" vertical="bottom" wrapText="0"/>
    </xf>
    <xf borderId="0" fillId="0" fontId="36" numFmtId="0" xfId="0" applyAlignment="1" applyFont="1">
      <alignment readingOrder="0" shrinkToFit="0" vertical="bottom" wrapText="0"/>
    </xf>
    <xf borderId="17" fillId="4" fontId="99" numFmtId="0" xfId="0" applyAlignment="1" applyBorder="1" applyFont="1">
      <alignment vertical="bottom"/>
    </xf>
    <xf borderId="17" fillId="9" fontId="100" numFmtId="187" xfId="0" applyAlignment="1" applyBorder="1" applyFont="1" applyNumberFormat="1">
      <alignment horizontal="right" readingOrder="0" vertical="bottom"/>
    </xf>
    <xf borderId="17" fillId="0" fontId="3" numFmtId="0" xfId="0" applyAlignment="1" applyBorder="1" applyFont="1">
      <alignment horizontal="center" readingOrder="0" vertical="bottom"/>
    </xf>
    <xf borderId="17" fillId="16" fontId="101" numFmtId="184" xfId="0" applyAlignment="1" applyBorder="1" applyFont="1" applyNumberFormat="1">
      <alignment horizontal="right" vertical="bottom"/>
    </xf>
    <xf borderId="17" fillId="9" fontId="100" numFmtId="184" xfId="0" applyAlignment="1" applyBorder="1" applyFont="1" applyNumberFormat="1">
      <alignment horizontal="right" vertical="bottom"/>
    </xf>
    <xf borderId="1" fillId="25" fontId="19" numFmtId="0" xfId="0" applyAlignment="1" applyBorder="1" applyFont="1">
      <alignment readingOrder="0" vertical="center"/>
    </xf>
    <xf borderId="0" fillId="0" fontId="24" numFmtId="0" xfId="0" applyAlignment="1" applyFont="1">
      <alignment horizontal="left" readingOrder="0" vertical="center"/>
    </xf>
    <xf borderId="0" fillId="0" fontId="163" numFmtId="0" xfId="0" applyAlignment="1" applyFont="1">
      <alignment shrinkToFit="0" vertical="bottom" wrapText="0"/>
    </xf>
    <xf borderId="2" fillId="16" fontId="38" numFmtId="0" xfId="0" applyAlignment="1" applyBorder="1" applyFont="1">
      <alignment readingOrder="0" shrinkToFit="0" wrapText="0"/>
    </xf>
    <xf borderId="2" fillId="16" fontId="3" numFmtId="0" xfId="0" applyAlignment="1" applyBorder="1" applyFont="1">
      <alignment vertical="bottom"/>
    </xf>
    <xf borderId="2" fillId="16" fontId="3" numFmtId="0" xfId="0" applyBorder="1" applyFont="1"/>
    <xf borderId="0" fillId="16" fontId="36" numFmtId="0" xfId="0" applyFont="1"/>
    <xf borderId="0" fillId="16" fontId="164" numFmtId="0" xfId="0" applyFont="1"/>
    <xf borderId="17" fillId="9" fontId="100" numFmtId="169" xfId="0" applyAlignment="1" applyBorder="1" applyFont="1" applyNumberFormat="1">
      <alignment horizontal="right" vertical="bottom"/>
    </xf>
    <xf borderId="18" fillId="0" fontId="3" numFmtId="0" xfId="0" applyBorder="1" applyFont="1"/>
    <xf borderId="0" fillId="3" fontId="19" numFmtId="0" xfId="0" applyAlignment="1" applyFont="1">
      <alignment horizontal="left" vertical="center"/>
    </xf>
    <xf borderId="0" fillId="19" fontId="40" numFmtId="0" xfId="0" applyAlignment="1" applyFont="1">
      <alignment readingOrder="0" vertical="bottom"/>
    </xf>
    <xf borderId="0" fillId="19" fontId="3" numFmtId="0" xfId="0" applyAlignment="1" applyFont="1">
      <alignment vertical="bottom"/>
    </xf>
    <xf borderId="1" fillId="7" fontId="41" numFmtId="0" xfId="0" applyAlignment="1" applyBorder="1" applyFont="1">
      <alignment vertical="bottom"/>
    </xf>
    <xf borderId="1" fillId="2" fontId="3" numFmtId="3" xfId="0" applyAlignment="1" applyBorder="1" applyFont="1" applyNumberFormat="1">
      <alignment readingOrder="0" vertical="bottom"/>
    </xf>
    <xf borderId="1" fillId="7" fontId="41" numFmtId="0" xfId="0" applyAlignment="1" applyBorder="1" applyFont="1">
      <alignment vertical="bottom"/>
    </xf>
    <xf borderId="1" fillId="7" fontId="41" numFmtId="0" xfId="0" applyAlignment="1" applyBorder="1" applyFont="1">
      <alignment readingOrder="0" vertical="bottom"/>
    </xf>
    <xf borderId="1" fillId="2" fontId="3" numFmtId="188" xfId="0" applyAlignment="1" applyBorder="1" applyFont="1" applyNumberFormat="1">
      <alignment readingOrder="0" vertical="bottom"/>
    </xf>
    <xf borderId="1" fillId="2" fontId="27" numFmtId="188" xfId="0" applyAlignment="1" applyBorder="1" applyFont="1" applyNumberFormat="1">
      <alignment horizontal="right" vertical="bottom"/>
    </xf>
    <xf borderId="1" fillId="10" fontId="27" numFmtId="188" xfId="0" applyAlignment="1" applyBorder="1" applyFont="1" applyNumberFormat="1">
      <alignment horizontal="right" vertical="bottom"/>
    </xf>
    <xf borderId="1" fillId="2" fontId="27" numFmtId="10" xfId="0" applyAlignment="1" applyBorder="1" applyFont="1" applyNumberFormat="1">
      <alignment horizontal="right" vertical="bottom"/>
    </xf>
    <xf borderId="0" fillId="0" fontId="3" numFmtId="179" xfId="0" applyAlignment="1" applyFont="1" applyNumberFormat="1">
      <alignment vertical="bottom"/>
    </xf>
    <xf borderId="1" fillId="16" fontId="28" numFmtId="0" xfId="0" applyAlignment="1" applyBorder="1" applyFont="1">
      <alignment horizontal="right" vertical="bottom"/>
    </xf>
    <xf borderId="0" fillId="0" fontId="28" numFmtId="179" xfId="0" applyAlignment="1" applyFont="1" applyNumberFormat="1">
      <alignment vertical="bottom"/>
    </xf>
    <xf borderId="1" fillId="16" fontId="28" numFmtId="189" xfId="0" applyAlignment="1" applyBorder="1" applyFont="1" applyNumberFormat="1">
      <alignment horizontal="right" readingOrder="0" vertical="bottom"/>
    </xf>
    <xf borderId="1" fillId="16" fontId="28" numFmtId="0" xfId="0" applyAlignment="1" applyBorder="1" applyFont="1">
      <alignment horizontal="center" vertical="bottom"/>
    </xf>
    <xf borderId="1" fillId="16" fontId="28" numFmtId="180" xfId="0" applyAlignment="1" applyBorder="1" applyFont="1" applyNumberFormat="1">
      <alignment horizontal="right" readingOrder="0" vertical="bottom"/>
    </xf>
    <xf borderId="0" fillId="0" fontId="3" numFmtId="167" xfId="0" applyAlignment="1" applyFont="1" applyNumberFormat="1">
      <alignment readingOrder="0" vertical="bottom"/>
    </xf>
    <xf borderId="1" fillId="7" fontId="41" numFmtId="179" xfId="0" applyAlignment="1" applyBorder="1" applyFont="1" applyNumberFormat="1">
      <alignment vertical="bottom"/>
    </xf>
    <xf borderId="1" fillId="0" fontId="28" numFmtId="0" xfId="0" applyAlignment="1" applyBorder="1" applyFont="1">
      <alignment vertical="bottom"/>
    </xf>
    <xf borderId="1" fillId="13" fontId="28" numFmtId="0" xfId="0" applyAlignment="1" applyBorder="1" applyFont="1">
      <alignment horizontal="right" vertical="bottom"/>
    </xf>
    <xf borderId="1" fillId="10" fontId="28" numFmtId="0" xfId="0" applyAlignment="1" applyBorder="1" applyFont="1">
      <alignment horizontal="right" vertical="bottom"/>
    </xf>
    <xf borderId="1" fillId="0" fontId="28" numFmtId="190" xfId="0" applyAlignment="1" applyBorder="1" applyFont="1" applyNumberFormat="1">
      <alignment horizontal="right" vertical="bottom"/>
    </xf>
    <xf borderId="1" fillId="2" fontId="28" numFmtId="179" xfId="0" applyAlignment="1" applyBorder="1" applyFont="1" applyNumberFormat="1">
      <alignment horizontal="right" vertical="bottom"/>
    </xf>
    <xf borderId="1" fillId="15" fontId="28" numFmtId="178" xfId="0" applyAlignment="1" applyBorder="1" applyFont="1" applyNumberFormat="1">
      <alignment horizontal="right" vertical="bottom"/>
    </xf>
    <xf borderId="1" fillId="2" fontId="28" numFmtId="178" xfId="0" applyAlignment="1" applyBorder="1" applyFont="1" applyNumberFormat="1">
      <alignment horizontal="right" vertical="bottom"/>
    </xf>
    <xf borderId="4" fillId="0" fontId="28" numFmtId="0" xfId="0" applyAlignment="1" applyBorder="1" applyFont="1">
      <alignment vertical="bottom"/>
    </xf>
    <xf borderId="1" fillId="0" fontId="28" numFmtId="179" xfId="0" applyAlignment="1" applyBorder="1" applyFont="1" applyNumberFormat="1">
      <alignment horizontal="right" vertical="bottom"/>
    </xf>
    <xf borderId="17" fillId="10" fontId="28" numFmtId="179" xfId="0" applyAlignment="1" applyBorder="1" applyFont="1" applyNumberFormat="1">
      <alignment horizontal="right" vertical="bottom"/>
    </xf>
    <xf borderId="1" fillId="15" fontId="28" numFmtId="178" xfId="0" applyAlignment="1" applyBorder="1" applyFont="1" applyNumberFormat="1">
      <alignment vertical="bottom"/>
    </xf>
    <xf borderId="1" fillId="0" fontId="28" numFmtId="10" xfId="0" applyAlignment="1" applyBorder="1" applyFont="1" applyNumberFormat="1">
      <alignment horizontal="right" vertical="bottom"/>
    </xf>
    <xf borderId="1" fillId="15" fontId="28" numFmtId="10" xfId="0" applyAlignment="1" applyBorder="1" applyFont="1" applyNumberFormat="1">
      <alignment horizontal="right" vertical="bottom"/>
    </xf>
    <xf borderId="0" fillId="0" fontId="40" numFmtId="0" xfId="0" applyAlignment="1" applyFont="1">
      <alignment vertical="bottom"/>
    </xf>
    <xf borderId="1" fillId="16" fontId="28" numFmtId="0" xfId="0" applyAlignment="1" applyBorder="1" applyFont="1">
      <alignment horizontal="right" readingOrder="0" vertical="bottom"/>
    </xf>
    <xf borderId="1" fillId="6" fontId="3" numFmtId="3" xfId="0" applyAlignment="1" applyBorder="1" applyFont="1" applyNumberFormat="1">
      <alignment vertical="bottom"/>
    </xf>
    <xf borderId="1" fillId="6" fontId="28" numFmtId="3" xfId="0" applyAlignment="1" applyBorder="1" applyFont="1" applyNumberFormat="1">
      <alignment horizontal="center" vertical="bottom"/>
    </xf>
    <xf borderId="1" fillId="6" fontId="28" numFmtId="0" xfId="0" applyAlignment="1" applyBorder="1" applyFont="1">
      <alignment horizontal="center" vertical="bottom"/>
    </xf>
    <xf borderId="4" fillId="6" fontId="28" numFmtId="180" xfId="0" applyAlignment="1" applyBorder="1" applyFont="1" applyNumberFormat="1">
      <alignment horizontal="center" vertical="bottom"/>
    </xf>
    <xf borderId="1" fillId="6" fontId="3" numFmtId="179" xfId="0" applyAlignment="1" applyBorder="1" applyFont="1" applyNumberFormat="1">
      <alignment vertical="bottom"/>
    </xf>
    <xf borderId="1" fillId="6" fontId="3" numFmtId="0" xfId="0" applyAlignment="1" applyBorder="1" applyFont="1">
      <alignment vertical="bottom"/>
    </xf>
    <xf borderId="1" fillId="6" fontId="28" numFmtId="179" xfId="0" applyAlignment="1" applyBorder="1" applyFont="1" applyNumberFormat="1">
      <alignment horizontal="center" vertical="bottom"/>
    </xf>
    <xf borderId="1" fillId="15" fontId="28" numFmtId="3" xfId="0" applyAlignment="1" applyBorder="1" applyFont="1" applyNumberFormat="1">
      <alignment horizontal="right" vertical="bottom"/>
    </xf>
    <xf borderId="1" fillId="15" fontId="28" numFmtId="179" xfId="0" applyAlignment="1" applyBorder="1" applyFont="1" applyNumberFormat="1">
      <alignment horizontal="right" vertical="bottom"/>
    </xf>
    <xf borderId="1" fillId="15" fontId="28" numFmtId="178" xfId="0" applyAlignment="1" applyBorder="1" applyFont="1" applyNumberFormat="1">
      <alignment horizontal="right" vertical="bottom"/>
    </xf>
    <xf borderId="1" fillId="15" fontId="3" numFmtId="0" xfId="0" applyAlignment="1" applyBorder="1" applyFont="1">
      <alignment vertical="bottom"/>
    </xf>
    <xf borderId="1" fillId="15" fontId="3" numFmtId="191" xfId="0" applyAlignment="1" applyBorder="1" applyFont="1" applyNumberFormat="1">
      <alignment vertical="bottom"/>
    </xf>
    <xf borderId="1" fillId="0" fontId="28" numFmtId="3" xfId="0" applyAlignment="1" applyBorder="1" applyFont="1" applyNumberFormat="1">
      <alignment horizontal="right" vertical="bottom"/>
    </xf>
    <xf borderId="1" fillId="0" fontId="28" numFmtId="178" xfId="0" applyAlignment="1" applyBorder="1" applyFont="1" applyNumberFormat="1">
      <alignment horizontal="right" vertical="bottom"/>
    </xf>
    <xf borderId="1" fillId="15" fontId="3" numFmtId="10" xfId="0" applyAlignment="1" applyBorder="1" applyFont="1" applyNumberFormat="1">
      <alignment vertical="bottom"/>
    </xf>
    <xf borderId="1" fillId="0" fontId="46" numFmtId="191" xfId="0" applyAlignment="1" applyBorder="1" applyFont="1" applyNumberFormat="1">
      <alignment horizontal="right" vertical="bottom"/>
    </xf>
    <xf borderId="1" fillId="15" fontId="3" numFmtId="3" xfId="0" applyAlignment="1" applyBorder="1" applyFont="1" applyNumberFormat="1">
      <alignment vertical="bottom"/>
    </xf>
    <xf borderId="1" fillId="0" fontId="28" numFmtId="188" xfId="0" applyAlignment="1" applyBorder="1" applyFont="1" applyNumberFormat="1">
      <alignment horizontal="right" vertical="bottom"/>
    </xf>
    <xf borderId="0" fillId="0" fontId="28" numFmtId="0" xfId="0" applyAlignment="1" applyFont="1">
      <alignment readingOrder="0" vertical="bottom"/>
    </xf>
    <xf borderId="0" fillId="0" fontId="20" numFmtId="0" xfId="0" applyAlignment="1" applyFont="1">
      <alignment readingOrder="0" vertical="bottom"/>
    </xf>
    <xf borderId="0" fillId="19" fontId="40" numFmtId="0" xfId="0" applyAlignment="1" applyFont="1">
      <alignment vertical="bottom"/>
    </xf>
    <xf borderId="1" fillId="16" fontId="28" numFmtId="164" xfId="0" applyAlignment="1" applyBorder="1" applyFont="1" applyNumberFormat="1">
      <alignment horizontal="right" vertical="bottom"/>
    </xf>
    <xf borderId="1" fillId="16" fontId="28" numFmtId="180" xfId="0" applyAlignment="1" applyBorder="1" applyFont="1" applyNumberFormat="1">
      <alignment horizontal="right" vertical="bottom"/>
    </xf>
    <xf borderId="0" fillId="0" fontId="165" numFmtId="0" xfId="0" applyAlignment="1" applyFont="1">
      <alignment vertical="bottom"/>
    </xf>
    <xf borderId="0" fillId="0" fontId="3" numFmtId="188" xfId="0" applyAlignment="1" applyFont="1" applyNumberFormat="1">
      <alignment vertical="bottom"/>
    </xf>
    <xf borderId="1" fillId="6" fontId="3" numFmtId="0" xfId="0" applyAlignment="1" applyBorder="1" applyFont="1">
      <alignment vertical="bottom"/>
    </xf>
    <xf borderId="1" fillId="6" fontId="28" numFmtId="188" xfId="0" applyAlignment="1" applyBorder="1" applyFont="1" applyNumberFormat="1">
      <alignment horizontal="center" vertical="bottom"/>
    </xf>
    <xf borderId="4" fillId="6" fontId="28" numFmtId="0" xfId="0" applyAlignment="1" applyBorder="1" applyFont="1">
      <alignment horizontal="center" vertical="bottom"/>
    </xf>
    <xf borderId="1" fillId="6" fontId="28" numFmtId="0" xfId="0" applyAlignment="1" applyBorder="1" applyFont="1">
      <alignment horizontal="center" vertical="bottom"/>
    </xf>
    <xf borderId="1" fillId="15" fontId="28" numFmtId="0" xfId="0" applyAlignment="1" applyBorder="1" applyFont="1">
      <alignment horizontal="right" vertical="bottom"/>
    </xf>
    <xf borderId="1" fillId="15" fontId="3" numFmtId="180" xfId="0" applyAlignment="1" applyBorder="1" applyFont="1" applyNumberFormat="1">
      <alignment vertical="bottom"/>
    </xf>
    <xf borderId="0" fillId="0" fontId="3" numFmtId="3" xfId="0" applyAlignment="1" applyFont="1" applyNumberFormat="1">
      <alignment horizontal="right" readingOrder="0" vertical="bottom"/>
    </xf>
    <xf borderId="0" fillId="0" fontId="3" numFmtId="3" xfId="0" applyAlignment="1" applyFont="1" applyNumberFormat="1">
      <alignment horizontal="right" vertical="bottom"/>
    </xf>
    <xf borderId="0" fillId="19" fontId="40" numFmtId="3" xfId="0" applyAlignment="1" applyFont="1" applyNumberFormat="1">
      <alignment vertical="bottom"/>
    </xf>
    <xf borderId="0" fillId="19" fontId="3" numFmtId="3" xfId="0" applyAlignment="1" applyFont="1" applyNumberFormat="1">
      <alignment vertical="bottom"/>
    </xf>
    <xf borderId="0" fillId="19" fontId="3" numFmtId="179" xfId="0" applyAlignment="1" applyFont="1" applyNumberFormat="1">
      <alignment vertical="bottom"/>
    </xf>
    <xf borderId="1" fillId="7" fontId="41" numFmtId="3" xfId="0" applyAlignment="1" applyBorder="1" applyFont="1" applyNumberFormat="1">
      <alignment vertical="bottom"/>
    </xf>
    <xf borderId="1" fillId="16" fontId="28" numFmtId="3" xfId="0" applyAlignment="1" applyBorder="1" applyFont="1" applyNumberFormat="1">
      <alignment horizontal="right" vertical="bottom"/>
    </xf>
    <xf borderId="0" fillId="0" fontId="165" numFmtId="3" xfId="0" applyAlignment="1" applyFont="1" applyNumberFormat="1">
      <alignment vertical="bottom"/>
    </xf>
    <xf borderId="0" fillId="0" fontId="3" numFmtId="3" xfId="0" applyAlignment="1" applyFont="1" applyNumberFormat="1">
      <alignment vertical="bottom"/>
    </xf>
    <xf borderId="0" fillId="0" fontId="28" numFmtId="0" xfId="0" applyAlignment="1" applyFont="1">
      <alignment shrinkToFit="0" vertical="bottom" wrapText="1"/>
    </xf>
    <xf borderId="0" fillId="0" fontId="3" numFmtId="4" xfId="0" applyAlignment="1" applyFont="1" applyNumberFormat="1">
      <alignment vertical="bottom"/>
    </xf>
    <xf borderId="0" fillId="0" fontId="3" numFmtId="190" xfId="0" applyAlignment="1" applyFont="1" applyNumberFormat="1">
      <alignment vertical="bottom"/>
    </xf>
    <xf borderId="0" fillId="0" fontId="3" numFmtId="178" xfId="0" applyAlignment="1" applyFont="1" applyNumberFormat="1">
      <alignment vertical="bottom"/>
    </xf>
    <xf borderId="0" fillId="19" fontId="40" numFmtId="0" xfId="0" applyAlignment="1" applyFont="1">
      <alignment vertical="bottom"/>
    </xf>
    <xf borderId="1" fillId="16" fontId="28" numFmtId="189" xfId="0" applyAlignment="1" applyBorder="1" applyFont="1" applyNumberFormat="1">
      <alignment horizontal="right" vertical="bottom"/>
    </xf>
    <xf borderId="0" fillId="0" fontId="41" numFmtId="0" xfId="0" applyAlignment="1" applyFont="1">
      <alignment vertical="bottom"/>
    </xf>
    <xf borderId="0" fillId="0" fontId="28" numFmtId="189" xfId="0" applyAlignment="1" applyFont="1" applyNumberFormat="1">
      <alignment horizontal="right" vertical="bottom"/>
    </xf>
    <xf borderId="0" fillId="0" fontId="28" numFmtId="0" xfId="0" applyAlignment="1" applyFont="1">
      <alignment horizontal="center" vertical="bottom"/>
    </xf>
    <xf borderId="0" fillId="0" fontId="28" numFmtId="180" xfId="0" applyAlignment="1" applyFont="1" applyNumberFormat="1">
      <alignment horizontal="right" vertical="bottom"/>
    </xf>
    <xf borderId="11" fillId="6" fontId="28" numFmtId="0" xfId="0" applyAlignment="1" applyBorder="1" applyFont="1">
      <alignment horizontal="center" vertical="bottom"/>
    </xf>
    <xf borderId="17" fillId="6" fontId="28" numFmtId="0" xfId="0" applyAlignment="1" applyBorder="1" applyFont="1">
      <alignment horizontal="center" vertical="bottom"/>
    </xf>
    <xf borderId="11" fillId="15" fontId="28" numFmtId="0" xfId="0" applyAlignment="1" applyBorder="1" applyFont="1">
      <alignment horizontal="right" vertical="bottom"/>
    </xf>
    <xf borderId="17" fillId="15" fontId="28" numFmtId="179" xfId="0" applyAlignment="1" applyBorder="1" applyFont="1" applyNumberFormat="1">
      <alignment horizontal="right" vertical="bottom"/>
    </xf>
    <xf borderId="17" fillId="15" fontId="28" numFmtId="178" xfId="0" applyAlignment="1" applyBorder="1" applyFont="1" applyNumberFormat="1">
      <alignment horizontal="right" vertical="bottom"/>
    </xf>
    <xf borderId="17" fillId="15" fontId="3" numFmtId="0" xfId="0" applyAlignment="1" applyBorder="1" applyFont="1">
      <alignment vertical="bottom"/>
    </xf>
    <xf borderId="17" fillId="15" fontId="3" numFmtId="191" xfId="0" applyAlignment="1" applyBorder="1" applyFont="1" applyNumberFormat="1">
      <alignment vertical="bottom"/>
    </xf>
    <xf borderId="11" fillId="15" fontId="3" numFmtId="0" xfId="0" applyAlignment="1" applyBorder="1" applyFont="1">
      <alignment vertical="bottom"/>
    </xf>
    <xf borderId="11" fillId="0" fontId="28" numFmtId="0" xfId="0" applyAlignment="1" applyBorder="1" applyFont="1">
      <alignment horizontal="right" vertical="bottom"/>
    </xf>
    <xf borderId="17" fillId="0" fontId="28" numFmtId="179" xfId="0" applyAlignment="1" applyBorder="1" applyFont="1" applyNumberFormat="1">
      <alignment horizontal="right" vertical="bottom"/>
    </xf>
    <xf borderId="17" fillId="0" fontId="28" numFmtId="178" xfId="0" applyAlignment="1" applyBorder="1" applyFont="1" applyNumberFormat="1">
      <alignment horizontal="right" vertical="bottom"/>
    </xf>
    <xf borderId="17" fillId="0" fontId="46" numFmtId="191" xfId="0" applyAlignment="1" applyBorder="1" applyFont="1" applyNumberFormat="1">
      <alignment horizontal="right" vertical="bottom"/>
    </xf>
    <xf borderId="17" fillId="0" fontId="28" numFmtId="10" xfId="0" applyAlignment="1" applyBorder="1" applyFont="1" applyNumberFormat="1">
      <alignment horizontal="right" vertical="bottom"/>
    </xf>
    <xf borderId="11" fillId="0" fontId="28" numFmtId="0" xfId="0" applyAlignment="1" applyBorder="1" applyFont="1">
      <alignment vertical="bottom"/>
    </xf>
    <xf borderId="0" fillId="0" fontId="28" numFmtId="0" xfId="0" applyAlignment="1" applyFont="1">
      <alignment horizontal="right" readingOrder="0" vertical="bottom"/>
    </xf>
    <xf borderId="0" fillId="0" fontId="28" numFmtId="179" xfId="0" applyAlignment="1" applyFont="1" applyNumberFormat="1">
      <alignment horizontal="right" vertical="bottom"/>
    </xf>
    <xf borderId="0" fillId="0" fontId="28" numFmtId="178" xfId="0" applyAlignment="1" applyFont="1" applyNumberFormat="1">
      <alignment horizontal="right" vertical="bottom"/>
    </xf>
    <xf borderId="0" fillId="0" fontId="28" numFmtId="0" xfId="0" applyAlignment="1" applyFont="1">
      <alignment horizontal="right" vertical="bottom"/>
    </xf>
    <xf borderId="0" fillId="0" fontId="46" numFmtId="191" xfId="0" applyAlignment="1" applyFont="1" applyNumberFormat="1">
      <alignment horizontal="right" vertical="bottom"/>
    </xf>
    <xf borderId="0" fillId="0" fontId="28" numFmtId="10" xfId="0" applyAlignment="1" applyFont="1" applyNumberFormat="1">
      <alignment horizontal="right" vertical="bottom"/>
    </xf>
    <xf borderId="0" fillId="19" fontId="126" numFmtId="0" xfId="0" applyAlignment="1" applyFont="1">
      <alignment readingOrder="0"/>
    </xf>
    <xf borderId="0" fillId="19" fontId="6" numFmtId="0" xfId="0" applyAlignment="1" applyFont="1">
      <alignment horizontal="center"/>
    </xf>
    <xf borderId="0" fillId="19" fontId="6" numFmtId="0" xfId="0" applyAlignment="1" applyFont="1">
      <alignment horizontal="left"/>
    </xf>
    <xf borderId="0" fillId="34" fontId="132" numFmtId="0" xfId="0" applyFont="1"/>
    <xf borderId="0" fillId="34" fontId="3" numFmtId="0" xfId="0" applyFont="1"/>
    <xf borderId="0" fillId="0" fontId="28" numFmtId="0" xfId="0" applyAlignment="1" applyFont="1">
      <alignment readingOrder="0"/>
    </xf>
    <xf borderId="0" fillId="0" fontId="28" numFmtId="0" xfId="0" applyFont="1"/>
    <xf borderId="0" fillId="0" fontId="28" numFmtId="0" xfId="0" applyAlignment="1" applyFont="1">
      <alignment readingOrder="0" vertical="top"/>
    </xf>
    <xf borderId="0" fillId="0" fontId="28" numFmtId="0" xfId="0" applyAlignment="1" applyFont="1">
      <alignment vertical="top"/>
    </xf>
    <xf borderId="0" fillId="10" fontId="28" numFmtId="0" xfId="0" applyAlignment="1" applyFont="1">
      <alignment readingOrder="0"/>
    </xf>
    <xf borderId="0" fillId="10" fontId="28" numFmtId="0" xfId="0" applyFont="1"/>
    <xf borderId="0" fillId="19" fontId="40" numFmtId="0" xfId="0" applyFont="1"/>
    <xf borderId="0" fillId="19" fontId="40" numFmtId="0" xfId="0" applyAlignment="1" applyFont="1">
      <alignment readingOrder="0"/>
    </xf>
    <xf borderId="0" fillId="19" fontId="28" numFmtId="0" xfId="0" applyFont="1"/>
    <xf borderId="0" fillId="0" fontId="27" numFmtId="0" xfId="0" applyAlignment="1" applyFont="1">
      <alignment readingOrder="0" vertical="bottom"/>
    </xf>
    <xf borderId="0" fillId="0" fontId="166" numFmtId="0" xfId="0" applyAlignment="1" applyFont="1">
      <alignment vertical="bottom"/>
    </xf>
    <xf borderId="0" fillId="0" fontId="27" numFmtId="0" xfId="0" applyAlignment="1" applyFont="1">
      <alignment vertical="bottom"/>
    </xf>
    <xf borderId="8" fillId="0" fontId="28" numFmtId="0" xfId="0" applyAlignment="1" applyBorder="1" applyFont="1">
      <alignment vertical="bottom"/>
    </xf>
    <xf borderId="1" fillId="16" fontId="28" numFmtId="164" xfId="0" applyAlignment="1" applyBorder="1" applyFont="1" applyNumberFormat="1">
      <alignment horizontal="right" readingOrder="0" vertical="bottom"/>
    </xf>
    <xf borderId="10" fillId="6" fontId="28" numFmtId="0" xfId="0" applyAlignment="1" applyBorder="1" applyFont="1">
      <alignment vertical="bottom"/>
    </xf>
    <xf borderId="18" fillId="6" fontId="28" numFmtId="0" xfId="0" applyAlignment="1" applyBorder="1" applyFont="1">
      <alignment horizontal="center" vertical="bottom"/>
    </xf>
    <xf borderId="5" fillId="6" fontId="28" numFmtId="0" xfId="0" applyAlignment="1" applyBorder="1" applyFont="1">
      <alignment horizontal="center" vertical="bottom"/>
    </xf>
    <xf borderId="21" fillId="6" fontId="28" numFmtId="0" xfId="0" applyAlignment="1" applyBorder="1" applyFont="1">
      <alignment horizontal="center" vertical="bottom"/>
    </xf>
    <xf borderId="21" fillId="6" fontId="28" numFmtId="0" xfId="0" applyAlignment="1" applyBorder="1" applyFont="1">
      <alignment vertical="bottom"/>
    </xf>
    <xf borderId="9" fillId="6" fontId="28" numFmtId="0" xfId="0" applyAlignment="1" applyBorder="1" applyFont="1">
      <alignment vertical="bottom"/>
    </xf>
    <xf borderId="11" fillId="6" fontId="28" numFmtId="0" xfId="0" applyAlignment="1" applyBorder="1" applyFont="1">
      <alignment horizontal="center" readingOrder="0" vertical="bottom"/>
    </xf>
    <xf borderId="17" fillId="15" fontId="28" numFmtId="0" xfId="0" applyAlignment="1" applyBorder="1" applyFont="1">
      <alignment vertical="bottom"/>
    </xf>
    <xf borderId="17" fillId="15" fontId="28" numFmtId="191" xfId="0" applyAlignment="1" applyBorder="1" applyFont="1" applyNumberFormat="1">
      <alignment vertical="bottom"/>
    </xf>
    <xf borderId="11" fillId="15" fontId="28" numFmtId="0" xfId="0" applyAlignment="1" applyBorder="1" applyFont="1">
      <alignment vertical="bottom"/>
    </xf>
    <xf borderId="17" fillId="3" fontId="28" numFmtId="178" xfId="0" applyAlignment="1" applyBorder="1" applyFont="1" applyNumberFormat="1">
      <alignment horizontal="right" vertical="bottom"/>
    </xf>
    <xf borderId="17" fillId="0" fontId="28" numFmtId="191" xfId="0" applyAlignment="1" applyBorder="1" applyFont="1" applyNumberFormat="1">
      <alignment horizontal="right" vertical="bottom"/>
    </xf>
    <xf borderId="11" fillId="0" fontId="28" numFmtId="0" xfId="0" applyAlignment="1" applyBorder="1" applyFont="1">
      <alignment readingOrder="0" vertical="bottom"/>
    </xf>
    <xf borderId="17" fillId="24" fontId="28" numFmtId="178" xfId="0" applyAlignment="1" applyBorder="1" applyFont="1" applyNumberFormat="1">
      <alignment horizontal="right" vertical="bottom"/>
    </xf>
    <xf borderId="0" fillId="10" fontId="27" numFmtId="0" xfId="0" applyAlignment="1" applyFont="1">
      <alignment readingOrder="0" vertical="bottom"/>
    </xf>
    <xf borderId="0" fillId="10" fontId="28" numFmtId="0" xfId="0" applyAlignment="1" applyFont="1">
      <alignment vertical="bottom"/>
    </xf>
    <xf borderId="11" fillId="0" fontId="28" numFmtId="0" xfId="0" applyAlignment="1" applyBorder="1" applyFont="1">
      <alignment horizontal="right" readingOrder="0" vertical="bottom"/>
    </xf>
    <xf borderId="1" fillId="0" fontId="28" numFmtId="0" xfId="0" applyAlignment="1" applyBorder="1" applyFont="1">
      <alignment shrinkToFit="0" vertical="bottom" wrapText="1"/>
    </xf>
    <xf borderId="9" fillId="0" fontId="28" numFmtId="0" xfId="0" applyAlignment="1" applyBorder="1" applyFont="1">
      <alignment vertical="bottom"/>
    </xf>
    <xf borderId="0" fillId="34" fontId="27" numFmtId="0" xfId="0" applyAlignment="1" applyFont="1">
      <alignment readingOrder="0"/>
    </xf>
    <xf borderId="0" fillId="34" fontId="28" numFmtId="0" xfId="0" applyFont="1"/>
    <xf borderId="0" fillId="31" fontId="3" numFmtId="0" xfId="0" applyAlignment="1" applyFont="1">
      <alignment vertical="bottom"/>
    </xf>
    <xf borderId="0" fillId="19" fontId="3" numFmtId="0" xfId="0" applyAlignment="1" applyFont="1">
      <alignment vertical="bottom"/>
    </xf>
    <xf borderId="0" fillId="0" fontId="165" numFmtId="0" xfId="0" applyAlignment="1" applyFont="1">
      <alignment vertical="bottom"/>
    </xf>
    <xf borderId="1" fillId="2" fontId="3" numFmtId="3" xfId="0" applyAlignment="1" applyBorder="1" applyFont="1" applyNumberFormat="1">
      <alignment vertical="bottom"/>
    </xf>
    <xf borderId="1" fillId="2" fontId="3" numFmtId="3" xfId="0" applyAlignment="1" applyBorder="1" applyFont="1" applyNumberFormat="1">
      <alignment horizontal="right" vertical="bottom"/>
    </xf>
    <xf borderId="1" fillId="2" fontId="3" numFmtId="188" xfId="0" applyAlignment="1" applyBorder="1" applyFont="1" applyNumberFormat="1">
      <alignment vertical="bottom"/>
    </xf>
    <xf borderId="0" fillId="0" fontId="3" numFmtId="180" xfId="0" applyAlignment="1" applyFont="1" applyNumberFormat="1">
      <alignment vertical="bottom"/>
    </xf>
    <xf borderId="1" fillId="0" fontId="3" numFmtId="0" xfId="0" applyAlignment="1" applyBorder="1" applyFont="1">
      <alignment readingOrder="0" vertical="bottom"/>
    </xf>
    <xf borderId="1" fillId="7" fontId="41" numFmtId="178" xfId="0" applyAlignment="1" applyBorder="1" applyFont="1" applyNumberFormat="1">
      <alignment vertical="bottom"/>
    </xf>
    <xf borderId="1" fillId="15" fontId="28" numFmtId="0" xfId="0" applyAlignment="1" applyBorder="1" applyFont="1">
      <alignment vertical="bottom"/>
    </xf>
    <xf borderId="0" fillId="31" fontId="26" numFmtId="0" xfId="0" applyFont="1"/>
    <xf borderId="1" fillId="2" fontId="28" numFmtId="188" xfId="0" applyAlignment="1" applyBorder="1" applyFont="1" applyNumberFormat="1">
      <alignment vertical="bottom"/>
    </xf>
    <xf borderId="1" fillId="2" fontId="27" numFmtId="188" xfId="0" applyAlignment="1" applyBorder="1" applyFont="1" applyNumberFormat="1">
      <alignment horizontal="right" readingOrder="0" vertical="bottom"/>
    </xf>
    <xf borderId="0" fillId="0" fontId="46" numFmtId="0" xfId="0" applyAlignment="1" applyFont="1">
      <alignment readingOrder="0" vertical="bottom"/>
    </xf>
    <xf borderId="1" fillId="10" fontId="27" numFmtId="188" xfId="0" applyAlignment="1" applyBorder="1" applyFont="1" applyNumberFormat="1">
      <alignment horizontal="right" readingOrder="0" vertical="bottom"/>
    </xf>
    <xf borderId="1" fillId="10" fontId="28" numFmtId="0" xfId="0" applyAlignment="1" applyBorder="1" applyFont="1">
      <alignment horizontal="right" readingOrder="0" vertical="bottom"/>
    </xf>
    <xf borderId="0" fillId="0" fontId="28" numFmtId="179" xfId="0" applyAlignment="1" applyFont="1" applyNumberFormat="1">
      <alignment readingOrder="0" vertical="bottom"/>
    </xf>
    <xf borderId="1" fillId="13" fontId="28" numFmtId="0" xfId="0" applyAlignment="1" applyBorder="1" applyFont="1">
      <alignment horizontal="right" readingOrder="0" vertical="bottom"/>
    </xf>
    <xf borderId="1" fillId="10" fontId="28" numFmtId="0" xfId="0" applyAlignment="1" applyBorder="1" applyFont="1">
      <alignment readingOrder="0" vertical="bottom"/>
    </xf>
    <xf borderId="1" fillId="0" fontId="28" numFmtId="190" xfId="0" applyAlignment="1" applyBorder="1" applyFont="1" applyNumberFormat="1">
      <alignment readingOrder="0" vertical="bottom"/>
    </xf>
    <xf borderId="0" fillId="0" fontId="28" numFmtId="10" xfId="0" applyAlignment="1" applyFont="1" applyNumberFormat="1">
      <alignment vertical="bottom"/>
    </xf>
    <xf borderId="9" fillId="38" fontId="2" numFmtId="0" xfId="0" applyAlignment="1" applyBorder="1" applyFill="1" applyFont="1">
      <alignment horizontal="left" readingOrder="0" shrinkToFit="0" vertical="center" wrapText="1"/>
    </xf>
    <xf borderId="1" fillId="0" fontId="2"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1" fillId="0" fontId="167" numFmtId="0" xfId="0" applyAlignment="1" applyBorder="1" applyFont="1">
      <alignment horizontal="center" readingOrder="0" vertical="center"/>
    </xf>
    <xf borderId="1" fillId="0" fontId="94" numFmtId="0" xfId="0" applyAlignment="1" applyBorder="1" applyFont="1">
      <alignment horizontal="center" readingOrder="0" vertical="center"/>
    </xf>
    <xf borderId="1" fillId="6" fontId="168" numFmtId="0" xfId="0" applyAlignment="1" applyBorder="1" applyFont="1">
      <alignment horizontal="center" readingOrder="0" vertical="center"/>
    </xf>
    <xf borderId="10" fillId="38" fontId="2" numFmtId="0" xfId="0" applyAlignment="1" applyBorder="1" applyFont="1">
      <alignment horizontal="left" readingOrder="0" shrinkToFit="0" vertical="center" wrapText="1"/>
    </xf>
    <xf borderId="1" fillId="0" fontId="6" numFmtId="0" xfId="0" applyAlignment="1" applyBorder="1" applyFont="1">
      <alignment readingOrder="0" shrinkToFit="0" vertical="top" wrapText="1"/>
    </xf>
    <xf borderId="1" fillId="0" fontId="6" numFmtId="0" xfId="0" applyAlignment="1" applyBorder="1" applyFont="1">
      <alignment readingOrder="0" vertical="top"/>
    </xf>
    <xf borderId="1" fillId="0" fontId="6" numFmtId="0" xfId="0" applyAlignment="1" applyBorder="1" applyFont="1">
      <alignment readingOrder="0" shrinkToFit="0" vertical="top" wrapText="1"/>
    </xf>
    <xf borderId="1" fillId="0" fontId="6" numFmtId="0" xfId="0" applyAlignment="1" applyBorder="1" applyFont="1">
      <alignment vertical="top"/>
    </xf>
    <xf borderId="1" fillId="0" fontId="6" numFmtId="168" xfId="0" applyAlignment="1" applyBorder="1" applyFont="1" applyNumberFormat="1">
      <alignment readingOrder="0" shrinkToFit="0" vertical="top" wrapText="1"/>
    </xf>
    <xf borderId="1" fillId="0" fontId="6" numFmtId="0" xfId="0" applyAlignment="1" applyBorder="1" applyFont="1">
      <alignment shrinkToFit="0" vertical="top" wrapText="1"/>
    </xf>
    <xf borderId="1" fillId="0" fontId="6" numFmtId="0" xfId="0" applyAlignment="1" applyBorder="1" applyFont="1">
      <alignment readingOrder="0" vertical="top"/>
    </xf>
    <xf borderId="1" fillId="0" fontId="169" numFmtId="0" xfId="0" applyAlignment="1" applyBorder="1" applyFont="1">
      <alignment readingOrder="0" shrinkToFit="0" vertical="top" wrapText="1"/>
    </xf>
    <xf borderId="1" fillId="0" fontId="6" numFmtId="0" xfId="0" applyAlignment="1" applyBorder="1" applyFont="1">
      <alignment horizontal="right" readingOrder="0" shrinkToFit="0" vertical="top" wrapText="1"/>
    </xf>
    <xf borderId="1" fillId="0" fontId="102" numFmtId="0" xfId="0" applyAlignment="1" applyBorder="1" applyFont="1">
      <alignment readingOrder="0" shrinkToFit="0" vertical="top" wrapText="1"/>
    </xf>
    <xf borderId="1" fillId="0" fontId="2" numFmtId="0" xfId="0" applyAlignment="1" applyBorder="1" applyFont="1">
      <alignment readingOrder="0" vertical="top"/>
    </xf>
    <xf borderId="1" fillId="19" fontId="2" numFmtId="0" xfId="0" applyAlignment="1" applyBorder="1" applyFont="1">
      <alignment vertical="top"/>
    </xf>
    <xf borderId="1" fillId="0" fontId="3" numFmtId="0" xfId="0" applyAlignment="1" applyBorder="1" applyFont="1">
      <alignment vertical="bottom"/>
    </xf>
    <xf borderId="1" fillId="0" fontId="2" numFmtId="0" xfId="0" applyAlignment="1" applyBorder="1" applyFont="1">
      <alignment vertical="top"/>
    </xf>
    <xf borderId="1" fillId="0" fontId="170" numFmtId="0" xfId="0" applyAlignment="1" applyBorder="1" applyFont="1">
      <alignment readingOrder="0" vertical="bottom"/>
    </xf>
    <xf borderId="1" fillId="31" fontId="2" numFmtId="0" xfId="0" applyAlignment="1" applyBorder="1" applyFont="1">
      <alignment readingOrder="0" vertical="top"/>
    </xf>
    <xf borderId="1" fillId="31" fontId="2" numFmtId="0" xfId="0" applyAlignment="1" applyBorder="1" applyFont="1">
      <alignment readingOrder="0" vertical="top"/>
    </xf>
    <xf borderId="1" fillId="0" fontId="3" numFmtId="0" xfId="0" applyAlignment="1" applyBorder="1" applyFont="1">
      <alignment readingOrder="0" shrinkToFit="0" vertical="bottom" wrapText="1"/>
    </xf>
    <xf borderId="1" fillId="19" fontId="6" numFmtId="0" xfId="0" applyAlignment="1" applyBorder="1" applyFont="1">
      <alignment readingOrder="0" vertical="top"/>
    </xf>
    <xf borderId="1" fillId="19" fontId="6" numFmtId="0" xfId="0" applyAlignment="1" applyBorder="1" applyFont="1">
      <alignment readingOrder="0" shrinkToFit="0" vertical="top" wrapText="1"/>
    </xf>
    <xf borderId="9" fillId="16" fontId="2" numFmtId="0" xfId="0" applyAlignment="1" applyBorder="1" applyFont="1">
      <alignment readingOrder="0" vertical="center"/>
    </xf>
    <xf borderId="1" fillId="0" fontId="6" numFmtId="168" xfId="0" applyAlignment="1" applyBorder="1" applyFont="1" applyNumberFormat="1">
      <alignment readingOrder="0"/>
    </xf>
    <xf borderId="1" fillId="0" fontId="6" numFmtId="0" xfId="0" applyAlignment="1" applyBorder="1" applyFont="1">
      <alignment readingOrder="0"/>
    </xf>
    <xf borderId="1" fillId="0" fontId="171" numFmtId="0" xfId="0" applyAlignment="1" applyBorder="1" applyFont="1">
      <alignment readingOrder="0" vertical="bottom"/>
    </xf>
    <xf borderId="0" fillId="32" fontId="43" numFmtId="0" xfId="0" applyAlignment="1" applyFont="1">
      <alignment horizontal="left" readingOrder="0" shrinkToFit="0" vertical="top" wrapText="1"/>
    </xf>
    <xf borderId="0" fillId="32" fontId="172" numFmtId="0" xfId="0" applyAlignment="1" applyFont="1">
      <alignment horizontal="left" readingOrder="0" shrinkToFit="0" vertical="top" wrapText="0"/>
    </xf>
    <xf borderId="0" fillId="12" fontId="43" numFmtId="0" xfId="0" applyAlignment="1" applyFont="1">
      <alignment horizontal="left" readingOrder="0" shrinkToFit="0" vertical="bottom" wrapText="1"/>
    </xf>
    <xf borderId="0" fillId="32" fontId="43" numFmtId="0" xfId="0" applyAlignment="1" applyFont="1">
      <alignment horizontal="left" readingOrder="0" shrinkToFit="0" vertical="top" wrapText="0"/>
    </xf>
    <xf borderId="0" fillId="3" fontId="43" numFmtId="0" xfId="0" applyAlignment="1" applyFont="1">
      <alignment horizontal="center" readingOrder="0" shrinkToFit="0" vertical="top" wrapText="1"/>
    </xf>
    <xf borderId="0" fillId="0" fontId="43" numFmtId="0" xfId="0" applyAlignment="1" applyFont="1">
      <alignment horizontal="center" readingOrder="0" shrinkToFit="0" vertical="top" wrapText="0"/>
    </xf>
    <xf borderId="0" fillId="3" fontId="26" numFmtId="0" xfId="0" applyAlignment="1" applyFont="1">
      <alignment horizontal="center" readingOrder="0" vertical="center"/>
    </xf>
    <xf borderId="0" fillId="39" fontId="3" numFmtId="0" xfId="0" applyAlignment="1" applyFill="1" applyFont="1">
      <alignment readingOrder="0" shrinkToFit="0" vertical="bottom" wrapText="1"/>
    </xf>
    <xf borderId="0" fillId="39" fontId="173" numFmtId="0" xfId="0" applyAlignment="1" applyFont="1">
      <alignment readingOrder="0" shrinkToFit="0" vertical="top" wrapText="1"/>
    </xf>
    <xf borderId="0" fillId="39" fontId="6" numFmtId="0" xfId="0" applyAlignment="1" applyFont="1">
      <alignment horizontal="left" readingOrder="0" vertical="top"/>
    </xf>
    <xf borderId="0" fillId="39" fontId="6" numFmtId="0" xfId="0" applyAlignment="1" applyFont="1">
      <alignment horizontal="center" readingOrder="0" shrinkToFit="0" wrapText="1"/>
    </xf>
    <xf borderId="0" fillId="39" fontId="6" numFmtId="0" xfId="0" applyAlignment="1" applyFont="1">
      <alignment horizontal="center" shrinkToFit="0" wrapText="1"/>
    </xf>
    <xf borderId="0" fillId="39" fontId="26" numFmtId="0" xfId="0" applyAlignment="1" applyFont="1">
      <alignment horizontal="center" readingOrder="0" shrinkToFit="0" wrapText="1"/>
    </xf>
    <xf borderId="0" fillId="39" fontId="6" numFmtId="0" xfId="0" applyAlignment="1" applyFont="1">
      <alignment readingOrder="0" shrinkToFit="0" wrapText="1"/>
    </xf>
    <xf borderId="0" fillId="39" fontId="26" numFmtId="0" xfId="0" applyAlignment="1" applyFont="1">
      <alignment horizontal="center" readingOrder="0" vertical="bottom"/>
    </xf>
    <xf borderId="0" fillId="39" fontId="19" numFmtId="0" xfId="0" applyAlignment="1" applyFont="1">
      <alignment horizontal="center" readingOrder="0" shrinkToFit="0" wrapText="1"/>
    </xf>
    <xf borderId="0" fillId="39" fontId="6" numFmtId="0" xfId="0" applyAlignment="1" applyFont="1">
      <alignment shrinkToFit="0" wrapText="1"/>
    </xf>
    <xf borderId="0" fillId="0" fontId="3" numFmtId="0" xfId="0" applyAlignment="1" applyFont="1">
      <alignment readingOrder="0" shrinkToFit="0" vertical="bottom" wrapText="1"/>
    </xf>
    <xf borderId="0" fillId="0" fontId="3" numFmtId="0" xfId="0" applyAlignment="1" applyFont="1">
      <alignment readingOrder="0" shrinkToFit="0" vertical="top" wrapText="1"/>
    </xf>
    <xf borderId="0" fillId="16" fontId="6" numFmtId="0" xfId="0" applyAlignment="1" applyFont="1">
      <alignment horizontal="left" readingOrder="0" vertical="top"/>
    </xf>
    <xf borderId="0" fillId="0" fontId="6" numFmtId="0" xfId="0" applyAlignment="1" applyFont="1">
      <alignment horizontal="center" readingOrder="0" shrinkToFit="0" wrapText="1"/>
    </xf>
    <xf borderId="0" fillId="0" fontId="6" numFmtId="0" xfId="0" applyAlignment="1" applyFont="1">
      <alignment horizontal="center" shrinkToFit="0" wrapText="1"/>
    </xf>
    <xf borderId="0" fillId="0" fontId="26" numFmtId="0" xfId="0" applyAlignment="1" applyFont="1">
      <alignment horizontal="center" readingOrder="0" shrinkToFit="0" wrapText="1"/>
    </xf>
    <xf borderId="0" fillId="16" fontId="6" numFmtId="0" xfId="0" applyAlignment="1" applyFont="1">
      <alignment readingOrder="0" shrinkToFit="0" wrapText="1"/>
    </xf>
    <xf borderId="0" fillId="0" fontId="6" numFmtId="0" xfId="0" applyAlignment="1" applyFont="1">
      <alignment readingOrder="0" shrinkToFit="0" wrapText="1"/>
    </xf>
    <xf borderId="0" fillId="0" fontId="26" numFmtId="0" xfId="0" applyAlignment="1" applyFont="1">
      <alignment horizontal="center" readingOrder="0" vertical="bottom"/>
    </xf>
    <xf borderId="0" fillId="2" fontId="6" numFmtId="0" xfId="0" applyAlignment="1" applyFont="1">
      <alignment horizontal="center" readingOrder="0" shrinkToFit="0" wrapText="1"/>
    </xf>
    <xf borderId="0" fillId="0" fontId="19" numFmtId="0" xfId="0" applyAlignment="1" applyFont="1">
      <alignment horizontal="center" readingOrder="0" shrinkToFit="0" wrapText="1"/>
    </xf>
    <xf borderId="0" fillId="16" fontId="6" numFmtId="0" xfId="0" applyAlignment="1" applyFont="1">
      <alignment horizontal="left" readingOrder="0" shrinkToFit="0" vertical="top" wrapText="1"/>
    </xf>
    <xf borderId="0" fillId="16" fontId="6" numFmtId="0" xfId="0" applyAlignment="1" applyFont="1">
      <alignment readingOrder="0" shrinkToFit="0" wrapText="1"/>
    </xf>
    <xf borderId="0" fillId="0" fontId="6" numFmtId="0" xfId="0" applyAlignment="1" applyFont="1">
      <alignment readingOrder="0" shrinkToFit="0" vertical="top" wrapText="1"/>
    </xf>
    <xf borderId="0" fillId="0" fontId="6" numFmtId="0" xfId="0" applyAlignment="1" applyFont="1">
      <alignment horizontal="left" readingOrder="0" shrinkToFit="0" vertical="top" wrapText="1"/>
    </xf>
    <xf borderId="0" fillId="0" fontId="102" numFmtId="0" xfId="0" applyAlignment="1" applyFont="1">
      <alignment readingOrder="0" shrinkToFit="0" wrapText="1"/>
    </xf>
    <xf borderId="0" fillId="16" fontId="6" numFmtId="0" xfId="0" applyAlignment="1" applyFont="1">
      <alignment horizontal="center" readingOrder="0" shrinkToFit="0" wrapText="1"/>
    </xf>
    <xf borderId="0" fillId="16" fontId="94" numFmtId="0" xfId="0" applyAlignment="1" applyFont="1">
      <alignment horizontal="left" readingOrder="0" shrinkToFit="0" vertical="top" wrapText="1"/>
    </xf>
    <xf borderId="0" fillId="16" fontId="6" numFmtId="0" xfId="0" applyAlignment="1" applyFont="1">
      <alignment horizontal="center" shrinkToFit="0" wrapText="1"/>
    </xf>
    <xf borderId="0" fillId="0" fontId="26" numFmtId="0" xfId="0" applyAlignment="1" applyFont="1">
      <alignment horizontal="center" readingOrder="0" shrinkToFit="0" vertical="bottom" wrapText="1"/>
    </xf>
    <xf borderId="0" fillId="16" fontId="174" numFmtId="0" xfId="0" applyAlignment="1" applyFont="1">
      <alignment horizontal="left" readingOrder="0" shrinkToFit="0" vertical="top" wrapText="1"/>
    </xf>
    <xf borderId="0" fillId="25" fontId="6" numFmtId="0" xfId="0" applyAlignment="1" applyFont="1">
      <alignment horizontal="center" readingOrder="0" shrinkToFit="0" wrapText="1"/>
    </xf>
    <xf borderId="0" fillId="10" fontId="3" numFmtId="0" xfId="0" applyAlignment="1" applyFont="1">
      <alignment vertical="bottom"/>
    </xf>
    <xf borderId="0" fillId="10" fontId="3" numFmtId="0" xfId="0" applyAlignment="1" applyFont="1">
      <alignment shrinkToFit="0" vertical="top" wrapText="1"/>
    </xf>
    <xf borderId="0" fillId="10" fontId="3" numFmtId="0" xfId="0" applyAlignment="1" applyFont="1">
      <alignment readingOrder="0" shrinkToFit="0" vertical="top" wrapText="1"/>
    </xf>
    <xf borderId="0" fillId="10" fontId="3" numFmtId="0" xfId="0" applyAlignment="1" applyFont="1">
      <alignment horizontal="center" shrinkToFit="0" vertical="bottom" wrapText="1"/>
    </xf>
    <xf borderId="0" fillId="10" fontId="3" numFmtId="0" xfId="0" applyAlignment="1" applyFont="1">
      <alignment vertical="bottom"/>
    </xf>
    <xf borderId="0" fillId="10" fontId="28" numFmtId="0" xfId="0" applyAlignment="1" applyFont="1">
      <alignment horizontal="center" shrinkToFit="0" vertical="bottom" wrapText="1"/>
    </xf>
    <xf borderId="0" fillId="10" fontId="3" numFmtId="0" xfId="0" applyAlignment="1" applyFont="1">
      <alignment readingOrder="0" vertical="bottom"/>
    </xf>
    <xf borderId="0" fillId="10" fontId="3" numFmtId="0" xfId="0" applyAlignment="1" applyFont="1">
      <alignment readingOrder="0"/>
    </xf>
    <xf borderId="0" fillId="0" fontId="99" numFmtId="0" xfId="0" applyAlignment="1" applyFont="1">
      <alignment readingOrder="0" shrinkToFit="0" vertical="top" wrapText="1"/>
    </xf>
    <xf borderId="0" fillId="16" fontId="102" numFmtId="0" xfId="0" applyAlignment="1" applyFont="1">
      <alignment horizontal="left" readingOrder="0" shrinkToFit="0" vertical="top" wrapText="1"/>
    </xf>
    <xf borderId="0" fillId="0" fontId="102" numFmtId="0" xfId="0" applyAlignment="1" applyFont="1">
      <alignment readingOrder="0" shrinkToFit="0" vertical="top" wrapText="1"/>
    </xf>
    <xf borderId="0" fillId="6" fontId="3" numFmtId="0" xfId="0" applyAlignment="1" applyFont="1">
      <alignment readingOrder="0" shrinkToFit="0" vertical="bottom" wrapText="1"/>
    </xf>
    <xf borderId="0" fillId="6" fontId="3" numFmtId="0" xfId="0" applyAlignment="1" applyFont="1">
      <alignment readingOrder="0" shrinkToFit="0" vertical="top" wrapText="1"/>
    </xf>
    <xf borderId="0" fillId="6" fontId="6" numFmtId="0" xfId="0" applyAlignment="1" applyFont="1">
      <alignment horizontal="center" readingOrder="0" shrinkToFit="0" vertical="top" wrapText="1"/>
    </xf>
    <xf borderId="0" fillId="6" fontId="6" numFmtId="0" xfId="0" applyAlignment="1" applyFont="1">
      <alignment horizontal="center" readingOrder="0" shrinkToFit="0" wrapText="1"/>
    </xf>
    <xf borderId="0" fillId="6" fontId="26" numFmtId="0" xfId="0" applyAlignment="1" applyFont="1">
      <alignment horizontal="center" readingOrder="0" shrinkToFit="0" wrapText="1"/>
    </xf>
    <xf borderId="0" fillId="6" fontId="6" numFmtId="0" xfId="0" applyAlignment="1" applyFont="1">
      <alignment readingOrder="0" shrinkToFit="0" wrapText="1"/>
    </xf>
    <xf borderId="0" fillId="0" fontId="3" numFmtId="0" xfId="0" applyAlignment="1" applyFont="1">
      <alignment horizontal="center" readingOrder="0" shrinkToFit="0" vertical="bottom" wrapText="1"/>
    </xf>
    <xf borderId="0" fillId="6" fontId="19" numFmtId="0" xfId="0" applyAlignment="1" applyFont="1">
      <alignment horizontal="center" readingOrder="0" shrinkToFit="0" wrapText="1"/>
    </xf>
    <xf borderId="0" fillId="6" fontId="6" numFmtId="0" xfId="0" applyAlignment="1" applyFont="1">
      <alignment readingOrder="0" shrinkToFit="0" wrapText="0"/>
    </xf>
    <xf borderId="0" fillId="6" fontId="6" numFmtId="0" xfId="0" applyAlignment="1" applyFont="1">
      <alignment shrinkToFit="0" wrapText="1"/>
    </xf>
    <xf borderId="0" fillId="6" fontId="6" numFmtId="0" xfId="0" applyAlignment="1" applyFont="1">
      <alignment readingOrder="0" shrinkToFit="0" vertical="top" wrapText="1"/>
    </xf>
    <xf borderId="0" fillId="6" fontId="6" numFmtId="0" xfId="0" applyAlignment="1" applyFont="1">
      <alignment horizontal="left" readingOrder="0" shrinkToFit="0" vertical="top" wrapText="1"/>
    </xf>
    <xf borderId="0" fillId="6" fontId="6" numFmtId="0" xfId="0" applyAlignment="1" applyFont="1">
      <alignment horizontal="center" readingOrder="0" shrinkToFit="0" wrapText="1"/>
    </xf>
    <xf borderId="0" fillId="6" fontId="26" numFmtId="0" xfId="0" applyAlignment="1" applyFont="1">
      <alignment horizontal="center" shrinkToFit="0" wrapText="1"/>
    </xf>
    <xf borderId="0" fillId="6" fontId="99" numFmtId="0" xfId="0" applyAlignment="1" applyFont="1">
      <alignment readingOrder="0" vertical="top"/>
    </xf>
    <xf borderId="0" fillId="39" fontId="126" numFmtId="0" xfId="0" applyAlignment="1" applyFont="1">
      <alignment horizontal="center" readingOrder="0" shrinkToFit="0" wrapText="1"/>
    </xf>
    <xf borderId="0" fillId="0" fontId="3" numFmtId="0" xfId="0" applyAlignment="1" applyFont="1">
      <alignment horizontal="center" shrinkToFit="0" vertical="bottom" wrapText="1"/>
    </xf>
    <xf borderId="0" fillId="3" fontId="43" numFmtId="0" xfId="0" applyAlignment="1" applyFont="1">
      <alignment readingOrder="0" shrinkToFit="0" vertical="bottom" wrapText="1"/>
    </xf>
    <xf borderId="0" fillId="3" fontId="43" numFmtId="0" xfId="0" applyAlignment="1" applyFont="1">
      <alignment shrinkToFit="0" vertical="bottom" wrapText="1"/>
    </xf>
    <xf borderId="0" fillId="3" fontId="43" numFmtId="0" xfId="0" applyAlignment="1" applyFont="1">
      <alignment horizontal="center" readingOrder="0" shrinkToFit="0" wrapText="1"/>
    </xf>
    <xf borderId="0" fillId="0" fontId="43" numFmtId="0" xfId="0" applyAlignment="1" applyFont="1">
      <alignment horizontal="center" readingOrder="0" shrinkToFit="0" wrapText="1"/>
    </xf>
    <xf borderId="0" fillId="3" fontId="43" numFmtId="0" xfId="0" applyAlignment="1" applyFont="1">
      <alignment horizontal="center" shrinkToFit="0" wrapText="1"/>
    </xf>
    <xf borderId="0" fillId="3" fontId="43" numFmtId="0" xfId="0" applyAlignment="1" applyFont="1">
      <alignment horizontal="center" readingOrder="0" shrinkToFit="0" vertical="bottom" wrapText="1"/>
    </xf>
    <xf borderId="0" fillId="3" fontId="43" numFmtId="0" xfId="0" applyAlignment="1" applyFont="1">
      <alignment horizontal="center" shrinkToFit="0" vertical="bottom" wrapText="1"/>
    </xf>
    <xf borderId="0" fillId="0" fontId="6" numFmtId="0" xfId="0" applyAlignment="1" applyFont="1">
      <alignment readingOrder="0" shrinkToFit="0" wrapText="1"/>
    </xf>
    <xf borderId="0" fillId="0" fontId="6" numFmtId="0" xfId="0" applyAlignment="1" applyFont="1">
      <alignment horizontal="center" readingOrder="0" shrinkToFit="0" wrapText="1"/>
    </xf>
    <xf borderId="0" fillId="0" fontId="26" numFmtId="0" xfId="0" applyAlignment="1" applyFont="1">
      <alignment horizontal="center" shrinkToFit="0" wrapText="1"/>
    </xf>
    <xf borderId="0" fillId="0" fontId="175" numFmtId="0" xfId="0" applyAlignment="1" applyFont="1">
      <alignment readingOrder="0" shrinkToFit="0" wrapText="1"/>
    </xf>
    <xf borderId="0" fillId="0" fontId="176" numFmtId="0" xfId="0" applyAlignment="1" applyFont="1">
      <alignment readingOrder="0" shrinkToFit="0" wrapText="1"/>
    </xf>
    <xf borderId="0" fillId="0" fontId="6" numFmtId="178" xfId="0" applyAlignment="1" applyFont="1" applyNumberFormat="1">
      <alignment horizontal="center" readingOrder="0" shrinkToFit="0" wrapText="1"/>
    </xf>
    <xf borderId="0" fillId="0" fontId="3" numFmtId="0" xfId="0" applyAlignment="1" applyFont="1">
      <alignment shrinkToFit="0" vertical="bottom" wrapText="1"/>
    </xf>
    <xf borderId="0" fillId="3" fontId="177" numFmtId="0" xfId="0" applyAlignment="1" applyFont="1">
      <alignment readingOrder="0" shrinkToFit="0" vertical="bottom" wrapText="1"/>
    </xf>
    <xf borderId="0" fillId="3" fontId="178" numFmtId="0" xfId="0" applyAlignment="1" applyFont="1">
      <alignment readingOrder="0" shrinkToFit="0" wrapText="1"/>
    </xf>
    <xf borderId="0" fillId="3" fontId="178" numFmtId="0" xfId="0" applyAlignment="1" applyFont="1">
      <alignment horizontal="center" readingOrder="0" shrinkToFit="0" wrapText="1"/>
    </xf>
    <xf borderId="0" fillId="3" fontId="178" numFmtId="0" xfId="0" applyAlignment="1" applyFont="1">
      <alignment horizontal="center" shrinkToFit="0" wrapText="1"/>
    </xf>
    <xf borderId="0" fillId="3" fontId="178" numFmtId="0" xfId="0" applyAlignment="1" applyFont="1">
      <alignment shrinkToFit="0" wrapText="1"/>
    </xf>
    <xf borderId="0" fillId="32" fontId="3" numFmtId="0" xfId="0" applyAlignment="1" applyFont="1">
      <alignment readingOrder="0" shrinkToFit="0" vertical="bottom" wrapText="1"/>
    </xf>
    <xf borderId="0" fillId="2" fontId="3" numFmtId="0" xfId="0" applyAlignment="1" applyFont="1">
      <alignment readingOrder="0" shrinkToFit="0" vertical="bottom" wrapText="1"/>
    </xf>
    <xf borderId="0" fillId="0" fontId="179" numFmtId="0" xfId="0" applyAlignment="1" applyFont="1">
      <alignment readingOrder="0" shrinkToFit="0" wrapText="1"/>
    </xf>
    <xf borderId="0" fillId="32" fontId="3" numFmtId="0" xfId="0" applyAlignment="1" applyFont="1">
      <alignment shrinkToFit="0" vertical="bottom" wrapText="1"/>
    </xf>
    <xf borderId="0" fillId="3" fontId="43" numFmtId="0" xfId="0" applyAlignment="1" applyFont="1">
      <alignment horizontal="center" readingOrder="0" shrinkToFit="0" vertical="center" wrapText="1"/>
    </xf>
    <xf borderId="0" fillId="3" fontId="43" numFmtId="0" xfId="0" applyAlignment="1" applyFont="1">
      <alignment horizontal="left" readingOrder="0" shrinkToFit="0" vertical="center" wrapText="1"/>
    </xf>
    <xf borderId="0" fillId="3" fontId="43" numFmtId="0" xfId="0" applyAlignment="1" applyFont="1">
      <alignment horizontal="center" shrinkToFit="0" vertical="center" wrapText="1"/>
    </xf>
    <xf borderId="0" fillId="18" fontId="3" numFmtId="0" xfId="0" applyAlignment="1" applyFont="1">
      <alignment horizontal="center" readingOrder="0" vertical="center"/>
    </xf>
    <xf borderId="0" fillId="18" fontId="3" numFmtId="0" xfId="0" applyAlignment="1" applyFont="1">
      <alignment horizontal="left" readingOrder="0" vertical="center"/>
    </xf>
    <xf borderId="0" fillId="18" fontId="3" numFmtId="0" xfId="0" applyAlignment="1" applyFont="1">
      <alignment horizontal="left" readingOrder="0" shrinkToFit="0" vertical="center" wrapText="1"/>
    </xf>
    <xf borderId="0" fillId="18" fontId="3" numFmtId="0" xfId="0" applyAlignment="1" applyFont="1">
      <alignment horizontal="center" vertical="center"/>
    </xf>
    <xf borderId="0" fillId="18" fontId="26" numFmtId="0" xfId="0" applyAlignment="1" applyFont="1">
      <alignment horizontal="center" readingOrder="0" shrinkToFit="0" vertical="center" wrapText="1"/>
    </xf>
    <xf borderId="0" fillId="18"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vertical="center"/>
    </xf>
    <xf borderId="0" fillId="0" fontId="26" numFmtId="0" xfId="0" applyAlignment="1" applyFont="1">
      <alignment horizontal="center" readingOrder="0" shrinkToFit="0" vertical="center" wrapText="1"/>
    </xf>
    <xf borderId="0" fillId="0" fontId="3" numFmtId="0" xfId="0" applyAlignment="1" applyFont="1">
      <alignment horizontal="left" readingOrder="0" vertical="center"/>
    </xf>
    <xf borderId="0" fillId="25" fontId="3" numFmtId="0" xfId="0" applyAlignment="1" applyFont="1">
      <alignment horizontal="left" readingOrder="0" vertical="center"/>
    </xf>
    <xf borderId="0" fillId="2" fontId="3" numFmtId="0" xfId="0" applyAlignment="1" applyFont="1">
      <alignment horizontal="left" shrinkToFit="0" vertical="center" wrapText="1"/>
    </xf>
    <xf borderId="0" fillId="25" fontId="180" numFmtId="0" xfId="0" applyAlignment="1" applyFont="1">
      <alignment horizontal="left" readingOrder="0" shrinkToFit="0" vertical="center" wrapText="1"/>
    </xf>
    <xf borderId="0" fillId="0" fontId="3" numFmtId="0" xfId="0" applyAlignment="1" applyFont="1">
      <alignment horizontal="center" shrinkToFit="0" vertical="center" wrapText="1"/>
    </xf>
    <xf borderId="0" fillId="25"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181" numFmtId="0" xfId="0" applyAlignment="1" applyFont="1">
      <alignment horizontal="left" readingOrder="0"/>
    </xf>
    <xf borderId="0" fillId="0" fontId="3" numFmtId="0" xfId="0" applyAlignment="1" applyFont="1">
      <alignment horizontal="left" vertical="center"/>
    </xf>
    <xf borderId="0" fillId="10" fontId="3" numFmtId="0" xfId="0" applyAlignment="1" applyFont="1">
      <alignment horizontal="center" readingOrder="0" vertical="center"/>
    </xf>
    <xf borderId="0" fillId="0" fontId="3" numFmtId="0" xfId="0" applyAlignment="1" applyFont="1">
      <alignment horizontal="left" shrinkToFit="0" vertical="center" wrapText="1"/>
    </xf>
    <xf borderId="0" fillId="18" fontId="3" numFmtId="0" xfId="0" applyAlignment="1" applyFont="1">
      <alignment horizontal="left" vertical="center"/>
    </xf>
    <xf borderId="0" fillId="18" fontId="3" numFmtId="0" xfId="0" applyAlignment="1" applyFont="1">
      <alignment horizontal="left" shrinkToFit="0" vertical="center" wrapText="1"/>
    </xf>
    <xf borderId="0" fillId="10" fontId="3" numFmtId="0" xfId="0" applyAlignment="1" applyFont="1">
      <alignment horizontal="left" readingOrder="0" shrinkToFit="0" vertical="center" wrapText="1"/>
    </xf>
    <xf borderId="0" fillId="6" fontId="3" numFmtId="0" xfId="0" applyAlignment="1" applyFont="1">
      <alignment horizontal="center" readingOrder="0" vertical="center"/>
    </xf>
    <xf borderId="0" fillId="6" fontId="3" numFmtId="0" xfId="0" applyAlignment="1" applyFont="1">
      <alignment horizontal="left" readingOrder="0" shrinkToFit="0" vertical="center" wrapText="1"/>
    </xf>
    <xf borderId="0" fillId="6" fontId="6" numFmtId="0" xfId="0" applyAlignment="1" applyFont="1">
      <alignment horizontal="left" readingOrder="0" shrinkToFit="0" vertical="center" wrapText="1"/>
    </xf>
    <xf borderId="0" fillId="6" fontId="6" numFmtId="0" xfId="0" applyAlignment="1" applyFont="1">
      <alignment horizontal="center" readingOrder="0" shrinkToFit="0" vertical="center" wrapText="1"/>
    </xf>
    <xf borderId="0" fillId="6" fontId="26" numFmtId="0" xfId="0" applyAlignment="1" applyFont="1">
      <alignment horizontal="center" readingOrder="0" shrinkToFit="0" vertical="center" wrapText="1"/>
    </xf>
    <xf borderId="0" fillId="6" fontId="6" numFmtId="0" xfId="0" applyAlignment="1" applyFont="1">
      <alignment horizontal="center" vertical="center"/>
    </xf>
    <xf borderId="0" fillId="0" fontId="6" numFmtId="0" xfId="0" applyAlignment="1" applyFont="1">
      <alignment horizontal="left" readingOrder="0" shrinkToFit="0" vertical="center" wrapText="1"/>
    </xf>
    <xf borderId="0" fillId="0" fontId="6" numFmtId="0" xfId="0" applyAlignment="1" applyFont="1">
      <alignment horizontal="center" readingOrder="0" shrinkToFit="0" vertical="center" wrapText="1"/>
    </xf>
    <xf borderId="0" fillId="10" fontId="6" numFmtId="0" xfId="0" applyAlignment="1" applyFont="1">
      <alignment horizontal="left" readingOrder="0" shrinkToFit="0" vertical="center" wrapText="1"/>
    </xf>
    <xf borderId="0" fillId="0" fontId="151" numFmtId="0" xfId="0" applyAlignment="1" applyFont="1">
      <alignment horizontal="center" readingOrder="0" vertical="center"/>
    </xf>
    <xf borderId="0" fillId="0" fontId="6" numFmtId="0" xfId="0" applyAlignment="1" applyFont="1">
      <alignment horizontal="left" shrinkToFit="0" vertical="center" wrapText="1"/>
    </xf>
    <xf borderId="0" fillId="0" fontId="6" numFmtId="0" xfId="0" applyAlignment="1" applyFont="1">
      <alignment horizontal="left" vertical="center"/>
    </xf>
    <xf borderId="0" fillId="6" fontId="6" numFmtId="0" xfId="0" applyAlignment="1" applyFont="1">
      <alignment readingOrder="0" shrinkToFit="0" wrapText="1"/>
    </xf>
    <xf borderId="0" fillId="0" fontId="182" numFmtId="0" xfId="0" applyAlignment="1" applyFont="1">
      <alignment horizontal="center" readingOrder="0" shrinkToFit="0" wrapText="1"/>
    </xf>
    <xf borderId="0" fillId="0" fontId="183" numFmtId="0" xfId="0" applyAlignment="1" applyFont="1">
      <alignment horizontal="center" readingOrder="0" shrinkToFit="0" wrapText="1"/>
    </xf>
    <xf borderId="0" fillId="6" fontId="184" numFmtId="0" xfId="0" applyAlignment="1" applyFont="1">
      <alignment horizontal="center" readingOrder="0" shrinkToFit="0" wrapText="1"/>
    </xf>
    <xf borderId="0" fillId="16" fontId="3" numFmtId="0" xfId="0" applyAlignment="1" applyFont="1">
      <alignment readingOrder="0" shrinkToFit="0" vertical="bottom" wrapText="1"/>
    </xf>
    <xf borderId="0" fillId="0" fontId="185" numFmtId="0" xfId="0" applyAlignment="1" applyFont="1">
      <alignment readingOrder="0" shrinkToFit="0" wrapText="1"/>
    </xf>
    <xf borderId="0" fillId="6" fontId="6" numFmtId="0" xfId="0" applyAlignment="1" applyFont="1">
      <alignment horizontal="center" shrinkToFit="0" wrapText="1"/>
    </xf>
    <xf borderId="0" fillId="0" fontId="6" numFmtId="178" xfId="0" applyAlignment="1" applyFont="1" applyNumberFormat="1">
      <alignment vertical="center"/>
    </xf>
    <xf borderId="0" fillId="0" fontId="6" numFmtId="0" xfId="0" applyAlignment="1" applyFont="1">
      <alignment readingOrder="0" shrinkToFit="0" vertical="center" wrapText="1"/>
    </xf>
    <xf borderId="0" fillId="0" fontId="23" numFmtId="0" xfId="0" applyAlignment="1" applyFont="1">
      <alignment horizontal="center" readingOrder="0" vertical="center"/>
    </xf>
    <xf borderId="70" fillId="0" fontId="36" numFmtId="0" xfId="0" applyAlignment="1" applyBorder="1" applyFont="1">
      <alignment horizontal="center" vertical="bottom"/>
    </xf>
    <xf borderId="71" fillId="0" fontId="36" numFmtId="0" xfId="0" applyAlignment="1" applyBorder="1" applyFont="1">
      <alignment horizontal="center" vertical="bottom"/>
    </xf>
    <xf borderId="72" fillId="0" fontId="31" numFmtId="0" xfId="0" applyBorder="1" applyFont="1"/>
    <xf borderId="73" fillId="0" fontId="31" numFmtId="0" xfId="0" applyBorder="1" applyFont="1"/>
    <xf borderId="9" fillId="0" fontId="38" numFmtId="0" xfId="0" applyAlignment="1" applyBorder="1" applyFont="1">
      <alignment horizontal="center" readingOrder="0" vertical="center"/>
    </xf>
    <xf borderId="9" fillId="10" fontId="38" numFmtId="0" xfId="0" applyAlignment="1" applyBorder="1" applyFont="1">
      <alignment horizontal="center" vertical="center"/>
    </xf>
    <xf borderId="9" fillId="28" fontId="38" numFmtId="0" xfId="0" applyAlignment="1" applyBorder="1" applyFont="1">
      <alignment horizontal="center" vertical="center"/>
    </xf>
    <xf borderId="9" fillId="3" fontId="38" numFmtId="0" xfId="0" applyAlignment="1" applyBorder="1" applyFont="1">
      <alignment horizontal="center" vertical="center"/>
    </xf>
    <xf borderId="1" fillId="12" fontId="38" numFmtId="0" xfId="0" applyAlignment="1" applyBorder="1" applyFont="1">
      <alignment horizontal="center" vertical="center"/>
    </xf>
    <xf borderId="9" fillId="0" fontId="36" numFmtId="0" xfId="0" applyAlignment="1" applyBorder="1" applyFont="1">
      <alignment horizontal="center" readingOrder="0" vertical="bottom"/>
    </xf>
    <xf borderId="9" fillId="10" fontId="36" numFmtId="0" xfId="0" applyAlignment="1" applyBorder="1" applyFont="1">
      <alignment horizontal="center" vertical="bottom"/>
    </xf>
    <xf borderId="9" fillId="28" fontId="36" numFmtId="0" xfId="0" applyAlignment="1" applyBorder="1" applyFont="1">
      <alignment horizontal="center" vertical="bottom"/>
    </xf>
    <xf borderId="9" fillId="3" fontId="36" numFmtId="0" xfId="0" applyAlignment="1" applyBorder="1" applyFont="1">
      <alignment horizontal="center" vertical="bottom"/>
    </xf>
    <xf borderId="1" fillId="12" fontId="36" numFmtId="0" xfId="0" applyAlignment="1" applyBorder="1" applyFont="1">
      <alignment horizontal="center" vertical="bottom"/>
    </xf>
    <xf borderId="70" fillId="0" fontId="38" numFmtId="0" xfId="0" applyAlignment="1" applyBorder="1" applyFont="1">
      <alignment horizontal="center" vertical="bottom"/>
    </xf>
    <xf borderId="1" fillId="0" fontId="38" numFmtId="0" xfId="0" applyAlignment="1" applyBorder="1" applyFont="1">
      <alignment horizontal="right" vertical="center"/>
    </xf>
    <xf borderId="1" fillId="0" fontId="36" numFmtId="0" xfId="0" applyAlignment="1" applyBorder="1" applyFont="1">
      <alignment horizontal="right" vertical="center"/>
    </xf>
    <xf borderId="1" fillId="0" fontId="36" numFmtId="1" xfId="0" applyAlignment="1" applyBorder="1" applyFont="1" applyNumberFormat="1">
      <alignment horizontal="right" vertical="center"/>
    </xf>
    <xf borderId="1" fillId="0" fontId="36" numFmtId="1" xfId="0" applyAlignment="1" applyBorder="1" applyFont="1" applyNumberFormat="1">
      <alignment horizontal="right" vertical="bottom"/>
    </xf>
    <xf borderId="1" fillId="0" fontId="36" numFmtId="1" xfId="0" applyAlignment="1" applyBorder="1" applyFont="1" applyNumberFormat="1">
      <alignment horizontal="right" readingOrder="0" vertical="center"/>
    </xf>
    <xf borderId="0" fillId="0" fontId="36" numFmtId="3" xfId="0" applyAlignment="1" applyFont="1" applyNumberFormat="1">
      <alignment readingOrder="0" shrinkToFit="0" vertical="center" wrapText="1"/>
    </xf>
    <xf borderId="0" fillId="0" fontId="36" numFmtId="0" xfId="0" applyAlignment="1" applyFont="1">
      <alignment horizontal="right" vertical="center"/>
    </xf>
    <xf borderId="0" fillId="0" fontId="36" numFmtId="1" xfId="0" applyAlignment="1" applyFont="1" applyNumberFormat="1">
      <alignment horizontal="right" vertical="center"/>
    </xf>
    <xf borderId="0" fillId="0" fontId="36" numFmtId="3" xfId="0" applyAlignment="1" applyFont="1" applyNumberFormat="1">
      <alignment readingOrder="0" shrinkToFit="0" vertical="bottom" wrapText="1"/>
    </xf>
    <xf borderId="0" fillId="0" fontId="36" numFmtId="1" xfId="0" applyAlignment="1" applyFont="1" applyNumberFormat="1">
      <alignment horizontal="right" vertical="bottom"/>
    </xf>
    <xf borderId="1" fillId="0" fontId="36" numFmtId="0" xfId="0" applyAlignment="1" applyBorder="1" applyFont="1">
      <alignment vertical="bottom"/>
    </xf>
    <xf borderId="1" fillId="0" fontId="36" numFmtId="0" xfId="0" applyAlignment="1" applyBorder="1" applyFont="1">
      <alignment readingOrder="0" shrinkToFit="0" vertical="bottom" wrapText="1"/>
    </xf>
    <xf borderId="11" fillId="0" fontId="36" numFmtId="0" xfId="0" applyAlignment="1" applyBorder="1" applyFont="1">
      <alignment readingOrder="0" shrinkToFit="0" vertical="bottom" wrapText="1"/>
    </xf>
    <xf borderId="11" fillId="0" fontId="36" numFmtId="0" xfId="0" applyAlignment="1" applyBorder="1" applyFont="1">
      <alignment horizontal="right" vertical="bottom"/>
    </xf>
    <xf borderId="1" fillId="17" fontId="3" numFmtId="0" xfId="0" applyAlignment="1" applyBorder="1" applyFont="1">
      <alignment vertical="bottom"/>
    </xf>
    <xf borderId="1" fillId="0" fontId="36" numFmtId="0" xfId="0" applyAlignment="1" applyBorder="1" applyFont="1">
      <alignment horizontal="center" shrinkToFit="0" vertical="bottom" wrapText="1"/>
    </xf>
    <xf borderId="1" fillId="0" fontId="36" numFmtId="3" xfId="0" applyAlignment="1" applyBorder="1" applyFont="1" applyNumberFormat="1">
      <alignment horizontal="center" vertical="bottom"/>
    </xf>
    <xf borderId="1" fillId="0" fontId="36" numFmtId="0" xfId="0" applyAlignment="1" applyBorder="1" applyFont="1">
      <alignment shrinkToFit="0" vertical="bottom" wrapText="1"/>
    </xf>
    <xf borderId="0" fillId="2" fontId="186" numFmtId="0" xfId="0" applyAlignment="1" applyFont="1">
      <alignment vertical="bottom"/>
    </xf>
    <xf borderId="0" fillId="2" fontId="3" numFmtId="0" xfId="0" applyAlignment="1" applyFont="1">
      <alignment vertical="bottom"/>
    </xf>
    <xf borderId="0" fillId="2" fontId="187" numFmtId="0" xfId="0" applyAlignment="1" applyFont="1">
      <alignment vertical="bottom"/>
    </xf>
    <xf borderId="0" fillId="0" fontId="188" numFmtId="0" xfId="0" applyAlignment="1" applyFont="1">
      <alignment vertical="bottom"/>
    </xf>
    <xf borderId="0" fillId="24" fontId="4" numFmtId="0" xfId="0" applyAlignment="1" applyFont="1">
      <alignment shrinkToFit="0" vertical="bottom" wrapText="1"/>
    </xf>
    <xf borderId="0" fillId="2" fontId="189" numFmtId="0" xfId="0" applyAlignment="1" applyFont="1">
      <alignment vertical="bottom"/>
    </xf>
    <xf borderId="0" fillId="2" fontId="4" numFmtId="0" xfId="0" applyAlignment="1" applyFont="1">
      <alignment shrinkToFit="0" vertical="bottom" wrapText="1"/>
    </xf>
    <xf borderId="0" fillId="40" fontId="4" numFmtId="0" xfId="0" applyAlignment="1" applyFill="1" applyFont="1">
      <alignment vertical="bottom"/>
    </xf>
    <xf borderId="4" fillId="40" fontId="4" numFmtId="0" xfId="0" applyAlignment="1" applyBorder="1" applyFont="1">
      <alignment shrinkToFit="0" vertical="bottom" wrapText="1"/>
    </xf>
    <xf borderId="5" fillId="40" fontId="3" numFmtId="0" xfId="0" applyAlignment="1" applyBorder="1" applyFont="1">
      <alignment vertical="bottom"/>
    </xf>
    <xf borderId="6" fillId="40" fontId="3" numFmtId="0" xfId="0" applyAlignment="1" applyBorder="1" applyFont="1">
      <alignment vertical="bottom"/>
    </xf>
    <xf borderId="6" fillId="40" fontId="4" numFmtId="0" xfId="0" applyAlignment="1" applyBorder="1" applyFont="1">
      <alignment vertical="bottom"/>
    </xf>
    <xf borderId="5" fillId="40" fontId="4" numFmtId="0" xfId="0" applyAlignment="1" applyBorder="1" applyFont="1">
      <alignment vertical="bottom"/>
    </xf>
    <xf borderId="0" fillId="16" fontId="4" numFmtId="0" xfId="0" applyAlignment="1" applyFont="1">
      <alignment vertical="bottom"/>
    </xf>
    <xf borderId="4" fillId="16" fontId="4" numFmtId="0" xfId="0" applyAlignment="1" applyBorder="1" applyFont="1">
      <alignment vertical="bottom"/>
    </xf>
    <xf borderId="1" fillId="41" fontId="186" numFmtId="178" xfId="0" applyAlignment="1" applyBorder="1" applyFill="1" applyFont="1" applyNumberFormat="1">
      <alignment horizontal="right" vertical="bottom"/>
    </xf>
    <xf borderId="4" fillId="16" fontId="186" numFmtId="0" xfId="0" applyAlignment="1" applyBorder="1" applyFont="1">
      <alignment horizontal="right" vertical="bottom"/>
    </xf>
    <xf borderId="5" fillId="2" fontId="3" numFmtId="0" xfId="0" applyAlignment="1" applyBorder="1" applyFont="1">
      <alignment vertical="bottom"/>
    </xf>
    <xf borderId="6" fillId="2" fontId="3" numFmtId="0" xfId="0" applyAlignment="1" applyBorder="1" applyFont="1">
      <alignment vertical="bottom"/>
    </xf>
    <xf borderId="7" fillId="34" fontId="186" numFmtId="0" xfId="0" applyAlignment="1" applyBorder="1" applyFont="1">
      <alignment horizontal="right" vertical="bottom"/>
    </xf>
    <xf borderId="11" fillId="41" fontId="186" numFmtId="178" xfId="0" applyAlignment="1" applyBorder="1" applyFont="1" applyNumberFormat="1">
      <alignment horizontal="right" vertical="bottom"/>
    </xf>
    <xf borderId="7" fillId="16" fontId="186" numFmtId="0" xfId="0" applyAlignment="1" applyBorder="1" applyFont="1">
      <alignment horizontal="right" vertical="bottom"/>
    </xf>
    <xf borderId="19" fillId="0" fontId="4" numFmtId="0" xfId="0" applyAlignment="1" applyBorder="1" applyFont="1">
      <alignment vertical="bottom"/>
    </xf>
    <xf borderId="20" fillId="0" fontId="3" numFmtId="0" xfId="0" applyAlignment="1" applyBorder="1" applyFont="1">
      <alignment vertical="bottom"/>
    </xf>
    <xf borderId="21" fillId="0" fontId="3" numFmtId="0" xfId="0" applyAlignment="1" applyBorder="1" applyFont="1">
      <alignment vertical="bottom"/>
    </xf>
    <xf borderId="3" fillId="0" fontId="3" numFmtId="0" xfId="0" applyAlignment="1" applyBorder="1" applyFont="1">
      <alignment vertical="bottom"/>
    </xf>
    <xf borderId="18" fillId="0" fontId="151" numFmtId="0" xfId="0" applyAlignment="1" applyBorder="1" applyFont="1">
      <alignment horizontal="right" vertical="bottom"/>
    </xf>
    <xf borderId="18" fillId="0" fontId="3" numFmtId="0" xfId="0" applyAlignment="1" applyBorder="1" applyFont="1">
      <alignment horizontal="right" vertical="bottom"/>
    </xf>
    <xf borderId="7" fillId="0" fontId="3" numFmtId="0" xfId="0" applyAlignment="1" applyBorder="1" applyFont="1">
      <alignment vertical="bottom"/>
    </xf>
    <xf borderId="17" fillId="10" fontId="3" numFmtId="178" xfId="0" applyAlignment="1" applyBorder="1" applyFont="1" applyNumberFormat="1">
      <alignment horizontal="right" vertical="bottom"/>
    </xf>
    <xf borderId="4" fillId="40" fontId="190" numFmtId="0" xfId="0" applyAlignment="1" applyBorder="1" applyFont="1">
      <alignment horizontal="center" readingOrder="0" vertical="bottom"/>
    </xf>
    <xf borderId="5" fillId="40" fontId="190" numFmtId="0" xfId="0" applyAlignment="1" applyBorder="1" applyFont="1">
      <alignment horizontal="center" readingOrder="0" shrinkToFit="0" vertical="bottom" wrapText="0"/>
    </xf>
    <xf borderId="5" fillId="40" fontId="191" numFmtId="0" xfId="0" applyAlignment="1" applyBorder="1" applyFont="1">
      <alignment horizontal="center" readingOrder="0" shrinkToFit="0" vertical="bottom" wrapText="0"/>
    </xf>
    <xf borderId="7" fillId="16" fontId="190" numFmtId="0" xfId="0" applyAlignment="1" applyBorder="1" applyFont="1">
      <alignment horizontal="left" readingOrder="0" vertical="bottom"/>
    </xf>
    <xf borderId="8" fillId="42" fontId="190" numFmtId="190" xfId="0" applyAlignment="1" applyBorder="1" applyFill="1" applyFont="1" applyNumberFormat="1">
      <alignment horizontal="right" readingOrder="0" shrinkToFit="0" vertical="bottom" wrapText="0"/>
    </xf>
    <xf borderId="8" fillId="43" fontId="192" numFmtId="0" xfId="0" applyAlignment="1" applyBorder="1" applyFill="1" applyFont="1">
      <alignment horizontal="right" readingOrder="0" shrinkToFit="0" vertical="bottom" wrapText="0"/>
    </xf>
    <xf borderId="8" fillId="0" fontId="192" numFmtId="0" xfId="0" applyAlignment="1" applyBorder="1" applyFont="1">
      <alignment horizontal="right" readingOrder="0" shrinkToFit="0" vertical="bottom" wrapText="0"/>
    </xf>
    <xf borderId="7" fillId="10" fontId="190" numFmtId="0" xfId="0" applyAlignment="1" applyBorder="1" applyFont="1">
      <alignment horizontal="left" readingOrder="0" vertical="bottom"/>
    </xf>
    <xf borderId="8" fillId="10" fontId="192" numFmtId="1" xfId="0" applyAlignment="1" applyBorder="1" applyFont="1" applyNumberFormat="1">
      <alignment horizontal="right" readingOrder="0" shrinkToFit="0" vertical="bottom" wrapText="0"/>
    </xf>
    <xf borderId="8" fillId="10" fontId="192" numFmtId="0" xfId="0" applyAlignment="1" applyBorder="1" applyFont="1">
      <alignment horizontal="right" readingOrder="0" shrinkToFit="0" vertical="bottom" wrapText="0"/>
    </xf>
    <xf borderId="7" fillId="16" fontId="190" numFmtId="0" xfId="0" applyAlignment="1" applyBorder="1" applyFont="1">
      <alignment horizontal="left" readingOrder="0"/>
    </xf>
  </cellXfs>
  <cellStyles count="1">
    <cellStyle xfId="0" name="Normal" builtinId="0"/>
  </cellStyles>
  <dxfs count="33">
    <dxf>
      <font/>
      <fill>
        <patternFill patternType="none"/>
      </fill>
      <border/>
    </dxf>
    <dxf>
      <font/>
      <fill>
        <patternFill patternType="solid">
          <fgColor rgb="FFF3F3F3"/>
          <bgColor rgb="FFF3F3F3"/>
        </patternFill>
      </fill>
      <border/>
    </dxf>
    <dxf>
      <font/>
      <fill>
        <patternFill patternType="solid">
          <fgColor rgb="FFFFFFFF"/>
          <bgColor rgb="FFFFFFFF"/>
        </patternFill>
      </fill>
      <border/>
    </dxf>
    <dxf>
      <font/>
      <fill>
        <patternFill patternType="solid">
          <fgColor rgb="FFFFFF00"/>
          <bgColor rgb="FFFFFF00"/>
        </patternFill>
      </fill>
      <border/>
    </dxf>
    <dxf>
      <font/>
      <fill>
        <patternFill patternType="none"/>
      </fill>
      <border/>
    </dxf>
    <dxf>
      <font/>
      <fill>
        <patternFill patternType="solid">
          <fgColor rgb="FFEA9999"/>
          <bgColor rgb="FFEA9999"/>
        </patternFill>
      </fill>
      <border/>
    </dxf>
    <dxf>
      <font/>
      <fill>
        <patternFill patternType="solid">
          <fgColor rgb="FFCFE2F3"/>
          <bgColor rgb="FFCFE2F3"/>
        </patternFill>
      </fill>
      <border/>
    </dxf>
    <dxf>
      <font/>
      <fill>
        <patternFill patternType="solid">
          <fgColor rgb="FFF6B26B"/>
          <bgColor rgb="FFF6B26B"/>
        </patternFill>
      </fill>
      <border/>
    </dxf>
    <dxf>
      <font/>
      <fill>
        <patternFill patternType="solid">
          <fgColor rgb="FFB7E1CD"/>
          <bgColor rgb="FFB7E1CD"/>
        </patternFill>
      </fill>
      <border/>
    </dxf>
    <dxf>
      <font/>
      <fill>
        <patternFill patternType="solid">
          <fgColor rgb="FFF4C7C3"/>
          <bgColor rgb="FFF4C7C3"/>
        </patternFill>
      </fill>
      <border/>
    </dxf>
    <dxf>
      <font>
        <color rgb="FFC53929"/>
      </font>
      <fill>
        <patternFill patternType="none"/>
      </fill>
      <border/>
    </dxf>
    <dxf>
      <font/>
      <fill>
        <patternFill patternType="solid">
          <fgColor rgb="FFC9DAF8"/>
          <bgColor rgb="FFC9DAF8"/>
        </patternFill>
      </fill>
      <border/>
    </dxf>
    <dxf>
      <font/>
      <fill>
        <patternFill patternType="solid">
          <fgColor rgb="FF999999"/>
          <bgColor rgb="FF999999"/>
        </patternFill>
      </fill>
      <border/>
    </dxf>
    <dxf>
      <font/>
      <fill>
        <patternFill patternType="solid">
          <fgColor rgb="FFFFD966"/>
          <bgColor rgb="FFFFD966"/>
        </patternFill>
      </fill>
      <border/>
    </dxf>
    <dxf>
      <font/>
      <fill>
        <patternFill patternType="solid">
          <fgColor rgb="FFF9CB9C"/>
          <bgColor rgb="FFF9CB9C"/>
        </patternFill>
      </fill>
      <border/>
    </dxf>
    <dxf>
      <font/>
      <fill>
        <patternFill patternType="solid">
          <fgColor rgb="FFB6D7A8"/>
          <bgColor rgb="FFB6D7A8"/>
        </patternFill>
      </fill>
      <border/>
    </dxf>
    <dxf>
      <font/>
      <fill>
        <patternFill patternType="solid">
          <fgColor rgb="FFD9D2E9"/>
          <bgColor rgb="FFD9D2E9"/>
        </patternFill>
      </fill>
      <border/>
    </dxf>
    <dxf>
      <font/>
      <fill>
        <patternFill patternType="solid">
          <fgColor rgb="FFD9D9D9"/>
          <bgColor rgb="FFD9D9D9"/>
        </patternFill>
      </fill>
      <border/>
    </dxf>
    <dxf>
      <font/>
      <fill>
        <patternFill patternType="solid">
          <fgColor rgb="FFD9EAD3"/>
          <bgColor rgb="FFD9EAD3"/>
        </patternFill>
      </fill>
      <border/>
    </dxf>
    <dxf>
      <font/>
      <fill>
        <patternFill patternType="solid">
          <fgColor rgb="FFEAD1DC"/>
          <bgColor rgb="FFEAD1DC"/>
        </patternFill>
      </fill>
      <border/>
    </dxf>
    <dxf>
      <font>
        <color rgb="FF666666"/>
      </font>
      <fill>
        <patternFill patternType="solid">
          <fgColor rgb="FF999999"/>
          <bgColor rgb="FF999999"/>
        </patternFill>
      </fill>
      <border/>
    </dxf>
    <dxf>
      <font/>
      <fill>
        <patternFill patternType="solid">
          <fgColor rgb="FFFCE5CD"/>
          <bgColor rgb="FFFCE5CD"/>
        </patternFill>
      </fill>
      <border/>
    </dxf>
    <dxf>
      <font/>
      <fill>
        <patternFill patternType="solid">
          <fgColor rgb="FFF4CCCC"/>
          <bgColor rgb="FFF4CCCC"/>
        </patternFill>
      </fill>
      <border/>
    </dxf>
    <dxf>
      <font/>
      <fill>
        <patternFill patternType="solid">
          <fgColor rgb="FFD5A6BD"/>
          <bgColor rgb="FFD5A6BD"/>
        </patternFill>
      </fill>
      <border/>
    </dxf>
    <dxf>
      <font/>
      <fill>
        <patternFill patternType="solid">
          <fgColor rgb="FFFFFFFF"/>
          <bgColor rgb="FFFFFFFF"/>
        </patternFill>
      </fill>
      <border/>
    </dxf>
    <dxf>
      <font/>
      <fill>
        <patternFill patternType="solid">
          <fgColor rgb="FFFF0000"/>
          <bgColor rgb="FFFF0000"/>
        </patternFill>
      </fill>
      <border/>
    </dxf>
    <dxf>
      <font>
        <color rgb="FFFF0000"/>
      </font>
      <fill>
        <patternFill patternType="solid">
          <fgColor rgb="FFFF0000"/>
          <bgColor rgb="FFFF0000"/>
        </patternFill>
      </fill>
      <border/>
    </dxf>
    <dxf>
      <font>
        <color rgb="FF000000"/>
      </font>
      <fill>
        <patternFill patternType="solid">
          <fgColor rgb="FFCCCCCC"/>
          <bgColor rgb="FFCCCCCC"/>
        </patternFill>
      </fill>
      <border/>
    </dxf>
    <dxf>
      <font/>
      <fill>
        <patternFill patternType="solid">
          <fgColor rgb="FF9FC5E8"/>
          <bgColor rgb="FF9FC5E8"/>
        </patternFill>
      </fill>
      <border/>
    </dxf>
    <dxf>
      <font/>
      <fill>
        <patternFill patternType="solid">
          <fgColor rgb="FFA4C2F4"/>
          <bgColor rgb="FFA4C2F4"/>
        </patternFill>
      </fill>
      <border/>
    </dxf>
    <dxf>
      <font/>
      <fill>
        <patternFill patternType="solid">
          <fgColor rgb="FF666666"/>
          <bgColor rgb="FF666666"/>
        </patternFill>
      </fill>
      <border/>
    </dxf>
    <dxf>
      <font>
        <color rgb="FF000000"/>
      </font>
      <fill>
        <patternFill patternType="solid">
          <fgColor rgb="FF666666"/>
          <bgColor rgb="FF666666"/>
        </patternFill>
      </fill>
      <border/>
    </dxf>
    <dxf>
      <font/>
      <fill>
        <patternFill patternType="solid">
          <fgColor rgb="FFCCCCCC"/>
          <bgColor rgb="FFCCCCCC"/>
        </patternFill>
      </fill>
      <border/>
    </dxf>
  </dxfs>
  <tableStyles count="4">
    <tableStyle count="2" pivot="0" name="02_施策-style">
      <tableStyleElement dxfId="1" type="firstRowStripe"/>
      <tableStyleElement dxfId="2" type="secondRowStripe"/>
    </tableStyle>
    <tableStyle count="2" pivot="0" name="02_施策-style 2">
      <tableStyleElement dxfId="1" type="firstRowStripe"/>
      <tableStyleElement dxfId="2" type="secondRowStripe"/>
    </tableStyle>
    <tableStyle count="2" pivot="0" name="03_制作依頼一覧-style">
      <tableStyleElement dxfId="2" type="firstRowStripe"/>
      <tableStyleElement dxfId="1" type="secondRowStripe"/>
    </tableStyle>
    <tableStyle count="2" pivot="0" name="03_制作依頼一覧 のテンプレ-style">
      <tableStyleElement dxfId="2" type="firstRowStripe"/>
      <tableStyleElement dxfId="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1" Type="http://schemas.openxmlformats.org/officeDocument/2006/relationships/worksheet" Target="worksheets/sheet3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9.xml.rels><?xml version="1.0" encoding="UTF-8" standalone="yes"?><Relationships xmlns="http://schemas.openxmlformats.org/package/2006/relationships"><Relationship Id="rId1" Type="http://schemas.openxmlformats.org/officeDocument/2006/relationships/image" Target="../media/image5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69.png"/></Relationships>
</file>

<file path=xl/drawings/_rels/drawing32.xml.rels><?xml version="1.0" encoding="UTF-8" standalone="yes"?><Relationships xmlns="http://schemas.openxmlformats.org/package/2006/relationships"><Relationship Id="rId20" Type="http://schemas.openxmlformats.org/officeDocument/2006/relationships/image" Target="../media/image14.png"/><Relationship Id="rId22" Type="http://schemas.openxmlformats.org/officeDocument/2006/relationships/image" Target="../media/image38.png"/><Relationship Id="rId21" Type="http://schemas.openxmlformats.org/officeDocument/2006/relationships/image" Target="../media/image13.png"/><Relationship Id="rId24" Type="http://schemas.openxmlformats.org/officeDocument/2006/relationships/image" Target="../media/image18.png"/><Relationship Id="rId23" Type="http://schemas.openxmlformats.org/officeDocument/2006/relationships/image" Target="../media/image19.png"/><Relationship Id="rId1" Type="http://schemas.openxmlformats.org/officeDocument/2006/relationships/image" Target="../media/image3.png"/><Relationship Id="rId2" Type="http://schemas.openxmlformats.org/officeDocument/2006/relationships/image" Target="../media/image6.png"/><Relationship Id="rId3" Type="http://schemas.openxmlformats.org/officeDocument/2006/relationships/image" Target="../media/image30.png"/><Relationship Id="rId4" Type="http://schemas.openxmlformats.org/officeDocument/2006/relationships/image" Target="../media/image9.png"/><Relationship Id="rId9" Type="http://schemas.openxmlformats.org/officeDocument/2006/relationships/image" Target="../media/image15.png"/><Relationship Id="rId26" Type="http://schemas.openxmlformats.org/officeDocument/2006/relationships/image" Target="../media/image22.png"/><Relationship Id="rId25" Type="http://schemas.openxmlformats.org/officeDocument/2006/relationships/image" Target="../media/image35.png"/><Relationship Id="rId28" Type="http://schemas.openxmlformats.org/officeDocument/2006/relationships/image" Target="../media/image32.png"/><Relationship Id="rId27" Type="http://schemas.openxmlformats.org/officeDocument/2006/relationships/image" Target="../media/image24.png"/><Relationship Id="rId5" Type="http://schemas.openxmlformats.org/officeDocument/2006/relationships/image" Target="../media/image11.png"/><Relationship Id="rId6" Type="http://schemas.openxmlformats.org/officeDocument/2006/relationships/image" Target="../media/image7.png"/><Relationship Id="rId29" Type="http://schemas.openxmlformats.org/officeDocument/2006/relationships/image" Target="../media/image40.png"/><Relationship Id="rId7" Type="http://schemas.openxmlformats.org/officeDocument/2006/relationships/image" Target="../media/image10.png"/><Relationship Id="rId8" Type="http://schemas.openxmlformats.org/officeDocument/2006/relationships/image" Target="../media/image8.png"/><Relationship Id="rId31" Type="http://schemas.openxmlformats.org/officeDocument/2006/relationships/image" Target="../media/image39.png"/><Relationship Id="rId30" Type="http://schemas.openxmlformats.org/officeDocument/2006/relationships/image" Target="../media/image25.png"/><Relationship Id="rId11" Type="http://schemas.openxmlformats.org/officeDocument/2006/relationships/image" Target="../media/image21.png"/><Relationship Id="rId33" Type="http://schemas.openxmlformats.org/officeDocument/2006/relationships/image" Target="../media/image29.png"/><Relationship Id="rId10" Type="http://schemas.openxmlformats.org/officeDocument/2006/relationships/image" Target="../media/image5.png"/><Relationship Id="rId32" Type="http://schemas.openxmlformats.org/officeDocument/2006/relationships/image" Target="../media/image27.png"/><Relationship Id="rId13" Type="http://schemas.openxmlformats.org/officeDocument/2006/relationships/image" Target="../media/image33.png"/><Relationship Id="rId12" Type="http://schemas.openxmlformats.org/officeDocument/2006/relationships/image" Target="../media/image12.png"/><Relationship Id="rId34" Type="http://schemas.openxmlformats.org/officeDocument/2006/relationships/image" Target="../media/image31.png"/><Relationship Id="rId15" Type="http://schemas.openxmlformats.org/officeDocument/2006/relationships/image" Target="../media/image28.png"/><Relationship Id="rId14" Type="http://schemas.openxmlformats.org/officeDocument/2006/relationships/image" Target="../media/image36.png"/><Relationship Id="rId17" Type="http://schemas.openxmlformats.org/officeDocument/2006/relationships/image" Target="../media/image23.png"/><Relationship Id="rId16" Type="http://schemas.openxmlformats.org/officeDocument/2006/relationships/image" Target="../media/image16.png"/><Relationship Id="rId19" Type="http://schemas.openxmlformats.org/officeDocument/2006/relationships/image" Target="../media/image20.png"/><Relationship Id="rId18" Type="http://schemas.openxmlformats.org/officeDocument/2006/relationships/image" Target="../media/image17.png"/></Relationships>
</file>

<file path=xl/drawings/_rels/drawing33.xml.rels><?xml version="1.0" encoding="UTF-8" standalone="yes"?><Relationships xmlns="http://schemas.openxmlformats.org/package/2006/relationships"><Relationship Id="rId40" Type="http://schemas.openxmlformats.org/officeDocument/2006/relationships/image" Target="../media/image84.png"/><Relationship Id="rId20" Type="http://schemas.openxmlformats.org/officeDocument/2006/relationships/image" Target="../media/image67.png"/><Relationship Id="rId42" Type="http://schemas.openxmlformats.org/officeDocument/2006/relationships/image" Target="../media/image88.png"/><Relationship Id="rId41" Type="http://schemas.openxmlformats.org/officeDocument/2006/relationships/image" Target="../media/image87.png"/><Relationship Id="rId22" Type="http://schemas.openxmlformats.org/officeDocument/2006/relationships/image" Target="../media/image52.png"/><Relationship Id="rId44" Type="http://schemas.openxmlformats.org/officeDocument/2006/relationships/image" Target="../media/image79.png"/><Relationship Id="rId21" Type="http://schemas.openxmlformats.org/officeDocument/2006/relationships/image" Target="../media/image48.png"/><Relationship Id="rId43" Type="http://schemas.openxmlformats.org/officeDocument/2006/relationships/image" Target="../media/image27.png"/><Relationship Id="rId24" Type="http://schemas.openxmlformats.org/officeDocument/2006/relationships/image" Target="../media/image50.png"/><Relationship Id="rId23" Type="http://schemas.openxmlformats.org/officeDocument/2006/relationships/image" Target="../media/image61.png"/><Relationship Id="rId45" Type="http://schemas.openxmlformats.org/officeDocument/2006/relationships/image" Target="../media/image102.png"/><Relationship Id="rId1" Type="http://schemas.openxmlformats.org/officeDocument/2006/relationships/image" Target="../media/image26.png"/><Relationship Id="rId2" Type="http://schemas.openxmlformats.org/officeDocument/2006/relationships/image" Target="../media/image37.png"/><Relationship Id="rId3" Type="http://schemas.openxmlformats.org/officeDocument/2006/relationships/image" Target="../media/image34.png"/><Relationship Id="rId4" Type="http://schemas.openxmlformats.org/officeDocument/2006/relationships/image" Target="../media/image42.png"/><Relationship Id="rId9" Type="http://schemas.openxmlformats.org/officeDocument/2006/relationships/image" Target="../media/image47.png"/><Relationship Id="rId26" Type="http://schemas.openxmlformats.org/officeDocument/2006/relationships/image" Target="../media/image58.png"/><Relationship Id="rId25" Type="http://schemas.openxmlformats.org/officeDocument/2006/relationships/image" Target="../media/image72.png"/><Relationship Id="rId28" Type="http://schemas.openxmlformats.org/officeDocument/2006/relationships/image" Target="../media/image83.png"/><Relationship Id="rId27" Type="http://schemas.openxmlformats.org/officeDocument/2006/relationships/image" Target="../media/image60.png"/><Relationship Id="rId5" Type="http://schemas.openxmlformats.org/officeDocument/2006/relationships/image" Target="../media/image41.png"/><Relationship Id="rId6" Type="http://schemas.openxmlformats.org/officeDocument/2006/relationships/image" Target="../media/image49.png"/><Relationship Id="rId29" Type="http://schemas.openxmlformats.org/officeDocument/2006/relationships/image" Target="../media/image71.png"/><Relationship Id="rId7" Type="http://schemas.openxmlformats.org/officeDocument/2006/relationships/image" Target="../media/image62.png"/><Relationship Id="rId8" Type="http://schemas.openxmlformats.org/officeDocument/2006/relationships/image" Target="../media/image65.png"/><Relationship Id="rId31" Type="http://schemas.openxmlformats.org/officeDocument/2006/relationships/image" Target="../media/image74.png"/><Relationship Id="rId30" Type="http://schemas.openxmlformats.org/officeDocument/2006/relationships/image" Target="../media/image63.png"/><Relationship Id="rId11" Type="http://schemas.openxmlformats.org/officeDocument/2006/relationships/image" Target="../media/image66.png"/><Relationship Id="rId33" Type="http://schemas.openxmlformats.org/officeDocument/2006/relationships/image" Target="../media/image80.png"/><Relationship Id="rId10" Type="http://schemas.openxmlformats.org/officeDocument/2006/relationships/image" Target="../media/image59.png"/><Relationship Id="rId32" Type="http://schemas.openxmlformats.org/officeDocument/2006/relationships/image" Target="../media/image106.png"/><Relationship Id="rId13" Type="http://schemas.openxmlformats.org/officeDocument/2006/relationships/image" Target="../media/image44.png"/><Relationship Id="rId35" Type="http://schemas.openxmlformats.org/officeDocument/2006/relationships/image" Target="../media/image39.png"/><Relationship Id="rId12" Type="http://schemas.openxmlformats.org/officeDocument/2006/relationships/image" Target="../media/image43.png"/><Relationship Id="rId34" Type="http://schemas.openxmlformats.org/officeDocument/2006/relationships/image" Target="../media/image73.png"/><Relationship Id="rId15" Type="http://schemas.openxmlformats.org/officeDocument/2006/relationships/image" Target="../media/image54.png"/><Relationship Id="rId37" Type="http://schemas.openxmlformats.org/officeDocument/2006/relationships/image" Target="../media/image75.png"/><Relationship Id="rId14" Type="http://schemas.openxmlformats.org/officeDocument/2006/relationships/image" Target="../media/image53.png"/><Relationship Id="rId36" Type="http://schemas.openxmlformats.org/officeDocument/2006/relationships/image" Target="../media/image70.png"/><Relationship Id="rId17" Type="http://schemas.openxmlformats.org/officeDocument/2006/relationships/image" Target="../media/image45.png"/><Relationship Id="rId39" Type="http://schemas.openxmlformats.org/officeDocument/2006/relationships/image" Target="../media/image77.png"/><Relationship Id="rId16" Type="http://schemas.openxmlformats.org/officeDocument/2006/relationships/image" Target="../media/image56.png"/><Relationship Id="rId38" Type="http://schemas.openxmlformats.org/officeDocument/2006/relationships/image" Target="../media/image78.png"/><Relationship Id="rId19" Type="http://schemas.openxmlformats.org/officeDocument/2006/relationships/image" Target="../media/image46.png"/><Relationship Id="rId18" Type="http://schemas.openxmlformats.org/officeDocument/2006/relationships/image" Target="../media/image51.png"/></Relationships>
</file>

<file path=xl/drawings/_rels/drawing34.xml.rels><?xml version="1.0" encoding="UTF-8" standalone="yes"?><Relationships xmlns="http://schemas.openxmlformats.org/package/2006/relationships"><Relationship Id="rId40" Type="http://schemas.openxmlformats.org/officeDocument/2006/relationships/image" Target="../media/image134.png"/><Relationship Id="rId42" Type="http://schemas.openxmlformats.org/officeDocument/2006/relationships/image" Target="../media/image119.png"/><Relationship Id="rId41" Type="http://schemas.openxmlformats.org/officeDocument/2006/relationships/image" Target="../media/image132.png"/><Relationship Id="rId44" Type="http://schemas.openxmlformats.org/officeDocument/2006/relationships/image" Target="../media/image127.png"/><Relationship Id="rId43" Type="http://schemas.openxmlformats.org/officeDocument/2006/relationships/image" Target="../media/image70.png"/><Relationship Id="rId46" Type="http://schemas.openxmlformats.org/officeDocument/2006/relationships/image" Target="../media/image136.png"/><Relationship Id="rId45" Type="http://schemas.openxmlformats.org/officeDocument/2006/relationships/image" Target="../media/image128.png"/><Relationship Id="rId1" Type="http://schemas.openxmlformats.org/officeDocument/2006/relationships/image" Target="../media/image76.png"/><Relationship Id="rId2" Type="http://schemas.openxmlformats.org/officeDocument/2006/relationships/image" Target="../media/image94.png"/><Relationship Id="rId3" Type="http://schemas.openxmlformats.org/officeDocument/2006/relationships/image" Target="../media/image89.png"/><Relationship Id="rId4" Type="http://schemas.openxmlformats.org/officeDocument/2006/relationships/image" Target="../media/image82.png"/><Relationship Id="rId9" Type="http://schemas.openxmlformats.org/officeDocument/2006/relationships/image" Target="../media/image92.png"/><Relationship Id="rId48" Type="http://schemas.openxmlformats.org/officeDocument/2006/relationships/image" Target="../media/image122.png"/><Relationship Id="rId47" Type="http://schemas.openxmlformats.org/officeDocument/2006/relationships/image" Target="../media/image155.png"/><Relationship Id="rId49" Type="http://schemas.openxmlformats.org/officeDocument/2006/relationships/image" Target="../media/image137.png"/><Relationship Id="rId5" Type="http://schemas.openxmlformats.org/officeDocument/2006/relationships/image" Target="../media/image86.png"/><Relationship Id="rId6" Type="http://schemas.openxmlformats.org/officeDocument/2006/relationships/image" Target="../media/image81.png"/><Relationship Id="rId7" Type="http://schemas.openxmlformats.org/officeDocument/2006/relationships/image" Target="../media/image98.png"/><Relationship Id="rId8" Type="http://schemas.openxmlformats.org/officeDocument/2006/relationships/image" Target="../media/image91.png"/><Relationship Id="rId31" Type="http://schemas.openxmlformats.org/officeDocument/2006/relationships/image" Target="../media/image131.png"/><Relationship Id="rId30" Type="http://schemas.openxmlformats.org/officeDocument/2006/relationships/image" Target="../media/image121.png"/><Relationship Id="rId33" Type="http://schemas.openxmlformats.org/officeDocument/2006/relationships/image" Target="../media/image116.png"/><Relationship Id="rId32" Type="http://schemas.openxmlformats.org/officeDocument/2006/relationships/image" Target="../media/image124.png"/><Relationship Id="rId35" Type="http://schemas.openxmlformats.org/officeDocument/2006/relationships/image" Target="../media/image73.png"/><Relationship Id="rId34" Type="http://schemas.openxmlformats.org/officeDocument/2006/relationships/image" Target="../media/image118.png"/><Relationship Id="rId37" Type="http://schemas.openxmlformats.org/officeDocument/2006/relationships/image" Target="../media/image125.png"/><Relationship Id="rId36" Type="http://schemas.openxmlformats.org/officeDocument/2006/relationships/image" Target="../media/image114.png"/><Relationship Id="rId39" Type="http://schemas.openxmlformats.org/officeDocument/2006/relationships/image" Target="../media/image111.png"/><Relationship Id="rId38" Type="http://schemas.openxmlformats.org/officeDocument/2006/relationships/image" Target="../media/image175.png"/><Relationship Id="rId20" Type="http://schemas.openxmlformats.org/officeDocument/2006/relationships/image" Target="../media/image100.png"/><Relationship Id="rId22" Type="http://schemas.openxmlformats.org/officeDocument/2006/relationships/image" Target="../media/image158.png"/><Relationship Id="rId21" Type="http://schemas.openxmlformats.org/officeDocument/2006/relationships/image" Target="../media/image107.png"/><Relationship Id="rId24" Type="http://schemas.openxmlformats.org/officeDocument/2006/relationships/image" Target="../media/image104.png"/><Relationship Id="rId23" Type="http://schemas.openxmlformats.org/officeDocument/2006/relationships/image" Target="../media/image108.png"/><Relationship Id="rId26" Type="http://schemas.openxmlformats.org/officeDocument/2006/relationships/image" Target="../media/image117.png"/><Relationship Id="rId25" Type="http://schemas.openxmlformats.org/officeDocument/2006/relationships/image" Target="../media/image110.png"/><Relationship Id="rId28" Type="http://schemas.openxmlformats.org/officeDocument/2006/relationships/image" Target="../media/image115.png"/><Relationship Id="rId27" Type="http://schemas.openxmlformats.org/officeDocument/2006/relationships/image" Target="../media/image112.png"/><Relationship Id="rId29" Type="http://schemas.openxmlformats.org/officeDocument/2006/relationships/image" Target="../media/image113.png"/><Relationship Id="rId51" Type="http://schemas.openxmlformats.org/officeDocument/2006/relationships/image" Target="../media/image146.png"/><Relationship Id="rId50" Type="http://schemas.openxmlformats.org/officeDocument/2006/relationships/image" Target="../media/image102.png"/><Relationship Id="rId52" Type="http://schemas.openxmlformats.org/officeDocument/2006/relationships/image" Target="../media/image150.png"/><Relationship Id="rId11" Type="http://schemas.openxmlformats.org/officeDocument/2006/relationships/image" Target="../media/image85.png"/><Relationship Id="rId10" Type="http://schemas.openxmlformats.org/officeDocument/2006/relationships/image" Target="../media/image95.png"/><Relationship Id="rId13" Type="http://schemas.openxmlformats.org/officeDocument/2006/relationships/image" Target="../media/image105.png"/><Relationship Id="rId12" Type="http://schemas.openxmlformats.org/officeDocument/2006/relationships/image" Target="../media/image93.png"/><Relationship Id="rId15" Type="http://schemas.openxmlformats.org/officeDocument/2006/relationships/image" Target="../media/image97.png"/><Relationship Id="rId14" Type="http://schemas.openxmlformats.org/officeDocument/2006/relationships/image" Target="../media/image109.png"/><Relationship Id="rId17" Type="http://schemas.openxmlformats.org/officeDocument/2006/relationships/image" Target="../media/image90.png"/><Relationship Id="rId16" Type="http://schemas.openxmlformats.org/officeDocument/2006/relationships/image" Target="../media/image99.png"/><Relationship Id="rId19" Type="http://schemas.openxmlformats.org/officeDocument/2006/relationships/image" Target="../media/image101.png"/><Relationship Id="rId18" Type="http://schemas.openxmlformats.org/officeDocument/2006/relationships/image" Target="../media/image96.png"/></Relationships>
</file>

<file path=xl/drawings/_rels/drawing35.xml.rels><?xml version="1.0" encoding="UTF-8" standalone="yes"?><Relationships xmlns="http://schemas.openxmlformats.org/package/2006/relationships"><Relationship Id="rId40" Type="http://schemas.openxmlformats.org/officeDocument/2006/relationships/image" Target="../media/image88.png"/><Relationship Id="rId42" Type="http://schemas.openxmlformats.org/officeDocument/2006/relationships/image" Target="../media/image79.png"/><Relationship Id="rId41" Type="http://schemas.openxmlformats.org/officeDocument/2006/relationships/image" Target="../media/image27.png"/><Relationship Id="rId1" Type="http://schemas.openxmlformats.org/officeDocument/2006/relationships/image" Target="../media/image49.png"/><Relationship Id="rId2" Type="http://schemas.openxmlformats.org/officeDocument/2006/relationships/image" Target="../media/image65.png"/><Relationship Id="rId3" Type="http://schemas.openxmlformats.org/officeDocument/2006/relationships/image" Target="../media/image47.png"/><Relationship Id="rId4" Type="http://schemas.openxmlformats.org/officeDocument/2006/relationships/image" Target="../media/image59.png"/><Relationship Id="rId9" Type="http://schemas.openxmlformats.org/officeDocument/2006/relationships/image" Target="../media/image54.png"/><Relationship Id="rId5" Type="http://schemas.openxmlformats.org/officeDocument/2006/relationships/image" Target="../media/image66.png"/><Relationship Id="rId6" Type="http://schemas.openxmlformats.org/officeDocument/2006/relationships/image" Target="../media/image43.png"/><Relationship Id="rId7" Type="http://schemas.openxmlformats.org/officeDocument/2006/relationships/image" Target="../media/image44.png"/><Relationship Id="rId8" Type="http://schemas.openxmlformats.org/officeDocument/2006/relationships/image" Target="../media/image53.png"/><Relationship Id="rId31" Type="http://schemas.openxmlformats.org/officeDocument/2006/relationships/image" Target="../media/image179.png"/><Relationship Id="rId30" Type="http://schemas.openxmlformats.org/officeDocument/2006/relationships/image" Target="../media/image39.png"/><Relationship Id="rId33" Type="http://schemas.openxmlformats.org/officeDocument/2006/relationships/image" Target="../media/image70.png"/><Relationship Id="rId32" Type="http://schemas.openxmlformats.org/officeDocument/2006/relationships/image" Target="../media/image180.png"/><Relationship Id="rId35" Type="http://schemas.openxmlformats.org/officeDocument/2006/relationships/image" Target="../media/image75.png"/><Relationship Id="rId34" Type="http://schemas.openxmlformats.org/officeDocument/2006/relationships/image" Target="../media/image178.png"/><Relationship Id="rId37" Type="http://schemas.openxmlformats.org/officeDocument/2006/relationships/image" Target="../media/image77.png"/><Relationship Id="rId36" Type="http://schemas.openxmlformats.org/officeDocument/2006/relationships/image" Target="../media/image78.png"/><Relationship Id="rId39" Type="http://schemas.openxmlformats.org/officeDocument/2006/relationships/image" Target="../media/image87.png"/><Relationship Id="rId38" Type="http://schemas.openxmlformats.org/officeDocument/2006/relationships/image" Target="../media/image84.png"/><Relationship Id="rId20" Type="http://schemas.openxmlformats.org/officeDocument/2006/relationships/image" Target="../media/image72.png"/><Relationship Id="rId22" Type="http://schemas.openxmlformats.org/officeDocument/2006/relationships/image" Target="../media/image60.png"/><Relationship Id="rId21" Type="http://schemas.openxmlformats.org/officeDocument/2006/relationships/image" Target="../media/image58.png"/><Relationship Id="rId24" Type="http://schemas.openxmlformats.org/officeDocument/2006/relationships/image" Target="../media/image71.png"/><Relationship Id="rId23" Type="http://schemas.openxmlformats.org/officeDocument/2006/relationships/image" Target="../media/image83.png"/><Relationship Id="rId26" Type="http://schemas.openxmlformats.org/officeDocument/2006/relationships/image" Target="../media/image74.png"/><Relationship Id="rId25" Type="http://schemas.openxmlformats.org/officeDocument/2006/relationships/image" Target="../media/image63.png"/><Relationship Id="rId28" Type="http://schemas.openxmlformats.org/officeDocument/2006/relationships/image" Target="../media/image80.png"/><Relationship Id="rId27" Type="http://schemas.openxmlformats.org/officeDocument/2006/relationships/image" Target="../media/image106.png"/><Relationship Id="rId29" Type="http://schemas.openxmlformats.org/officeDocument/2006/relationships/image" Target="../media/image73.png"/><Relationship Id="rId11" Type="http://schemas.openxmlformats.org/officeDocument/2006/relationships/image" Target="../media/image56.png"/><Relationship Id="rId10" Type="http://schemas.openxmlformats.org/officeDocument/2006/relationships/image" Target="../media/image62.png"/><Relationship Id="rId13" Type="http://schemas.openxmlformats.org/officeDocument/2006/relationships/image" Target="../media/image51.png"/><Relationship Id="rId12" Type="http://schemas.openxmlformats.org/officeDocument/2006/relationships/image" Target="../media/image45.png"/><Relationship Id="rId15" Type="http://schemas.openxmlformats.org/officeDocument/2006/relationships/image" Target="../media/image67.png"/><Relationship Id="rId14" Type="http://schemas.openxmlformats.org/officeDocument/2006/relationships/image" Target="../media/image46.png"/><Relationship Id="rId17" Type="http://schemas.openxmlformats.org/officeDocument/2006/relationships/image" Target="../media/image52.png"/><Relationship Id="rId16" Type="http://schemas.openxmlformats.org/officeDocument/2006/relationships/image" Target="../media/image48.png"/><Relationship Id="rId19" Type="http://schemas.openxmlformats.org/officeDocument/2006/relationships/image" Target="../media/image50.png"/><Relationship Id="rId18"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0</xdr:colOff>
      <xdr:row>321</xdr:row>
      <xdr:rowOff>0</xdr:rowOff>
    </xdr:from>
    <xdr:ext cx="247650" cy="200025"/>
    <xdr:pic>
      <xdr:nvPicPr>
        <xdr:cNvPr id="0" name="image5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39</xdr:row>
      <xdr:rowOff>0</xdr:rowOff>
    </xdr:from>
    <xdr:ext cx="619125" cy="10001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266700</xdr:colOff>
      <xdr:row>92</xdr:row>
      <xdr:rowOff>200025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165</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209550</xdr:colOff>
      <xdr:row>162</xdr:row>
      <xdr:rowOff>200025</xdr:rowOff>
    </xdr:from>
    <xdr:ext cx="2543175" cy="3600450"/>
    <xdr:pic>
      <xdr:nvPicPr>
        <xdr:cNvPr id="0" name="image4.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9525</xdr:colOff>
      <xdr:row>204</xdr:row>
      <xdr:rowOff>47625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9525</xdr:colOff>
      <xdr:row>266</xdr:row>
      <xdr:rowOff>190500</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339</xdr:row>
      <xdr:rowOff>38100</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418</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458</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503</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538</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39</xdr:row>
      <xdr:rowOff>0</xdr:rowOff>
    </xdr:from>
    <xdr:ext cx="619125" cy="10001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14325" cy="200025"/>
    <xdr:pic>
      <xdr:nvPicPr>
        <xdr:cNvPr id="0" name="image6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4</xdr:row>
      <xdr:rowOff>0</xdr:rowOff>
    </xdr:from>
    <xdr:ext cx="609600" cy="6096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5</xdr:row>
      <xdr:rowOff>0</xdr:rowOff>
    </xdr:from>
    <xdr:ext cx="609600" cy="609600"/>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7</xdr:row>
      <xdr:rowOff>0</xdr:rowOff>
    </xdr:from>
    <xdr:ext cx="561975" cy="561975"/>
    <xdr:pic>
      <xdr:nvPicPr>
        <xdr:cNvPr id="0" name="image30.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8</xdr:row>
      <xdr:rowOff>0</xdr:rowOff>
    </xdr:from>
    <xdr:ext cx="657225" cy="65722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9</xdr:row>
      <xdr:rowOff>0</xdr:rowOff>
    </xdr:from>
    <xdr:ext cx="657225" cy="657225"/>
    <xdr:pic>
      <xdr:nvPicPr>
        <xdr:cNvPr id="0" name="image11.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10</xdr:row>
      <xdr:rowOff>0</xdr:rowOff>
    </xdr:from>
    <xdr:ext cx="657225" cy="657225"/>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11</xdr:row>
      <xdr:rowOff>0</xdr:rowOff>
    </xdr:from>
    <xdr:ext cx="657225" cy="65722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12</xdr:row>
      <xdr:rowOff>0</xdr:rowOff>
    </xdr:from>
    <xdr:ext cx="657225" cy="65722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13</xdr:row>
      <xdr:rowOff>0</xdr:rowOff>
    </xdr:from>
    <xdr:ext cx="952500" cy="952500"/>
    <xdr:pic>
      <xdr:nvPicPr>
        <xdr:cNvPr id="0" name="image15.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15</xdr:row>
      <xdr:rowOff>0</xdr:rowOff>
    </xdr:from>
    <xdr:ext cx="1619250" cy="1619250"/>
    <xdr:pic>
      <xdr:nvPicPr>
        <xdr:cNvPr id="0" name="image5.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16</xdr:row>
      <xdr:rowOff>0</xdr:rowOff>
    </xdr:from>
    <xdr:ext cx="1314450" cy="1314450"/>
    <xdr:pic>
      <xdr:nvPicPr>
        <xdr:cNvPr id="0" name="image21.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18</xdr:row>
      <xdr:rowOff>0</xdr:rowOff>
    </xdr:from>
    <xdr:ext cx="2133600" cy="1104900"/>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19</xdr:row>
      <xdr:rowOff>0</xdr:rowOff>
    </xdr:from>
    <xdr:ext cx="571500" cy="200025"/>
    <xdr:pic>
      <xdr:nvPicPr>
        <xdr:cNvPr id="0" name="image33.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20</xdr:row>
      <xdr:rowOff>0</xdr:rowOff>
    </xdr:from>
    <xdr:ext cx="571500" cy="200025"/>
    <xdr:pic>
      <xdr:nvPicPr>
        <xdr:cNvPr id="0" name="image36.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21</xdr:row>
      <xdr:rowOff>0</xdr:rowOff>
    </xdr:from>
    <xdr:ext cx="571500" cy="200025"/>
    <xdr:pic>
      <xdr:nvPicPr>
        <xdr:cNvPr id="0" name="image28.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22</xdr:row>
      <xdr:rowOff>0</xdr:rowOff>
    </xdr:from>
    <xdr:ext cx="571500" cy="200025"/>
    <xdr:pic>
      <xdr:nvPicPr>
        <xdr:cNvPr id="0" name="image16.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23</xdr:row>
      <xdr:rowOff>0</xdr:rowOff>
    </xdr:from>
    <xdr:ext cx="571500" cy="200025"/>
    <xdr:pic>
      <xdr:nvPicPr>
        <xdr:cNvPr id="0" name="image23.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24</xdr:row>
      <xdr:rowOff>0</xdr:rowOff>
    </xdr:from>
    <xdr:ext cx="238125" cy="200025"/>
    <xdr:pic>
      <xdr:nvPicPr>
        <xdr:cNvPr id="0" name="image17.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26</xdr:row>
      <xdr:rowOff>0</xdr:rowOff>
    </xdr:from>
    <xdr:ext cx="600075" cy="200025"/>
    <xdr:pic>
      <xdr:nvPicPr>
        <xdr:cNvPr id="0" name="image20.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27</xdr:row>
      <xdr:rowOff>0</xdr:rowOff>
    </xdr:from>
    <xdr:ext cx="2133600" cy="69532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28</xdr:row>
      <xdr:rowOff>0</xdr:rowOff>
    </xdr:from>
    <xdr:ext cx="2133600" cy="609600"/>
    <xdr:pic>
      <xdr:nvPicPr>
        <xdr:cNvPr id="0" name="image13.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29</xdr:row>
      <xdr:rowOff>0</xdr:rowOff>
    </xdr:from>
    <xdr:ext cx="600075" cy="200025"/>
    <xdr:pic>
      <xdr:nvPicPr>
        <xdr:cNvPr id="0" name="image38.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30</xdr:row>
      <xdr:rowOff>0</xdr:rowOff>
    </xdr:from>
    <xdr:ext cx="1628775" cy="533400"/>
    <xdr:pic>
      <xdr:nvPicPr>
        <xdr:cNvPr id="0" name="image19.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31</xdr:row>
      <xdr:rowOff>0</xdr:rowOff>
    </xdr:from>
    <xdr:ext cx="1619250" cy="523875"/>
    <xdr:pic>
      <xdr:nvPicPr>
        <xdr:cNvPr id="0" name="image18.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33</xdr:row>
      <xdr:rowOff>0</xdr:rowOff>
    </xdr:from>
    <xdr:ext cx="1971675" cy="1095375"/>
    <xdr:pic>
      <xdr:nvPicPr>
        <xdr:cNvPr id="0" name="image35.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34</xdr:row>
      <xdr:rowOff>0</xdr:rowOff>
    </xdr:from>
    <xdr:ext cx="600075" cy="200025"/>
    <xdr:pic>
      <xdr:nvPicPr>
        <xdr:cNvPr id="0" name="image22.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35</xdr:row>
      <xdr:rowOff>0</xdr:rowOff>
    </xdr:from>
    <xdr:ext cx="609600" cy="200025"/>
    <xdr:pic>
      <xdr:nvPicPr>
        <xdr:cNvPr id="0" name="image24.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36</xdr:row>
      <xdr:rowOff>0</xdr:rowOff>
    </xdr:from>
    <xdr:ext cx="1971675" cy="1095375"/>
    <xdr:pic>
      <xdr:nvPicPr>
        <xdr:cNvPr id="0" name="image32.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37</xdr:row>
      <xdr:rowOff>0</xdr:rowOff>
    </xdr:from>
    <xdr:ext cx="2133600" cy="695325"/>
    <xdr:pic>
      <xdr:nvPicPr>
        <xdr:cNvPr id="0" name="image40.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38</xdr:row>
      <xdr:rowOff>0</xdr:rowOff>
    </xdr:from>
    <xdr:ext cx="2124075" cy="695325"/>
    <xdr:pic>
      <xdr:nvPicPr>
        <xdr:cNvPr id="0" name="image25.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39</xdr:row>
      <xdr:rowOff>0</xdr:rowOff>
    </xdr:from>
    <xdr:ext cx="190500" cy="190500"/>
    <xdr:pic>
      <xdr:nvPicPr>
        <xdr:cNvPr id="0" name="image39.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40</xdr:row>
      <xdr:rowOff>0</xdr:rowOff>
    </xdr:from>
    <xdr:ext cx="266700" cy="190500"/>
    <xdr:pic>
      <xdr:nvPicPr>
        <xdr:cNvPr id="0" name="image27.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41</xdr:row>
      <xdr:rowOff>0</xdr:rowOff>
    </xdr:from>
    <xdr:ext cx="304800" cy="200025"/>
    <xdr:pic>
      <xdr:nvPicPr>
        <xdr:cNvPr id="0" name="image29.png"/>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0</xdr:colOff>
      <xdr:row>43</xdr:row>
      <xdr:rowOff>0</xdr:rowOff>
    </xdr:from>
    <xdr:ext cx="1495425" cy="828675"/>
    <xdr:pic>
      <xdr:nvPicPr>
        <xdr:cNvPr id="0" name="image31.png"/>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657225</xdr:colOff>
      <xdr:row>42</xdr:row>
      <xdr:rowOff>95250</xdr:rowOff>
    </xdr:from>
    <xdr:ext cx="704850" cy="1038225"/>
    <xdr:pic>
      <xdr:nvPicPr>
        <xdr:cNvPr id="0" name="image26.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352425</xdr:colOff>
      <xdr:row>39</xdr:row>
      <xdr:rowOff>2171700</xdr:rowOff>
    </xdr:from>
    <xdr:ext cx="1314450" cy="1476375"/>
    <xdr:pic>
      <xdr:nvPicPr>
        <xdr:cNvPr id="0" name="image37.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152400</xdr:colOff>
      <xdr:row>41</xdr:row>
      <xdr:rowOff>152400</xdr:rowOff>
    </xdr:from>
    <xdr:ext cx="1752600" cy="1257300"/>
    <xdr:pic>
      <xdr:nvPicPr>
        <xdr:cNvPr id="0" name="image34.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352425</xdr:colOff>
      <xdr:row>37</xdr:row>
      <xdr:rowOff>371475</xdr:rowOff>
    </xdr:from>
    <xdr:ext cx="1314450" cy="1838325"/>
    <xdr:pic>
      <xdr:nvPicPr>
        <xdr:cNvPr id="0" name="image4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352425</xdr:colOff>
      <xdr:row>38</xdr:row>
      <xdr:rowOff>114300</xdr:rowOff>
    </xdr:from>
    <xdr:ext cx="1314450" cy="2105025"/>
    <xdr:pic>
      <xdr:nvPicPr>
        <xdr:cNvPr id="0" name="image4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xdr:row>
      <xdr:rowOff>0</xdr:rowOff>
    </xdr:from>
    <xdr:ext cx="2124075" cy="695325"/>
    <xdr:pic>
      <xdr:nvPicPr>
        <xdr:cNvPr id="0" name="image49.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xdr:row>
      <xdr:rowOff>0</xdr:rowOff>
    </xdr:from>
    <xdr:ext cx="1104900" cy="962025"/>
    <xdr:pic>
      <xdr:nvPicPr>
        <xdr:cNvPr id="0" name="image62.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4</xdr:row>
      <xdr:rowOff>0</xdr:rowOff>
    </xdr:from>
    <xdr:ext cx="2124075" cy="695325"/>
    <xdr:pic>
      <xdr:nvPicPr>
        <xdr:cNvPr id="0" name="image65.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5</xdr:row>
      <xdr:rowOff>0</xdr:rowOff>
    </xdr:from>
    <xdr:ext cx="2124075" cy="695325"/>
    <xdr:pic>
      <xdr:nvPicPr>
        <xdr:cNvPr id="0" name="image47.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6</xdr:row>
      <xdr:rowOff>0</xdr:rowOff>
    </xdr:from>
    <xdr:ext cx="2124075" cy="695325"/>
    <xdr:pic>
      <xdr:nvPicPr>
        <xdr:cNvPr id="0" name="image59.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2124075" cy="695325"/>
    <xdr:pic>
      <xdr:nvPicPr>
        <xdr:cNvPr id="0" name="image66.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8</xdr:row>
      <xdr:rowOff>0</xdr:rowOff>
    </xdr:from>
    <xdr:ext cx="2124075" cy="695325"/>
    <xdr:pic>
      <xdr:nvPicPr>
        <xdr:cNvPr id="0" name="image43.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12</xdr:row>
      <xdr:rowOff>0</xdr:rowOff>
    </xdr:from>
    <xdr:ext cx="2124075" cy="695325"/>
    <xdr:pic>
      <xdr:nvPicPr>
        <xdr:cNvPr id="0" name="image44.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13</xdr:row>
      <xdr:rowOff>0</xdr:rowOff>
    </xdr:from>
    <xdr:ext cx="2124075" cy="695325"/>
    <xdr:pic>
      <xdr:nvPicPr>
        <xdr:cNvPr id="0" name="image53.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14</xdr:row>
      <xdr:rowOff>0</xdr:rowOff>
    </xdr:from>
    <xdr:ext cx="1190625" cy="962025"/>
    <xdr:pic>
      <xdr:nvPicPr>
        <xdr:cNvPr id="0" name="image54.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15</xdr:row>
      <xdr:rowOff>0</xdr:rowOff>
    </xdr:from>
    <xdr:ext cx="1190625" cy="962025"/>
    <xdr:pic>
      <xdr:nvPicPr>
        <xdr:cNvPr id="0" name="image56.p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16</xdr:row>
      <xdr:rowOff>0</xdr:rowOff>
    </xdr:from>
    <xdr:ext cx="1104900" cy="962025"/>
    <xdr:pic>
      <xdr:nvPicPr>
        <xdr:cNvPr id="0" name="image45.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17</xdr:row>
      <xdr:rowOff>0</xdr:rowOff>
    </xdr:from>
    <xdr:ext cx="2124075" cy="695325"/>
    <xdr:pic>
      <xdr:nvPicPr>
        <xdr:cNvPr id="0" name="image51.pn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18</xdr:row>
      <xdr:rowOff>0</xdr:rowOff>
    </xdr:from>
    <xdr:ext cx="609600" cy="200025"/>
    <xdr:pic>
      <xdr:nvPicPr>
        <xdr:cNvPr id="0" name="image46.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19</xdr:row>
      <xdr:rowOff>0</xdr:rowOff>
    </xdr:from>
    <xdr:ext cx="990600" cy="800100"/>
    <xdr:pic>
      <xdr:nvPicPr>
        <xdr:cNvPr id="0" name="image67.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20</xdr:row>
      <xdr:rowOff>0</xdr:rowOff>
    </xdr:from>
    <xdr:ext cx="914400" cy="800100"/>
    <xdr:pic>
      <xdr:nvPicPr>
        <xdr:cNvPr id="0" name="image48.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23</xdr:row>
      <xdr:rowOff>0</xdr:rowOff>
    </xdr:from>
    <xdr:ext cx="600075" cy="200025"/>
    <xdr:pic>
      <xdr:nvPicPr>
        <xdr:cNvPr id="0" name="image52.pn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24</xdr:row>
      <xdr:rowOff>0</xdr:rowOff>
    </xdr:from>
    <xdr:ext cx="2124075" cy="695325"/>
    <xdr:pic>
      <xdr:nvPicPr>
        <xdr:cNvPr id="0" name="image61.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25</xdr:row>
      <xdr:rowOff>0</xdr:rowOff>
    </xdr:from>
    <xdr:ext cx="2124075" cy="695325"/>
    <xdr:pic>
      <xdr:nvPicPr>
        <xdr:cNvPr id="0" name="image50.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26</xdr:row>
      <xdr:rowOff>0</xdr:rowOff>
    </xdr:from>
    <xdr:ext cx="2124075" cy="695325"/>
    <xdr:pic>
      <xdr:nvPicPr>
        <xdr:cNvPr id="0" name="image72.png"/>
        <xdr:cNvPicPr preferRelativeResize="0"/>
      </xdr:nvPicPr>
      <xdr:blipFill>
        <a:blip cstate="print" r:embed="rId25"/>
        <a:stretch>
          <a:fillRect/>
        </a:stretch>
      </xdr:blipFill>
      <xdr:spPr>
        <a:prstGeom prst="rect">
          <a:avLst/>
        </a:prstGeom>
        <a:noFill/>
      </xdr:spPr>
    </xdr:pic>
    <xdr:clientData fLocksWithSheet="0"/>
  </xdr:oneCellAnchor>
  <xdr:oneCellAnchor>
    <xdr:from>
      <xdr:col>6</xdr:col>
      <xdr:colOff>0</xdr:colOff>
      <xdr:row>27</xdr:row>
      <xdr:rowOff>0</xdr:rowOff>
    </xdr:from>
    <xdr:ext cx="2124075" cy="695325"/>
    <xdr:pic>
      <xdr:nvPicPr>
        <xdr:cNvPr id="0" name="image58.png"/>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28</xdr:row>
      <xdr:rowOff>0</xdr:rowOff>
    </xdr:from>
    <xdr:ext cx="2124075" cy="600075"/>
    <xdr:pic>
      <xdr:nvPicPr>
        <xdr:cNvPr id="0" name="image60.png"/>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0</xdr:colOff>
      <xdr:row>29</xdr:row>
      <xdr:rowOff>0</xdr:rowOff>
    </xdr:from>
    <xdr:ext cx="1038225" cy="1514475"/>
    <xdr:pic>
      <xdr:nvPicPr>
        <xdr:cNvPr id="0" name="image83.png"/>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30</xdr:row>
      <xdr:rowOff>0</xdr:rowOff>
    </xdr:from>
    <xdr:ext cx="1466850" cy="495300"/>
    <xdr:pic>
      <xdr:nvPicPr>
        <xdr:cNvPr id="0" name="image71.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31</xdr:row>
      <xdr:rowOff>0</xdr:rowOff>
    </xdr:from>
    <xdr:ext cx="581025" cy="200025"/>
    <xdr:pic>
      <xdr:nvPicPr>
        <xdr:cNvPr id="0" name="image63.png"/>
        <xdr:cNvPicPr preferRelativeResize="0"/>
      </xdr:nvPicPr>
      <xdr:blipFill>
        <a:blip cstate="print" r:embed="rId30"/>
        <a:stretch>
          <a:fillRect/>
        </a:stretch>
      </xdr:blipFill>
      <xdr:spPr>
        <a:prstGeom prst="rect">
          <a:avLst/>
        </a:prstGeom>
        <a:noFill/>
      </xdr:spPr>
    </xdr:pic>
    <xdr:clientData fLocksWithSheet="0"/>
  </xdr:oneCellAnchor>
  <xdr:oneCellAnchor>
    <xdr:from>
      <xdr:col>6</xdr:col>
      <xdr:colOff>0</xdr:colOff>
      <xdr:row>32</xdr:row>
      <xdr:rowOff>0</xdr:rowOff>
    </xdr:from>
    <xdr:ext cx="628650" cy="200025"/>
    <xdr:pic>
      <xdr:nvPicPr>
        <xdr:cNvPr id="0" name="image74.pn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33</xdr:row>
      <xdr:rowOff>0</xdr:rowOff>
    </xdr:from>
    <xdr:ext cx="609600" cy="200025"/>
    <xdr:pic>
      <xdr:nvPicPr>
        <xdr:cNvPr id="0" name="image106.pn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34</xdr:row>
      <xdr:rowOff>0</xdr:rowOff>
    </xdr:from>
    <xdr:ext cx="619125" cy="200025"/>
    <xdr:pic>
      <xdr:nvPicPr>
        <xdr:cNvPr id="0" name="image80.png"/>
        <xdr:cNvPicPr preferRelativeResize="0"/>
      </xdr:nvPicPr>
      <xdr:blipFill>
        <a:blip cstate="print" r:embed="rId33"/>
        <a:stretch>
          <a:fillRect/>
        </a:stretch>
      </xdr:blipFill>
      <xdr:spPr>
        <a:prstGeom prst="rect">
          <a:avLst/>
        </a:prstGeom>
        <a:noFill/>
      </xdr:spPr>
    </xdr:pic>
    <xdr:clientData fLocksWithSheet="0"/>
  </xdr:oneCellAnchor>
  <xdr:oneCellAnchor>
    <xdr:from>
      <xdr:col>6</xdr:col>
      <xdr:colOff>0</xdr:colOff>
      <xdr:row>35</xdr:row>
      <xdr:rowOff>0</xdr:rowOff>
    </xdr:from>
    <xdr:ext cx="2124075" cy="1714500"/>
    <xdr:pic>
      <xdr:nvPicPr>
        <xdr:cNvPr id="0" name="image73.png"/>
        <xdr:cNvPicPr preferRelativeResize="0"/>
      </xdr:nvPicPr>
      <xdr:blipFill>
        <a:blip cstate="print" r:embed="rId34"/>
        <a:stretch>
          <a:fillRect/>
        </a:stretch>
      </xdr:blipFill>
      <xdr:spPr>
        <a:prstGeom prst="rect">
          <a:avLst/>
        </a:prstGeom>
        <a:noFill/>
      </xdr:spPr>
    </xdr:pic>
    <xdr:clientData fLocksWithSheet="0"/>
  </xdr:oneCellAnchor>
  <xdr:oneCellAnchor>
    <xdr:from>
      <xdr:col>6</xdr:col>
      <xdr:colOff>0</xdr:colOff>
      <xdr:row>36</xdr:row>
      <xdr:rowOff>0</xdr:rowOff>
    </xdr:from>
    <xdr:ext cx="657225" cy="657225"/>
    <xdr:pic>
      <xdr:nvPicPr>
        <xdr:cNvPr id="0" name="image57.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39</xdr:row>
      <xdr:rowOff>0</xdr:rowOff>
    </xdr:from>
    <xdr:ext cx="200025" cy="200025"/>
    <xdr:pic>
      <xdr:nvPicPr>
        <xdr:cNvPr id="0" name="image70.png"/>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0</xdr:colOff>
      <xdr:row>43</xdr:row>
      <xdr:rowOff>0</xdr:rowOff>
    </xdr:from>
    <xdr:ext cx="1971675" cy="1095375"/>
    <xdr:pic>
      <xdr:nvPicPr>
        <xdr:cNvPr id="0" name="image75.png"/>
        <xdr:cNvPicPr preferRelativeResize="0"/>
      </xdr:nvPicPr>
      <xdr:blipFill>
        <a:blip cstate="print" r:embed="rId37"/>
        <a:stretch>
          <a:fillRect/>
        </a:stretch>
      </xdr:blipFill>
      <xdr:spPr>
        <a:prstGeom prst="rect">
          <a:avLst/>
        </a:prstGeom>
        <a:noFill/>
      </xdr:spPr>
    </xdr:pic>
    <xdr:clientData fLocksWithSheet="0"/>
  </xdr:oneCellAnchor>
  <xdr:oneCellAnchor>
    <xdr:from>
      <xdr:col>6</xdr:col>
      <xdr:colOff>0</xdr:colOff>
      <xdr:row>44</xdr:row>
      <xdr:rowOff>0</xdr:rowOff>
    </xdr:from>
    <xdr:ext cx="2124075" cy="695325"/>
    <xdr:pic>
      <xdr:nvPicPr>
        <xdr:cNvPr id="0" name="image78.png"/>
        <xdr:cNvPicPr preferRelativeResize="0"/>
      </xdr:nvPicPr>
      <xdr:blipFill>
        <a:blip cstate="print" r:embed="rId38"/>
        <a:stretch>
          <a:fillRect/>
        </a:stretch>
      </xdr:blipFill>
      <xdr:spPr>
        <a:prstGeom prst="rect">
          <a:avLst/>
        </a:prstGeom>
        <a:noFill/>
      </xdr:spPr>
    </xdr:pic>
    <xdr:clientData fLocksWithSheet="0"/>
  </xdr:oneCellAnchor>
  <xdr:oneCellAnchor>
    <xdr:from>
      <xdr:col>6</xdr:col>
      <xdr:colOff>0</xdr:colOff>
      <xdr:row>45</xdr:row>
      <xdr:rowOff>0</xdr:rowOff>
    </xdr:from>
    <xdr:ext cx="1943100" cy="1076325"/>
    <xdr:pic>
      <xdr:nvPicPr>
        <xdr:cNvPr id="0" name="image77.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46</xdr:row>
      <xdr:rowOff>0</xdr:rowOff>
    </xdr:from>
    <xdr:ext cx="2028825" cy="1123950"/>
    <xdr:pic>
      <xdr:nvPicPr>
        <xdr:cNvPr id="0" name="image84.png"/>
        <xdr:cNvPicPr preferRelativeResize="0"/>
      </xdr:nvPicPr>
      <xdr:blipFill>
        <a:blip cstate="print" r:embed="rId40"/>
        <a:stretch>
          <a:fillRect/>
        </a:stretch>
      </xdr:blipFill>
      <xdr:spPr>
        <a:prstGeom prst="rect">
          <a:avLst/>
        </a:prstGeom>
        <a:noFill/>
      </xdr:spPr>
    </xdr:pic>
    <xdr:clientData fLocksWithSheet="0"/>
  </xdr:oneCellAnchor>
  <xdr:oneCellAnchor>
    <xdr:from>
      <xdr:col>6</xdr:col>
      <xdr:colOff>0</xdr:colOff>
      <xdr:row>47</xdr:row>
      <xdr:rowOff>0</xdr:rowOff>
    </xdr:from>
    <xdr:ext cx="1714500" cy="952500"/>
    <xdr:pic>
      <xdr:nvPicPr>
        <xdr:cNvPr id="0" name="image87.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48</xdr:row>
      <xdr:rowOff>0</xdr:rowOff>
    </xdr:from>
    <xdr:ext cx="1524000" cy="847725"/>
    <xdr:pic>
      <xdr:nvPicPr>
        <xdr:cNvPr id="0" name="image77.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49</xdr:row>
      <xdr:rowOff>0</xdr:rowOff>
    </xdr:from>
    <xdr:ext cx="1228725" cy="685800"/>
    <xdr:pic>
      <xdr:nvPicPr>
        <xdr:cNvPr id="0" name="image88.png"/>
        <xdr:cNvPicPr preferRelativeResize="0"/>
      </xdr:nvPicPr>
      <xdr:blipFill>
        <a:blip cstate="print" r:embed="rId42"/>
        <a:stretch>
          <a:fillRect/>
        </a:stretch>
      </xdr:blipFill>
      <xdr:spPr>
        <a:prstGeom prst="rect">
          <a:avLst/>
        </a:prstGeom>
        <a:noFill/>
      </xdr:spPr>
    </xdr:pic>
    <xdr:clientData fLocksWithSheet="0"/>
  </xdr:oneCellAnchor>
  <xdr:oneCellAnchor>
    <xdr:from>
      <xdr:col>6</xdr:col>
      <xdr:colOff>0</xdr:colOff>
      <xdr:row>50</xdr:row>
      <xdr:rowOff>0</xdr:rowOff>
    </xdr:from>
    <xdr:ext cx="1066800" cy="1066800"/>
    <xdr:pic>
      <xdr:nvPicPr>
        <xdr:cNvPr id="0" name="image64.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51</xdr:row>
      <xdr:rowOff>0</xdr:rowOff>
    </xdr:from>
    <xdr:ext cx="2124075" cy="1485900"/>
    <xdr:pic>
      <xdr:nvPicPr>
        <xdr:cNvPr id="0" name="image68.png"/>
        <xdr:cNvPicPr preferRelativeResize="0"/>
      </xdr:nvPicPr>
      <xdr:blipFill>
        <a:blip cstate="print" r:embed="rId43"/>
        <a:stretch>
          <a:fillRect/>
        </a:stretch>
      </xdr:blipFill>
      <xdr:spPr>
        <a:prstGeom prst="rect">
          <a:avLst/>
        </a:prstGeom>
        <a:noFill/>
      </xdr:spPr>
    </xdr:pic>
    <xdr:clientData fLocksWithSheet="0"/>
  </xdr:oneCellAnchor>
  <xdr:oneCellAnchor>
    <xdr:from>
      <xdr:col>6</xdr:col>
      <xdr:colOff>0</xdr:colOff>
      <xdr:row>52</xdr:row>
      <xdr:rowOff>0</xdr:rowOff>
    </xdr:from>
    <xdr:ext cx="2124075" cy="342900"/>
    <xdr:pic>
      <xdr:nvPicPr>
        <xdr:cNvPr id="0" name="image79.png"/>
        <xdr:cNvPicPr preferRelativeResize="0"/>
      </xdr:nvPicPr>
      <xdr:blipFill>
        <a:blip cstate="print" r:embed="rId44"/>
        <a:stretch>
          <a:fillRect/>
        </a:stretch>
      </xdr:blipFill>
      <xdr:spPr>
        <a:prstGeom prst="rect">
          <a:avLst/>
        </a:prstGeom>
        <a:noFill/>
      </xdr:spPr>
    </xdr:pic>
    <xdr:clientData fLocksWithSheet="0"/>
  </xdr:oneCellAnchor>
  <xdr:oneCellAnchor>
    <xdr:from>
      <xdr:col>6</xdr:col>
      <xdr:colOff>0</xdr:colOff>
      <xdr:row>53</xdr:row>
      <xdr:rowOff>0</xdr:rowOff>
    </xdr:from>
    <xdr:ext cx="685800" cy="971550"/>
    <xdr:pic>
      <xdr:nvPicPr>
        <xdr:cNvPr id="0" name="image102.png"/>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752475" cy="752475"/>
    <xdr:pic>
      <xdr:nvPicPr>
        <xdr:cNvPr id="0" name="image76.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838200" cy="752475"/>
    <xdr:pic>
      <xdr:nvPicPr>
        <xdr:cNvPr id="0" name="image94.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4</xdr:row>
      <xdr:rowOff>0</xdr:rowOff>
    </xdr:from>
    <xdr:ext cx="1152525" cy="752475"/>
    <xdr:pic>
      <xdr:nvPicPr>
        <xdr:cNvPr id="0" name="image89.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xdr:row>
      <xdr:rowOff>0</xdr:rowOff>
    </xdr:from>
    <xdr:ext cx="1152525" cy="752475"/>
    <xdr:pic>
      <xdr:nvPicPr>
        <xdr:cNvPr id="0" name="image82.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1152525" cy="752475"/>
    <xdr:pic>
      <xdr:nvPicPr>
        <xdr:cNvPr id="0" name="image86.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7</xdr:row>
      <xdr:rowOff>0</xdr:rowOff>
    </xdr:from>
    <xdr:ext cx="819150" cy="752475"/>
    <xdr:pic>
      <xdr:nvPicPr>
        <xdr:cNvPr id="0" name="image81.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8</xdr:row>
      <xdr:rowOff>0</xdr:rowOff>
    </xdr:from>
    <xdr:ext cx="533400" cy="752475"/>
    <xdr:pic>
      <xdr:nvPicPr>
        <xdr:cNvPr id="0" name="image98.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9</xdr:row>
      <xdr:rowOff>0</xdr:rowOff>
    </xdr:from>
    <xdr:ext cx="819150" cy="752475"/>
    <xdr:pic>
      <xdr:nvPicPr>
        <xdr:cNvPr id="0" name="image91.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10</xdr:row>
      <xdr:rowOff>0</xdr:rowOff>
    </xdr:from>
    <xdr:ext cx="533400" cy="752475"/>
    <xdr:pic>
      <xdr:nvPicPr>
        <xdr:cNvPr id="0" name="image92.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11</xdr:row>
      <xdr:rowOff>0</xdr:rowOff>
    </xdr:from>
    <xdr:ext cx="752475" cy="752475"/>
    <xdr:pic>
      <xdr:nvPicPr>
        <xdr:cNvPr id="0" name="image95.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12</xdr:row>
      <xdr:rowOff>0</xdr:rowOff>
    </xdr:from>
    <xdr:ext cx="352425" cy="381000"/>
    <xdr:pic>
      <xdr:nvPicPr>
        <xdr:cNvPr id="0" name="image8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13</xdr:row>
      <xdr:rowOff>0</xdr:rowOff>
    </xdr:from>
    <xdr:ext cx="161925" cy="200025"/>
    <xdr:pic>
      <xdr:nvPicPr>
        <xdr:cNvPr id="0" name="image9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14</xdr:row>
      <xdr:rowOff>0</xdr:rowOff>
    </xdr:from>
    <xdr:ext cx="600075" cy="752475"/>
    <xdr:pic>
      <xdr:nvPicPr>
        <xdr:cNvPr id="0" name="image105.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15</xdr:row>
      <xdr:rowOff>0</xdr:rowOff>
    </xdr:from>
    <xdr:ext cx="1447800" cy="2238375"/>
    <xdr:pic>
      <xdr:nvPicPr>
        <xdr:cNvPr id="0" name="image109.pn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16</xdr:row>
      <xdr:rowOff>0</xdr:rowOff>
    </xdr:from>
    <xdr:ext cx="600075" cy="600075"/>
    <xdr:pic>
      <xdr:nvPicPr>
        <xdr:cNvPr id="0" name="image97.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17</xdr:row>
      <xdr:rowOff>0</xdr:rowOff>
    </xdr:from>
    <xdr:ext cx="723900" cy="723900"/>
    <xdr:pic>
      <xdr:nvPicPr>
        <xdr:cNvPr id="0" name="image99.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19</xdr:row>
      <xdr:rowOff>0</xdr:rowOff>
    </xdr:from>
    <xdr:ext cx="161925" cy="200025"/>
    <xdr:pic>
      <xdr:nvPicPr>
        <xdr:cNvPr id="0" name="image9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22</xdr:row>
      <xdr:rowOff>0</xdr:rowOff>
    </xdr:from>
    <xdr:ext cx="752475" cy="504825"/>
    <xdr:pic>
      <xdr:nvPicPr>
        <xdr:cNvPr id="0" name="image90.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23</xdr:row>
      <xdr:rowOff>0</xdr:rowOff>
    </xdr:from>
    <xdr:ext cx="523875" cy="485775"/>
    <xdr:pic>
      <xdr:nvPicPr>
        <xdr:cNvPr id="0" name="image96.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25</xdr:row>
      <xdr:rowOff>0</xdr:rowOff>
    </xdr:from>
    <xdr:ext cx="161925" cy="200025"/>
    <xdr:pic>
      <xdr:nvPicPr>
        <xdr:cNvPr id="0" name="image9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28</xdr:row>
      <xdr:rowOff>0</xdr:rowOff>
    </xdr:from>
    <xdr:ext cx="123825" cy="200025"/>
    <xdr:pic>
      <xdr:nvPicPr>
        <xdr:cNvPr id="0" name="image101.pn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29</xdr:row>
      <xdr:rowOff>0</xdr:rowOff>
    </xdr:from>
    <xdr:ext cx="295275" cy="333375"/>
    <xdr:pic>
      <xdr:nvPicPr>
        <xdr:cNvPr id="0" name="image100.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30</xdr:row>
      <xdr:rowOff>0</xdr:rowOff>
    </xdr:from>
    <xdr:ext cx="457200" cy="495300"/>
    <xdr:pic>
      <xdr:nvPicPr>
        <xdr:cNvPr id="0" name="image8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31</xdr:row>
      <xdr:rowOff>0</xdr:rowOff>
    </xdr:from>
    <xdr:ext cx="180975" cy="200025"/>
    <xdr:pic>
      <xdr:nvPicPr>
        <xdr:cNvPr id="0" name="image8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33</xdr:row>
      <xdr:rowOff>0</xdr:rowOff>
    </xdr:from>
    <xdr:ext cx="161925" cy="200025"/>
    <xdr:pic>
      <xdr:nvPicPr>
        <xdr:cNvPr id="0" name="image9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36</xdr:row>
      <xdr:rowOff>0</xdr:rowOff>
    </xdr:from>
    <xdr:ext cx="1333500" cy="714375"/>
    <xdr:pic>
      <xdr:nvPicPr>
        <xdr:cNvPr id="0" name="image107.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37</xdr:row>
      <xdr:rowOff>0</xdr:rowOff>
    </xdr:from>
    <xdr:ext cx="1752600" cy="581025"/>
    <xdr:pic>
      <xdr:nvPicPr>
        <xdr:cNvPr id="0" name="image158.png"/>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39</xdr:row>
      <xdr:rowOff>0</xdr:rowOff>
    </xdr:from>
    <xdr:ext cx="1371600" cy="733425"/>
    <xdr:pic>
      <xdr:nvPicPr>
        <xdr:cNvPr id="0" name="image108.pn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40</xdr:row>
      <xdr:rowOff>0</xdr:rowOff>
    </xdr:from>
    <xdr:ext cx="1371600" cy="733425"/>
    <xdr:pic>
      <xdr:nvPicPr>
        <xdr:cNvPr id="0" name="image104.pn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43</xdr:row>
      <xdr:rowOff>0</xdr:rowOff>
    </xdr:from>
    <xdr:ext cx="552450" cy="552450"/>
    <xdr:pic>
      <xdr:nvPicPr>
        <xdr:cNvPr id="0" name="image110.pn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44</xdr:row>
      <xdr:rowOff>0</xdr:rowOff>
    </xdr:from>
    <xdr:ext cx="514350" cy="514350"/>
    <xdr:pic>
      <xdr:nvPicPr>
        <xdr:cNvPr id="0" name="image117.png"/>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45</xdr:row>
      <xdr:rowOff>0</xdr:rowOff>
    </xdr:from>
    <xdr:ext cx="628650" cy="628650"/>
    <xdr:pic>
      <xdr:nvPicPr>
        <xdr:cNvPr id="0" name="image112.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46</xdr:row>
      <xdr:rowOff>0</xdr:rowOff>
    </xdr:from>
    <xdr:ext cx="647700" cy="647700"/>
    <xdr:pic>
      <xdr:nvPicPr>
        <xdr:cNvPr id="0" name="image115.pn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47</xdr:row>
      <xdr:rowOff>0</xdr:rowOff>
    </xdr:from>
    <xdr:ext cx="647700" cy="647700"/>
    <xdr:pic>
      <xdr:nvPicPr>
        <xdr:cNvPr id="0" name="image113.png"/>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48</xdr:row>
      <xdr:rowOff>0</xdr:rowOff>
    </xdr:from>
    <xdr:ext cx="657225" cy="657225"/>
    <xdr:pic>
      <xdr:nvPicPr>
        <xdr:cNvPr id="0" name="image121.png"/>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51</xdr:row>
      <xdr:rowOff>0</xdr:rowOff>
    </xdr:from>
    <xdr:ext cx="476250" cy="476250"/>
    <xdr:pic>
      <xdr:nvPicPr>
        <xdr:cNvPr id="0" name="image131.png"/>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0</xdr:colOff>
      <xdr:row>52</xdr:row>
      <xdr:rowOff>0</xdr:rowOff>
    </xdr:from>
    <xdr:ext cx="495300" cy="495300"/>
    <xdr:pic>
      <xdr:nvPicPr>
        <xdr:cNvPr id="0" name="image124.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53</xdr:row>
      <xdr:rowOff>0</xdr:rowOff>
    </xdr:from>
    <xdr:ext cx="180975" cy="200025"/>
    <xdr:pic>
      <xdr:nvPicPr>
        <xdr:cNvPr id="0" name="image8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54</xdr:row>
      <xdr:rowOff>0</xdr:rowOff>
    </xdr:from>
    <xdr:ext cx="180975" cy="200025"/>
    <xdr:pic>
      <xdr:nvPicPr>
        <xdr:cNvPr id="0" name="image85.pn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55</xdr:row>
      <xdr:rowOff>0</xdr:rowOff>
    </xdr:from>
    <xdr:ext cx="447675" cy="742950"/>
    <xdr:pic>
      <xdr:nvPicPr>
        <xdr:cNvPr id="0" name="image116.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56</xdr:row>
      <xdr:rowOff>0</xdr:rowOff>
    </xdr:from>
    <xdr:ext cx="914400" cy="742950"/>
    <xdr:pic>
      <xdr:nvPicPr>
        <xdr:cNvPr id="0" name="image118.png"/>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0</xdr:colOff>
      <xdr:row>57</xdr:row>
      <xdr:rowOff>0</xdr:rowOff>
    </xdr:from>
    <xdr:ext cx="914400" cy="742950"/>
    <xdr:pic>
      <xdr:nvPicPr>
        <xdr:cNvPr id="0" name="image103.pn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58</xdr:row>
      <xdr:rowOff>0</xdr:rowOff>
    </xdr:from>
    <xdr:ext cx="914400" cy="742950"/>
    <xdr:pic>
      <xdr:nvPicPr>
        <xdr:cNvPr id="0" name="image114.png"/>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0</xdr:colOff>
      <xdr:row>59</xdr:row>
      <xdr:rowOff>0</xdr:rowOff>
    </xdr:from>
    <xdr:ext cx="914400" cy="742950"/>
    <xdr:pic>
      <xdr:nvPicPr>
        <xdr:cNvPr id="0" name="image125.pn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60</xdr:row>
      <xdr:rowOff>0</xdr:rowOff>
    </xdr:from>
    <xdr:ext cx="914400" cy="742950"/>
    <xdr:pic>
      <xdr:nvPicPr>
        <xdr:cNvPr id="0" name="image175.png"/>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0</xdr:colOff>
      <xdr:row>61</xdr:row>
      <xdr:rowOff>0</xdr:rowOff>
    </xdr:from>
    <xdr:ext cx="1752600" cy="352425"/>
    <xdr:pic>
      <xdr:nvPicPr>
        <xdr:cNvPr id="0" name="image111.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62</xdr:row>
      <xdr:rowOff>0</xdr:rowOff>
    </xdr:from>
    <xdr:ext cx="752475" cy="752475"/>
    <xdr:pic>
      <xdr:nvPicPr>
        <xdr:cNvPr id="0" name="image134.png"/>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0</xdr:colOff>
      <xdr:row>63</xdr:row>
      <xdr:rowOff>0</xdr:rowOff>
    </xdr:from>
    <xdr:ext cx="752475" cy="752475"/>
    <xdr:pic>
      <xdr:nvPicPr>
        <xdr:cNvPr id="0" name="image132.png"/>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64</xdr:row>
      <xdr:rowOff>0</xdr:rowOff>
    </xdr:from>
    <xdr:ext cx="742950" cy="742950"/>
    <xdr:pic>
      <xdr:nvPicPr>
        <xdr:cNvPr id="0" name="image119.png"/>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0</xdr:colOff>
      <xdr:row>65</xdr:row>
      <xdr:rowOff>0</xdr:rowOff>
    </xdr:from>
    <xdr:ext cx="352425" cy="352425"/>
    <xdr:pic>
      <xdr:nvPicPr>
        <xdr:cNvPr id="0" name="image154.png"/>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0</xdr:colOff>
      <xdr:row>66</xdr:row>
      <xdr:rowOff>0</xdr:rowOff>
    </xdr:from>
    <xdr:ext cx="352425" cy="352425"/>
    <xdr:pic>
      <xdr:nvPicPr>
        <xdr:cNvPr id="0" name="image127.pn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67</xdr:row>
      <xdr:rowOff>0</xdr:rowOff>
    </xdr:from>
    <xdr:ext cx="333375" cy="333375"/>
    <xdr:pic>
      <xdr:nvPicPr>
        <xdr:cNvPr id="0" name="image128.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68</xdr:row>
      <xdr:rowOff>0</xdr:rowOff>
    </xdr:from>
    <xdr:ext cx="333375" cy="333375"/>
    <xdr:pic>
      <xdr:nvPicPr>
        <xdr:cNvPr id="0" name="image136.pn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72</xdr:row>
      <xdr:rowOff>0</xdr:rowOff>
    </xdr:from>
    <xdr:ext cx="266700" cy="200025"/>
    <xdr:pic>
      <xdr:nvPicPr>
        <xdr:cNvPr id="0" name="image155.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73</xdr:row>
      <xdr:rowOff>0</xdr:rowOff>
    </xdr:from>
    <xdr:ext cx="257175" cy="200025"/>
    <xdr:pic>
      <xdr:nvPicPr>
        <xdr:cNvPr id="0" name="image122.png"/>
        <xdr:cNvPicPr preferRelativeResize="0"/>
      </xdr:nvPicPr>
      <xdr:blipFill>
        <a:blip cstate="print" r:embed="rId48"/>
        <a:stretch>
          <a:fillRect/>
        </a:stretch>
      </xdr:blipFill>
      <xdr:spPr>
        <a:prstGeom prst="rect">
          <a:avLst/>
        </a:prstGeom>
        <a:noFill/>
      </xdr:spPr>
    </xdr:pic>
    <xdr:clientData fLocksWithSheet="0"/>
  </xdr:oneCellAnchor>
  <xdr:oneCellAnchor>
    <xdr:from>
      <xdr:col>4</xdr:col>
      <xdr:colOff>0</xdr:colOff>
      <xdr:row>74</xdr:row>
      <xdr:rowOff>0</xdr:rowOff>
    </xdr:from>
    <xdr:ext cx="266700" cy="200025"/>
    <xdr:pic>
      <xdr:nvPicPr>
        <xdr:cNvPr id="0" name="image145.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75</xdr:row>
      <xdr:rowOff>0</xdr:rowOff>
    </xdr:from>
    <xdr:ext cx="200025" cy="200025"/>
    <xdr:pic>
      <xdr:nvPicPr>
        <xdr:cNvPr id="0" name="image137.png"/>
        <xdr:cNvPicPr preferRelativeResize="0"/>
      </xdr:nvPicPr>
      <xdr:blipFill>
        <a:blip cstate="print" r:embed="rId49"/>
        <a:stretch>
          <a:fillRect/>
        </a:stretch>
      </xdr:blipFill>
      <xdr:spPr>
        <a:prstGeom prst="rect">
          <a:avLst/>
        </a:prstGeom>
        <a:noFill/>
      </xdr:spPr>
    </xdr:pic>
    <xdr:clientData fLocksWithSheet="0"/>
  </xdr:oneCellAnchor>
  <xdr:oneCellAnchor>
    <xdr:from>
      <xdr:col>4</xdr:col>
      <xdr:colOff>0</xdr:colOff>
      <xdr:row>78</xdr:row>
      <xdr:rowOff>0</xdr:rowOff>
    </xdr:from>
    <xdr:ext cx="133350" cy="200025"/>
    <xdr:pic>
      <xdr:nvPicPr>
        <xdr:cNvPr id="0" name="image120.png"/>
        <xdr:cNvPicPr preferRelativeResize="0"/>
      </xdr:nvPicPr>
      <xdr:blipFill>
        <a:blip cstate="print" r:embed="rId50"/>
        <a:stretch>
          <a:fillRect/>
        </a:stretch>
      </xdr:blipFill>
      <xdr:spPr>
        <a:prstGeom prst="rect">
          <a:avLst/>
        </a:prstGeom>
        <a:noFill/>
      </xdr:spPr>
    </xdr:pic>
    <xdr:clientData fLocksWithSheet="0"/>
  </xdr:oneCellAnchor>
  <xdr:oneCellAnchor>
    <xdr:from>
      <xdr:col>4</xdr:col>
      <xdr:colOff>0</xdr:colOff>
      <xdr:row>81</xdr:row>
      <xdr:rowOff>0</xdr:rowOff>
    </xdr:from>
    <xdr:ext cx="476250" cy="476250"/>
    <xdr:pic>
      <xdr:nvPicPr>
        <xdr:cNvPr id="0" name="image146.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82</xdr:row>
      <xdr:rowOff>0</xdr:rowOff>
    </xdr:from>
    <xdr:ext cx="552450" cy="390525"/>
    <xdr:pic>
      <xdr:nvPicPr>
        <xdr:cNvPr id="0" name="image150.png"/>
        <xdr:cNvPicPr preferRelativeResize="0"/>
      </xdr:nvPicPr>
      <xdr:blipFill>
        <a:blip cstate="print" r:embed="rId52"/>
        <a:stretch>
          <a:fillRect/>
        </a:stretch>
      </xdr:blipFill>
      <xdr:spPr>
        <a:prstGeom prst="rect">
          <a:avLst/>
        </a:prstGeom>
        <a:noFill/>
      </xdr:spPr>
    </xdr:pic>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4</xdr:row>
      <xdr:rowOff>0</xdr:rowOff>
    </xdr:from>
    <xdr:ext cx="2124075" cy="695325"/>
    <xdr:pic>
      <xdr:nvPicPr>
        <xdr:cNvPr id="0" name="image126.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xdr:row>
      <xdr:rowOff>0</xdr:rowOff>
    </xdr:from>
    <xdr:ext cx="2124075" cy="695325"/>
    <xdr:pic>
      <xdr:nvPicPr>
        <xdr:cNvPr id="0" name="image123.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6</xdr:row>
      <xdr:rowOff>0</xdr:rowOff>
    </xdr:from>
    <xdr:ext cx="2124075" cy="695325"/>
    <xdr:pic>
      <xdr:nvPicPr>
        <xdr:cNvPr id="0" name="image130.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2124075" cy="695325"/>
    <xdr:pic>
      <xdr:nvPicPr>
        <xdr:cNvPr id="0" name="image129.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8</xdr:row>
      <xdr:rowOff>0</xdr:rowOff>
    </xdr:from>
    <xdr:ext cx="2124075" cy="695325"/>
    <xdr:pic>
      <xdr:nvPicPr>
        <xdr:cNvPr id="0" name="image133.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9</xdr:row>
      <xdr:rowOff>0</xdr:rowOff>
    </xdr:from>
    <xdr:ext cx="2124075" cy="695325"/>
    <xdr:pic>
      <xdr:nvPicPr>
        <xdr:cNvPr id="0" name="image135.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13</xdr:row>
      <xdr:rowOff>0</xdr:rowOff>
    </xdr:from>
    <xdr:ext cx="2124075" cy="695325"/>
    <xdr:pic>
      <xdr:nvPicPr>
        <xdr:cNvPr id="0" name="image138.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14</xdr:row>
      <xdr:rowOff>0</xdr:rowOff>
    </xdr:from>
    <xdr:ext cx="2124075" cy="695325"/>
    <xdr:pic>
      <xdr:nvPicPr>
        <xdr:cNvPr id="0" name="image141.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15</xdr:row>
      <xdr:rowOff>0</xdr:rowOff>
    </xdr:from>
    <xdr:ext cx="1190625" cy="962025"/>
    <xdr:pic>
      <xdr:nvPicPr>
        <xdr:cNvPr id="0" name="image139.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16</xdr:row>
      <xdr:rowOff>0</xdr:rowOff>
    </xdr:from>
    <xdr:ext cx="1104900" cy="962025"/>
    <xdr:pic>
      <xdr:nvPicPr>
        <xdr:cNvPr id="0" name="image144.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17</xdr:row>
      <xdr:rowOff>0</xdr:rowOff>
    </xdr:from>
    <xdr:ext cx="1190625" cy="962025"/>
    <xdr:pic>
      <xdr:nvPicPr>
        <xdr:cNvPr id="0" name="image140.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18</xdr:row>
      <xdr:rowOff>0</xdr:rowOff>
    </xdr:from>
    <xdr:ext cx="1104900" cy="962025"/>
    <xdr:pic>
      <xdr:nvPicPr>
        <xdr:cNvPr id="0" name="image142.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19</xdr:row>
      <xdr:rowOff>0</xdr:rowOff>
    </xdr:from>
    <xdr:ext cx="600075" cy="200025"/>
    <xdr:pic>
      <xdr:nvPicPr>
        <xdr:cNvPr id="0" name="image170.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20</xdr:row>
      <xdr:rowOff>0</xdr:rowOff>
    </xdr:from>
    <xdr:ext cx="609600" cy="200025"/>
    <xdr:pic>
      <xdr:nvPicPr>
        <xdr:cNvPr id="0" name="image148.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21</xdr:row>
      <xdr:rowOff>0</xdr:rowOff>
    </xdr:from>
    <xdr:ext cx="990600" cy="800100"/>
    <xdr:pic>
      <xdr:nvPicPr>
        <xdr:cNvPr id="0" name="image156.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22</xdr:row>
      <xdr:rowOff>0</xdr:rowOff>
    </xdr:from>
    <xdr:ext cx="914400" cy="800100"/>
    <xdr:pic>
      <xdr:nvPicPr>
        <xdr:cNvPr id="0" name="image151.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25</xdr:row>
      <xdr:rowOff>0</xdr:rowOff>
    </xdr:from>
    <xdr:ext cx="2124075" cy="695325"/>
    <xdr:pic>
      <xdr:nvPicPr>
        <xdr:cNvPr id="0" name="image143.png"/>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0</xdr:colOff>
      <xdr:row>26</xdr:row>
      <xdr:rowOff>0</xdr:rowOff>
    </xdr:from>
    <xdr:ext cx="2124075" cy="695325"/>
    <xdr:pic>
      <xdr:nvPicPr>
        <xdr:cNvPr id="0" name="image147.png"/>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0</xdr:colOff>
      <xdr:row>27</xdr:row>
      <xdr:rowOff>0</xdr:rowOff>
    </xdr:from>
    <xdr:ext cx="2124075" cy="695325"/>
    <xdr:pic>
      <xdr:nvPicPr>
        <xdr:cNvPr id="0" name="image149.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28</xdr:row>
      <xdr:rowOff>0</xdr:rowOff>
    </xdr:from>
    <xdr:ext cx="2124075" cy="695325"/>
    <xdr:pic>
      <xdr:nvPicPr>
        <xdr:cNvPr id="0" name="image152.png"/>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29</xdr:row>
      <xdr:rowOff>0</xdr:rowOff>
    </xdr:from>
    <xdr:ext cx="2124075" cy="695325"/>
    <xdr:pic>
      <xdr:nvPicPr>
        <xdr:cNvPr id="0" name="image153.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30</xdr:row>
      <xdr:rowOff>0</xdr:rowOff>
    </xdr:from>
    <xdr:ext cx="2124075" cy="600075"/>
    <xdr:pic>
      <xdr:nvPicPr>
        <xdr:cNvPr id="0" name="image160.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0</xdr:colOff>
      <xdr:row>31</xdr:row>
      <xdr:rowOff>0</xdr:rowOff>
    </xdr:from>
    <xdr:ext cx="1038225" cy="1514475"/>
    <xdr:pic>
      <xdr:nvPicPr>
        <xdr:cNvPr id="0" name="image181.pn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32</xdr:row>
      <xdr:rowOff>0</xdr:rowOff>
    </xdr:from>
    <xdr:ext cx="1466850" cy="495300"/>
    <xdr:pic>
      <xdr:nvPicPr>
        <xdr:cNvPr id="0" name="image174.pn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33</xdr:row>
      <xdr:rowOff>0</xdr:rowOff>
    </xdr:from>
    <xdr:ext cx="1552575" cy="533400"/>
    <xdr:pic>
      <xdr:nvPicPr>
        <xdr:cNvPr id="0" name="image162.pn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0</xdr:colOff>
      <xdr:row>34</xdr:row>
      <xdr:rowOff>0</xdr:rowOff>
    </xdr:from>
    <xdr:ext cx="1762125" cy="561975"/>
    <xdr:pic>
      <xdr:nvPicPr>
        <xdr:cNvPr id="0" name="image166.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35</xdr:row>
      <xdr:rowOff>0</xdr:rowOff>
    </xdr:from>
    <xdr:ext cx="1781175" cy="581025"/>
    <xdr:pic>
      <xdr:nvPicPr>
        <xdr:cNvPr id="0" name="image164.png"/>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0</xdr:colOff>
      <xdr:row>36</xdr:row>
      <xdr:rowOff>0</xdr:rowOff>
    </xdr:from>
    <xdr:ext cx="1933575" cy="619125"/>
    <xdr:pic>
      <xdr:nvPicPr>
        <xdr:cNvPr id="0" name="image168.png"/>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0</xdr:colOff>
      <xdr:row>37</xdr:row>
      <xdr:rowOff>0</xdr:rowOff>
    </xdr:from>
    <xdr:ext cx="2124075" cy="1714500"/>
    <xdr:pic>
      <xdr:nvPicPr>
        <xdr:cNvPr id="0" name="image157.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38</xdr:row>
      <xdr:rowOff>0</xdr:rowOff>
    </xdr:from>
    <xdr:ext cx="657225" cy="657225"/>
    <xdr:pic>
      <xdr:nvPicPr>
        <xdr:cNvPr id="0" name="image159.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39</xdr:row>
      <xdr:rowOff>0</xdr:rowOff>
    </xdr:from>
    <xdr:ext cx="657225" cy="657225"/>
    <xdr:pic>
      <xdr:nvPicPr>
        <xdr:cNvPr id="0" name="image179.png"/>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0</xdr:colOff>
      <xdr:row>40</xdr:row>
      <xdr:rowOff>0</xdr:rowOff>
    </xdr:from>
    <xdr:ext cx="476250" cy="476250"/>
    <xdr:pic>
      <xdr:nvPicPr>
        <xdr:cNvPr id="0" name="image180.pn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41</xdr:row>
      <xdr:rowOff>0</xdr:rowOff>
    </xdr:from>
    <xdr:ext cx="542925" cy="542925"/>
    <xdr:pic>
      <xdr:nvPicPr>
        <xdr:cNvPr id="0" name="image171.png"/>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0</xdr:colOff>
      <xdr:row>42</xdr:row>
      <xdr:rowOff>0</xdr:rowOff>
    </xdr:from>
    <xdr:ext cx="495300" cy="495300"/>
    <xdr:pic>
      <xdr:nvPicPr>
        <xdr:cNvPr id="0" name="image178.png"/>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0</xdr:colOff>
      <xdr:row>43</xdr:row>
      <xdr:rowOff>0</xdr:rowOff>
    </xdr:from>
    <xdr:ext cx="1971675" cy="1095375"/>
    <xdr:pic>
      <xdr:nvPicPr>
        <xdr:cNvPr id="0" name="image177.png"/>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0</xdr:colOff>
      <xdr:row>44</xdr:row>
      <xdr:rowOff>0</xdr:rowOff>
    </xdr:from>
    <xdr:ext cx="2124075" cy="695325"/>
    <xdr:pic>
      <xdr:nvPicPr>
        <xdr:cNvPr id="0" name="image165.png"/>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0</xdr:colOff>
      <xdr:row>45</xdr:row>
      <xdr:rowOff>0</xdr:rowOff>
    </xdr:from>
    <xdr:ext cx="1943100" cy="1076325"/>
    <xdr:pic>
      <xdr:nvPicPr>
        <xdr:cNvPr id="0" name="image163.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46</xdr:row>
      <xdr:rowOff>0</xdr:rowOff>
    </xdr:from>
    <xdr:ext cx="2028825" cy="1123950"/>
    <xdr:pic>
      <xdr:nvPicPr>
        <xdr:cNvPr id="0" name="image161.png"/>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0</xdr:colOff>
      <xdr:row>47</xdr:row>
      <xdr:rowOff>0</xdr:rowOff>
    </xdr:from>
    <xdr:ext cx="1714500" cy="952500"/>
    <xdr:pic>
      <xdr:nvPicPr>
        <xdr:cNvPr id="0" name="image167.png"/>
        <xdr:cNvPicPr preferRelativeResize="0"/>
      </xdr:nvPicPr>
      <xdr:blipFill>
        <a:blip cstate="print" r:embed="rId39"/>
        <a:stretch>
          <a:fillRect/>
        </a:stretch>
      </xdr:blipFill>
      <xdr:spPr>
        <a:prstGeom prst="rect">
          <a:avLst/>
        </a:prstGeom>
        <a:noFill/>
      </xdr:spPr>
    </xdr:pic>
    <xdr:clientData fLocksWithSheet="0"/>
  </xdr:oneCellAnchor>
  <xdr:oneCellAnchor>
    <xdr:from>
      <xdr:col>7</xdr:col>
      <xdr:colOff>0</xdr:colOff>
      <xdr:row>48</xdr:row>
      <xdr:rowOff>0</xdr:rowOff>
    </xdr:from>
    <xdr:ext cx="1524000" cy="847725"/>
    <xdr:pic>
      <xdr:nvPicPr>
        <xdr:cNvPr id="0" name="image163.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49</xdr:row>
      <xdr:rowOff>0</xdr:rowOff>
    </xdr:from>
    <xdr:ext cx="1228725" cy="685800"/>
    <xdr:pic>
      <xdr:nvPicPr>
        <xdr:cNvPr id="0" name="image169.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50</xdr:row>
      <xdr:rowOff>0</xdr:rowOff>
    </xdr:from>
    <xdr:ext cx="200025" cy="200025"/>
    <xdr:pic>
      <xdr:nvPicPr>
        <xdr:cNvPr id="0" name="image173.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51</xdr:row>
      <xdr:rowOff>0</xdr:rowOff>
    </xdr:from>
    <xdr:ext cx="285750" cy="200025"/>
    <xdr:pic>
      <xdr:nvPicPr>
        <xdr:cNvPr id="0" name="image172.png"/>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0</xdr:colOff>
      <xdr:row>52</xdr:row>
      <xdr:rowOff>0</xdr:rowOff>
    </xdr:from>
    <xdr:ext cx="2124075" cy="342900"/>
    <xdr:pic>
      <xdr:nvPicPr>
        <xdr:cNvPr id="0" name="image176.png"/>
        <xdr:cNvPicPr preferRelativeResize="0"/>
      </xdr:nvPicPr>
      <xdr:blipFill>
        <a:blip cstate="print" r:embed="rId42"/>
        <a:stretch>
          <a:fillRect/>
        </a:stretch>
      </xdr:blipFill>
      <xdr:spPr>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I127:L127" displayName="Table_1" name="Table_1" id="1">
  <tableColumns count="4">
    <tableColumn name="Column1" id="1"/>
    <tableColumn name="Column2" id="2"/>
    <tableColumn name="Column3" id="3"/>
    <tableColumn name="Column4" id="4"/>
  </tableColumns>
  <tableStyleInfo name="02_施策-style" showColumnStripes="0" showFirstColumn="1" showLastColumn="1" showRowStripes="1"/>
</table>
</file>

<file path=xl/tables/table2.xml><?xml version="1.0" encoding="utf-8"?>
<table xmlns="http://schemas.openxmlformats.org/spreadsheetml/2006/main" headerRowCount="0" ref="I139:L139" displayName="Table_2" name="Table_2" id="2">
  <tableColumns count="4">
    <tableColumn name="Column1" id="1"/>
    <tableColumn name="Column2" id="2"/>
    <tableColumn name="Column3" id="3"/>
    <tableColumn name="Column4" id="4"/>
  </tableColumns>
  <tableStyleInfo name="02_施策-style 2" showColumnStripes="0" showFirstColumn="1" showLastColumn="1" showRowStripes="1"/>
</table>
</file>

<file path=xl/tables/table3.xml><?xml version="1.0" encoding="utf-8"?>
<table xmlns="http://schemas.openxmlformats.org/spreadsheetml/2006/main" headerRowCount="0" ref="Q70:Q71" displayName="Table_3" name="Table_3" id="3">
  <tableColumns count="1">
    <tableColumn name="Column1" id="1"/>
  </tableColumns>
  <tableStyleInfo name="03_制作依頼一覧-style" showColumnStripes="0" showFirstColumn="1" showLastColumn="1" showRowStripes="1"/>
</table>
</file>

<file path=xl/tables/table4.xml><?xml version="1.0" encoding="utf-8"?>
<table xmlns="http://schemas.openxmlformats.org/spreadsheetml/2006/main" headerRowCount="0" ref="Q70:Q71" displayName="Table_4" name="Table_4" id="4">
  <tableColumns count="1">
    <tableColumn name="Column1" id="1"/>
  </tableColumns>
  <tableStyleInfo name="03_制作依頼一覧 のテンプレ-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cs.google.com/spreadsheets/d/1UzjTg1JnhhuZ_yq2nGf1sygSgkRX_2FPFCLiSJ2bdDo/edit?gid=289913871" TargetMode="External"/><Relationship Id="rId3" Type="http://schemas.openxmlformats.org/officeDocument/2006/relationships/hyperlink" Target="https://docs.google.com/spreadsheets/d/1UzjTg1JnhhuZ_yq2nGf1sygSgkRX_2FPFCLiSJ2bdDo/edit?gid=289913871" TargetMode="External"/><Relationship Id="rId4" Type="http://schemas.openxmlformats.org/officeDocument/2006/relationships/hyperlink" Target="https://docs.google.com/spreadsheets/d/1UzjTg1JnhhuZ_yq2nGf1sygSgkRX_2FPFCLiSJ2bdDo/edit?gid=289913871" TargetMode="External"/><Relationship Id="rId9" Type="http://schemas.openxmlformats.org/officeDocument/2006/relationships/hyperlink" Target="https://docs.google.com/spreadsheets/d/1UzjTg1JnhhuZ_yq2nGf1sygSgkRX_2FPFCLiSJ2bdDo/edit?gid=1315731856" TargetMode="External"/><Relationship Id="rId5" Type="http://schemas.openxmlformats.org/officeDocument/2006/relationships/hyperlink" Target="https://docs.google.com/spreadsheets/d/1UzjTg1JnhhuZ_yq2nGf1sygSgkRX_2FPFCLiSJ2bdDo/edit?gid=1959891932" TargetMode="External"/><Relationship Id="rId6" Type="http://schemas.openxmlformats.org/officeDocument/2006/relationships/hyperlink" Target="https://docs.google.com/spreadsheets/d/1UzjTg1JnhhuZ_yq2nGf1sygSgkRX_2FPFCLiSJ2bdDo/edit?gid=289913871" TargetMode="External"/><Relationship Id="rId7" Type="http://schemas.openxmlformats.org/officeDocument/2006/relationships/hyperlink" Target="https://docs.google.com/spreadsheets/d/1UzjTg1JnhhuZ_yq2nGf1sygSgkRX_2FPFCLiSJ2bdDo/edit?gid=1875707542" TargetMode="External"/><Relationship Id="rId8" Type="http://schemas.openxmlformats.org/officeDocument/2006/relationships/hyperlink" Target="https://docs.google.com/spreadsheets/d/1UzjTg1JnhhuZ_yq2nGf1sygSgkRX_2FPFCLiSJ2bdDo/edit?gid=289913871" TargetMode="External"/><Relationship Id="rId11" Type="http://schemas.openxmlformats.org/officeDocument/2006/relationships/vmlDrawing" Target="../drawings/vmlDrawing1.vml"/><Relationship Id="rId10"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presentation/d/1Uq3njj0R3HWpjud8IzX5HyM_ptIYK4T13BXR_MoYt_M/edit?slide=id.g37174712906_0_285" TargetMode="External"/><Relationship Id="rId2" Type="http://schemas.openxmlformats.org/officeDocument/2006/relationships/hyperlink" Target="https://docs.google.com/spreadsheets/d/1oJmkDK37Qizzdaxn4KCwh1BMwdNWuHCx3AGH8BC9yu0/edit?gid=1994449604" TargetMode="External"/><Relationship Id="rId3" Type="http://schemas.openxmlformats.org/officeDocument/2006/relationships/hyperlink" Target="https://docs.google.com/spreadsheets/d/1oJmkDK37Qizzdaxn4KCwh1BMwdNWuHCx3AGH8BC9yu0/edit?gid=1994449604" TargetMode="External"/><Relationship Id="rId4" Type="http://schemas.openxmlformats.org/officeDocument/2006/relationships/hyperlink" Target="https://docs.google.com/spreadsheets/d/1oJmkDK37Qizzdaxn4KCwh1BMwdNWuHCx3AGH8BC9yu0/edit?gid=1994449604" TargetMode="External"/><Relationship Id="rId9" Type="http://schemas.openxmlformats.org/officeDocument/2006/relationships/hyperlink" Target="https://docs.google.com/spreadsheets/d/1oJmkDK37Qizzdaxn4KCwh1BMwdNWuHCx3AGH8BC9yu0/edit?gid=1135844646" TargetMode="External"/><Relationship Id="rId5" Type="http://schemas.openxmlformats.org/officeDocument/2006/relationships/hyperlink" Target="https://docs.google.com/spreadsheets/d/1oJmkDK37Qizzdaxn4KCwh1BMwdNWuHCx3AGH8BC9yu0/edit?gid=1994449604" TargetMode="External"/><Relationship Id="rId6" Type="http://schemas.openxmlformats.org/officeDocument/2006/relationships/hyperlink" Target="https://docs.google.com/spreadsheets/d/1oJmkDK37Qizzdaxn4KCwh1BMwdNWuHCx3AGH8BC9yu0/edit?gid=1994449604" TargetMode="External"/><Relationship Id="rId7" Type="http://schemas.openxmlformats.org/officeDocument/2006/relationships/hyperlink" Target="https://docs.google.com/spreadsheets/d/1oJmkDK37Qizzdaxn4KCwh1BMwdNWuHCx3AGH8BC9yu0/edit?gid=1994449604" TargetMode="External"/><Relationship Id="rId8" Type="http://schemas.openxmlformats.org/officeDocument/2006/relationships/hyperlink" Target="https://docs.google.com/spreadsheets/d/1oJmkDK37Qizzdaxn4KCwh1BMwdNWuHCx3AGH8BC9yu0/edit?gid=1135844646" TargetMode="External"/><Relationship Id="rId11" Type="http://schemas.openxmlformats.org/officeDocument/2006/relationships/hyperlink" Target="https://docs.google.com/spreadsheets/d/1oJmkDK37Qizzdaxn4KCwh1BMwdNWuHCx3AGH8BC9yu0/edit?gid=1135844646" TargetMode="External"/><Relationship Id="rId10" Type="http://schemas.openxmlformats.org/officeDocument/2006/relationships/hyperlink" Target="https://docs.google.com/spreadsheets/d/1oJmkDK37Qizzdaxn4KCwh1BMwdNWuHCx3AGH8BC9yu0/edit?gid=1135844646" TargetMode="External"/><Relationship Id="rId13" Type="http://schemas.openxmlformats.org/officeDocument/2006/relationships/hyperlink" Target="https://docs.google.com/spreadsheets/d/1oJmkDK37Qizzdaxn4KCwh1BMwdNWuHCx3AGH8BC9yu0/edit?gid=1135844646" TargetMode="External"/><Relationship Id="rId12" Type="http://schemas.openxmlformats.org/officeDocument/2006/relationships/hyperlink" Target="https://docs.google.com/spreadsheets/d/1oJmkDK37Qizzdaxn4KCwh1BMwdNWuHCx3AGH8BC9yu0/edit?gid=1135844646" TargetMode="External"/><Relationship Id="rId15" Type="http://schemas.openxmlformats.org/officeDocument/2006/relationships/hyperlink" Target="https://docs.google.com/spreadsheets/d/1oJmkDK37Qizzdaxn4KCwh1BMwdNWuHCx3AGH8BC9yu0/edit?gid=1933316692" TargetMode="External"/><Relationship Id="rId14" Type="http://schemas.openxmlformats.org/officeDocument/2006/relationships/hyperlink" Target="https://docs.google.com/spreadsheets/d/1oJmkDK37Qizzdaxn4KCwh1BMwdNWuHCx3AGH8BC9yu0/edit?gid=1135844646" TargetMode="External"/><Relationship Id="rId17" Type="http://schemas.openxmlformats.org/officeDocument/2006/relationships/drawing" Target="../drawings/drawing3.xml"/><Relationship Id="rId16" Type="http://schemas.openxmlformats.org/officeDocument/2006/relationships/hyperlink" Target="https://docs.google.com/spreadsheets/d/1oJmkDK37Qizzdaxn4KCwh1BMwdNWuHCx3AGH8BC9yu0/edit?gid=1933316692"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ocs.google.com/spreadsheets/d/1jDHRT1GvOA-K4WUhru1CV7Ukn63owsYJXFbbr6IB8eo/edit?gid=493179933" TargetMode="External"/><Relationship Id="rId3" Type="http://schemas.openxmlformats.org/officeDocument/2006/relationships/hyperlink" Target="https://drive.google.com/file/d/1eRZK6s5MDuJSfMdmvxFAWPMk8j2mvKlF/view?usp=drive_link" TargetMode="External"/><Relationship Id="rId4" Type="http://schemas.openxmlformats.org/officeDocument/2006/relationships/hyperlink" Target="https://docs.google.com/spreadsheets/d/1ggoPgNmLK2XbZwVcrSxLHsHLvfWTcCEGT7YcSQ0I3Nc/edit?gid=0" TargetMode="External"/><Relationship Id="rId9" Type="http://schemas.openxmlformats.org/officeDocument/2006/relationships/hyperlink" Target="https://docs.google.com/spreadsheets/d/12sb_6R3h9K0TLOcUEwhvDIx20aNfKLf-L_AjuRuwwQE/edit?gid=0" TargetMode="External"/><Relationship Id="rId5" Type="http://schemas.openxmlformats.org/officeDocument/2006/relationships/hyperlink" Target="https://drive.google.com/file/d/1YspV-r_8lT3kbi7dpD3LBMS1596kjjMt/view?usp=drive_link" TargetMode="External"/><Relationship Id="rId6" Type="http://schemas.openxmlformats.org/officeDocument/2006/relationships/hyperlink" Target="https://drive.google.com/drive/folders/1boO6fWOcpS-hPFpDehZEyc2Eu5eRhM83" TargetMode="External"/><Relationship Id="rId7" Type="http://schemas.openxmlformats.org/officeDocument/2006/relationships/hyperlink" Target="https://drive.google.com/file/d/1glrJ_pl1ko0Ed01OcUSlx7mNuR0GPRqD/view?usp=drive_link" TargetMode="External"/><Relationship Id="rId8" Type="http://schemas.openxmlformats.org/officeDocument/2006/relationships/hyperlink" Target="https://drive.google.com/drive/folders/1boO6fWOcpS-hPFpDehZEyc2Eu5eRhM83" TargetMode="External"/><Relationship Id="rId11" Type="http://schemas.openxmlformats.org/officeDocument/2006/relationships/hyperlink" Target="https://docs.google.com/spreadsheets/d/1UBJUaoJ-z_vCqTMeUy-ddnLOY1xc_TqPt-X-TB8YgB8/edit?gid=0" TargetMode="External"/><Relationship Id="rId10" Type="http://schemas.openxmlformats.org/officeDocument/2006/relationships/hyperlink" Target="https://drive.google.com/file/d/1klkEwPtklSwI9oddT37IkMuEy2wgnwSl/view?usp=drive_link" TargetMode="External"/><Relationship Id="rId13" Type="http://schemas.openxmlformats.org/officeDocument/2006/relationships/drawing" Target="../drawings/drawing4.xml"/><Relationship Id="rId12" Type="http://schemas.openxmlformats.org/officeDocument/2006/relationships/hyperlink" Target="https://drive.google.com/file/d/1Rg5K2ZZXXHdTNz-uzhnJCklKF6KvkhhW/view?usp=drive_link" TargetMode="External"/><Relationship Id="rId14" Type="http://schemas.openxmlformats.org/officeDocument/2006/relationships/vmlDrawing" Target="../drawings/vmlDrawing2.vml"/><Relationship Id="rId17" Type="http://schemas.openxmlformats.org/officeDocument/2006/relationships/table" Target="../tables/table1.xml"/><Relationship Id="rId18"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hyperlink" Target="https://docs.google.com/spreadsheets/d/1k60vxX9jRXryJpxS8a_5Ech668eJL0kAe4cwL2TFFmM/edit?gid=0"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9.xml"/><Relationship Id="rId3"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ocs.google.com/spreadsheets/d/1DXrPG4PUdGx3WrpwS9JtkDOHqVUACstYuZz_KGAGthQ/edit?gid=289913871" TargetMode="External"/><Relationship Id="rId2" Type="http://schemas.openxmlformats.org/officeDocument/2006/relationships/hyperlink" Target="https://docs.google.com/spreadsheets/d/1DXrPG4PUdGx3WrpwS9JtkDOHqVUACstYuZz_KGAGthQ/edit?gid=289913871" TargetMode="External"/><Relationship Id="rId3"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docs.google.com/spreadsheets/d/111xBmT6LC6f0Y-zBPLwo-47zaIk6yeyh0z-Lc7Ih9WY/edit?gid=753358769"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s.google.com/spreadsheets/d/1IZgz_QtiAw2NY2nvw5QhJvm8zdtzrMKVfcLoNxCzZNg/edit?gid=1243607662" TargetMode="External"/><Relationship Id="rId3" Type="http://schemas.openxmlformats.org/officeDocument/2006/relationships/hyperlink" Target="https://docs.google.com/spreadsheets/d/1IZgz_QtiAw2NY2nvw5QhJvm8zdtzrMKVfcLoNxCzZNg/edit?gid=920186449" TargetMode="External"/><Relationship Id="rId4" Type="http://schemas.openxmlformats.org/officeDocument/2006/relationships/hyperlink" Target="https://docs.google.com/spreadsheets/d/1IZgz_QtiAw2NY2nvw5QhJvm8zdtzrMKVfcLoNxCzZNg/edit?gid=158837977" TargetMode="External"/><Relationship Id="rId5" Type="http://schemas.openxmlformats.org/officeDocument/2006/relationships/hyperlink" Target="https://docs.google.com/spreadsheets/d/1IZgz_QtiAw2NY2nvw5QhJvm8zdtzrMKVfcLoNxCzZNg/edit?gid=920186449" TargetMode="External"/><Relationship Id="rId6" Type="http://schemas.openxmlformats.org/officeDocument/2006/relationships/drawing" Target="../drawings/drawing21.xml"/><Relationship Id="rId7"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docs.google.com/spreadsheets/d/1O9W479tFq6q2bb2JnWhqd-H7Skz4mvsc6oz8opU8L-I/edit" TargetMode="External"/><Relationship Id="rId2" Type="http://schemas.openxmlformats.org/officeDocument/2006/relationships/hyperlink" Target="https://docs.google.com/spreadsheets/d/1tivE6zFp1AlKcft2Tfw1O5f_tKspHVbcrB3TwHPFNiA/edit" TargetMode="External"/><Relationship Id="rId3" Type="http://schemas.openxmlformats.org/officeDocument/2006/relationships/hyperlink" Target="https://docs.google.com/spreadsheets/d/1Cynm2AaqEywGEb0tOZpaBuR_jLi5T1KW13G1iwmXNIk/edit" TargetMode="External"/><Relationship Id="rId4" Type="http://schemas.openxmlformats.org/officeDocument/2006/relationships/hyperlink" Target="https://docs.google.com/spreadsheets/d/16az_C9seslHs8pLVNmUV2YtG7tYnqVMhLV1x79luQCQ/edit" TargetMode="External"/><Relationship Id="rId9" Type="http://schemas.openxmlformats.org/officeDocument/2006/relationships/drawing" Target="../drawings/drawing23.xml"/><Relationship Id="rId5" Type="http://schemas.openxmlformats.org/officeDocument/2006/relationships/hyperlink" Target="https://docs.google.com/spreadsheets/d/1t052VlLhleL6fIo_2n0r_z7lSC9CnV-6e9ezNXG4QC8/edit" TargetMode="External"/><Relationship Id="rId6" Type="http://schemas.openxmlformats.org/officeDocument/2006/relationships/hyperlink" Target="https://docs.google.com/spreadsheets/d/1cAU633pftNAm84avnHm-arwgvF52F3isUDI-wob7yqI/edit" TargetMode="External"/><Relationship Id="rId7" Type="http://schemas.openxmlformats.org/officeDocument/2006/relationships/hyperlink" Target="https://docs.google.com/spreadsheets/d/1iIESvJMZIis85gcvU4UlIlDfj41EoKDdiGWjl2MwhFE/edit" TargetMode="External"/><Relationship Id="rId8" Type="http://schemas.openxmlformats.org/officeDocument/2006/relationships/hyperlink" Target="https://docs.google.com/spreadsheets/d/1P_I9F5IM1M-2bx27Dw2tFas0OtURghOkycCQkJVbrWA/edit"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docs.google.com/spreadsheets/d/1IZgz_QtiAw2NY2nvw5QhJvm8zdtzrMKVfcLoNxCzZNg/edit?gid=1243607662" TargetMode="External"/><Relationship Id="rId2" Type="http://schemas.openxmlformats.org/officeDocument/2006/relationships/hyperlink" Target="https://docs.google.com/spreadsheets/d/1IZgz_QtiAw2NY2nvw5QhJvm8zdtzrMKVfcLoNxCzZNg/edit?gid=920186449" TargetMode="External"/><Relationship Id="rId3" Type="http://schemas.openxmlformats.org/officeDocument/2006/relationships/hyperlink" Target="https://docs.google.com/spreadsheets/d/1IZgz_QtiAw2NY2nvw5QhJvm8zdtzrMKVfcLoNxCzZNg/edit?gid=158837977" TargetMode="External"/><Relationship Id="rId4" Type="http://schemas.openxmlformats.org/officeDocument/2006/relationships/hyperlink" Target="https://docs.google.com/spreadsheets/d/1IZgz_QtiAw2NY2nvw5QhJvm8zdtzrMKVfcLoNxCzZNg/edit?gid=920186449" TargetMode="External"/><Relationship Id="rId5"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docs.google.com/spreadsheets/d/1s-5R4ijjb7AXckYDBmqBgHFsZzbOPVe_SvX3hlK5Fdw/edit?gid=576303298" TargetMode="External"/><Relationship Id="rId3" Type="http://schemas.openxmlformats.org/officeDocument/2006/relationships/drawing" Target="../drawings/drawing32.xml"/><Relationship Id="rId4" Type="http://schemas.openxmlformats.org/officeDocument/2006/relationships/vmlDrawing" Target="../drawings/vmlDrawing5.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docs.google.com/spreadsheets/d/1oJmkDK37Qizzdaxn4KCwh1BMwdNWuHCx3AGH8BC9yu0/edit?gid=285278055" TargetMode="External"/><Relationship Id="rId3" Type="http://schemas.openxmlformats.org/officeDocument/2006/relationships/hyperlink" Target="https://docs.google.com/spreadsheets/d/1oJmkDK37Qizzdaxn4KCwh1BMwdNWuHCx3AGH8BC9yu0/edit?gid=285278055" TargetMode="External"/><Relationship Id="rId4" Type="http://schemas.openxmlformats.org/officeDocument/2006/relationships/hyperlink" Target="https://docs.google.com/spreadsheets/d/1oJmkDK37Qizzdaxn4KCwh1BMwdNWuHCx3AGH8BC9yu0/edit?gid=1690316824" TargetMode="External"/><Relationship Id="rId5" Type="http://schemas.openxmlformats.org/officeDocument/2006/relationships/hyperlink" Target="https://wonderplanet-glow.slack.com/archives/C069N3UL80H/p1744702621983249?thread_ts=1744702246.829559&amp;cid=C069N3UL80H" TargetMode="External"/><Relationship Id="rId6" Type="http://schemas.openxmlformats.org/officeDocument/2006/relationships/drawing" Target="../drawings/drawing33.xml"/><Relationship Id="rId7" Type="http://schemas.openxmlformats.org/officeDocument/2006/relationships/vmlDrawing" Target="../drawings/vmlDrawing6.vml"/></Relationships>
</file>

<file path=xl/worksheets/_rels/sheet34.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onderplanet.atlassian.net/wiki/spaces/GLOW/pages/606537314/gacha_animation" TargetMode="External"/><Relationship Id="rId3" Type="http://schemas.openxmlformats.org/officeDocument/2006/relationships/drawing" Target="../drawings/drawing34.xml"/><Relationship Id="rId4" Type="http://schemas.openxmlformats.org/officeDocument/2006/relationships/vmlDrawing" Target="../drawings/vmlDrawing7.vml"/></Relationships>
</file>

<file path=xl/worksheets/_rels/sheet3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s://docs.google.com/presentation/d/1BKau_Pbd_pNog7d5YIrieh7QucKBfy6gt6dV0qY80ns/edit" TargetMode="External"/><Relationship Id="rId3" Type="http://schemas.openxmlformats.org/officeDocument/2006/relationships/hyperlink" Target="https://docs.google.com/presentation/d/1BKau_Pbd_pNog7d5YIrieh7QucKBfy6gt6dV0qY80ns/edit" TargetMode="External"/><Relationship Id="rId4" Type="http://schemas.openxmlformats.org/officeDocument/2006/relationships/hyperlink" Target="https://docs.google.com/presentation/d/1BKau_Pbd_pNog7d5YIrieh7QucKBfy6gt6dV0qY80ns/edit" TargetMode="External"/><Relationship Id="rId9" Type="http://schemas.openxmlformats.org/officeDocument/2006/relationships/hyperlink" Target="https://docs.google.com/spreadsheets/d/1iz7a09EcpM3FOA9zJIazJvAeekxGhihTOIPKejk2J3s/edit?gid=771075141" TargetMode="External"/><Relationship Id="rId5" Type="http://schemas.openxmlformats.org/officeDocument/2006/relationships/hyperlink" Target="https://docs.google.com/presentation/d/1BKau_Pbd_pNog7d5YIrieh7QucKBfy6gt6dV0qY80ns/edit" TargetMode="External"/><Relationship Id="rId6" Type="http://schemas.openxmlformats.org/officeDocument/2006/relationships/hyperlink" Target="https://docs.google.com/presentation/d/1BKau_Pbd_pNog7d5YIrieh7QucKBfy6gt6dV0qY80ns/edit" TargetMode="External"/><Relationship Id="rId7" Type="http://schemas.openxmlformats.org/officeDocument/2006/relationships/hyperlink" Target="https://docs.google.com/presentation/d/1BKau_Pbd_pNog7d5YIrieh7QucKBfy6gt6dV0qY80ns/edit" TargetMode="External"/><Relationship Id="rId8" Type="http://schemas.openxmlformats.org/officeDocument/2006/relationships/hyperlink" Target="https://docs.google.com/spreadsheets/d/1iz7a09EcpM3FOA9zJIazJvAeekxGhihTOIPKejk2J3s/edit?gid=771075141" TargetMode="External"/><Relationship Id="rId30" Type="http://schemas.openxmlformats.org/officeDocument/2006/relationships/vmlDrawing" Target="../drawings/vmlDrawing8.vml"/><Relationship Id="rId20" Type="http://schemas.openxmlformats.org/officeDocument/2006/relationships/hyperlink" Target="https://docs.google.com/spreadsheets/d/1oJmkDK37Qizzdaxn4KCwh1BMwdNWuHCx3AGH8BC9yu0/edit?gid=1197680199" TargetMode="External"/><Relationship Id="rId22" Type="http://schemas.openxmlformats.org/officeDocument/2006/relationships/hyperlink" Target="https://docs.google.com/spreadsheets/d/1oJmkDK37Qizzdaxn4KCwh1BMwdNWuHCx3AGH8BC9yu0/edit?gid=1933316692" TargetMode="External"/><Relationship Id="rId21" Type="http://schemas.openxmlformats.org/officeDocument/2006/relationships/hyperlink" Target="https://docs.google.com/spreadsheets/d/1oJmkDK37Qizzdaxn4KCwh1BMwdNWuHCx3AGH8BC9yu0/edit?gid=301989532" TargetMode="External"/><Relationship Id="rId24" Type="http://schemas.openxmlformats.org/officeDocument/2006/relationships/hyperlink" Target="https://docs.google.com/spreadsheets/d/1oJmkDK37Qizzdaxn4KCwh1BMwdNWuHCx3AGH8BC9yu0/edit?gid=1135844646" TargetMode="External"/><Relationship Id="rId23" Type="http://schemas.openxmlformats.org/officeDocument/2006/relationships/hyperlink" Target="https://docs.google.com/spreadsheets/d/1oJmkDK37Qizzdaxn4KCwh1BMwdNWuHCx3AGH8BC9yu0/edit?gid=1933316692" TargetMode="External"/><Relationship Id="rId26" Type="http://schemas.openxmlformats.org/officeDocument/2006/relationships/hyperlink" Target="https://docs.google.com/spreadsheets/d/1oJmkDK37Qizzdaxn4KCwh1BMwdNWuHCx3AGH8BC9yu0/edit?gid=1064670817" TargetMode="External"/><Relationship Id="rId25" Type="http://schemas.openxmlformats.org/officeDocument/2006/relationships/hyperlink" Target="https://docs.google.com/spreadsheets/d/1oJmkDK37Qizzdaxn4KCwh1BMwdNWuHCx3AGH8BC9yu0/edit?gid=1135844646" TargetMode="External"/><Relationship Id="rId28" Type="http://schemas.openxmlformats.org/officeDocument/2006/relationships/hyperlink" Target="https://wonderplanet-glow.slack.com/archives/C069N3UL80H/p1744702621983249?thread_ts=1744702246.829559&amp;cid=C069N3UL80H" TargetMode="External"/><Relationship Id="rId27" Type="http://schemas.openxmlformats.org/officeDocument/2006/relationships/hyperlink" Target="https://wonderplanet-glow.slack.com/archives/C069N3UL80H/p1744702073341949?thread_ts=1744620391.885969&amp;cid=C069N3UL80H" TargetMode="External"/><Relationship Id="rId29" Type="http://schemas.openxmlformats.org/officeDocument/2006/relationships/drawing" Target="../drawings/drawing35.xml"/><Relationship Id="rId11" Type="http://schemas.openxmlformats.org/officeDocument/2006/relationships/hyperlink" Target="https://docs.google.com/presentation/d/1BKau_Pbd_pNog7d5YIrieh7QucKBfy6gt6dV0qY80ns/edit?slide=id.g34f002aa3ea_0_34" TargetMode="External"/><Relationship Id="rId10" Type="http://schemas.openxmlformats.org/officeDocument/2006/relationships/hyperlink" Target="https://docs.google.com/presentation/d/1BKau_Pbd_pNog7d5YIrieh7QucKBfy6gt6dV0qY80ns/edit?slide=id.g34f002aa3ea_0_34" TargetMode="External"/><Relationship Id="rId13" Type="http://schemas.openxmlformats.org/officeDocument/2006/relationships/hyperlink" Target="https://docs.google.com/presentation/d/1BKau_Pbd_pNog7d5YIrieh7QucKBfy6gt6dV0qY80ns/edit" TargetMode="External"/><Relationship Id="rId12" Type="http://schemas.openxmlformats.org/officeDocument/2006/relationships/hyperlink" Target="https://docs.google.com/presentation/d/1BKau_Pbd_pNog7d5YIrieh7QucKBfy6gt6dV0qY80ns/edit" TargetMode="External"/><Relationship Id="rId15" Type="http://schemas.openxmlformats.org/officeDocument/2006/relationships/hyperlink" Target="https://docs.google.com/spreadsheets/d/1oJmkDK37Qizzdaxn4KCwh1BMwdNWuHCx3AGH8BC9yu0/edit?gid=1321492564" TargetMode="External"/><Relationship Id="rId14" Type="http://schemas.openxmlformats.org/officeDocument/2006/relationships/hyperlink" Target="https://docs.google.com/spreadsheets/d/1iz7a09EcpM3FOA9zJIazJvAeekxGhihTOIPKejk2J3s/edit?gid=771075141" TargetMode="External"/><Relationship Id="rId17" Type="http://schemas.openxmlformats.org/officeDocument/2006/relationships/hyperlink" Target="https://docs.google.com/spreadsheets/d/1oJmkDK37Qizzdaxn4KCwh1BMwdNWuHCx3AGH8BC9yu0/edit?gid=285278055" TargetMode="External"/><Relationship Id="rId16" Type="http://schemas.openxmlformats.org/officeDocument/2006/relationships/hyperlink" Target="https://docs.google.com/spreadsheets/d/1oJmkDK37Qizzdaxn4KCwh1BMwdNWuHCx3AGH8BC9yu0/edit?gid=285278055" TargetMode="External"/><Relationship Id="rId19" Type="http://schemas.openxmlformats.org/officeDocument/2006/relationships/hyperlink" Target="https://docs.google.com/spreadsheets/d/1oJmkDK37Qizzdaxn4KCwh1BMwdNWuHCx3AGH8BC9yu0/edit?gid=285278055" TargetMode="External"/><Relationship Id="rId18" Type="http://schemas.openxmlformats.org/officeDocument/2006/relationships/hyperlink" Target="https://docs.google.com/spreadsheets/d/1oJmkDK37Qizzdaxn4KCwh1BMwdNWuHCx3AGH8BC9yu0/edit?gid=1690316824"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37.xml"/><Relationship Id="rId3" Type="http://schemas.openxmlformats.org/officeDocument/2006/relationships/vmlDrawing" Target="../drawings/vmlDrawing9.v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75"/>
  <cols>
    <col customWidth="1" min="1" max="1" width="3.63"/>
    <col customWidth="1" min="2" max="2" width="27.63"/>
    <col customWidth="1" min="3" max="3" width="33.25"/>
    <col customWidth="1" min="4" max="4" width="38.13"/>
    <col customWidth="1" min="5" max="5" width="2.75"/>
  </cols>
  <sheetData>
    <row r="1">
      <c r="B1" s="1" t="s">
        <v>0</v>
      </c>
    </row>
    <row r="3">
      <c r="B3" s="2" t="s">
        <v>1</v>
      </c>
      <c r="C3" s="2" t="s">
        <v>2</v>
      </c>
      <c r="D3" s="2" t="s">
        <v>3</v>
      </c>
    </row>
    <row r="4">
      <c r="A4" s="3"/>
      <c r="B4" s="4" t="s">
        <v>4</v>
      </c>
      <c r="C4" s="5" t="s">
        <v>5</v>
      </c>
      <c r="D4" s="6"/>
    </row>
    <row r="5">
      <c r="B5" s="7" t="s">
        <v>6</v>
      </c>
      <c r="C5" s="8"/>
      <c r="D5" s="6"/>
    </row>
    <row r="6">
      <c r="A6" s="3"/>
      <c r="B6" s="4" t="s">
        <v>7</v>
      </c>
      <c r="C6" s="8"/>
      <c r="D6" s="6"/>
    </row>
    <row r="7">
      <c r="B7" s="7" t="s">
        <v>8</v>
      </c>
      <c r="C7" s="8"/>
      <c r="D7" s="6"/>
    </row>
    <row r="8">
      <c r="A8" s="3"/>
      <c r="B8" s="4" t="s">
        <v>9</v>
      </c>
      <c r="C8" s="8"/>
      <c r="D8" s="6"/>
    </row>
    <row r="9">
      <c r="B9" s="7" t="s">
        <v>10</v>
      </c>
      <c r="C9" s="8"/>
      <c r="D9" s="9" t="s">
        <v>11</v>
      </c>
    </row>
    <row r="10">
      <c r="B10" s="7" t="s">
        <v>12</v>
      </c>
      <c r="C10" s="8"/>
      <c r="D10" s="9"/>
    </row>
    <row r="11">
      <c r="B11" s="4" t="s">
        <v>13</v>
      </c>
      <c r="C11" s="8"/>
      <c r="D11" s="6"/>
    </row>
    <row r="12">
      <c r="B12" s="7" t="s">
        <v>14</v>
      </c>
      <c r="C12" s="8"/>
      <c r="D12" s="6"/>
    </row>
    <row r="13">
      <c r="B13" s="4" t="s">
        <v>15</v>
      </c>
      <c r="C13" s="8"/>
      <c r="D13" s="9" t="s">
        <v>16</v>
      </c>
    </row>
    <row r="14">
      <c r="B14" s="7" t="s">
        <v>17</v>
      </c>
      <c r="C14" s="8"/>
      <c r="D14" s="9" t="s">
        <v>18</v>
      </c>
    </row>
    <row r="15">
      <c r="B15" s="10"/>
      <c r="C15" s="8"/>
      <c r="D15" s="6"/>
    </row>
    <row r="16">
      <c r="A16" s="3"/>
      <c r="B16" s="11"/>
      <c r="C16" s="8"/>
      <c r="D16" s="6"/>
    </row>
    <row r="18">
      <c r="A18" s="3"/>
      <c r="B18" s="3"/>
    </row>
    <row r="20">
      <c r="A20" s="12"/>
      <c r="B20" s="13"/>
    </row>
  </sheetData>
  <hyperlinks>
    <hyperlink display="https://docs.google.com/spreadsheets/d/1ZcLRgLpUd1I9D26Ig0XaVQ259iRQAjdbKvmb9bjVOm8/edit?gid=816770909#gid=816770909" location="'01_概要'!A1" ref="C4"/>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63"/>
    <col customWidth="1" min="2" max="2" width="18.0"/>
    <col customWidth="1" min="3" max="3" width="33.13"/>
    <col customWidth="1" min="4" max="5" width="24.63"/>
    <col customWidth="1" min="6" max="6" width="35.25"/>
    <col customWidth="1" min="7" max="7" width="19.5"/>
    <col customWidth="1" min="8" max="16" width="1.88"/>
  </cols>
  <sheetData>
    <row r="1" ht="25.5" customHeight="1">
      <c r="A1" s="14"/>
      <c r="B1" s="15" t="str">
        <f>'01_概要'!$B$4</f>
        <v>地獄楽 いいジャン祭</v>
      </c>
      <c r="C1" s="16"/>
      <c r="D1" s="17"/>
      <c r="E1" s="18"/>
      <c r="F1" s="16"/>
      <c r="G1" s="14"/>
      <c r="H1" s="14"/>
      <c r="I1" s="14"/>
      <c r="J1" s="14"/>
      <c r="K1" s="14"/>
      <c r="L1" s="14"/>
      <c r="M1" s="14"/>
      <c r="N1" s="14"/>
      <c r="O1" s="14"/>
      <c r="P1" s="14"/>
    </row>
    <row r="2" ht="10.5" customHeight="1">
      <c r="A2" s="14"/>
      <c r="B2" s="19"/>
      <c r="C2" s="20"/>
      <c r="D2" s="20"/>
      <c r="E2" s="20"/>
      <c r="F2" s="20"/>
      <c r="G2" s="14"/>
      <c r="H2" s="14"/>
      <c r="I2" s="14"/>
      <c r="J2" s="14"/>
      <c r="K2" s="14"/>
      <c r="L2" s="14"/>
      <c r="M2" s="14"/>
      <c r="N2" s="14"/>
      <c r="O2" s="14"/>
      <c r="P2" s="14"/>
    </row>
    <row r="3">
      <c r="A3" s="21"/>
      <c r="B3" s="22" t="s">
        <v>19</v>
      </c>
      <c r="C3" s="23"/>
      <c r="D3" s="23"/>
      <c r="E3" s="23"/>
      <c r="F3" s="23"/>
      <c r="G3" s="24"/>
      <c r="H3" s="24"/>
      <c r="I3" s="24"/>
      <c r="J3" s="24"/>
      <c r="K3" s="24"/>
      <c r="L3" s="24"/>
      <c r="M3" s="24"/>
      <c r="N3" s="24"/>
      <c r="O3" s="24"/>
      <c r="P3" s="24"/>
    </row>
    <row r="4">
      <c r="A4" s="21"/>
      <c r="B4" s="25" t="s">
        <v>20</v>
      </c>
      <c r="C4" s="26"/>
      <c r="D4" s="26"/>
      <c r="E4" s="26"/>
      <c r="F4" s="26"/>
      <c r="G4" s="24"/>
      <c r="H4" s="24"/>
      <c r="I4" s="24"/>
      <c r="J4" s="24"/>
      <c r="K4" s="24"/>
      <c r="L4" s="24"/>
      <c r="M4" s="24"/>
      <c r="N4" s="24"/>
      <c r="O4" s="24"/>
      <c r="P4" s="24"/>
    </row>
    <row r="5">
      <c r="A5" s="21"/>
      <c r="B5" s="27" t="s">
        <v>21</v>
      </c>
      <c r="C5" s="27" t="s">
        <v>22</v>
      </c>
      <c r="D5" s="27" t="s">
        <v>23</v>
      </c>
      <c r="E5" s="27" t="s">
        <v>24</v>
      </c>
      <c r="F5" s="27" t="s">
        <v>25</v>
      </c>
      <c r="G5" s="28" t="s">
        <v>26</v>
      </c>
      <c r="H5" s="24"/>
      <c r="I5" s="24"/>
      <c r="J5" s="24"/>
      <c r="K5" s="24"/>
      <c r="L5" s="24"/>
      <c r="M5" s="24"/>
      <c r="N5" s="24"/>
      <c r="O5" s="24"/>
      <c r="P5" s="24"/>
    </row>
    <row r="6">
      <c r="A6" s="29"/>
      <c r="B6" s="30" t="str">
        <f t="array" ref="B6:B14">'01_概要'!B23:B31</f>
        <v>【デイリー】</v>
      </c>
      <c r="C6" s="31" t="str">
        <f t="array" ref="C6:E14">'01_概要'!E23:G31</f>
        <v>本能が告げている 危険だと</v>
      </c>
      <c r="D6" s="32">
        <v>46038.625</v>
      </c>
      <c r="E6" s="32">
        <v>46055.165972222225</v>
      </c>
      <c r="F6" s="30"/>
      <c r="G6" s="33" t="s">
        <v>27</v>
      </c>
      <c r="H6" s="24"/>
      <c r="I6" s="24"/>
      <c r="J6" s="24"/>
      <c r="K6" s="24"/>
      <c r="L6" s="24"/>
      <c r="M6" s="24"/>
      <c r="N6" s="24"/>
      <c r="O6" s="24"/>
      <c r="P6" s="24"/>
    </row>
    <row r="7">
      <c r="A7" s="24"/>
      <c r="B7" s="34" t="s">
        <v>28</v>
      </c>
      <c r="C7" s="31" t="s">
        <v>29</v>
      </c>
      <c r="D7" s="32">
        <v>46038.625</v>
      </c>
      <c r="E7" s="32">
        <v>46069.45763888889</v>
      </c>
      <c r="F7" s="34" t="s">
        <v>30</v>
      </c>
      <c r="G7" s="33" t="s">
        <v>31</v>
      </c>
      <c r="H7" s="24"/>
      <c r="I7" s="24"/>
      <c r="J7" s="24"/>
      <c r="K7" s="24"/>
      <c r="L7" s="24"/>
      <c r="M7" s="24"/>
      <c r="N7" s="24"/>
      <c r="O7" s="24"/>
      <c r="P7" s="24"/>
    </row>
    <row r="8">
      <c r="A8" s="24"/>
      <c r="B8" s="34" t="s">
        <v>32</v>
      </c>
      <c r="C8" s="31" t="s">
        <v>33</v>
      </c>
      <c r="D8" s="32">
        <v>46043.625</v>
      </c>
      <c r="E8" s="32">
        <v>46069.45763888889</v>
      </c>
      <c r="F8" s="34" t="s">
        <v>34</v>
      </c>
      <c r="G8" s="35" t="s">
        <v>35</v>
      </c>
      <c r="H8" s="24"/>
      <c r="I8" s="24"/>
      <c r="J8" s="24"/>
      <c r="K8" s="24"/>
      <c r="L8" s="24"/>
      <c r="M8" s="24"/>
      <c r="N8" s="24"/>
      <c r="O8" s="24"/>
      <c r="P8" s="24"/>
    </row>
    <row r="9">
      <c r="A9" s="24"/>
      <c r="B9" s="30" t="s">
        <v>36</v>
      </c>
      <c r="C9" s="31" t="s">
        <v>37</v>
      </c>
      <c r="D9" s="32">
        <v>46038.625</v>
      </c>
      <c r="E9" s="32">
        <v>46069.45763888889</v>
      </c>
      <c r="F9" s="30"/>
      <c r="G9" s="35" t="s">
        <v>38</v>
      </c>
      <c r="H9" s="24"/>
      <c r="I9" s="24"/>
      <c r="J9" s="24"/>
      <c r="K9" s="24"/>
      <c r="L9" s="24"/>
      <c r="M9" s="24"/>
      <c r="N9" s="24"/>
      <c r="O9" s="24"/>
      <c r="P9" s="24"/>
    </row>
    <row r="10">
      <c r="A10" s="24"/>
      <c r="B10" s="30" t="s">
        <v>39</v>
      </c>
      <c r="C10" s="31" t="s">
        <v>40</v>
      </c>
      <c r="D10" s="32">
        <v>46038.625</v>
      </c>
      <c r="E10" s="32">
        <v>46069.45763888889</v>
      </c>
      <c r="F10" s="30"/>
      <c r="G10" s="35" t="s">
        <v>41</v>
      </c>
      <c r="H10" s="24"/>
      <c r="I10" s="24"/>
      <c r="J10" s="24"/>
      <c r="K10" s="24"/>
      <c r="L10" s="24"/>
      <c r="M10" s="24"/>
      <c r="N10" s="24"/>
      <c r="O10" s="24"/>
      <c r="P10" s="24"/>
    </row>
    <row r="11">
      <c r="A11" s="24"/>
      <c r="B11" s="30" t="s">
        <v>42</v>
      </c>
      <c r="C11" s="31" t="s">
        <v>43</v>
      </c>
      <c r="D11" s="32">
        <v>46045.625</v>
      </c>
      <c r="E11" s="32">
        <v>46051.62430555555</v>
      </c>
      <c r="F11" s="30"/>
      <c r="G11" s="35" t="s">
        <v>44</v>
      </c>
      <c r="H11" s="24"/>
      <c r="I11" s="24"/>
      <c r="J11" s="24"/>
      <c r="K11" s="24"/>
      <c r="L11" s="24"/>
      <c r="M11" s="24"/>
      <c r="N11" s="24"/>
      <c r="O11" s="24"/>
      <c r="P11" s="24"/>
    </row>
    <row r="12">
      <c r="A12" s="24"/>
      <c r="B12" s="30" t="s">
        <v>45</v>
      </c>
      <c r="C12" s="31" t="s">
        <v>46</v>
      </c>
      <c r="D12" s="32">
        <v>46038.625</v>
      </c>
      <c r="E12" s="32">
        <v>46055.165972222225</v>
      </c>
      <c r="F12" s="30"/>
      <c r="G12" s="35" t="s">
        <v>47</v>
      </c>
      <c r="H12" s="24"/>
      <c r="I12" s="24"/>
      <c r="J12" s="24"/>
      <c r="K12" s="24"/>
      <c r="L12" s="24"/>
      <c r="M12" s="24"/>
      <c r="N12" s="24"/>
      <c r="O12" s="24"/>
      <c r="P12" s="24"/>
    </row>
    <row r="13">
      <c r="A13" s="24"/>
      <c r="B13" s="30" t="s">
        <v>48</v>
      </c>
      <c r="C13" s="31" t="s">
        <v>49</v>
      </c>
      <c r="D13" s="32">
        <v>46038.625</v>
      </c>
      <c r="E13" s="32">
        <v>46069.45763888889</v>
      </c>
      <c r="F13" s="30"/>
      <c r="G13" s="35" t="s">
        <v>50</v>
      </c>
      <c r="H13" s="24"/>
      <c r="I13" s="24"/>
      <c r="J13" s="24"/>
      <c r="K13" s="24"/>
      <c r="L13" s="24"/>
      <c r="M13" s="24"/>
      <c r="N13" s="24"/>
      <c r="O13" s="24"/>
      <c r="P13" s="24"/>
    </row>
    <row r="14">
      <c r="A14" s="26"/>
      <c r="B14" s="30" t="s">
        <v>51</v>
      </c>
      <c r="C14" s="31" t="s">
        <v>52</v>
      </c>
      <c r="D14" s="32">
        <v>46038.625</v>
      </c>
      <c r="E14" s="32">
        <v>46069.45763888889</v>
      </c>
      <c r="F14" s="30"/>
      <c r="G14" s="35" t="s">
        <v>53</v>
      </c>
      <c r="H14" s="24"/>
      <c r="I14" s="24"/>
      <c r="J14" s="24"/>
      <c r="K14" s="24"/>
      <c r="L14" s="24"/>
      <c r="M14" s="24"/>
      <c r="N14" s="24"/>
      <c r="O14" s="24"/>
      <c r="P14" s="24"/>
    </row>
    <row r="15">
      <c r="A15" s="26"/>
      <c r="B15" s="36" t="s">
        <v>54</v>
      </c>
      <c r="C15" s="31" t="s">
        <v>55</v>
      </c>
      <c r="D15" s="32">
        <v>46038.5</v>
      </c>
      <c r="E15" s="32">
        <v>46069.45763888889</v>
      </c>
      <c r="F15" s="34" t="s">
        <v>56</v>
      </c>
      <c r="G15" s="35" t="s">
        <v>57</v>
      </c>
      <c r="H15" s="24"/>
      <c r="I15" s="24"/>
      <c r="J15" s="24"/>
      <c r="K15" s="24"/>
      <c r="L15" s="24"/>
      <c r="M15" s="24"/>
      <c r="N15" s="24"/>
      <c r="O15" s="24"/>
      <c r="P15" s="24"/>
    </row>
    <row r="16">
      <c r="A16" s="26"/>
      <c r="B16" s="36" t="s">
        <v>58</v>
      </c>
      <c r="C16" s="31" t="s">
        <v>59</v>
      </c>
      <c r="D16" s="32">
        <v>46038.5</v>
      </c>
      <c r="E16" s="32">
        <v>46069.45763888889</v>
      </c>
      <c r="F16" s="34" t="s">
        <v>60</v>
      </c>
      <c r="G16" s="33" t="s">
        <v>61</v>
      </c>
      <c r="H16" s="24"/>
      <c r="I16" s="24"/>
      <c r="J16" s="24"/>
      <c r="K16" s="24"/>
      <c r="L16" s="24"/>
      <c r="M16" s="24"/>
      <c r="N16" s="24"/>
      <c r="O16" s="24"/>
      <c r="P16" s="24"/>
    </row>
    <row r="17">
      <c r="A17" s="26"/>
      <c r="B17" s="36" t="s">
        <v>62</v>
      </c>
      <c r="C17" s="31" t="s">
        <v>63</v>
      </c>
      <c r="D17" s="32">
        <v>46038.625</v>
      </c>
      <c r="E17" s="32">
        <v>46055.45763888889</v>
      </c>
      <c r="F17" s="34"/>
      <c r="G17" s="33" t="s">
        <v>64</v>
      </c>
      <c r="H17" s="24"/>
      <c r="I17" s="24"/>
      <c r="J17" s="24"/>
      <c r="K17" s="24"/>
      <c r="L17" s="24"/>
      <c r="M17" s="24"/>
      <c r="N17" s="24"/>
      <c r="O17" s="24"/>
      <c r="P17" s="24"/>
    </row>
    <row r="18">
      <c r="A18" s="26"/>
      <c r="B18" s="37"/>
      <c r="C18" s="31"/>
      <c r="D18" s="38"/>
      <c r="E18" s="38"/>
      <c r="F18" s="34"/>
      <c r="G18" s="39"/>
      <c r="H18" s="24"/>
      <c r="I18" s="24"/>
      <c r="J18" s="24"/>
      <c r="K18" s="24"/>
      <c r="L18" s="24"/>
      <c r="M18" s="24"/>
      <c r="N18" s="24"/>
      <c r="O18" s="24"/>
      <c r="P18" s="24"/>
    </row>
    <row r="19">
      <c r="A19" s="26"/>
      <c r="B19" s="37"/>
      <c r="C19" s="31"/>
      <c r="D19" s="38"/>
      <c r="E19" s="38"/>
      <c r="F19" s="34"/>
      <c r="G19" s="39"/>
      <c r="H19" s="24"/>
      <c r="I19" s="24"/>
      <c r="J19" s="24"/>
      <c r="K19" s="24"/>
      <c r="L19" s="24"/>
      <c r="M19" s="24"/>
      <c r="N19" s="24"/>
      <c r="O19" s="24"/>
      <c r="P19" s="24"/>
    </row>
  </sheetData>
  <hyperlinks>
    <hyperlink display="https://docs.google.com/spreadsheets/d/1UzjTg1JnhhuZ_yq2nGf1sygSgkRX_2FPFCLiSJ2bdDo/edit?gid=289913871#gid=289913871&amp;range=42:42" location="'02_施策'!42:42" ref="G6"/>
    <hyperlink display="https://docs.google.com/spreadsheets/d/1UzjTg1JnhhuZ_yq2nGf1sygSgkRX_2FPFCLiSJ2bdDo/edit?gid=289913871#gid=289913871&amp;range=69:69" location="'02_施策'!69:69" ref="G7"/>
    <hyperlink r:id="rId2" location="gid=289913871&amp;range=156:156" ref="G8"/>
    <hyperlink r:id="rId3" location="gid=289913871&amp;range=247:247" ref="G9"/>
    <hyperlink r:id="rId4" location="gid=289913871&amp;range=314:314" ref="G10"/>
    <hyperlink r:id="rId5" location="gid=1959891932&amp;range=1:1" ref="G11"/>
    <hyperlink r:id="rId6" location="gid=289913871&amp;range=15:15" ref="G12"/>
    <hyperlink r:id="rId7" location="gid=1875707542&amp;range=A1" ref="G13"/>
    <hyperlink r:id="rId8" location="gid=289913871&amp;range=368:368" ref="G14"/>
    <hyperlink r:id="rId9" location="gid=1315731856&amp;range=3:3" ref="G15"/>
    <hyperlink display="https://docs.google.com/spreadsheets/d/1UzjTg1JnhhuZ_yq2nGf1sygSgkRX_2FPFCLiSJ2bdDo/edit?gid=1256031760#gid=1256031760&amp;range=3:3" location="'地獄楽 いいジャン祭ピックアップガシャB_設計書'!3:3" ref="G16"/>
    <hyperlink display="https://docs.google.com/spreadsheets/d/1UzjTg1JnhhuZ_yq2nGf1sygSgkRX_2FPFCLiSJ2bdDo/edit?gid=1726397202#gid=1726397202&amp;range=3:3" location="'07_いいジャン祭パック_設計書'!3:3" ref="G17"/>
  </hyperlinks>
  <printOptions gridLines="1" horizontalCentered="1"/>
  <pageMargins bottom="0.75" footer="0.0" header="0.0" left="0.7" right="0.7" top="0.75"/>
  <pageSetup fitToHeight="0" paperSize="14" cellComments="atEnd" orientation="landscape" pageOrder="overThenDown"/>
  <drawing r:id="rId10"/>
  <legacyDrawing r:id="rId1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17.25"/>
    <col customWidth="1" min="5" max="5" width="34.88"/>
    <col customWidth="1" min="6" max="6" width="15.25"/>
    <col customWidth="1" min="7" max="7" width="22.0"/>
    <col customWidth="1" min="8" max="8" width="10.0"/>
    <col customWidth="1" min="9" max="9" width="17.13"/>
    <col customWidth="1" min="10" max="10" width="11.38"/>
    <col customWidth="1" min="13" max="13" width="1.88"/>
  </cols>
  <sheetData>
    <row r="1">
      <c r="A1" s="40"/>
      <c r="B1" s="41" t="s">
        <v>4</v>
      </c>
      <c r="C1" s="42"/>
      <c r="D1" s="42"/>
      <c r="E1" s="42"/>
      <c r="F1" s="42"/>
      <c r="G1" s="42"/>
      <c r="H1" s="42"/>
      <c r="I1" s="42"/>
      <c r="J1" s="42"/>
      <c r="K1" s="42"/>
      <c r="L1" s="42"/>
      <c r="M1" s="40"/>
    </row>
    <row r="2" ht="10.5" customHeight="1">
      <c r="A2" s="40"/>
      <c r="B2" s="43"/>
      <c r="C2" s="44"/>
      <c r="D2" s="45"/>
      <c r="E2" s="45"/>
      <c r="F2" s="45"/>
      <c r="G2" s="45"/>
      <c r="H2" s="45"/>
      <c r="I2" s="45"/>
      <c r="J2" s="45"/>
      <c r="K2" s="45"/>
      <c r="L2" s="45"/>
      <c r="M2" s="40"/>
    </row>
    <row r="3" ht="10.5" customHeight="1">
      <c r="A3" s="40"/>
      <c r="B3" s="43"/>
      <c r="C3" s="44"/>
      <c r="D3" s="45"/>
      <c r="E3" s="45"/>
      <c r="F3" s="45"/>
      <c r="G3" s="45"/>
      <c r="H3" s="45"/>
      <c r="I3" s="45"/>
      <c r="J3" s="45"/>
      <c r="K3" s="45"/>
      <c r="L3" s="45"/>
      <c r="M3" s="40"/>
    </row>
    <row r="4" ht="25.5" customHeight="1">
      <c r="A4" s="40"/>
      <c r="B4" s="46" t="s">
        <v>65</v>
      </c>
      <c r="C4" s="47"/>
      <c r="D4" s="48"/>
      <c r="E4" s="47"/>
      <c r="F4" s="47"/>
      <c r="G4" s="47"/>
      <c r="H4" s="47"/>
      <c r="I4" s="47"/>
      <c r="J4" s="49"/>
      <c r="K4" s="40"/>
      <c r="L4" s="40"/>
      <c r="M4" s="40"/>
    </row>
    <row r="5" ht="10.5" customHeight="1">
      <c r="A5" s="40"/>
      <c r="B5" s="43"/>
      <c r="C5" s="44"/>
      <c r="D5" s="45"/>
      <c r="E5" s="45"/>
      <c r="F5" s="45"/>
      <c r="G5" s="45"/>
      <c r="H5" s="45"/>
      <c r="I5" s="45"/>
      <c r="J5" s="45"/>
      <c r="K5" s="45"/>
      <c r="L5" s="45"/>
      <c r="M5" s="40"/>
    </row>
    <row r="6">
      <c r="A6" s="50"/>
      <c r="B6" s="51" t="s">
        <v>65</v>
      </c>
      <c r="C6" s="52"/>
      <c r="D6" s="53"/>
      <c r="E6" s="53"/>
      <c r="F6" s="53"/>
      <c r="G6" s="53"/>
      <c r="H6" s="53"/>
      <c r="I6" s="53"/>
      <c r="J6" s="53"/>
      <c r="K6" s="53"/>
      <c r="L6" s="53"/>
      <c r="M6" s="50"/>
    </row>
    <row r="7" ht="6.0" customHeight="1">
      <c r="A7" s="50"/>
      <c r="B7" s="54"/>
      <c r="C7" s="50"/>
      <c r="D7" s="50"/>
      <c r="E7" s="50"/>
      <c r="F7" s="50"/>
      <c r="G7" s="55"/>
      <c r="H7" s="50"/>
      <c r="I7" s="50"/>
      <c r="J7" s="50"/>
      <c r="K7" s="50"/>
      <c r="L7" s="50"/>
      <c r="M7" s="50"/>
    </row>
    <row r="8">
      <c r="A8" s="50"/>
      <c r="B8" s="54" t="s">
        <v>66</v>
      </c>
      <c r="C8" s="56"/>
      <c r="D8" s="56"/>
      <c r="E8" s="57"/>
      <c r="F8" s="56"/>
      <c r="G8" s="56"/>
      <c r="H8" s="56"/>
      <c r="I8" s="56"/>
      <c r="J8" s="56"/>
      <c r="K8" s="56"/>
      <c r="L8" s="56"/>
      <c r="M8" s="50"/>
    </row>
    <row r="9">
      <c r="A9" s="50"/>
      <c r="B9" s="50"/>
      <c r="C9" s="58"/>
      <c r="D9" s="59" t="s">
        <v>67</v>
      </c>
      <c r="E9" s="60" t="s">
        <v>68</v>
      </c>
      <c r="F9" s="50"/>
      <c r="G9" s="55"/>
      <c r="H9" s="50"/>
      <c r="I9" s="50"/>
      <c r="J9" s="50"/>
      <c r="K9" s="50"/>
      <c r="L9" s="50"/>
      <c r="M9" s="50"/>
    </row>
    <row r="10">
      <c r="A10" s="50"/>
      <c r="B10" s="54" t="s">
        <v>69</v>
      </c>
      <c r="C10" s="50"/>
      <c r="D10" s="50"/>
      <c r="E10" s="50"/>
      <c r="F10" s="50"/>
      <c r="G10" s="55"/>
      <c r="H10" s="50"/>
      <c r="I10" s="50"/>
      <c r="J10" s="50"/>
      <c r="K10" s="50"/>
      <c r="L10" s="50"/>
      <c r="M10" s="50"/>
    </row>
    <row r="11">
      <c r="A11" s="50"/>
      <c r="B11" s="61" t="s">
        <v>70</v>
      </c>
      <c r="C11" s="56"/>
      <c r="D11" s="50"/>
      <c r="E11" s="50"/>
      <c r="F11" s="50"/>
      <c r="G11" s="55"/>
      <c r="H11" s="50"/>
      <c r="I11" s="50"/>
      <c r="J11" s="50"/>
      <c r="K11" s="50"/>
      <c r="L11" s="50"/>
      <c r="M11" s="50"/>
    </row>
    <row r="12">
      <c r="A12" s="50"/>
      <c r="B12" s="56"/>
      <c r="C12" s="58"/>
      <c r="D12" s="50"/>
      <c r="E12" s="50"/>
      <c r="F12" s="50"/>
      <c r="G12" s="55"/>
      <c r="H12" s="50"/>
      <c r="I12" s="50"/>
      <c r="J12" s="50"/>
      <c r="K12" s="50"/>
      <c r="L12" s="50"/>
      <c r="M12" s="50"/>
    </row>
    <row r="13">
      <c r="A13" s="50"/>
      <c r="B13" s="54" t="s">
        <v>71</v>
      </c>
      <c r="C13" s="58"/>
      <c r="D13" s="50"/>
      <c r="E13" s="50"/>
      <c r="F13" s="50"/>
      <c r="G13" s="55"/>
      <c r="H13" s="50"/>
      <c r="I13" s="50"/>
      <c r="J13" s="50"/>
      <c r="K13" s="50"/>
      <c r="L13" s="50"/>
      <c r="M13" s="50"/>
    </row>
    <row r="14">
      <c r="A14" s="50"/>
      <c r="B14" s="50"/>
      <c r="C14" s="58"/>
      <c r="D14" s="50"/>
      <c r="E14" s="50"/>
      <c r="F14" s="50"/>
      <c r="G14" s="55"/>
      <c r="H14" s="50"/>
      <c r="I14" s="50"/>
      <c r="J14" s="50"/>
      <c r="K14" s="50"/>
      <c r="L14" s="50"/>
      <c r="M14" s="50"/>
    </row>
    <row r="15">
      <c r="A15" s="50"/>
      <c r="B15" s="54" t="s">
        <v>72</v>
      </c>
      <c r="C15" s="50"/>
      <c r="D15" s="50"/>
      <c r="E15" s="50"/>
      <c r="F15" s="50"/>
      <c r="G15" s="55"/>
      <c r="H15" s="50"/>
      <c r="I15" s="50"/>
      <c r="J15" s="60"/>
      <c r="K15" s="60"/>
      <c r="L15" s="50"/>
      <c r="M15" s="56"/>
    </row>
    <row r="16">
      <c r="A16" s="50"/>
      <c r="B16" s="54"/>
      <c r="C16" s="50"/>
      <c r="D16" s="50"/>
      <c r="E16" s="50"/>
      <c r="F16" s="50"/>
      <c r="G16" s="55"/>
      <c r="H16" s="50"/>
      <c r="I16" s="50"/>
      <c r="J16" s="60"/>
      <c r="K16" s="60"/>
      <c r="L16" s="50"/>
      <c r="M16" s="56"/>
    </row>
    <row r="17">
      <c r="A17" s="50"/>
      <c r="B17" s="54" t="s">
        <v>73</v>
      </c>
      <c r="C17" s="50"/>
      <c r="D17" s="50"/>
      <c r="E17" s="50"/>
      <c r="F17" s="50"/>
      <c r="G17" s="55"/>
      <c r="H17" s="50"/>
      <c r="I17" s="50"/>
      <c r="J17" s="60"/>
      <c r="K17" s="60"/>
      <c r="L17" s="50"/>
      <c r="M17" s="56"/>
    </row>
    <row r="18">
      <c r="A18" s="50"/>
      <c r="B18" s="54"/>
      <c r="C18" s="50"/>
      <c r="D18" s="50"/>
      <c r="E18" s="50"/>
      <c r="F18" s="50"/>
      <c r="G18" s="55"/>
      <c r="H18" s="50"/>
      <c r="I18" s="50"/>
      <c r="J18" s="60"/>
      <c r="K18" s="60"/>
      <c r="L18" s="50"/>
      <c r="M18" s="56"/>
    </row>
    <row r="19">
      <c r="A19" s="50"/>
      <c r="B19" s="54"/>
      <c r="C19" s="50"/>
      <c r="D19" s="50"/>
      <c r="E19" s="50"/>
      <c r="F19" s="50"/>
      <c r="G19" s="55"/>
      <c r="H19" s="50"/>
      <c r="I19" s="50"/>
      <c r="J19" s="60"/>
      <c r="K19" s="60"/>
      <c r="L19" s="50"/>
      <c r="M19" s="56"/>
    </row>
    <row r="20">
      <c r="A20" s="50"/>
      <c r="B20" s="51" t="s">
        <v>19</v>
      </c>
      <c r="C20" s="52"/>
      <c r="D20" s="53"/>
      <c r="E20" s="53"/>
      <c r="F20" s="53"/>
      <c r="G20" s="53"/>
      <c r="H20" s="53"/>
      <c r="I20" s="53"/>
      <c r="J20" s="53"/>
      <c r="K20" s="53"/>
      <c r="L20" s="53"/>
      <c r="M20" s="56"/>
    </row>
    <row r="21">
      <c r="A21" s="50"/>
      <c r="B21" s="50"/>
      <c r="C21" s="60"/>
      <c r="D21" s="60"/>
      <c r="E21" s="60"/>
      <c r="F21" s="60"/>
      <c r="G21" s="60"/>
      <c r="H21" s="60"/>
      <c r="I21" s="60"/>
      <c r="J21" s="60"/>
      <c r="K21" s="60"/>
      <c r="L21" s="50"/>
      <c r="M21" s="56"/>
    </row>
    <row r="22">
      <c r="A22" s="50"/>
      <c r="B22" s="62" t="s">
        <v>21</v>
      </c>
      <c r="C22" s="63"/>
      <c r="D22" s="64"/>
      <c r="E22" s="65" t="s">
        <v>22</v>
      </c>
      <c r="F22" s="65" t="s">
        <v>23</v>
      </c>
      <c r="G22" s="65" t="s">
        <v>24</v>
      </c>
      <c r="H22" s="62" t="s">
        <v>3</v>
      </c>
      <c r="I22" s="64"/>
      <c r="J22" s="60"/>
      <c r="K22" s="60"/>
      <c r="L22" s="50"/>
      <c r="M22" s="56"/>
    </row>
    <row r="23">
      <c r="A23" s="66"/>
      <c r="B23" s="67" t="str">
        <f>'02_施策'!$B5</f>
        <v>【デイリー】</v>
      </c>
      <c r="C23" s="63"/>
      <c r="D23" s="64"/>
      <c r="E23" s="68" t="s">
        <v>74</v>
      </c>
      <c r="F23" s="69">
        <v>46038.625</v>
      </c>
      <c r="G23" s="69">
        <v>46055.165972222225</v>
      </c>
      <c r="H23" s="70"/>
      <c r="I23" s="64"/>
      <c r="J23" s="56"/>
      <c r="K23" s="56"/>
      <c r="L23" s="50"/>
      <c r="M23" s="56"/>
    </row>
    <row r="24">
      <c r="A24" s="56"/>
      <c r="B24" s="67" t="str">
        <f>'02_施策'!$B6</f>
        <v>【ストーリー】
画眉丸編</v>
      </c>
      <c r="C24" s="63"/>
      <c r="D24" s="64"/>
      <c r="E24" s="68" t="s">
        <v>29</v>
      </c>
      <c r="F24" s="69">
        <v>46038.625</v>
      </c>
      <c r="G24" s="69">
        <v>46069.45763888889</v>
      </c>
      <c r="H24" s="70"/>
      <c r="I24" s="64"/>
      <c r="J24" s="56"/>
      <c r="K24" s="56"/>
      <c r="L24" s="56"/>
      <c r="M24" s="56"/>
    </row>
    <row r="25">
      <c r="A25" s="56"/>
      <c r="B25" s="67" t="str">
        <f>'02_施策'!$B7</f>
        <v>【ストーリー】
共闘関係編</v>
      </c>
      <c r="C25" s="63"/>
      <c r="D25" s="64"/>
      <c r="E25" s="68" t="s">
        <v>33</v>
      </c>
      <c r="F25" s="69">
        <v>46043.625</v>
      </c>
      <c r="G25" s="69">
        <v>46069.45763888889</v>
      </c>
      <c r="H25" s="70"/>
      <c r="I25" s="64"/>
      <c r="J25" s="56"/>
      <c r="K25" s="56"/>
      <c r="L25" s="56"/>
      <c r="M25" s="56"/>
    </row>
    <row r="26">
      <c r="A26" s="56"/>
      <c r="B26" s="67" t="str">
        <f>'02_施策'!$B8</f>
        <v>【チャレンジ】</v>
      </c>
      <c r="C26" s="63"/>
      <c r="D26" s="64"/>
      <c r="E26" s="68" t="s">
        <v>37</v>
      </c>
      <c r="F26" s="69">
        <v>46038.625</v>
      </c>
      <c r="G26" s="69">
        <v>46069.45763888889</v>
      </c>
      <c r="H26" s="70"/>
      <c r="I26" s="64"/>
      <c r="J26" s="56"/>
      <c r="K26" s="56"/>
      <c r="L26" s="56"/>
      <c r="M26" s="56"/>
    </row>
    <row r="27">
      <c r="A27" s="56"/>
      <c r="B27" s="67" t="str">
        <f>'02_施策'!$B9</f>
        <v>【高難易度】</v>
      </c>
      <c r="C27" s="63"/>
      <c r="D27" s="64"/>
      <c r="E27" s="68" t="s">
        <v>40</v>
      </c>
      <c r="F27" s="69">
        <v>46038.625</v>
      </c>
      <c r="G27" s="69">
        <v>46069.45763888889</v>
      </c>
      <c r="H27" s="70"/>
      <c r="I27" s="64"/>
      <c r="J27" s="56"/>
      <c r="K27" s="56"/>
      <c r="L27" s="56"/>
      <c r="M27" s="56"/>
    </row>
    <row r="28">
      <c r="A28" s="56"/>
      <c r="B28" s="67" t="str">
        <f>'02_施策'!$B10</f>
        <v>【降臨バトル】</v>
      </c>
      <c r="C28" s="63"/>
      <c r="D28" s="64"/>
      <c r="E28" s="68" t="s">
        <v>43</v>
      </c>
      <c r="F28" s="69">
        <v>46045.625</v>
      </c>
      <c r="G28" s="69">
        <v>46051.62430555555</v>
      </c>
      <c r="H28" s="70"/>
      <c r="I28" s="64"/>
      <c r="J28" s="56"/>
      <c r="K28" s="56"/>
      <c r="L28" s="56"/>
      <c r="M28" s="56"/>
    </row>
    <row r="29">
      <c r="A29" s="56"/>
      <c r="B29" s="67" t="str">
        <f>'02_施策'!$B11</f>
        <v>【ログインボーナス】</v>
      </c>
      <c r="C29" s="63"/>
      <c r="D29" s="64"/>
      <c r="E29" s="68" t="s">
        <v>46</v>
      </c>
      <c r="F29" s="69">
        <v>46038.625</v>
      </c>
      <c r="G29" s="69">
        <v>46055.165972222225</v>
      </c>
      <c r="H29" s="70"/>
      <c r="I29" s="64"/>
      <c r="J29" s="56"/>
      <c r="K29" s="56"/>
      <c r="L29" s="56"/>
      <c r="M29" s="56"/>
    </row>
    <row r="30">
      <c r="A30" s="56"/>
      <c r="B30" s="67" t="str">
        <f>'02_施策'!$B12</f>
        <v>【ミッション】</v>
      </c>
      <c r="C30" s="63"/>
      <c r="D30" s="64"/>
      <c r="E30" s="68" t="s">
        <v>49</v>
      </c>
      <c r="F30" s="69">
        <v>46038.625</v>
      </c>
      <c r="G30" s="69">
        <v>46069.45763888889</v>
      </c>
      <c r="H30" s="70"/>
      <c r="I30" s="64"/>
      <c r="J30" s="56"/>
      <c r="K30" s="56"/>
      <c r="L30" s="56"/>
      <c r="M30" s="56"/>
    </row>
    <row r="31">
      <c r="A31" s="60"/>
      <c r="B31" s="67" t="str">
        <f>'02_施策'!$B13</f>
        <v>【コイン獲得クエスト】</v>
      </c>
      <c r="C31" s="63"/>
      <c r="D31" s="64"/>
      <c r="E31" s="68" t="s">
        <v>52</v>
      </c>
      <c r="F31" s="69">
        <v>46038.625</v>
      </c>
      <c r="G31" s="69">
        <v>46069.45763888889</v>
      </c>
      <c r="H31" s="70"/>
      <c r="I31" s="64"/>
      <c r="J31" s="56"/>
      <c r="K31" s="56"/>
      <c r="L31" s="56"/>
      <c r="M31" s="56"/>
    </row>
    <row r="32">
      <c r="A32" s="60"/>
      <c r="B32" s="60"/>
      <c r="C32" s="50"/>
      <c r="D32" s="56"/>
      <c r="E32" s="56"/>
      <c r="F32" s="56"/>
      <c r="G32" s="56"/>
      <c r="H32" s="56"/>
      <c r="I32" s="56"/>
      <c r="J32" s="56"/>
      <c r="K32" s="56"/>
      <c r="L32" s="56"/>
      <c r="M32" s="56"/>
    </row>
    <row r="33">
      <c r="A33" s="60"/>
      <c r="B33" s="60"/>
      <c r="C33" s="50"/>
      <c r="D33" s="56"/>
      <c r="E33" s="56"/>
      <c r="F33" s="56"/>
      <c r="G33" s="56"/>
      <c r="H33" s="56"/>
      <c r="I33" s="56"/>
      <c r="J33" s="56"/>
      <c r="K33" s="56"/>
      <c r="L33" s="56"/>
      <c r="M33" s="56"/>
    </row>
    <row r="34">
      <c r="A34" s="60"/>
      <c r="B34" s="60"/>
      <c r="C34" s="50"/>
      <c r="D34" s="56"/>
      <c r="E34" s="56"/>
      <c r="F34" s="56"/>
      <c r="G34" s="56"/>
      <c r="H34" s="56"/>
      <c r="I34" s="56"/>
      <c r="J34" s="56"/>
      <c r="K34" s="56"/>
      <c r="L34" s="56"/>
      <c r="M34" s="56"/>
    </row>
    <row r="35">
      <c r="A35" s="50"/>
      <c r="B35" s="51" t="s">
        <v>75</v>
      </c>
      <c r="C35" s="52"/>
      <c r="D35" s="53"/>
      <c r="E35" s="53"/>
      <c r="F35" s="53"/>
      <c r="G35" s="53"/>
      <c r="H35" s="53"/>
      <c r="I35" s="53"/>
      <c r="J35" s="53"/>
      <c r="K35" s="53"/>
      <c r="L35" s="53"/>
      <c r="M35" s="56"/>
    </row>
    <row r="36">
      <c r="A36" s="50"/>
      <c r="B36" s="54"/>
      <c r="C36" s="50"/>
      <c r="D36" s="50"/>
      <c r="E36" s="71"/>
      <c r="F36" s="60"/>
      <c r="G36" s="55"/>
      <c r="H36" s="60"/>
      <c r="I36" s="50"/>
      <c r="J36" s="60"/>
      <c r="K36" s="50"/>
      <c r="L36" s="50"/>
      <c r="M36" s="56"/>
    </row>
    <row r="37">
      <c r="A37" s="50"/>
      <c r="B37" s="72" t="s">
        <v>76</v>
      </c>
      <c r="C37" s="63"/>
      <c r="D37" s="64"/>
      <c r="E37" s="73" t="s">
        <v>77</v>
      </c>
      <c r="F37" s="64"/>
      <c r="G37" s="74" t="s">
        <v>78</v>
      </c>
      <c r="H37" s="75" t="s">
        <v>79</v>
      </c>
      <c r="I37" s="76" t="s">
        <v>80</v>
      </c>
      <c r="J37" s="77" t="s">
        <v>3</v>
      </c>
      <c r="K37" s="63"/>
      <c r="L37" s="64"/>
      <c r="M37" s="56"/>
    </row>
    <row r="38">
      <c r="A38" s="50"/>
      <c r="B38" s="78" t="s">
        <v>81</v>
      </c>
      <c r="C38" s="79"/>
      <c r="D38" s="79"/>
      <c r="E38" s="80" t="s">
        <v>82</v>
      </c>
      <c r="F38" s="81"/>
      <c r="G38" s="82" t="s">
        <v>83</v>
      </c>
      <c r="H38" s="83" t="s">
        <v>84</v>
      </c>
      <c r="I38" s="82" t="s">
        <v>85</v>
      </c>
      <c r="J38" s="84"/>
      <c r="K38" s="63"/>
      <c r="L38" s="64"/>
      <c r="M38" s="56"/>
    </row>
    <row r="39">
      <c r="A39" s="50"/>
      <c r="B39" s="78" t="s">
        <v>86</v>
      </c>
      <c r="C39" s="79"/>
      <c r="D39" s="79"/>
      <c r="E39" s="85" t="s">
        <v>87</v>
      </c>
      <c r="F39" s="81"/>
      <c r="G39" s="82" t="s">
        <v>83</v>
      </c>
      <c r="H39" s="83" t="s">
        <v>88</v>
      </c>
      <c r="I39" s="82" t="s">
        <v>89</v>
      </c>
      <c r="J39" s="84"/>
      <c r="K39" s="63"/>
      <c r="L39" s="64"/>
      <c r="M39" s="56"/>
    </row>
    <row r="40">
      <c r="A40" s="50"/>
      <c r="B40" s="78" t="s">
        <v>90</v>
      </c>
      <c r="C40" s="79"/>
      <c r="D40" s="79"/>
      <c r="E40" s="85" t="s">
        <v>91</v>
      </c>
      <c r="F40" s="81"/>
      <c r="G40" s="82" t="s">
        <v>92</v>
      </c>
      <c r="H40" s="83" t="s">
        <v>93</v>
      </c>
      <c r="I40" s="82" t="s">
        <v>94</v>
      </c>
      <c r="J40" s="84"/>
      <c r="K40" s="63"/>
      <c r="L40" s="64"/>
      <c r="M40" s="56"/>
    </row>
    <row r="41">
      <c r="A41" s="50"/>
      <c r="B41" s="78" t="s">
        <v>95</v>
      </c>
      <c r="C41" s="79"/>
      <c r="D41" s="79"/>
      <c r="E41" s="80" t="s">
        <v>96</v>
      </c>
      <c r="F41" s="81"/>
      <c r="G41" s="82" t="s">
        <v>92</v>
      </c>
      <c r="H41" s="83" t="s">
        <v>93</v>
      </c>
      <c r="I41" s="82" t="s">
        <v>85</v>
      </c>
      <c r="J41" s="84"/>
      <c r="K41" s="63"/>
      <c r="L41" s="64"/>
      <c r="M41" s="56"/>
    </row>
    <row r="42">
      <c r="A42" s="50"/>
      <c r="B42" s="78" t="s">
        <v>97</v>
      </c>
      <c r="C42" s="79"/>
      <c r="D42" s="79"/>
      <c r="E42" s="80" t="s">
        <v>98</v>
      </c>
      <c r="F42" s="81"/>
      <c r="G42" s="82"/>
      <c r="H42" s="83"/>
      <c r="I42" s="82"/>
      <c r="J42" s="86" t="s">
        <v>99</v>
      </c>
      <c r="K42" s="63"/>
      <c r="L42" s="64"/>
      <c r="M42" s="56"/>
    </row>
    <row r="43">
      <c r="A43" s="50"/>
      <c r="B43" s="78" t="s">
        <v>100</v>
      </c>
      <c r="C43" s="79"/>
      <c r="D43" s="79"/>
      <c r="E43" s="87" t="s">
        <v>101</v>
      </c>
      <c r="F43" s="88"/>
      <c r="G43" s="82"/>
      <c r="H43" s="83"/>
      <c r="I43" s="82"/>
      <c r="J43" s="86" t="s">
        <v>99</v>
      </c>
      <c r="K43" s="63"/>
      <c r="L43" s="64"/>
      <c r="M43" s="56"/>
    </row>
    <row r="44">
      <c r="A44" s="50"/>
      <c r="B44" s="89"/>
      <c r="C44" s="89"/>
      <c r="D44" s="89"/>
      <c r="E44" s="90"/>
      <c r="F44" s="90"/>
      <c r="G44" s="91"/>
      <c r="H44" s="92"/>
      <c r="I44" s="91"/>
      <c r="J44" s="92"/>
      <c r="K44" s="92"/>
      <c r="L44" s="92"/>
      <c r="M44" s="56"/>
    </row>
    <row r="45">
      <c r="A45" s="50"/>
      <c r="B45" s="89"/>
      <c r="C45" s="89"/>
      <c r="D45" s="89"/>
      <c r="E45" s="90"/>
      <c r="F45" s="90"/>
      <c r="G45" s="91"/>
      <c r="H45" s="92"/>
      <c r="I45" s="91"/>
      <c r="J45" s="92"/>
      <c r="K45" s="92"/>
      <c r="L45" s="92"/>
      <c r="M45" s="56"/>
    </row>
    <row r="46">
      <c r="A46" s="50"/>
      <c r="B46" s="89"/>
      <c r="C46" s="89"/>
      <c r="D46" s="89"/>
      <c r="E46" s="90"/>
      <c r="F46" s="90"/>
      <c r="G46" s="91"/>
      <c r="H46" s="92"/>
      <c r="I46" s="91"/>
      <c r="J46" s="92"/>
      <c r="K46" s="92"/>
      <c r="L46" s="92"/>
      <c r="M46" s="56"/>
    </row>
    <row r="47">
      <c r="A47" s="50"/>
      <c r="B47" s="51" t="s">
        <v>102</v>
      </c>
      <c r="C47" s="52"/>
      <c r="D47" s="53"/>
      <c r="E47" s="53"/>
      <c r="F47" s="53"/>
      <c r="G47" s="53"/>
      <c r="H47" s="53"/>
      <c r="I47" s="53"/>
      <c r="J47" s="53"/>
      <c r="K47" s="92"/>
      <c r="L47" s="92"/>
      <c r="M47" s="56"/>
    </row>
    <row r="48">
      <c r="A48" s="50"/>
      <c r="B48" s="54"/>
      <c r="C48" s="50"/>
      <c r="D48" s="50"/>
      <c r="E48" s="71"/>
      <c r="F48" s="60"/>
      <c r="G48" s="55"/>
      <c r="H48" s="60"/>
      <c r="I48" s="50"/>
      <c r="J48" s="60"/>
      <c r="K48" s="92"/>
      <c r="L48" s="92"/>
      <c r="M48" s="56"/>
    </row>
    <row r="49">
      <c r="A49" s="50"/>
      <c r="B49" s="72" t="s">
        <v>103</v>
      </c>
      <c r="C49" s="63"/>
      <c r="D49" s="64"/>
      <c r="E49" s="75" t="s">
        <v>104</v>
      </c>
      <c r="F49" s="64"/>
      <c r="G49" s="74" t="s">
        <v>105</v>
      </c>
      <c r="H49" s="77" t="s">
        <v>3</v>
      </c>
      <c r="I49" s="63"/>
      <c r="J49" s="64"/>
      <c r="K49" s="93" t="s">
        <v>106</v>
      </c>
      <c r="L49" s="92"/>
      <c r="M49" s="56"/>
    </row>
    <row r="50">
      <c r="A50" s="50"/>
      <c r="B50" s="94" t="s">
        <v>107</v>
      </c>
      <c r="C50" s="95"/>
      <c r="D50" s="95"/>
      <c r="E50" s="96" t="s">
        <v>108</v>
      </c>
      <c r="F50" s="97"/>
      <c r="G50" s="98" t="s">
        <v>109</v>
      </c>
      <c r="H50" s="84"/>
      <c r="I50" s="63"/>
      <c r="J50" s="64"/>
      <c r="K50" s="93" t="s">
        <v>110</v>
      </c>
      <c r="L50" s="92"/>
      <c r="M50" s="56"/>
    </row>
    <row r="51">
      <c r="A51" s="50"/>
      <c r="B51" s="94" t="s">
        <v>111</v>
      </c>
      <c r="C51" s="79"/>
      <c r="D51" s="79"/>
      <c r="E51" s="99" t="s">
        <v>112</v>
      </c>
      <c r="F51" s="81"/>
      <c r="G51" s="100" t="s">
        <v>109</v>
      </c>
      <c r="H51" s="84"/>
      <c r="I51" s="63"/>
      <c r="J51" s="64"/>
      <c r="L51" s="92"/>
      <c r="M51" s="56"/>
    </row>
    <row r="52">
      <c r="A52" s="50"/>
      <c r="B52" s="94" t="s">
        <v>113</v>
      </c>
      <c r="C52" s="79"/>
      <c r="D52" s="95"/>
      <c r="E52" s="99" t="s">
        <v>114</v>
      </c>
      <c r="F52" s="97"/>
      <c r="G52" s="100" t="s">
        <v>109</v>
      </c>
      <c r="H52" s="101"/>
      <c r="I52" s="63"/>
      <c r="J52" s="64"/>
      <c r="L52" s="92"/>
      <c r="M52" s="56"/>
    </row>
    <row r="53">
      <c r="A53" s="50"/>
      <c r="B53" s="94" t="s">
        <v>115</v>
      </c>
      <c r="C53" s="79"/>
      <c r="D53" s="95"/>
      <c r="E53" s="99" t="s">
        <v>116</v>
      </c>
      <c r="F53" s="97"/>
      <c r="G53" s="100" t="s">
        <v>109</v>
      </c>
      <c r="H53" s="101"/>
      <c r="I53" s="63"/>
      <c r="J53" s="64"/>
      <c r="L53" s="92"/>
      <c r="M53" s="56"/>
    </row>
    <row r="54">
      <c r="A54" s="50"/>
      <c r="B54" s="94" t="s">
        <v>117</v>
      </c>
      <c r="C54" s="79"/>
      <c r="D54" s="95"/>
      <c r="E54" s="99" t="s">
        <v>118</v>
      </c>
      <c r="F54" s="97"/>
      <c r="G54" s="98" t="s">
        <v>109</v>
      </c>
      <c r="H54" s="101"/>
      <c r="I54" s="63"/>
      <c r="J54" s="64"/>
      <c r="K54" s="93" t="s">
        <v>119</v>
      </c>
      <c r="L54" s="92"/>
      <c r="M54" s="56"/>
    </row>
    <row r="55">
      <c r="A55" s="50"/>
      <c r="B55" s="94" t="s">
        <v>120</v>
      </c>
      <c r="C55" s="79"/>
      <c r="D55" s="95"/>
      <c r="E55" s="99" t="s">
        <v>121</v>
      </c>
      <c r="F55" s="97"/>
      <c r="G55" s="100" t="s">
        <v>109</v>
      </c>
      <c r="H55" s="101"/>
      <c r="I55" s="63"/>
      <c r="J55" s="64"/>
      <c r="L55" s="92"/>
      <c r="M55" s="56"/>
    </row>
    <row r="56">
      <c r="A56" s="50"/>
      <c r="B56" s="94" t="s">
        <v>122</v>
      </c>
      <c r="C56" s="79"/>
      <c r="D56" s="95"/>
      <c r="E56" s="99" t="s">
        <v>123</v>
      </c>
      <c r="F56" s="97"/>
      <c r="G56" s="98" t="s">
        <v>109</v>
      </c>
      <c r="H56" s="101"/>
      <c r="I56" s="63"/>
      <c r="J56" s="64"/>
      <c r="K56" s="93" t="s">
        <v>124</v>
      </c>
      <c r="L56" s="92"/>
      <c r="M56" s="56"/>
    </row>
    <row r="57">
      <c r="A57" s="50"/>
      <c r="B57" s="94" t="s">
        <v>125</v>
      </c>
      <c r="C57" s="95"/>
      <c r="D57" s="95"/>
      <c r="E57" s="99" t="s">
        <v>126</v>
      </c>
      <c r="F57" s="97"/>
      <c r="G57" s="98" t="s">
        <v>109</v>
      </c>
      <c r="H57" s="101"/>
      <c r="I57" s="63"/>
      <c r="J57" s="64"/>
      <c r="L57" s="92"/>
      <c r="M57" s="56"/>
    </row>
    <row r="58">
      <c r="A58" s="50"/>
      <c r="B58" s="94" t="s">
        <v>127</v>
      </c>
      <c r="C58" s="95"/>
      <c r="D58" s="95"/>
      <c r="E58" s="99" t="s">
        <v>128</v>
      </c>
      <c r="F58" s="97"/>
      <c r="G58" s="100" t="s">
        <v>109</v>
      </c>
      <c r="H58" s="101"/>
      <c r="I58" s="63"/>
      <c r="J58" s="64"/>
      <c r="L58" s="92"/>
      <c r="M58" s="56"/>
    </row>
    <row r="59">
      <c r="A59" s="50"/>
      <c r="B59" s="94" t="s">
        <v>129</v>
      </c>
      <c r="C59" s="95"/>
      <c r="D59" s="95"/>
      <c r="E59" s="99" t="s">
        <v>130</v>
      </c>
      <c r="F59" s="97"/>
      <c r="G59" s="98" t="s">
        <v>109</v>
      </c>
      <c r="H59" s="101"/>
      <c r="I59" s="63"/>
      <c r="J59" s="64"/>
      <c r="L59" s="92"/>
      <c r="M59" s="56"/>
    </row>
    <row r="60">
      <c r="A60" s="50"/>
      <c r="B60" s="94" t="s">
        <v>131</v>
      </c>
      <c r="C60" s="95"/>
      <c r="D60" s="95"/>
      <c r="E60" s="99" t="s">
        <v>132</v>
      </c>
      <c r="F60" s="97"/>
      <c r="G60" s="100" t="s">
        <v>109</v>
      </c>
      <c r="H60" s="101"/>
      <c r="I60" s="63"/>
      <c r="J60" s="64"/>
      <c r="K60" s="92"/>
      <c r="L60" s="92"/>
      <c r="M60" s="56"/>
    </row>
    <row r="61">
      <c r="A61" s="50"/>
      <c r="B61" s="94" t="s">
        <v>133</v>
      </c>
      <c r="C61" s="95"/>
      <c r="D61" s="95"/>
      <c r="E61" s="99" t="s">
        <v>134</v>
      </c>
      <c r="F61" s="97"/>
      <c r="G61" s="98" t="s">
        <v>109</v>
      </c>
      <c r="H61" s="101"/>
      <c r="I61" s="63"/>
      <c r="J61" s="64"/>
      <c r="K61" s="92"/>
      <c r="L61" s="92"/>
      <c r="M61" s="56"/>
    </row>
    <row r="62">
      <c r="A62" s="50"/>
      <c r="B62" s="94" t="s">
        <v>135</v>
      </c>
      <c r="C62" s="95"/>
      <c r="D62" s="95"/>
      <c r="E62" s="99" t="s">
        <v>136</v>
      </c>
      <c r="F62" s="97"/>
      <c r="G62" s="98" t="s">
        <v>109</v>
      </c>
      <c r="H62" s="101"/>
      <c r="I62" s="63"/>
      <c r="J62" s="64"/>
      <c r="K62" s="92"/>
      <c r="L62" s="92"/>
      <c r="M62" s="56"/>
    </row>
    <row r="63">
      <c r="A63" s="50"/>
      <c r="B63" s="94" t="s">
        <v>137</v>
      </c>
      <c r="C63" s="95"/>
      <c r="D63" s="95"/>
      <c r="E63" s="99" t="s">
        <v>29</v>
      </c>
      <c r="F63" s="97"/>
      <c r="G63" s="100" t="s">
        <v>109</v>
      </c>
      <c r="H63" s="101"/>
      <c r="I63" s="63"/>
      <c r="J63" s="64"/>
      <c r="K63" s="93" t="s">
        <v>138</v>
      </c>
      <c r="L63" s="92"/>
      <c r="M63" s="56"/>
    </row>
    <row r="64">
      <c r="A64" s="50"/>
      <c r="B64" s="94" t="s">
        <v>139</v>
      </c>
      <c r="C64" s="95"/>
      <c r="D64" s="95"/>
      <c r="E64" s="99" t="s">
        <v>140</v>
      </c>
      <c r="F64" s="97"/>
      <c r="G64" s="98" t="s">
        <v>109</v>
      </c>
      <c r="H64" s="101"/>
      <c r="I64" s="63"/>
      <c r="J64" s="64"/>
      <c r="L64" s="92"/>
      <c r="M64" s="56"/>
    </row>
    <row r="65">
      <c r="A65" s="50"/>
      <c r="B65" s="94"/>
      <c r="C65" s="95"/>
      <c r="D65" s="95"/>
      <c r="E65" s="99"/>
      <c r="F65" s="97"/>
      <c r="G65" s="102"/>
      <c r="H65" s="101"/>
      <c r="I65" s="63"/>
      <c r="J65" s="64"/>
      <c r="L65" s="92"/>
      <c r="M65" s="56"/>
    </row>
    <row r="66">
      <c r="A66" s="50"/>
      <c r="B66" s="94"/>
      <c r="C66" s="95"/>
      <c r="D66" s="95"/>
      <c r="E66" s="96"/>
      <c r="F66" s="97"/>
      <c r="G66" s="102"/>
      <c r="H66" s="101"/>
      <c r="I66" s="63"/>
      <c r="J66" s="64"/>
      <c r="K66" s="93" t="s">
        <v>141</v>
      </c>
      <c r="L66" s="92"/>
      <c r="M66" s="56"/>
    </row>
    <row r="67">
      <c r="A67" s="50"/>
      <c r="B67" s="50"/>
      <c r="C67" s="60"/>
      <c r="D67" s="103"/>
      <c r="E67" s="91"/>
      <c r="F67" s="91"/>
      <c r="G67" s="91"/>
      <c r="H67" s="91"/>
      <c r="I67" s="91"/>
      <c r="J67" s="91"/>
      <c r="K67" s="93" t="s">
        <v>142</v>
      </c>
      <c r="L67" s="92"/>
      <c r="M67" s="56"/>
    </row>
    <row r="68">
      <c r="A68" s="50"/>
      <c r="B68" s="50"/>
      <c r="C68" s="60"/>
      <c r="D68" s="103"/>
      <c r="E68" s="91"/>
      <c r="F68" s="91"/>
      <c r="G68" s="91"/>
      <c r="H68" s="91"/>
      <c r="I68" s="91"/>
      <c r="J68" s="91"/>
      <c r="K68" s="91"/>
      <c r="L68" s="56"/>
      <c r="M68" s="56"/>
    </row>
  </sheetData>
  <mergeCells count="49">
    <mergeCell ref="H26:I26"/>
    <mergeCell ref="H27:I27"/>
    <mergeCell ref="H28:I28"/>
    <mergeCell ref="H29:I29"/>
    <mergeCell ref="H30:I30"/>
    <mergeCell ref="H31:I31"/>
    <mergeCell ref="B22:D22"/>
    <mergeCell ref="H22:I22"/>
    <mergeCell ref="B23:D23"/>
    <mergeCell ref="H23:I23"/>
    <mergeCell ref="B24:D24"/>
    <mergeCell ref="H24:I24"/>
    <mergeCell ref="H25:I25"/>
    <mergeCell ref="J42:L42"/>
    <mergeCell ref="J43:L43"/>
    <mergeCell ref="B37:D37"/>
    <mergeCell ref="E37:F37"/>
    <mergeCell ref="J37:L37"/>
    <mergeCell ref="J38:L38"/>
    <mergeCell ref="J39:L39"/>
    <mergeCell ref="J40:L40"/>
    <mergeCell ref="J41:L41"/>
    <mergeCell ref="B25:D25"/>
    <mergeCell ref="B26:D26"/>
    <mergeCell ref="B27:D27"/>
    <mergeCell ref="B28:D28"/>
    <mergeCell ref="B29:D29"/>
    <mergeCell ref="B30:D30"/>
    <mergeCell ref="B31:D31"/>
    <mergeCell ref="B49:D49"/>
    <mergeCell ref="E49:F49"/>
    <mergeCell ref="H49:J49"/>
    <mergeCell ref="H50:J50"/>
    <mergeCell ref="H51:J51"/>
    <mergeCell ref="H52:J52"/>
    <mergeCell ref="H53:J53"/>
    <mergeCell ref="H61:J61"/>
    <mergeCell ref="H62:J62"/>
    <mergeCell ref="H63:J63"/>
    <mergeCell ref="H64:J64"/>
    <mergeCell ref="H65:J65"/>
    <mergeCell ref="H66:J66"/>
    <mergeCell ref="H54:J54"/>
    <mergeCell ref="H55:J55"/>
    <mergeCell ref="H56:J56"/>
    <mergeCell ref="H57:J57"/>
    <mergeCell ref="H58:J58"/>
    <mergeCell ref="H59:J59"/>
    <mergeCell ref="H60:J60"/>
  </mergeCells>
  <dataValidations>
    <dataValidation type="list" allowBlank="1" showErrorMessage="1" sqref="I38:I43">
      <formula1>"赤,青,緑,黄,無"</formula1>
    </dataValidation>
    <dataValidation type="list" allowBlank="1" showErrorMessage="1" sqref="G38:G43">
      <formula1>"ピックアップガシャ,スペシャルガシャ,ノーマルガシャ,プレミアムメダルガシャ,ショップ販売,イベント報酬"</formula1>
    </dataValidation>
  </dataValidations>
  <hyperlinks>
    <hyperlink r:id="rId1" location="slide=id.g37174712906_0_285" ref="D9"/>
    <hyperlink r:id="rId2" location="gid=1994449604&amp;range=134:134" ref="G50"/>
    <hyperlink r:id="rId3" location="gid=1994449604&amp;range=135:135" ref="G51"/>
    <hyperlink r:id="rId4" location="gid=1994449604&amp;range=136:136" ref="G52"/>
    <hyperlink r:id="rId5" location="gid=1994449604&amp;range=137:137" ref="G53"/>
    <hyperlink r:id="rId6" location="gid=1994449604&amp;range=152:152" ref="G54"/>
    <hyperlink r:id="rId7" location="gid=1994449604&amp;range=153:153" ref="G55"/>
    <hyperlink r:id="rId8" location="gid=1135844646&amp;range=55:55" ref="G56"/>
    <hyperlink r:id="rId9" location="gid=1135844646&amp;range=116:116" ref="G57"/>
    <hyperlink r:id="rId10" location="gid=1135844646&amp;range=117:117" ref="G58"/>
    <hyperlink r:id="rId11" location="gid=1135844646&amp;range=118:118" ref="G59"/>
    <hyperlink r:id="rId12" location="gid=1135844646&amp;range=119:119" ref="G60"/>
    <hyperlink r:id="rId13" location="gid=1135844646&amp;range=120:120" ref="G61"/>
    <hyperlink r:id="rId14" location="gid=1135844646&amp;range=121:121" ref="G62"/>
    <hyperlink r:id="rId15" location="gid=1933316692&amp;range=74:74" ref="G63"/>
    <hyperlink r:id="rId16" location="gid=1933316692&amp;range=75:75" ref="G64"/>
  </hyperlinks>
  <printOptions gridLines="1" horizontalCentered="1"/>
  <pageMargins bottom="0.75" footer="0.0" header="0.0" left="0.7" right="0.7" top="0.75"/>
  <pageSetup fitToHeight="0" paperSize="14" cellComments="atEnd" orientation="landscape" pageOrder="overThenDown"/>
  <drawing r:id="rId1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15.13"/>
    <col customWidth="1" min="3" max="3" width="23.63"/>
    <col customWidth="1" min="4" max="4" width="18.75"/>
    <col customWidth="1" min="5" max="7" width="13.88"/>
    <col customWidth="1" min="8" max="8" width="17.25"/>
    <col customWidth="1" min="9" max="12" width="13.88"/>
    <col customWidth="1" min="13" max="13" width="19.0"/>
    <col customWidth="1" min="14" max="14" width="17.63"/>
    <col customWidth="1" min="15" max="26" width="13.88"/>
  </cols>
  <sheetData>
    <row r="1">
      <c r="A1" s="104"/>
      <c r="B1" s="41" t="s">
        <v>143</v>
      </c>
      <c r="C1" s="42"/>
      <c r="D1" s="42"/>
      <c r="E1" s="42"/>
      <c r="F1" s="42"/>
      <c r="G1" s="42"/>
      <c r="H1" s="42"/>
      <c r="I1" s="105"/>
      <c r="J1" s="42"/>
      <c r="K1" s="42"/>
      <c r="L1" s="42"/>
      <c r="M1" s="42"/>
      <c r="N1" s="42"/>
      <c r="O1" s="42"/>
      <c r="P1" s="42"/>
      <c r="Q1" s="42"/>
      <c r="R1" s="42"/>
      <c r="S1" s="42"/>
      <c r="T1" s="42"/>
      <c r="U1" s="42"/>
      <c r="V1" s="42"/>
      <c r="W1" s="42"/>
      <c r="X1" s="42"/>
      <c r="Y1" s="42"/>
      <c r="Z1" s="42"/>
    </row>
    <row r="2">
      <c r="A2" s="50"/>
      <c r="B2" s="50"/>
      <c r="C2" s="50"/>
      <c r="D2" s="50"/>
      <c r="E2" s="50"/>
      <c r="F2" s="50"/>
      <c r="G2" s="50"/>
      <c r="H2" s="50"/>
      <c r="I2" s="106"/>
      <c r="J2" s="50"/>
      <c r="K2" s="50"/>
      <c r="L2" s="50"/>
      <c r="M2" s="60" t="s">
        <v>144</v>
      </c>
      <c r="N2" s="50"/>
      <c r="O2" s="50"/>
      <c r="P2" s="50"/>
      <c r="Q2" s="50"/>
      <c r="R2" s="50"/>
      <c r="S2" s="50"/>
      <c r="T2" s="50"/>
      <c r="U2" s="50"/>
      <c r="V2" s="50"/>
      <c r="W2" s="50"/>
      <c r="X2" s="50"/>
      <c r="Y2" s="50"/>
      <c r="Z2" s="50"/>
    </row>
    <row r="3">
      <c r="A3" s="50"/>
      <c r="B3" s="60" t="s">
        <v>145</v>
      </c>
      <c r="C3" s="50"/>
      <c r="D3" s="50"/>
      <c r="E3" s="50"/>
      <c r="F3" s="50"/>
      <c r="G3" s="50"/>
      <c r="I3" s="106"/>
      <c r="J3" s="107"/>
      <c r="K3" s="108" t="s">
        <v>146</v>
      </c>
      <c r="L3" s="50"/>
      <c r="M3" s="109" t="s">
        <v>147</v>
      </c>
      <c r="N3" s="109" t="s">
        <v>148</v>
      </c>
      <c r="O3" s="50"/>
      <c r="P3" s="50"/>
      <c r="Q3" s="50"/>
      <c r="R3" s="50"/>
      <c r="S3" s="50"/>
      <c r="T3" s="50"/>
      <c r="U3" s="50"/>
      <c r="V3" s="50"/>
      <c r="W3" s="50"/>
      <c r="X3" s="50"/>
      <c r="Y3" s="50"/>
      <c r="Z3" s="50"/>
    </row>
    <row r="4">
      <c r="A4" s="50"/>
      <c r="B4" s="62" t="s">
        <v>21</v>
      </c>
      <c r="C4" s="62" t="s">
        <v>22</v>
      </c>
      <c r="D4" s="64"/>
      <c r="E4" s="65" t="s">
        <v>23</v>
      </c>
      <c r="F4" s="65" t="s">
        <v>24</v>
      </c>
      <c r="G4" s="110" t="s">
        <v>149</v>
      </c>
      <c r="H4" s="110" t="s">
        <v>150</v>
      </c>
      <c r="I4" s="111" t="s">
        <v>151</v>
      </c>
      <c r="J4" s="112" t="s">
        <v>152</v>
      </c>
      <c r="K4" s="112" t="s">
        <v>153</v>
      </c>
      <c r="L4" s="50"/>
      <c r="M4" s="109" t="s">
        <v>154</v>
      </c>
      <c r="N4" s="109" t="s">
        <v>155</v>
      </c>
      <c r="O4" s="50"/>
      <c r="P4" s="50"/>
      <c r="Q4" s="50"/>
      <c r="R4" s="50"/>
      <c r="S4" s="50"/>
      <c r="T4" s="50"/>
      <c r="U4" s="50"/>
      <c r="V4" s="50"/>
      <c r="W4" s="50"/>
      <c r="X4" s="50"/>
      <c r="Y4" s="50"/>
      <c r="Z4" s="50"/>
    </row>
    <row r="5">
      <c r="A5" s="50"/>
      <c r="B5" s="113" t="s">
        <v>156</v>
      </c>
      <c r="C5" s="114" t="str">
        <f>'01_概要'!E23</f>
        <v>本能が告げている 危険だと</v>
      </c>
      <c r="D5" s="64"/>
      <c r="E5" s="115">
        <f>'01_概要'!F23</f>
        <v>46038.625</v>
      </c>
      <c r="F5" s="115">
        <f>'01_概要'!G23</f>
        <v>46055.16597</v>
      </c>
      <c r="G5" s="116" t="s">
        <v>157</v>
      </c>
      <c r="H5" s="116" t="s">
        <v>157</v>
      </c>
      <c r="I5" s="117" t="s">
        <v>157</v>
      </c>
      <c r="J5" s="107"/>
      <c r="K5" s="107"/>
      <c r="L5" s="50"/>
      <c r="M5" s="109" t="s">
        <v>158</v>
      </c>
      <c r="N5" s="109" t="s">
        <v>155</v>
      </c>
      <c r="O5" s="50"/>
      <c r="P5" s="50"/>
      <c r="Q5" s="50"/>
      <c r="R5" s="50"/>
      <c r="S5" s="50"/>
      <c r="T5" s="50"/>
      <c r="U5" s="50"/>
      <c r="V5" s="50"/>
      <c r="W5" s="50"/>
      <c r="X5" s="50"/>
      <c r="Y5" s="50"/>
      <c r="Z5" s="50"/>
    </row>
    <row r="6">
      <c r="A6" s="50"/>
      <c r="B6" s="118" t="s">
        <v>28</v>
      </c>
      <c r="C6" s="114" t="str">
        <f>'01_概要'!E24</f>
        <v>必ず生きて帰る</v>
      </c>
      <c r="D6" s="64"/>
      <c r="E6" s="115">
        <f>'01_概要'!F24</f>
        <v>46038.625</v>
      </c>
      <c r="F6" s="115">
        <f>'01_概要'!G24</f>
        <v>46069.45764</v>
      </c>
      <c r="G6" s="116" t="s">
        <v>157</v>
      </c>
      <c r="H6" s="116" t="s">
        <v>157</v>
      </c>
      <c r="I6" s="117" t="s">
        <v>157</v>
      </c>
      <c r="J6" s="108" t="s">
        <v>159</v>
      </c>
      <c r="K6" s="107"/>
      <c r="L6" s="50"/>
      <c r="M6" s="109" t="s">
        <v>160</v>
      </c>
      <c r="N6" s="109" t="s">
        <v>161</v>
      </c>
      <c r="O6" s="50"/>
      <c r="P6" s="50"/>
      <c r="Q6" s="50"/>
      <c r="R6" s="50"/>
      <c r="S6" s="50"/>
      <c r="T6" s="50"/>
      <c r="U6" s="50"/>
      <c r="V6" s="50"/>
      <c r="W6" s="50"/>
      <c r="X6" s="50"/>
      <c r="Y6" s="50"/>
      <c r="Z6" s="50"/>
    </row>
    <row r="7">
      <c r="A7" s="50"/>
      <c r="B7" s="118" t="s">
        <v>32</v>
      </c>
      <c r="C7" s="114" t="str">
        <f>'01_概要'!E25</f>
        <v>朱印の者たち</v>
      </c>
      <c r="D7" s="64"/>
      <c r="E7" s="119">
        <f>'01_概要'!F25</f>
        <v>46043.625</v>
      </c>
      <c r="F7" s="115">
        <f>'01_概要'!G25</f>
        <v>46069.45764</v>
      </c>
      <c r="G7" s="116" t="s">
        <v>157</v>
      </c>
      <c r="H7" s="116" t="s">
        <v>157</v>
      </c>
      <c r="I7" s="117" t="s">
        <v>157</v>
      </c>
      <c r="J7" s="120" t="s">
        <v>162</v>
      </c>
      <c r="K7" s="120" t="s">
        <v>163</v>
      </c>
      <c r="L7" s="50"/>
      <c r="M7" s="109" t="s">
        <v>164</v>
      </c>
      <c r="N7" s="109" t="s">
        <v>161</v>
      </c>
      <c r="O7" s="50"/>
      <c r="P7" s="50"/>
      <c r="Q7" s="50"/>
      <c r="R7" s="50"/>
      <c r="S7" s="50"/>
      <c r="T7" s="50"/>
      <c r="U7" s="50"/>
      <c r="V7" s="50"/>
      <c r="W7" s="50"/>
      <c r="X7" s="50"/>
      <c r="Y7" s="50"/>
      <c r="Z7" s="50"/>
    </row>
    <row r="8">
      <c r="A8" s="50"/>
      <c r="B8" s="113" t="s">
        <v>36</v>
      </c>
      <c r="C8" s="114" t="str">
        <f>'01_概要'!E26</f>
        <v>死罪人と首切り役人</v>
      </c>
      <c r="D8" s="64"/>
      <c r="E8" s="115">
        <f>'01_概要'!F26</f>
        <v>46038.625</v>
      </c>
      <c r="F8" s="115">
        <f>'01_概要'!G26</f>
        <v>46069.45764</v>
      </c>
      <c r="G8" s="116" t="s">
        <v>157</v>
      </c>
      <c r="H8" s="116" t="s">
        <v>157</v>
      </c>
      <c r="I8" s="117" t="s">
        <v>157</v>
      </c>
      <c r="J8" s="120" t="s">
        <v>165</v>
      </c>
      <c r="K8" s="121">
        <v>1100.0</v>
      </c>
      <c r="L8" s="50"/>
      <c r="M8" s="109" t="s">
        <v>166</v>
      </c>
      <c r="N8" s="109" t="s">
        <v>167</v>
      </c>
      <c r="O8" s="50"/>
      <c r="P8" s="50"/>
      <c r="Q8" s="50"/>
      <c r="R8" s="50"/>
      <c r="S8" s="50"/>
      <c r="T8" s="50"/>
      <c r="U8" s="50"/>
      <c r="V8" s="50"/>
      <c r="W8" s="50"/>
      <c r="X8" s="50"/>
      <c r="Y8" s="50"/>
      <c r="Z8" s="50"/>
    </row>
    <row r="9">
      <c r="A9" s="50"/>
      <c r="B9" s="113" t="s">
        <v>39</v>
      </c>
      <c r="C9" s="114" t="str">
        <f>'01_概要'!E27</f>
        <v>手負いの獣は恐ろしいぞ</v>
      </c>
      <c r="D9" s="64"/>
      <c r="E9" s="115">
        <f>'01_概要'!F27</f>
        <v>46038.625</v>
      </c>
      <c r="F9" s="115">
        <f>'01_概要'!G27</f>
        <v>46069.45764</v>
      </c>
      <c r="G9" s="116" t="s">
        <v>157</v>
      </c>
      <c r="H9" s="116" t="s">
        <v>157</v>
      </c>
      <c r="I9" s="117" t="s">
        <v>157</v>
      </c>
      <c r="J9" s="120" t="s">
        <v>168</v>
      </c>
      <c r="K9" s="121">
        <v>15.0</v>
      </c>
      <c r="L9" s="50"/>
      <c r="M9" s="50"/>
      <c r="N9" s="50"/>
      <c r="O9" s="50"/>
      <c r="P9" s="50"/>
      <c r="Q9" s="50"/>
      <c r="R9" s="50"/>
      <c r="S9" s="50"/>
      <c r="T9" s="50"/>
      <c r="U9" s="50"/>
      <c r="V9" s="50"/>
      <c r="W9" s="50"/>
      <c r="X9" s="50"/>
      <c r="Y9" s="50"/>
      <c r="Z9" s="50"/>
    </row>
    <row r="10">
      <c r="A10" s="50"/>
      <c r="B10" s="118" t="s">
        <v>42</v>
      </c>
      <c r="C10" s="114" t="str">
        <f>'01_概要'!E28</f>
        <v>まるで 悪夢を見ているようだ</v>
      </c>
      <c r="D10" s="64"/>
      <c r="E10" s="119">
        <f>'01_概要'!F28</f>
        <v>46045.625</v>
      </c>
      <c r="F10" s="119">
        <f>'01_概要'!G28</f>
        <v>46051.62431</v>
      </c>
      <c r="G10" s="116" t="s">
        <v>157</v>
      </c>
      <c r="H10" s="116" t="s">
        <v>157</v>
      </c>
      <c r="I10" s="117" t="s">
        <v>157</v>
      </c>
      <c r="J10" s="120" t="s">
        <v>169</v>
      </c>
      <c r="K10" s="121">
        <v>10.0</v>
      </c>
      <c r="L10" s="50"/>
      <c r="M10" s="50"/>
      <c r="N10" s="50"/>
      <c r="O10" s="50"/>
      <c r="P10" s="50"/>
      <c r="Q10" s="50"/>
      <c r="R10" s="50"/>
      <c r="S10" s="50"/>
      <c r="T10" s="50"/>
      <c r="U10" s="50"/>
      <c r="V10" s="50"/>
      <c r="W10" s="50"/>
      <c r="X10" s="50"/>
      <c r="Y10" s="50"/>
      <c r="Z10" s="50"/>
    </row>
    <row r="11">
      <c r="A11" s="50"/>
      <c r="B11" s="118" t="s">
        <v>45</v>
      </c>
      <c r="C11" s="114" t="str">
        <f>'01_概要'!E29</f>
        <v>地獄楽 いいジャン祭 特別ログインボーナス</v>
      </c>
      <c r="D11" s="64"/>
      <c r="E11" s="115">
        <f>'01_概要'!F29</f>
        <v>46038.625</v>
      </c>
      <c r="F11" s="119">
        <f>'01_概要'!G29</f>
        <v>46055.16597</v>
      </c>
      <c r="G11" s="122"/>
      <c r="H11" s="122"/>
      <c r="I11" s="123"/>
      <c r="J11" s="120" t="s">
        <v>170</v>
      </c>
      <c r="K11" s="121">
        <v>1.0</v>
      </c>
      <c r="L11" s="50"/>
      <c r="M11" s="50"/>
      <c r="N11" s="50"/>
      <c r="O11" s="50"/>
      <c r="P11" s="50"/>
      <c r="Q11" s="50"/>
      <c r="R11" s="50"/>
      <c r="S11" s="50"/>
      <c r="T11" s="50"/>
      <c r="U11" s="50"/>
      <c r="V11" s="50"/>
      <c r="W11" s="50"/>
      <c r="X11" s="50"/>
      <c r="Y11" s="50"/>
      <c r="Z11" s="50"/>
    </row>
    <row r="12">
      <c r="A12" s="50"/>
      <c r="B12" s="118" t="s">
        <v>48</v>
      </c>
      <c r="C12" s="114" t="str">
        <f>'01_概要'!E30</f>
        <v>地獄楽 いいジャン祭 特別ミッション</v>
      </c>
      <c r="D12" s="64"/>
      <c r="E12" s="115">
        <f>'01_概要'!F30</f>
        <v>46038.625</v>
      </c>
      <c r="F12" s="115">
        <f>'01_概要'!G30</f>
        <v>46069.45764</v>
      </c>
      <c r="G12" s="122"/>
      <c r="H12" s="122"/>
      <c r="I12" s="123"/>
      <c r="J12" s="120" t="s">
        <v>171</v>
      </c>
      <c r="K12" s="121">
        <v>2800.0</v>
      </c>
      <c r="L12" s="50"/>
      <c r="M12" s="50"/>
      <c r="N12" s="50"/>
      <c r="O12" s="50"/>
      <c r="P12" s="50"/>
      <c r="Q12" s="50"/>
      <c r="R12" s="50"/>
      <c r="S12" s="50"/>
      <c r="T12" s="50"/>
      <c r="U12" s="50"/>
      <c r="V12" s="50"/>
      <c r="W12" s="50"/>
      <c r="X12" s="50"/>
      <c r="Y12" s="50"/>
      <c r="Z12" s="50"/>
    </row>
    <row r="13">
      <c r="A13" s="50"/>
      <c r="B13" s="118" t="s">
        <v>51</v>
      </c>
      <c r="C13" s="114" t="str">
        <f>'01_概要'!E31</f>
        <v>コイン獲得クエスト キャラボーナス</v>
      </c>
      <c r="D13" s="64"/>
      <c r="E13" s="115">
        <f>'01_概要'!F31</f>
        <v>46038.625</v>
      </c>
      <c r="F13" s="115">
        <f>'01_概要'!G31</f>
        <v>46069.45764</v>
      </c>
      <c r="G13" s="122"/>
      <c r="H13" s="122"/>
      <c r="I13" s="123"/>
      <c r="J13" s="50"/>
      <c r="K13" s="50"/>
      <c r="L13" s="50"/>
      <c r="M13" s="50"/>
      <c r="N13" s="50"/>
      <c r="O13" s="50"/>
      <c r="P13" s="50"/>
      <c r="Q13" s="50"/>
      <c r="R13" s="50"/>
      <c r="S13" s="50"/>
      <c r="T13" s="50"/>
      <c r="U13" s="50"/>
      <c r="V13" s="50"/>
      <c r="W13" s="50"/>
      <c r="X13" s="50"/>
      <c r="Y13" s="50"/>
      <c r="Z13" s="50"/>
    </row>
    <row r="14">
      <c r="A14" s="50"/>
      <c r="B14" s="50"/>
      <c r="C14" s="50"/>
      <c r="D14" s="50"/>
      <c r="E14" s="50"/>
      <c r="F14" s="50"/>
      <c r="G14" s="50"/>
      <c r="H14" s="50"/>
      <c r="I14" s="106"/>
      <c r="J14" s="50"/>
      <c r="K14" s="50"/>
      <c r="L14" s="50"/>
      <c r="M14" s="50"/>
      <c r="N14" s="50"/>
      <c r="O14" s="50"/>
      <c r="P14" s="50"/>
      <c r="Q14" s="50"/>
      <c r="R14" s="50"/>
      <c r="S14" s="50"/>
      <c r="T14" s="50"/>
      <c r="U14" s="50"/>
      <c r="V14" s="50"/>
      <c r="W14" s="50"/>
      <c r="X14" s="50"/>
      <c r="Y14" s="50"/>
      <c r="Z14" s="50"/>
    </row>
    <row r="15">
      <c r="A15" s="50"/>
      <c r="B15" s="124" t="s">
        <v>172</v>
      </c>
      <c r="C15" s="125"/>
      <c r="D15" s="125"/>
      <c r="E15" s="125"/>
      <c r="F15" s="126"/>
      <c r="G15" s="126"/>
      <c r="H15" s="126"/>
      <c r="I15" s="127"/>
      <c r="J15" s="126"/>
      <c r="K15" s="126"/>
      <c r="L15" s="126"/>
      <c r="M15" s="126"/>
      <c r="N15" s="126"/>
      <c r="O15" s="126"/>
      <c r="P15" s="126"/>
      <c r="Q15" s="126"/>
      <c r="R15" s="126"/>
      <c r="S15" s="126"/>
      <c r="T15" s="126"/>
      <c r="U15" s="126"/>
      <c r="V15" s="126"/>
      <c r="W15" s="126"/>
      <c r="X15" s="126"/>
      <c r="Y15" s="126"/>
      <c r="Z15" s="126"/>
    </row>
    <row r="16">
      <c r="A16" s="50"/>
      <c r="B16" s="50"/>
      <c r="C16" s="50"/>
      <c r="D16" s="50"/>
      <c r="E16" s="50"/>
      <c r="F16" s="50"/>
      <c r="G16" s="50"/>
      <c r="H16" s="50"/>
      <c r="I16" s="91"/>
      <c r="J16" s="50"/>
      <c r="K16" s="50"/>
      <c r="L16" s="50"/>
      <c r="M16" s="50"/>
      <c r="N16" s="50"/>
      <c r="O16" s="50"/>
      <c r="P16" s="50"/>
      <c r="Q16" s="50"/>
      <c r="R16" s="50"/>
      <c r="S16" s="50"/>
      <c r="T16" s="50"/>
      <c r="U16" s="50"/>
      <c r="V16" s="50"/>
      <c r="W16" s="50"/>
      <c r="X16" s="50"/>
      <c r="Y16" s="50"/>
      <c r="Z16" s="50"/>
    </row>
    <row r="17">
      <c r="A17" s="50"/>
      <c r="B17" s="128" t="s">
        <v>173</v>
      </c>
      <c r="C17" s="129" t="s">
        <v>174</v>
      </c>
      <c r="D17" s="130"/>
      <c r="E17" s="131"/>
      <c r="F17" s="50"/>
      <c r="G17" s="50"/>
      <c r="H17" s="50"/>
      <c r="I17" s="106"/>
      <c r="J17" s="50"/>
      <c r="K17" s="50"/>
      <c r="L17" s="50"/>
      <c r="M17" s="50"/>
      <c r="N17" s="50"/>
      <c r="O17" s="50"/>
      <c r="P17" s="50"/>
      <c r="Q17" s="50"/>
      <c r="R17" s="50"/>
      <c r="S17" s="50"/>
      <c r="T17" s="50"/>
      <c r="U17" s="50"/>
      <c r="V17" s="50"/>
      <c r="W17" s="50"/>
      <c r="X17" s="50"/>
      <c r="Y17" s="50"/>
      <c r="Z17" s="50"/>
    </row>
    <row r="18">
      <c r="A18" s="50"/>
      <c r="B18" s="132" t="s">
        <v>22</v>
      </c>
      <c r="C18" s="133" t="str">
        <f>C11</f>
        <v>地獄楽 いいジャン祭 特別ログインボーナス</v>
      </c>
      <c r="D18" s="134"/>
      <c r="E18" s="135"/>
      <c r="F18" s="60" t="s">
        <v>175</v>
      </c>
      <c r="G18" s="50"/>
      <c r="H18" s="50"/>
      <c r="I18" s="106"/>
      <c r="J18" s="50"/>
      <c r="K18" s="50"/>
      <c r="L18" s="50"/>
      <c r="M18" s="50"/>
      <c r="N18" s="50"/>
      <c r="O18" s="50"/>
      <c r="P18" s="50"/>
      <c r="Q18" s="50"/>
      <c r="R18" s="50"/>
      <c r="S18" s="50"/>
      <c r="T18" s="50"/>
      <c r="U18" s="50"/>
      <c r="V18" s="50"/>
      <c r="W18" s="50"/>
      <c r="X18" s="50"/>
      <c r="Y18" s="50"/>
      <c r="Z18" s="50"/>
    </row>
    <row r="19">
      <c r="A19" s="50"/>
      <c r="B19" s="132" t="s">
        <v>176</v>
      </c>
      <c r="C19" s="136">
        <f>E11</f>
        <v>46038.625</v>
      </c>
      <c r="D19" s="137" t="s">
        <v>177</v>
      </c>
      <c r="E19" s="136">
        <f>F11</f>
        <v>46055.16597</v>
      </c>
      <c r="F19" s="60"/>
      <c r="G19" s="50"/>
      <c r="H19" s="50"/>
      <c r="I19" s="106"/>
      <c r="J19" s="50"/>
      <c r="K19" s="50"/>
      <c r="L19" s="50"/>
      <c r="M19" s="50"/>
      <c r="N19" s="50"/>
      <c r="O19" s="50"/>
      <c r="P19" s="50"/>
      <c r="Q19" s="50"/>
      <c r="R19" s="50"/>
      <c r="S19" s="50"/>
      <c r="T19" s="50"/>
      <c r="U19" s="50"/>
      <c r="V19" s="50"/>
      <c r="W19" s="50"/>
      <c r="X19" s="50"/>
      <c r="Y19" s="50"/>
      <c r="Z19" s="50"/>
    </row>
    <row r="20">
      <c r="A20" s="50"/>
      <c r="B20" s="104"/>
      <c r="C20" s="104"/>
      <c r="D20" s="104"/>
      <c r="E20" s="104"/>
      <c r="F20" s="104"/>
      <c r="G20" s="50"/>
      <c r="H20" s="50"/>
      <c r="I20" s="106"/>
      <c r="J20" s="50"/>
      <c r="K20" s="50"/>
      <c r="L20" s="50"/>
      <c r="M20" s="50"/>
      <c r="N20" s="50"/>
      <c r="O20" s="50"/>
      <c r="P20" s="50"/>
      <c r="Q20" s="50"/>
      <c r="R20" s="50"/>
      <c r="S20" s="50"/>
      <c r="T20" s="50"/>
      <c r="U20" s="50"/>
      <c r="V20" s="50"/>
      <c r="W20" s="50"/>
      <c r="X20" s="50"/>
      <c r="Y20" s="50"/>
      <c r="Z20" s="50"/>
    </row>
    <row r="21">
      <c r="A21" s="50"/>
      <c r="B21" s="138" t="s">
        <v>178</v>
      </c>
      <c r="C21" s="138" t="s">
        <v>179</v>
      </c>
      <c r="D21" s="139" t="s">
        <v>180</v>
      </c>
      <c r="E21" s="139" t="s">
        <v>171</v>
      </c>
      <c r="F21" s="140" t="s">
        <v>181</v>
      </c>
      <c r="G21" s="140" t="s">
        <v>182</v>
      </c>
      <c r="H21" s="141" t="s">
        <v>168</v>
      </c>
      <c r="I21" s="141" t="s">
        <v>169</v>
      </c>
      <c r="J21" s="141" t="s">
        <v>183</v>
      </c>
      <c r="K21" s="141" t="s">
        <v>184</v>
      </c>
      <c r="L21" s="109" t="s">
        <v>185</v>
      </c>
      <c r="M21" s="50"/>
    </row>
    <row r="22">
      <c r="A22" s="60" t="s">
        <v>186</v>
      </c>
      <c r="B22" s="142">
        <v>1.0</v>
      </c>
      <c r="C22" s="143">
        <v>45673.625</v>
      </c>
      <c r="D22" s="144"/>
      <c r="E22" s="144"/>
      <c r="F22" s="145">
        <v>2.0</v>
      </c>
      <c r="G22" s="144"/>
      <c r="H22" s="144"/>
      <c r="I22" s="132"/>
      <c r="J22" s="144"/>
      <c r="K22" s="144"/>
      <c r="L22" s="146">
        <f t="shared" ref="L22:L38" si="1">sum(D22:K22)</f>
        <v>2</v>
      </c>
      <c r="M22" s="50"/>
    </row>
    <row r="23">
      <c r="A23" s="60" t="s">
        <v>187</v>
      </c>
      <c r="B23" s="142">
        <f t="shared" ref="B23:B38" si="2">B22+1</f>
        <v>2</v>
      </c>
      <c r="C23" s="143">
        <v>45674.166666666664</v>
      </c>
      <c r="D23" s="144"/>
      <c r="E23" s="145">
        <v>5000.0</v>
      </c>
      <c r="F23" s="145"/>
      <c r="G23" s="144"/>
      <c r="H23" s="144"/>
      <c r="I23" s="132"/>
      <c r="J23" s="144"/>
      <c r="K23" s="144"/>
      <c r="L23" s="146">
        <f t="shared" si="1"/>
        <v>5000</v>
      </c>
      <c r="M23" s="50"/>
    </row>
    <row r="24">
      <c r="A24" s="60" t="s">
        <v>188</v>
      </c>
      <c r="B24" s="142">
        <f t="shared" si="2"/>
        <v>3</v>
      </c>
      <c r="C24" s="143">
        <v>45675.166666666664</v>
      </c>
      <c r="D24" s="145">
        <v>40.0</v>
      </c>
      <c r="E24" s="144"/>
      <c r="F24" s="145"/>
      <c r="G24" s="144"/>
      <c r="H24" s="144"/>
      <c r="I24" s="132"/>
      <c r="J24" s="144"/>
      <c r="K24" s="144"/>
      <c r="L24" s="146">
        <f t="shared" si="1"/>
        <v>40</v>
      </c>
      <c r="M24" s="50"/>
    </row>
    <row r="25">
      <c r="A25" s="60" t="s">
        <v>189</v>
      </c>
      <c r="B25" s="142">
        <f t="shared" si="2"/>
        <v>4</v>
      </c>
      <c r="C25" s="143">
        <v>45676.166666666664</v>
      </c>
      <c r="D25" s="145"/>
      <c r="E25" s="144"/>
      <c r="F25" s="145"/>
      <c r="G25" s="145"/>
      <c r="H25" s="145">
        <v>5.0</v>
      </c>
      <c r="I25" s="132"/>
      <c r="J25" s="145"/>
      <c r="K25" s="144"/>
      <c r="L25" s="146">
        <f t="shared" si="1"/>
        <v>5</v>
      </c>
      <c r="M25" s="50"/>
    </row>
    <row r="26">
      <c r="A26" s="60" t="s">
        <v>190</v>
      </c>
      <c r="B26" s="142">
        <f t="shared" si="2"/>
        <v>5</v>
      </c>
      <c r="C26" s="143">
        <v>45677.166666666664</v>
      </c>
      <c r="D26" s="145"/>
      <c r="E26" s="144"/>
      <c r="F26" s="145"/>
      <c r="G26" s="145"/>
      <c r="H26" s="144"/>
      <c r="I26" s="147">
        <v>4.0</v>
      </c>
      <c r="J26" s="145"/>
      <c r="K26" s="144"/>
      <c r="L26" s="146">
        <f t="shared" si="1"/>
        <v>4</v>
      </c>
      <c r="M26" s="50"/>
    </row>
    <row r="27">
      <c r="A27" s="60" t="s">
        <v>191</v>
      </c>
      <c r="B27" s="142">
        <f t="shared" si="2"/>
        <v>6</v>
      </c>
      <c r="C27" s="143">
        <v>45678.166666666664</v>
      </c>
      <c r="D27" s="145"/>
      <c r="E27" s="144"/>
      <c r="F27" s="145"/>
      <c r="G27" s="144"/>
      <c r="H27" s="145"/>
      <c r="I27" s="132"/>
      <c r="J27" s="145">
        <v>300.0</v>
      </c>
      <c r="K27" s="145"/>
      <c r="L27" s="146">
        <f t="shared" si="1"/>
        <v>300</v>
      </c>
      <c r="M27" s="50"/>
    </row>
    <row r="28">
      <c r="A28" s="60" t="s">
        <v>192</v>
      </c>
      <c r="B28" s="142">
        <f t="shared" si="2"/>
        <v>7</v>
      </c>
      <c r="C28" s="143">
        <v>45679.166666666664</v>
      </c>
      <c r="D28" s="145"/>
      <c r="E28" s="144"/>
      <c r="F28" s="145"/>
      <c r="G28" s="145">
        <v>2.0</v>
      </c>
      <c r="H28" s="144"/>
      <c r="I28" s="132"/>
      <c r="J28" s="144"/>
      <c r="K28" s="144"/>
      <c r="L28" s="146">
        <f t="shared" si="1"/>
        <v>2</v>
      </c>
      <c r="M28" s="50"/>
    </row>
    <row r="29">
      <c r="A29" s="60" t="s">
        <v>186</v>
      </c>
      <c r="B29" s="142">
        <f t="shared" si="2"/>
        <v>8</v>
      </c>
      <c r="C29" s="143">
        <v>45680.166666666664</v>
      </c>
      <c r="D29" s="144"/>
      <c r="E29" s="145">
        <v>5000.0</v>
      </c>
      <c r="F29" s="144"/>
      <c r="G29" s="144"/>
      <c r="H29" s="144"/>
      <c r="I29" s="132"/>
      <c r="J29" s="144"/>
      <c r="K29" s="145"/>
      <c r="L29" s="146">
        <f t="shared" si="1"/>
        <v>5000</v>
      </c>
      <c r="M29" s="50"/>
    </row>
    <row r="30">
      <c r="A30" s="60" t="s">
        <v>187</v>
      </c>
      <c r="B30" s="142">
        <f t="shared" si="2"/>
        <v>9</v>
      </c>
      <c r="C30" s="143">
        <v>45681.166666666664</v>
      </c>
      <c r="D30" s="145">
        <v>40.0</v>
      </c>
      <c r="E30" s="144"/>
      <c r="F30" s="145"/>
      <c r="G30" s="144"/>
      <c r="H30" s="145"/>
      <c r="I30" s="132"/>
      <c r="J30" s="144"/>
      <c r="K30" s="145"/>
      <c r="L30" s="146">
        <f t="shared" si="1"/>
        <v>40</v>
      </c>
      <c r="M30" s="50"/>
    </row>
    <row r="31">
      <c r="A31" s="60" t="s">
        <v>188</v>
      </c>
      <c r="B31" s="142">
        <f t="shared" si="2"/>
        <v>10</v>
      </c>
      <c r="C31" s="143">
        <v>45682.166666666664</v>
      </c>
      <c r="D31" s="144"/>
      <c r="E31" s="144"/>
      <c r="F31" s="145"/>
      <c r="G31" s="144"/>
      <c r="H31" s="145">
        <v>10.0</v>
      </c>
      <c r="I31" s="147"/>
      <c r="J31" s="144"/>
      <c r="K31" s="144"/>
      <c r="L31" s="146">
        <f t="shared" si="1"/>
        <v>10</v>
      </c>
      <c r="M31" s="50"/>
    </row>
    <row r="32">
      <c r="A32" s="60" t="s">
        <v>189</v>
      </c>
      <c r="B32" s="142">
        <f t="shared" si="2"/>
        <v>11</v>
      </c>
      <c r="C32" s="143">
        <v>45683.166666666664</v>
      </c>
      <c r="D32" s="145"/>
      <c r="E32" s="144"/>
      <c r="F32" s="145"/>
      <c r="G32" s="144"/>
      <c r="H32" s="144"/>
      <c r="I32" s="147"/>
      <c r="J32" s="144"/>
      <c r="K32" s="145">
        <v>300.0</v>
      </c>
      <c r="L32" s="146">
        <f t="shared" si="1"/>
        <v>300</v>
      </c>
      <c r="M32" s="50"/>
    </row>
    <row r="33">
      <c r="A33" s="60" t="s">
        <v>190</v>
      </c>
      <c r="B33" s="142">
        <f t="shared" si="2"/>
        <v>12</v>
      </c>
      <c r="C33" s="143">
        <v>45684.166666666664</v>
      </c>
      <c r="D33" s="145">
        <v>20.0</v>
      </c>
      <c r="E33" s="144"/>
      <c r="F33" s="144"/>
      <c r="G33" s="144"/>
      <c r="H33" s="144"/>
      <c r="I33" s="132"/>
      <c r="J33" s="144"/>
      <c r="K33" s="144"/>
      <c r="L33" s="146">
        <f t="shared" si="1"/>
        <v>20</v>
      </c>
      <c r="M33" s="50"/>
    </row>
    <row r="34">
      <c r="A34" s="60" t="s">
        <v>191</v>
      </c>
      <c r="B34" s="142">
        <f t="shared" si="2"/>
        <v>13</v>
      </c>
      <c r="C34" s="143">
        <v>45685.166666666664</v>
      </c>
      <c r="D34" s="144"/>
      <c r="E34" s="144"/>
      <c r="F34" s="145"/>
      <c r="G34" s="144"/>
      <c r="H34" s="145"/>
      <c r="I34" s="132"/>
      <c r="J34" s="145">
        <v>300.0</v>
      </c>
      <c r="K34" s="144"/>
      <c r="L34" s="146">
        <f t="shared" si="1"/>
        <v>300</v>
      </c>
      <c r="M34" s="50"/>
    </row>
    <row r="35">
      <c r="A35" s="60" t="s">
        <v>192</v>
      </c>
      <c r="B35" s="142">
        <f t="shared" si="2"/>
        <v>14</v>
      </c>
      <c r="C35" s="143">
        <v>45686.166666666664</v>
      </c>
      <c r="D35" s="144"/>
      <c r="E35" s="145">
        <v>5000.0</v>
      </c>
      <c r="F35" s="145"/>
      <c r="G35" s="144"/>
      <c r="H35" s="144"/>
      <c r="I35" s="132"/>
      <c r="J35" s="144"/>
      <c r="K35" s="144"/>
      <c r="L35" s="146">
        <f t="shared" si="1"/>
        <v>5000</v>
      </c>
      <c r="M35" s="50"/>
    </row>
    <row r="36">
      <c r="A36" s="60" t="s">
        <v>186</v>
      </c>
      <c r="B36" s="142">
        <f t="shared" si="2"/>
        <v>15</v>
      </c>
      <c r="C36" s="143">
        <v>45687.166666666664</v>
      </c>
      <c r="D36" s="145"/>
      <c r="E36" s="144"/>
      <c r="F36" s="145"/>
      <c r="G36" s="144"/>
      <c r="H36" s="144"/>
      <c r="I36" s="132"/>
      <c r="J36" s="144"/>
      <c r="K36" s="145">
        <v>300.0</v>
      </c>
      <c r="L36" s="146">
        <f t="shared" si="1"/>
        <v>300</v>
      </c>
      <c r="M36" s="50"/>
    </row>
    <row r="37">
      <c r="A37" s="60" t="s">
        <v>187</v>
      </c>
      <c r="B37" s="142">
        <f t="shared" si="2"/>
        <v>16</v>
      </c>
      <c r="C37" s="143">
        <v>45688.166666666664</v>
      </c>
      <c r="D37" s="144"/>
      <c r="E37" s="144"/>
      <c r="F37" s="145"/>
      <c r="G37" s="145">
        <v>1.0</v>
      </c>
      <c r="H37" s="145"/>
      <c r="I37" s="132"/>
      <c r="J37" s="144"/>
      <c r="K37" s="144"/>
      <c r="L37" s="146">
        <f t="shared" si="1"/>
        <v>1</v>
      </c>
      <c r="M37" s="50"/>
    </row>
    <row r="38">
      <c r="A38" s="60" t="s">
        <v>188</v>
      </c>
      <c r="B38" s="142">
        <f t="shared" si="2"/>
        <v>17</v>
      </c>
      <c r="C38" s="143">
        <v>45689.166666666664</v>
      </c>
      <c r="D38" s="144"/>
      <c r="E38" s="144"/>
      <c r="F38" s="145">
        <v>1.0</v>
      </c>
      <c r="G38" s="144"/>
      <c r="H38" s="145"/>
      <c r="I38" s="132"/>
      <c r="J38" s="144"/>
      <c r="K38" s="144"/>
      <c r="L38" s="146">
        <f t="shared" si="1"/>
        <v>1</v>
      </c>
      <c r="M38" s="50"/>
    </row>
    <row r="39">
      <c r="A39" s="104"/>
      <c r="B39" s="50"/>
      <c r="C39" s="148" t="s">
        <v>193</v>
      </c>
      <c r="D39" s="144">
        <f t="shared" ref="D39:K39" si="3">sum(D22:D38)</f>
        <v>100</v>
      </c>
      <c r="E39" s="144">
        <f t="shared" si="3"/>
        <v>15000</v>
      </c>
      <c r="F39" s="144">
        <f t="shared" si="3"/>
        <v>3</v>
      </c>
      <c r="G39" s="144">
        <f t="shared" si="3"/>
        <v>3</v>
      </c>
      <c r="H39" s="144">
        <f t="shared" si="3"/>
        <v>15</v>
      </c>
      <c r="I39" s="132">
        <f t="shared" si="3"/>
        <v>4</v>
      </c>
      <c r="J39" s="144">
        <f t="shared" si="3"/>
        <v>600</v>
      </c>
      <c r="K39" s="144">
        <f t="shared" si="3"/>
        <v>600</v>
      </c>
      <c r="L39" s="144"/>
      <c r="M39" s="50"/>
    </row>
    <row r="40">
      <c r="A40" s="50"/>
      <c r="B40" s="50"/>
      <c r="C40" s="50"/>
      <c r="D40" s="50"/>
      <c r="E40" s="50"/>
      <c r="F40" s="50"/>
      <c r="G40" s="50"/>
      <c r="H40" s="50"/>
      <c r="I40" s="106"/>
      <c r="J40" s="50"/>
      <c r="K40" s="50"/>
      <c r="L40" s="50"/>
      <c r="M40" s="50"/>
      <c r="N40" s="50"/>
      <c r="O40" s="50"/>
      <c r="P40" s="50"/>
      <c r="Q40" s="50"/>
      <c r="R40" s="50"/>
      <c r="S40" s="50"/>
      <c r="T40" s="50"/>
      <c r="U40" s="50"/>
      <c r="V40" s="50"/>
      <c r="W40" s="50"/>
      <c r="X40" s="50"/>
      <c r="Y40" s="50"/>
      <c r="Z40" s="50"/>
    </row>
    <row r="41">
      <c r="A41" s="50"/>
      <c r="B41" s="50"/>
      <c r="C41" s="50"/>
      <c r="D41" s="50"/>
      <c r="E41" s="50"/>
      <c r="F41" s="50"/>
      <c r="G41" s="50"/>
      <c r="H41" s="50"/>
      <c r="I41" s="106"/>
      <c r="J41" s="50"/>
      <c r="K41" s="50"/>
      <c r="L41" s="50"/>
      <c r="M41" s="50"/>
      <c r="N41" s="50"/>
      <c r="O41" s="50"/>
      <c r="P41" s="50"/>
      <c r="Q41" s="50"/>
      <c r="R41" s="50"/>
      <c r="S41" s="50"/>
      <c r="T41" s="50"/>
      <c r="U41" s="50"/>
      <c r="V41" s="50"/>
      <c r="W41" s="50"/>
      <c r="X41" s="50"/>
      <c r="Y41" s="50"/>
      <c r="Z41" s="50"/>
    </row>
    <row r="42">
      <c r="A42" s="50"/>
      <c r="B42" s="124" t="s">
        <v>194</v>
      </c>
      <c r="C42" s="125"/>
      <c r="D42" s="125"/>
      <c r="E42" s="125"/>
      <c r="F42" s="126"/>
      <c r="G42" s="126"/>
      <c r="H42" s="126"/>
      <c r="I42" s="127"/>
      <c r="J42" s="126"/>
      <c r="K42" s="126"/>
      <c r="L42" s="126"/>
      <c r="M42" s="126"/>
      <c r="N42" s="126"/>
      <c r="O42" s="126"/>
      <c r="P42" s="126"/>
      <c r="Q42" s="126"/>
      <c r="R42" s="126"/>
      <c r="S42" s="126"/>
      <c r="T42" s="126"/>
      <c r="U42" s="126"/>
      <c r="V42" s="126"/>
      <c r="W42" s="126"/>
      <c r="X42" s="126"/>
      <c r="Y42" s="126"/>
      <c r="Z42" s="126"/>
    </row>
    <row r="43">
      <c r="A43" s="50"/>
      <c r="B43" s="50"/>
      <c r="C43" s="50"/>
      <c r="D43" s="50"/>
      <c r="E43" s="50"/>
      <c r="F43" s="50"/>
      <c r="G43" s="50"/>
      <c r="H43" s="50"/>
      <c r="I43" s="106"/>
      <c r="J43" s="50"/>
      <c r="K43" s="50"/>
      <c r="L43" s="50"/>
      <c r="M43" s="50"/>
      <c r="N43" s="50"/>
      <c r="O43" s="50"/>
      <c r="P43" s="50"/>
      <c r="Q43" s="50"/>
      <c r="R43" s="50"/>
      <c r="S43" s="50"/>
      <c r="T43" s="50"/>
      <c r="U43" s="50"/>
      <c r="V43" s="50"/>
      <c r="W43" s="50"/>
      <c r="X43" s="50"/>
      <c r="Y43" s="50"/>
      <c r="Z43" s="50"/>
    </row>
    <row r="44">
      <c r="A44" s="50"/>
      <c r="B44" s="128" t="s">
        <v>173</v>
      </c>
      <c r="C44" s="129" t="s">
        <v>174</v>
      </c>
      <c r="D44" s="130"/>
      <c r="E44" s="131"/>
      <c r="F44" s="50"/>
      <c r="G44" s="56"/>
      <c r="H44" s="56"/>
      <c r="I44" s="149"/>
      <c r="J44" s="56"/>
      <c r="K44" s="56"/>
      <c r="L44" s="56"/>
      <c r="M44" s="50"/>
      <c r="N44" s="150"/>
      <c r="O44" s="60"/>
      <c r="P44" s="50"/>
      <c r="Q44" s="50"/>
      <c r="R44" s="50"/>
      <c r="S44" s="50"/>
      <c r="T44" s="50"/>
      <c r="U44" s="50"/>
      <c r="V44" s="50"/>
      <c r="W44" s="50"/>
      <c r="X44" s="50"/>
      <c r="Y44" s="50"/>
      <c r="Z44" s="50"/>
    </row>
    <row r="45">
      <c r="A45" s="50"/>
      <c r="B45" s="147" t="s">
        <v>195</v>
      </c>
      <c r="C45" s="133" t="str">
        <f>C5</f>
        <v>本能が告げている 危険だと</v>
      </c>
      <c r="D45" s="134"/>
      <c r="E45" s="135"/>
      <c r="F45" s="50"/>
      <c r="G45" s="56"/>
      <c r="H45" s="56"/>
      <c r="I45" s="149"/>
      <c r="J45" s="56"/>
      <c r="K45" s="56"/>
      <c r="L45" s="56"/>
      <c r="M45" s="50"/>
      <c r="N45" s="150"/>
      <c r="O45" s="60"/>
      <c r="P45" s="50"/>
      <c r="Q45" s="50"/>
      <c r="R45" s="50"/>
      <c r="S45" s="50"/>
      <c r="T45" s="50"/>
      <c r="U45" s="50"/>
      <c r="V45" s="50"/>
      <c r="W45" s="50"/>
      <c r="X45" s="50"/>
      <c r="Y45" s="50"/>
      <c r="Z45" s="50"/>
    </row>
    <row r="46">
      <c r="A46" s="50"/>
      <c r="B46" s="132" t="s">
        <v>176</v>
      </c>
      <c r="C46" s="136">
        <f>E5</f>
        <v>46038.625</v>
      </c>
      <c r="D46" s="137" t="s">
        <v>177</v>
      </c>
      <c r="E46" s="136">
        <f>F5</f>
        <v>46055.16597</v>
      </c>
      <c r="F46" s="60"/>
      <c r="G46" s="50"/>
      <c r="H46" s="50"/>
      <c r="I46" s="106"/>
      <c r="J46" s="50"/>
      <c r="K46" s="50"/>
      <c r="L46" s="50"/>
      <c r="M46" s="50"/>
      <c r="N46" s="150"/>
      <c r="O46" s="60"/>
      <c r="P46" s="50"/>
      <c r="Q46" s="50"/>
      <c r="R46" s="50"/>
      <c r="S46" s="50"/>
      <c r="T46" s="50"/>
      <c r="U46" s="50"/>
      <c r="V46" s="50"/>
      <c r="W46" s="50"/>
      <c r="X46" s="50"/>
      <c r="Y46" s="50"/>
      <c r="Z46" s="50"/>
    </row>
    <row r="47">
      <c r="A47" s="50"/>
      <c r="B47" s="147" t="s">
        <v>196</v>
      </c>
      <c r="C47" s="151" t="s">
        <v>197</v>
      </c>
      <c r="D47" s="63"/>
      <c r="E47" s="64"/>
      <c r="F47" s="50"/>
      <c r="G47" s="50"/>
      <c r="H47" s="50"/>
      <c r="I47" s="106"/>
      <c r="J47" s="50"/>
      <c r="K47" s="50"/>
      <c r="L47" s="50"/>
      <c r="M47" s="50"/>
      <c r="N47" s="150"/>
      <c r="O47" s="60"/>
      <c r="P47" s="50"/>
      <c r="Q47" s="50"/>
      <c r="R47" s="50"/>
      <c r="S47" s="50"/>
      <c r="T47" s="50"/>
      <c r="U47" s="50"/>
      <c r="V47" s="50"/>
      <c r="W47" s="50"/>
      <c r="X47" s="50"/>
      <c r="Y47" s="50"/>
      <c r="Z47" s="50"/>
    </row>
    <row r="48">
      <c r="A48" s="50"/>
      <c r="B48" s="147" t="s">
        <v>198</v>
      </c>
      <c r="C48" s="152" t="s">
        <v>199</v>
      </c>
      <c r="D48" s="63"/>
      <c r="E48" s="64"/>
      <c r="F48" s="50"/>
      <c r="G48" s="50"/>
      <c r="H48" s="50"/>
      <c r="I48" s="106"/>
      <c r="J48" s="50"/>
      <c r="K48" s="50"/>
      <c r="L48" s="50"/>
      <c r="M48" s="50"/>
      <c r="N48" s="150"/>
      <c r="O48" s="60"/>
      <c r="P48" s="50"/>
      <c r="Q48" s="50"/>
      <c r="R48" s="50"/>
      <c r="S48" s="50"/>
      <c r="T48" s="50"/>
      <c r="U48" s="50"/>
      <c r="V48" s="50"/>
      <c r="W48" s="50"/>
      <c r="X48" s="50"/>
      <c r="Y48" s="50"/>
      <c r="Z48" s="50"/>
    </row>
    <row r="49">
      <c r="A49" s="50"/>
      <c r="B49" s="50"/>
      <c r="C49" s="50"/>
      <c r="D49" s="50"/>
      <c r="E49" s="50"/>
      <c r="F49" s="50"/>
      <c r="G49" s="50"/>
      <c r="H49" s="50"/>
      <c r="I49" s="106"/>
      <c r="J49" s="50"/>
      <c r="K49" s="50"/>
      <c r="L49" s="50"/>
      <c r="M49" s="50"/>
      <c r="N49" s="150"/>
      <c r="O49" s="60"/>
      <c r="P49" s="50"/>
      <c r="Q49" s="50"/>
      <c r="R49" s="50"/>
      <c r="S49" s="50"/>
      <c r="T49" s="50"/>
      <c r="U49" s="50"/>
      <c r="V49" s="50"/>
      <c r="W49" s="50"/>
      <c r="X49" s="50"/>
      <c r="Y49" s="50"/>
      <c r="Z49" s="50"/>
    </row>
    <row r="50">
      <c r="A50" s="50"/>
      <c r="B50" s="138" t="s">
        <v>200</v>
      </c>
      <c r="C50" s="138" t="s">
        <v>201</v>
      </c>
      <c r="D50" s="138" t="s">
        <v>202</v>
      </c>
      <c r="E50" s="138" t="s">
        <v>203</v>
      </c>
      <c r="F50" s="138" t="s">
        <v>204</v>
      </c>
      <c r="G50" s="138" t="s">
        <v>205</v>
      </c>
      <c r="H50" s="138" t="s">
        <v>206</v>
      </c>
      <c r="I50" s="153" t="s">
        <v>207</v>
      </c>
      <c r="J50" s="138" t="s">
        <v>208</v>
      </c>
      <c r="K50" s="138" t="s">
        <v>209</v>
      </c>
      <c r="L50" s="138" t="s">
        <v>210</v>
      </c>
      <c r="M50" s="50"/>
      <c r="N50" s="150"/>
      <c r="O50" s="60"/>
      <c r="P50" s="50"/>
      <c r="Q50" s="50"/>
      <c r="R50" s="50"/>
      <c r="S50" s="50"/>
      <c r="T50" s="50"/>
      <c r="U50" s="50"/>
      <c r="V50" s="50"/>
      <c r="W50" s="50"/>
      <c r="X50" s="50"/>
      <c r="Y50" s="50"/>
      <c r="Z50" s="50"/>
    </row>
    <row r="51">
      <c r="A51" s="50"/>
      <c r="B51" s="109" t="s">
        <v>211</v>
      </c>
      <c r="C51" s="109">
        <v>1.0</v>
      </c>
      <c r="D51" s="109">
        <v>1.0</v>
      </c>
      <c r="E51" s="109">
        <v>100.0</v>
      </c>
      <c r="F51" s="109" t="s">
        <v>180</v>
      </c>
      <c r="G51" s="109" t="s">
        <v>212</v>
      </c>
      <c r="H51" s="109" t="s">
        <v>213</v>
      </c>
      <c r="I51" s="154" t="s">
        <v>214</v>
      </c>
      <c r="J51" s="82" t="s">
        <v>215</v>
      </c>
      <c r="K51" s="82" t="s">
        <v>213</v>
      </c>
      <c r="L51" s="82" t="s">
        <v>213</v>
      </c>
      <c r="M51" s="50"/>
      <c r="N51" s="150"/>
      <c r="O51" s="60"/>
      <c r="P51" s="50"/>
      <c r="Q51" s="50"/>
      <c r="R51" s="50"/>
      <c r="S51" s="50"/>
      <c r="T51" s="50"/>
      <c r="U51" s="50"/>
      <c r="V51" s="50"/>
      <c r="W51" s="50"/>
      <c r="X51" s="50"/>
      <c r="Y51" s="50"/>
      <c r="Z51" s="50"/>
    </row>
    <row r="52" ht="6.0" customHeight="1">
      <c r="A52" s="104"/>
      <c r="B52" s="155"/>
      <c r="C52" s="104"/>
      <c r="D52" s="50"/>
      <c r="E52" s="50"/>
      <c r="F52" s="104"/>
      <c r="G52" s="56"/>
      <c r="H52" s="56"/>
      <c r="I52" s="149"/>
      <c r="J52" s="56"/>
      <c r="K52" s="56"/>
      <c r="L52" s="56"/>
      <c r="M52" s="56"/>
      <c r="N52" s="150"/>
      <c r="O52" s="60"/>
      <c r="P52" s="56"/>
      <c r="Q52" s="56"/>
      <c r="R52" s="56"/>
      <c r="S52" s="56"/>
      <c r="T52" s="56"/>
      <c r="U52" s="56"/>
      <c r="V52" s="56"/>
      <c r="W52" s="56"/>
      <c r="X52" s="56"/>
      <c r="Y52" s="56"/>
      <c r="Z52" s="56"/>
    </row>
    <row r="53">
      <c r="A53" s="50"/>
      <c r="B53" s="156" t="s">
        <v>216</v>
      </c>
      <c r="C53" s="157"/>
      <c r="D53" s="157"/>
      <c r="E53" s="157"/>
      <c r="F53" s="157"/>
      <c r="G53" s="157"/>
      <c r="H53" s="157"/>
      <c r="J53" s="158" t="s">
        <v>217</v>
      </c>
      <c r="K53" s="159" t="s">
        <v>218</v>
      </c>
      <c r="L53" s="160"/>
      <c r="M53" s="160"/>
      <c r="N53" s="150"/>
      <c r="O53" s="60"/>
      <c r="P53" s="50"/>
      <c r="Q53" s="50"/>
      <c r="R53" s="50"/>
      <c r="S53" s="50"/>
      <c r="T53" s="50"/>
      <c r="U53" s="50"/>
      <c r="V53" s="50"/>
      <c r="W53" s="50"/>
      <c r="X53" s="50"/>
      <c r="Y53" s="50"/>
      <c r="Z53" s="50"/>
    </row>
    <row r="54">
      <c r="A54" s="50"/>
      <c r="B54" s="138" t="s">
        <v>200</v>
      </c>
      <c r="C54" s="138" t="s">
        <v>219</v>
      </c>
      <c r="D54" s="139" t="s">
        <v>180</v>
      </c>
      <c r="E54" s="139" t="s">
        <v>171</v>
      </c>
      <c r="F54" s="139" t="s">
        <v>171</v>
      </c>
      <c r="G54" s="139" t="s">
        <v>171</v>
      </c>
      <c r="H54" s="139" t="s">
        <v>180</v>
      </c>
      <c r="J54" s="146">
        <f>17*D55</f>
        <v>340</v>
      </c>
      <c r="K54" s="161" t="s">
        <v>214</v>
      </c>
      <c r="L54" s="162"/>
      <c r="M54" s="163" t="s">
        <v>123</v>
      </c>
      <c r="N54" s="150"/>
      <c r="O54" s="60"/>
      <c r="P54" s="50"/>
      <c r="Q54" s="50"/>
      <c r="R54" s="50"/>
      <c r="S54" s="50"/>
      <c r="T54" s="50"/>
      <c r="U54" s="50"/>
      <c r="V54" s="50"/>
      <c r="W54" s="50"/>
      <c r="X54" s="50"/>
      <c r="Y54" s="50"/>
      <c r="Z54" s="50"/>
    </row>
    <row r="55">
      <c r="A55" s="50"/>
      <c r="B55" s="164" t="s">
        <v>211</v>
      </c>
      <c r="C55" s="165" t="s">
        <v>220</v>
      </c>
      <c r="D55" s="109">
        <v>20.0</v>
      </c>
      <c r="E55" s="145">
        <v>0.0</v>
      </c>
      <c r="F55" s="145">
        <v>0.0</v>
      </c>
      <c r="G55" s="145">
        <v>0.0</v>
      </c>
      <c r="H55" s="145">
        <v>0.0</v>
      </c>
      <c r="J55" s="50"/>
      <c r="K55" s="50"/>
      <c r="L55" s="91"/>
      <c r="M55" s="50"/>
      <c r="N55" s="150"/>
      <c r="O55" s="60"/>
      <c r="P55" s="50"/>
      <c r="Q55" s="50"/>
      <c r="R55" s="50"/>
      <c r="S55" s="50"/>
      <c r="T55" s="50"/>
      <c r="U55" s="50"/>
      <c r="V55" s="50"/>
      <c r="W55" s="50"/>
      <c r="X55" s="50"/>
      <c r="Y55" s="50"/>
      <c r="Z55" s="50"/>
    </row>
    <row r="56">
      <c r="A56" s="50"/>
      <c r="B56" s="166"/>
      <c r="C56" s="165" t="s">
        <v>221</v>
      </c>
      <c r="D56" s="145">
        <v>0.0</v>
      </c>
      <c r="E56" s="167">
        <v>1500.0</v>
      </c>
      <c r="F56" s="145">
        <v>0.0</v>
      </c>
      <c r="G56" s="145">
        <v>0.0</v>
      </c>
      <c r="H56" s="145">
        <v>0.0</v>
      </c>
      <c r="J56" s="50">
        <f>E56*17</f>
        <v>25500</v>
      </c>
      <c r="K56" s="50"/>
      <c r="L56" s="106"/>
      <c r="M56" s="50"/>
      <c r="N56" s="150"/>
      <c r="O56" s="60"/>
      <c r="P56" s="50"/>
      <c r="Q56" s="50"/>
      <c r="R56" s="50"/>
      <c r="S56" s="50"/>
      <c r="T56" s="50"/>
      <c r="U56" s="50"/>
      <c r="V56" s="50"/>
      <c r="W56" s="50"/>
      <c r="X56" s="50"/>
      <c r="Y56" s="50"/>
      <c r="Z56" s="50"/>
    </row>
    <row r="57">
      <c r="A57" s="50"/>
      <c r="B57" s="166"/>
      <c r="C57" s="165" t="s">
        <v>222</v>
      </c>
      <c r="D57" s="145">
        <v>0.0</v>
      </c>
      <c r="E57" s="145">
        <v>0.0</v>
      </c>
      <c r="F57" s="167">
        <v>2000.0</v>
      </c>
      <c r="G57" s="167">
        <v>4000.0</v>
      </c>
      <c r="H57" s="167">
        <v>30.0</v>
      </c>
      <c r="I57" s="91"/>
      <c r="J57" s="50">
        <f>15*30</f>
        <v>450</v>
      </c>
      <c r="K57" s="50"/>
      <c r="L57" s="50"/>
      <c r="M57" s="50"/>
      <c r="N57" s="150"/>
      <c r="O57" s="60"/>
      <c r="P57" s="50"/>
      <c r="Q57" s="50"/>
      <c r="R57" s="50"/>
      <c r="S57" s="50"/>
      <c r="T57" s="50"/>
      <c r="U57" s="50"/>
      <c r="V57" s="50"/>
      <c r="W57" s="50"/>
      <c r="X57" s="50"/>
      <c r="Y57" s="50"/>
      <c r="Z57" s="50"/>
    </row>
    <row r="58">
      <c r="A58" s="50"/>
      <c r="B58" s="168"/>
      <c r="C58" s="169" t="s">
        <v>223</v>
      </c>
      <c r="D58" s="170">
        <v>0.0</v>
      </c>
      <c r="E58" s="170">
        <v>0.0</v>
      </c>
      <c r="F58" s="170">
        <v>50.0</v>
      </c>
      <c r="G58" s="170">
        <v>40.0</v>
      </c>
      <c r="H58" s="171">
        <v>30.0</v>
      </c>
      <c r="I58" s="106"/>
      <c r="J58" s="50"/>
      <c r="K58" s="50"/>
      <c r="L58" s="50"/>
      <c r="M58" s="50"/>
      <c r="N58" s="150"/>
      <c r="O58" s="60"/>
      <c r="P58" s="50"/>
      <c r="Q58" s="50"/>
      <c r="R58" s="50"/>
      <c r="S58" s="50"/>
      <c r="T58" s="50"/>
      <c r="U58" s="50"/>
      <c r="V58" s="50"/>
      <c r="W58" s="50"/>
      <c r="X58" s="50"/>
      <c r="Y58" s="50"/>
      <c r="Z58" s="50"/>
    </row>
    <row r="59" ht="6.0" customHeight="1">
      <c r="A59" s="104"/>
      <c r="B59" s="155"/>
      <c r="C59" s="104"/>
      <c r="D59" s="50"/>
      <c r="E59" s="50"/>
      <c r="F59" s="50"/>
      <c r="G59" s="50"/>
      <c r="H59" s="50"/>
      <c r="I59" s="106"/>
      <c r="J59" s="50"/>
      <c r="K59" s="50"/>
      <c r="L59" s="50"/>
      <c r="M59" s="50"/>
      <c r="N59" s="50"/>
      <c r="O59" s="50"/>
      <c r="P59" s="50"/>
      <c r="Q59" s="50"/>
      <c r="R59" s="50"/>
      <c r="S59" s="50"/>
      <c r="T59" s="50"/>
      <c r="U59" s="50"/>
      <c r="V59" s="50"/>
      <c r="W59" s="50"/>
      <c r="X59" s="50"/>
      <c r="Y59" s="50"/>
      <c r="Z59" s="50"/>
    </row>
    <row r="60">
      <c r="A60" s="50"/>
      <c r="B60" s="60"/>
      <c r="C60" s="50"/>
      <c r="D60" s="50"/>
      <c r="E60" s="50"/>
      <c r="F60" s="50"/>
      <c r="G60" s="50"/>
      <c r="H60" s="50"/>
      <c r="I60" s="106"/>
      <c r="J60" s="50"/>
      <c r="K60" s="50"/>
      <c r="L60" s="50"/>
      <c r="M60" s="50"/>
      <c r="N60" s="50"/>
      <c r="O60" s="50"/>
      <c r="P60" s="50"/>
      <c r="Q60" s="50"/>
      <c r="R60" s="50"/>
      <c r="S60" s="50"/>
      <c r="T60" s="50"/>
      <c r="U60" s="50"/>
      <c r="V60" s="50"/>
      <c r="W60" s="50"/>
      <c r="X60" s="50"/>
      <c r="Y60" s="50"/>
      <c r="Z60" s="50"/>
    </row>
    <row r="61">
      <c r="A61" s="50"/>
      <c r="B61" s="138" t="s">
        <v>224</v>
      </c>
      <c r="C61" s="50"/>
      <c r="D61" s="50"/>
      <c r="E61" s="50"/>
      <c r="F61" s="50">
        <f>14/3</f>
        <v>4.666666667</v>
      </c>
      <c r="G61" s="50"/>
      <c r="H61" s="50">
        <f>F61*30</f>
        <v>140</v>
      </c>
      <c r="I61" s="106"/>
      <c r="J61" s="50"/>
      <c r="K61" s="50"/>
      <c r="L61" s="50"/>
      <c r="M61" s="50"/>
      <c r="N61" s="50"/>
      <c r="O61" s="50"/>
      <c r="P61" s="50"/>
      <c r="Q61" s="50"/>
      <c r="R61" s="50"/>
      <c r="S61" s="50"/>
      <c r="T61" s="50"/>
      <c r="U61" s="50"/>
      <c r="V61" s="50"/>
      <c r="W61" s="50"/>
      <c r="X61" s="50"/>
      <c r="Y61" s="50"/>
      <c r="Z61" s="50"/>
    </row>
    <row r="62">
      <c r="A62" s="50"/>
      <c r="B62" s="65" t="s">
        <v>225</v>
      </c>
      <c r="C62" s="109" t="s">
        <v>226</v>
      </c>
      <c r="D62" s="50"/>
      <c r="E62" s="50"/>
      <c r="G62" s="50">
        <f>F61*5000</f>
        <v>23333.33333</v>
      </c>
      <c r="H62" s="50"/>
      <c r="I62" s="106"/>
      <c r="J62" s="50"/>
      <c r="K62" s="50"/>
      <c r="L62" s="50"/>
      <c r="M62" s="50"/>
      <c r="N62" s="50"/>
      <c r="O62" s="50"/>
      <c r="P62" s="50"/>
      <c r="Q62" s="50"/>
      <c r="R62" s="50"/>
      <c r="S62" s="50"/>
      <c r="T62" s="50"/>
      <c r="U62" s="50"/>
      <c r="V62" s="50"/>
      <c r="W62" s="50"/>
      <c r="X62" s="50"/>
      <c r="Y62" s="50"/>
      <c r="Z62" s="50"/>
    </row>
    <row r="63">
      <c r="A63" s="50"/>
      <c r="B63" s="172" t="s">
        <v>227</v>
      </c>
      <c r="C63" s="109" t="s">
        <v>212</v>
      </c>
      <c r="D63" s="109"/>
      <c r="E63" s="50"/>
      <c r="F63" s="50"/>
      <c r="G63" s="50"/>
      <c r="H63" s="50"/>
      <c r="I63" s="106"/>
      <c r="J63" s="50"/>
      <c r="K63" s="50"/>
      <c r="L63" s="50"/>
      <c r="M63" s="50"/>
      <c r="N63" s="50"/>
      <c r="O63" s="50"/>
      <c r="P63" s="50"/>
      <c r="Q63" s="50"/>
      <c r="R63" s="50"/>
      <c r="S63" s="50"/>
      <c r="T63" s="50"/>
      <c r="U63" s="50"/>
      <c r="V63" s="50"/>
      <c r="W63" s="50"/>
      <c r="X63" s="50"/>
      <c r="Y63" s="50"/>
      <c r="Z63" s="50"/>
    </row>
    <row r="64">
      <c r="A64" s="50"/>
      <c r="B64" s="172" t="s">
        <v>228</v>
      </c>
      <c r="C64" s="82" t="s">
        <v>229</v>
      </c>
      <c r="D64" s="82"/>
      <c r="E64" s="50"/>
      <c r="F64" s="50"/>
      <c r="G64" s="50"/>
      <c r="H64" s="50"/>
      <c r="I64" s="106"/>
      <c r="J64" s="50"/>
      <c r="K64" s="50"/>
      <c r="L64" s="50"/>
      <c r="M64" s="50"/>
      <c r="N64" s="50"/>
      <c r="O64" s="50"/>
      <c r="P64" s="50"/>
      <c r="Q64" s="50"/>
      <c r="R64" s="50"/>
      <c r="S64" s="50"/>
      <c r="T64" s="50"/>
      <c r="U64" s="50"/>
      <c r="V64" s="50"/>
      <c r="W64" s="50"/>
      <c r="X64" s="50"/>
      <c r="Y64" s="50"/>
      <c r="Z64" s="50"/>
    </row>
    <row r="65">
      <c r="A65" s="50"/>
      <c r="B65" s="172" t="s">
        <v>230</v>
      </c>
      <c r="C65" s="173" t="s">
        <v>231</v>
      </c>
      <c r="D65" s="64"/>
      <c r="E65" s="50"/>
      <c r="F65" s="50"/>
      <c r="G65" s="50"/>
      <c r="H65" s="174"/>
      <c r="I65" s="175"/>
      <c r="J65" s="50"/>
      <c r="K65" s="50"/>
      <c r="L65" s="50"/>
      <c r="M65" s="50"/>
      <c r="N65" s="50"/>
      <c r="O65" s="50"/>
      <c r="P65" s="50"/>
      <c r="Q65" s="50"/>
      <c r="R65" s="50"/>
      <c r="S65" s="50"/>
      <c r="T65" s="50"/>
      <c r="U65" s="50"/>
      <c r="V65" s="50"/>
      <c r="W65" s="50"/>
      <c r="X65" s="50"/>
      <c r="Y65" s="50"/>
      <c r="Z65" s="50"/>
    </row>
    <row r="66">
      <c r="A66" s="50"/>
      <c r="B66" s="176" t="s">
        <v>232</v>
      </c>
      <c r="C66" s="177" t="s">
        <v>213</v>
      </c>
      <c r="D66" s="64"/>
      <c r="E66" s="50"/>
      <c r="F66" s="50"/>
      <c r="G66" s="50"/>
      <c r="H66" s="60"/>
      <c r="I66" s="106"/>
      <c r="J66" s="50"/>
      <c r="K66" s="50"/>
      <c r="L66" s="50"/>
      <c r="M66" s="50"/>
      <c r="N66" s="50"/>
      <c r="O66" s="50"/>
      <c r="P66" s="50"/>
      <c r="Q66" s="50"/>
      <c r="R66" s="50"/>
      <c r="S66" s="50"/>
      <c r="T66" s="50"/>
      <c r="U66" s="50"/>
      <c r="V66" s="50"/>
      <c r="W66" s="50"/>
      <c r="X66" s="50"/>
      <c r="Y66" s="50"/>
      <c r="Z66" s="50"/>
    </row>
    <row r="67">
      <c r="A67" s="50"/>
      <c r="B67" s="50"/>
      <c r="C67" s="50"/>
      <c r="D67" s="50"/>
      <c r="E67" s="50"/>
      <c r="F67" s="50"/>
      <c r="G67" s="50"/>
      <c r="H67" s="50"/>
      <c r="I67" s="106"/>
      <c r="J67" s="50"/>
      <c r="K67" s="50"/>
      <c r="L67" s="50"/>
      <c r="M67" s="50"/>
      <c r="N67" s="50"/>
      <c r="O67" s="50"/>
      <c r="P67" s="50"/>
      <c r="Q67" s="50"/>
      <c r="R67" s="50"/>
      <c r="S67" s="50"/>
      <c r="T67" s="50"/>
      <c r="U67" s="50"/>
      <c r="V67" s="50"/>
      <c r="W67" s="50"/>
      <c r="X67" s="50"/>
      <c r="Y67" s="50"/>
      <c r="Z67" s="50"/>
    </row>
    <row r="68">
      <c r="A68" s="50"/>
      <c r="B68" s="50"/>
      <c r="C68" s="50"/>
      <c r="D68" s="50"/>
      <c r="E68" s="50"/>
      <c r="F68" s="50"/>
      <c r="G68" s="50"/>
      <c r="H68" s="50"/>
      <c r="I68" s="106"/>
      <c r="J68" s="50"/>
      <c r="K68" s="50"/>
      <c r="L68" s="50"/>
      <c r="M68" s="50"/>
      <c r="N68" s="50"/>
      <c r="O68" s="50"/>
      <c r="P68" s="50"/>
      <c r="Q68" s="50"/>
      <c r="R68" s="50"/>
      <c r="S68" s="50"/>
      <c r="T68" s="50"/>
      <c r="U68" s="50"/>
      <c r="V68" s="50"/>
      <c r="W68" s="50"/>
      <c r="X68" s="50"/>
      <c r="Y68" s="50"/>
      <c r="Z68" s="50"/>
    </row>
    <row r="69">
      <c r="A69" s="50"/>
      <c r="B69" s="124" t="s">
        <v>233</v>
      </c>
      <c r="C69" s="125"/>
      <c r="D69" s="125"/>
      <c r="E69" s="125"/>
      <c r="F69" s="126"/>
      <c r="G69" s="126"/>
      <c r="H69" s="126"/>
      <c r="I69" s="127"/>
      <c r="J69" s="126"/>
      <c r="K69" s="126"/>
      <c r="L69" s="126"/>
      <c r="M69" s="126"/>
      <c r="N69" s="126"/>
      <c r="O69" s="126"/>
      <c r="P69" s="126"/>
      <c r="Q69" s="126"/>
      <c r="R69" s="126"/>
      <c r="S69" s="126"/>
      <c r="T69" s="126"/>
      <c r="U69" s="126"/>
      <c r="V69" s="126"/>
      <c r="W69" s="126"/>
      <c r="X69" s="126"/>
      <c r="Y69" s="126"/>
      <c r="Z69" s="126"/>
    </row>
    <row r="70">
      <c r="A70" s="50"/>
      <c r="B70" s="50"/>
      <c r="C70" s="50"/>
      <c r="D70" s="50"/>
      <c r="E70" s="50"/>
      <c r="F70" s="50"/>
      <c r="G70" s="50"/>
      <c r="H70" s="50"/>
      <c r="I70" s="106"/>
      <c r="J70" s="50"/>
      <c r="K70" s="50"/>
      <c r="L70" s="50"/>
      <c r="M70" s="50"/>
      <c r="N70" s="50"/>
      <c r="O70" s="50"/>
      <c r="P70" s="50"/>
      <c r="Q70" s="50"/>
      <c r="R70" s="50"/>
      <c r="S70" s="50"/>
      <c r="T70" s="50"/>
      <c r="U70" s="50"/>
      <c r="V70" s="50"/>
      <c r="W70" s="50"/>
      <c r="X70" s="50"/>
      <c r="Y70" s="50"/>
      <c r="Z70" s="50"/>
    </row>
    <row r="71">
      <c r="A71" s="50"/>
      <c r="B71" s="128" t="s">
        <v>173</v>
      </c>
      <c r="C71" s="129" t="s">
        <v>174</v>
      </c>
      <c r="D71" s="130"/>
      <c r="E71" s="131"/>
      <c r="F71" s="60"/>
      <c r="G71" s="60"/>
      <c r="H71" s="50"/>
      <c r="I71" s="106"/>
      <c r="J71" s="50"/>
      <c r="K71" s="50"/>
      <c r="L71" s="50"/>
      <c r="M71" s="50"/>
      <c r="N71" s="50"/>
      <c r="O71" s="50"/>
      <c r="P71" s="50"/>
      <c r="Q71" s="50"/>
      <c r="R71" s="50"/>
      <c r="S71" s="50"/>
      <c r="T71" s="50"/>
      <c r="U71" s="50"/>
      <c r="V71" s="50"/>
      <c r="W71" s="50"/>
      <c r="X71" s="50"/>
      <c r="Y71" s="50"/>
      <c r="Z71" s="50"/>
    </row>
    <row r="72">
      <c r="A72" s="50"/>
      <c r="B72" s="147" t="s">
        <v>195</v>
      </c>
      <c r="C72" s="133" t="str">
        <f>C6</f>
        <v>必ず生きて帰る</v>
      </c>
      <c r="D72" s="134"/>
      <c r="E72" s="135"/>
      <c r="F72" s="60"/>
      <c r="H72" s="50"/>
      <c r="I72" s="106"/>
      <c r="J72" s="50"/>
      <c r="K72" s="50"/>
      <c r="L72" s="50"/>
      <c r="M72" s="50"/>
      <c r="N72" s="50"/>
      <c r="O72" s="50"/>
      <c r="P72" s="50"/>
      <c r="Q72" s="50"/>
      <c r="R72" s="50"/>
      <c r="S72" s="50"/>
      <c r="T72" s="50"/>
      <c r="U72" s="50"/>
      <c r="V72" s="50"/>
      <c r="W72" s="50"/>
      <c r="X72" s="50"/>
      <c r="Y72" s="50"/>
      <c r="Z72" s="50"/>
    </row>
    <row r="73">
      <c r="A73" s="50"/>
      <c r="B73" s="132" t="s">
        <v>176</v>
      </c>
      <c r="C73" s="136">
        <f>E6</f>
        <v>46038.625</v>
      </c>
      <c r="D73" s="137" t="s">
        <v>177</v>
      </c>
      <c r="E73" s="136">
        <f>F6</f>
        <v>46069.45764</v>
      </c>
      <c r="F73" s="60"/>
      <c r="G73" s="60"/>
      <c r="H73" s="50"/>
      <c r="I73" s="106"/>
      <c r="J73" s="50"/>
      <c r="K73" s="50"/>
      <c r="L73" s="50"/>
      <c r="M73" s="50"/>
      <c r="N73" s="50"/>
      <c r="O73" s="50"/>
      <c r="P73" s="50"/>
      <c r="Q73" s="50"/>
      <c r="R73" s="50"/>
      <c r="S73" s="50"/>
      <c r="T73" s="50"/>
      <c r="U73" s="50"/>
      <c r="V73" s="50"/>
      <c r="W73" s="50"/>
      <c r="X73" s="50"/>
      <c r="Y73" s="50"/>
      <c r="Z73" s="50"/>
    </row>
    <row r="74">
      <c r="A74" s="50"/>
      <c r="B74" s="147" t="s">
        <v>196</v>
      </c>
      <c r="C74" s="151" t="s">
        <v>234</v>
      </c>
      <c r="D74" s="178"/>
      <c r="E74" s="179"/>
      <c r="F74" s="60"/>
      <c r="G74" s="50"/>
      <c r="H74" s="50"/>
      <c r="I74" s="106"/>
      <c r="J74" s="50"/>
      <c r="K74" s="50"/>
      <c r="L74" s="50"/>
      <c r="M74" s="50"/>
      <c r="N74" s="50"/>
      <c r="O74" s="50"/>
      <c r="P74" s="50"/>
      <c r="Q74" s="50"/>
      <c r="R74" s="50"/>
      <c r="S74" s="50"/>
      <c r="T74" s="50"/>
      <c r="U74" s="50"/>
      <c r="V74" s="50"/>
      <c r="W74" s="50"/>
      <c r="X74" s="50"/>
      <c r="Y74" s="50"/>
      <c r="Z74" s="50"/>
    </row>
    <row r="75">
      <c r="A75" s="50"/>
      <c r="B75" s="147" t="s">
        <v>198</v>
      </c>
      <c r="C75" s="152" t="s">
        <v>235</v>
      </c>
      <c r="D75" s="63"/>
      <c r="E75" s="64"/>
      <c r="F75" s="60"/>
      <c r="G75" s="50"/>
      <c r="H75" s="50"/>
      <c r="I75" s="106"/>
      <c r="J75" s="50"/>
      <c r="K75" s="50"/>
      <c r="L75" s="50"/>
      <c r="M75" s="50"/>
      <c r="N75" s="50"/>
      <c r="O75" s="50"/>
      <c r="P75" s="50"/>
      <c r="Q75" s="50"/>
      <c r="R75" s="50"/>
      <c r="S75" s="50"/>
      <c r="T75" s="50"/>
      <c r="U75" s="50"/>
      <c r="V75" s="50"/>
      <c r="W75" s="50"/>
      <c r="X75" s="50"/>
      <c r="Y75" s="50"/>
      <c r="Z75" s="50"/>
    </row>
    <row r="76">
      <c r="A76" s="50"/>
      <c r="B76" s="147" t="s">
        <v>236</v>
      </c>
      <c r="C76" s="152" t="s">
        <v>237</v>
      </c>
      <c r="D76" s="63"/>
      <c r="E76" s="64"/>
      <c r="F76" s="60"/>
      <c r="G76" s="50"/>
      <c r="H76" s="50"/>
      <c r="I76" s="106"/>
      <c r="J76" s="50"/>
      <c r="K76" s="50"/>
      <c r="L76" s="50"/>
      <c r="M76" s="50"/>
      <c r="N76" s="50"/>
      <c r="O76" s="50"/>
      <c r="P76" s="50"/>
      <c r="Q76" s="50"/>
      <c r="R76" s="50"/>
      <c r="S76" s="50"/>
      <c r="T76" s="50"/>
      <c r="U76" s="50"/>
      <c r="V76" s="50"/>
      <c r="W76" s="50"/>
      <c r="X76" s="50"/>
      <c r="Y76" s="50"/>
      <c r="Z76" s="50"/>
    </row>
    <row r="77">
      <c r="A77" s="50"/>
      <c r="B77" s="50"/>
      <c r="C77" s="50"/>
      <c r="D77" s="50"/>
      <c r="E77" s="50"/>
      <c r="F77" s="50"/>
      <c r="G77" s="50"/>
      <c r="H77" s="50"/>
      <c r="I77" s="91"/>
      <c r="J77" s="60"/>
      <c r="K77" s="50"/>
      <c r="L77" s="50"/>
      <c r="M77" s="50"/>
      <c r="N77" s="50"/>
      <c r="O77" s="50"/>
      <c r="P77" s="50"/>
      <c r="Q77" s="50"/>
      <c r="R77" s="50"/>
      <c r="S77" s="50"/>
      <c r="T77" s="50"/>
      <c r="U77" s="50"/>
      <c r="V77" s="50"/>
      <c r="W77" s="50"/>
      <c r="X77" s="50"/>
      <c r="Y77" s="50"/>
      <c r="Z77" s="50"/>
    </row>
    <row r="78">
      <c r="A78" s="50"/>
      <c r="B78" s="138" t="s">
        <v>200</v>
      </c>
      <c r="C78" s="138" t="s">
        <v>201</v>
      </c>
      <c r="D78" s="138" t="s">
        <v>202</v>
      </c>
      <c r="E78" s="138" t="s">
        <v>203</v>
      </c>
      <c r="F78" s="138" t="s">
        <v>204</v>
      </c>
      <c r="G78" s="138" t="s">
        <v>205</v>
      </c>
      <c r="H78" s="138" t="s">
        <v>206</v>
      </c>
      <c r="I78" s="153" t="s">
        <v>207</v>
      </c>
      <c r="J78" s="160" t="s">
        <v>238</v>
      </c>
      <c r="K78" s="138" t="s">
        <v>208</v>
      </c>
      <c r="L78" s="138" t="s">
        <v>209</v>
      </c>
      <c r="M78" s="138" t="s">
        <v>210</v>
      </c>
      <c r="N78" s="50"/>
      <c r="O78" s="50"/>
      <c r="P78" s="50"/>
      <c r="Q78" s="50"/>
      <c r="R78" s="50"/>
      <c r="S78" s="50"/>
      <c r="T78" s="50"/>
      <c r="U78" s="50"/>
      <c r="V78" s="50"/>
      <c r="W78" s="50"/>
      <c r="X78" s="50"/>
      <c r="Y78" s="50"/>
      <c r="Z78" s="50"/>
    </row>
    <row r="79">
      <c r="A79" s="50"/>
      <c r="B79" s="109" t="s">
        <v>211</v>
      </c>
      <c r="C79" s="109">
        <v>10.0</v>
      </c>
      <c r="D79" s="109">
        <v>5.0</v>
      </c>
      <c r="E79" s="109">
        <f>D79*10</f>
        <v>50</v>
      </c>
      <c r="F79" s="109" t="s">
        <v>96</v>
      </c>
      <c r="G79" s="109" t="s">
        <v>239</v>
      </c>
      <c r="H79" s="109" t="s">
        <v>240</v>
      </c>
      <c r="I79" s="82" t="s">
        <v>214</v>
      </c>
      <c r="J79" s="177" t="s">
        <v>123</v>
      </c>
      <c r="K79" s="82" t="s">
        <v>241</v>
      </c>
      <c r="L79" s="82" t="s">
        <v>213</v>
      </c>
      <c r="M79" s="82" t="s">
        <v>213</v>
      </c>
      <c r="N79" s="50"/>
      <c r="O79" s="50"/>
      <c r="P79" s="50"/>
      <c r="Q79" s="50"/>
      <c r="R79" s="50"/>
      <c r="S79" s="50"/>
      <c r="T79" s="50"/>
      <c r="U79" s="50"/>
      <c r="V79" s="50"/>
      <c r="W79" s="50"/>
      <c r="X79" s="50"/>
      <c r="Y79" s="50"/>
      <c r="Z79" s="50"/>
    </row>
    <row r="80" ht="6.0" customHeight="1">
      <c r="A80" s="104"/>
      <c r="B80" s="155"/>
      <c r="C80" s="104"/>
      <c r="D80" s="50"/>
      <c r="E80" s="50"/>
      <c r="F80" s="104"/>
      <c r="G80" s="56"/>
      <c r="H80" s="56"/>
      <c r="I80" s="149"/>
      <c r="J80" s="56"/>
      <c r="K80" s="56"/>
      <c r="L80" s="56"/>
      <c r="M80" s="56"/>
      <c r="N80" s="56"/>
      <c r="O80" s="56"/>
      <c r="P80" s="56"/>
      <c r="Q80" s="56"/>
      <c r="R80" s="56"/>
      <c r="S80" s="56"/>
      <c r="T80" s="56"/>
      <c r="U80" s="56"/>
      <c r="V80" s="56"/>
      <c r="W80" s="56"/>
      <c r="X80" s="56"/>
      <c r="Y80" s="56"/>
      <c r="Z80" s="56"/>
    </row>
    <row r="81">
      <c r="A81" s="50"/>
      <c r="B81" s="156" t="s">
        <v>216</v>
      </c>
      <c r="C81" s="157"/>
      <c r="D81" s="157"/>
      <c r="E81" s="157"/>
      <c r="F81" s="180"/>
      <c r="G81" s="157"/>
      <c r="H81" s="157"/>
      <c r="I81" s="50"/>
      <c r="J81" s="50"/>
      <c r="K81" s="50"/>
      <c r="L81" s="50"/>
      <c r="M81" s="50"/>
      <c r="N81" s="50"/>
      <c r="O81" s="50"/>
      <c r="P81" s="50"/>
      <c r="Q81" s="50"/>
      <c r="R81" s="50"/>
      <c r="S81" s="50"/>
      <c r="T81" s="50"/>
      <c r="U81" s="50"/>
      <c r="V81" s="50"/>
    </row>
    <row r="82">
      <c r="A82" s="50"/>
      <c r="B82" s="138" t="s">
        <v>200</v>
      </c>
      <c r="C82" s="138" t="s">
        <v>219</v>
      </c>
      <c r="D82" s="139" t="s">
        <v>180</v>
      </c>
      <c r="E82" s="139" t="s">
        <v>96</v>
      </c>
      <c r="F82" s="139" t="s">
        <v>116</v>
      </c>
      <c r="G82" s="139" t="s">
        <v>171</v>
      </c>
      <c r="H82" s="181" t="s">
        <v>242</v>
      </c>
      <c r="I82" s="50"/>
      <c r="J82" s="50"/>
      <c r="K82" s="50"/>
      <c r="L82" s="50"/>
      <c r="M82" s="50"/>
      <c r="N82" s="50"/>
      <c r="O82" s="50"/>
      <c r="P82" s="50"/>
      <c r="Q82" s="50"/>
      <c r="R82" s="50"/>
      <c r="S82" s="50"/>
      <c r="T82" s="50"/>
      <c r="U82" s="50"/>
      <c r="V82" s="50"/>
    </row>
    <row r="83">
      <c r="A83" s="50"/>
      <c r="B83" s="164" t="s">
        <v>211</v>
      </c>
      <c r="C83" s="165" t="s">
        <v>220</v>
      </c>
      <c r="D83" s="116">
        <v>40.0</v>
      </c>
      <c r="E83" s="116">
        <v>1.0</v>
      </c>
      <c r="F83" s="182">
        <v>0.0</v>
      </c>
      <c r="G83" s="145">
        <v>500.0</v>
      </c>
      <c r="H83" s="145">
        <v>0.0</v>
      </c>
      <c r="I83" s="91"/>
      <c r="J83" s="50"/>
      <c r="K83" s="50"/>
      <c r="L83" s="50"/>
      <c r="M83" s="50"/>
      <c r="N83" s="50"/>
      <c r="O83" s="50"/>
      <c r="P83" s="50"/>
      <c r="Q83" s="50"/>
      <c r="R83" s="50"/>
      <c r="S83" s="50"/>
      <c r="T83" s="50"/>
      <c r="U83" s="50"/>
      <c r="V83" s="50"/>
      <c r="W83" s="50"/>
      <c r="X83" s="50"/>
      <c r="Y83" s="50"/>
      <c r="Z83" s="50"/>
    </row>
    <row r="84">
      <c r="A84" s="50"/>
      <c r="B84" s="166"/>
      <c r="C84" s="165" t="s">
        <v>221</v>
      </c>
      <c r="D84" s="116">
        <v>0.0</v>
      </c>
      <c r="E84" s="116">
        <v>0.0</v>
      </c>
      <c r="F84" s="182">
        <v>0.0</v>
      </c>
      <c r="G84" s="183">
        <v>100.0</v>
      </c>
      <c r="H84" s="145">
        <v>0.0</v>
      </c>
      <c r="I84" s="91"/>
      <c r="J84" s="60"/>
      <c r="K84" s="50"/>
      <c r="L84" s="50"/>
      <c r="M84" s="50"/>
      <c r="N84" s="50"/>
      <c r="O84" s="50"/>
      <c r="P84" s="50"/>
      <c r="Q84" s="50"/>
      <c r="R84" s="50"/>
      <c r="S84" s="50"/>
      <c r="T84" s="50"/>
      <c r="U84" s="50"/>
      <c r="V84" s="50"/>
      <c r="W84" s="50"/>
      <c r="X84" s="50"/>
      <c r="Y84" s="50"/>
      <c r="Z84" s="50"/>
    </row>
    <row r="85">
      <c r="A85" s="50"/>
      <c r="B85" s="166"/>
      <c r="C85" s="165" t="s">
        <v>222</v>
      </c>
      <c r="D85" s="145">
        <v>0.0</v>
      </c>
      <c r="E85" s="145">
        <v>0.0</v>
      </c>
      <c r="F85" s="184">
        <v>1.0</v>
      </c>
      <c r="G85" s="145">
        <v>0.0</v>
      </c>
      <c r="H85" s="145">
        <v>2.0</v>
      </c>
      <c r="I85" s="91"/>
      <c r="J85" s="60"/>
      <c r="K85" s="50"/>
      <c r="L85" s="50"/>
      <c r="M85" s="50"/>
      <c r="N85" s="50"/>
      <c r="O85" s="50"/>
      <c r="P85" s="50"/>
      <c r="Q85" s="50"/>
      <c r="R85" s="50"/>
      <c r="S85" s="50"/>
      <c r="T85" s="50"/>
      <c r="U85" s="50"/>
      <c r="V85" s="50"/>
      <c r="W85" s="50"/>
      <c r="X85" s="50"/>
      <c r="Y85" s="50"/>
      <c r="Z85" s="50"/>
    </row>
    <row r="86">
      <c r="A86" s="50"/>
      <c r="B86" s="168"/>
      <c r="C86" s="169" t="s">
        <v>223</v>
      </c>
      <c r="D86" s="170" t="s">
        <v>157</v>
      </c>
      <c r="E86" s="170" t="s">
        <v>157</v>
      </c>
      <c r="F86" s="185">
        <v>10.0</v>
      </c>
      <c r="G86" s="170" t="s">
        <v>157</v>
      </c>
      <c r="H86" s="171">
        <v>100.0</v>
      </c>
      <c r="I86" s="91"/>
      <c r="J86" s="50"/>
      <c r="K86" s="50"/>
      <c r="L86" s="50"/>
      <c r="M86" s="50"/>
      <c r="N86" s="50"/>
      <c r="O86" s="50"/>
      <c r="P86" s="50"/>
      <c r="Q86" s="50"/>
      <c r="R86" s="50"/>
      <c r="S86" s="50"/>
      <c r="T86" s="50"/>
      <c r="U86" s="50"/>
      <c r="V86" s="50"/>
      <c r="W86" s="50"/>
      <c r="X86" s="50"/>
      <c r="Y86" s="50"/>
      <c r="Z86" s="50"/>
    </row>
    <row r="87" ht="6.0" customHeight="1">
      <c r="A87" s="104"/>
      <c r="B87" s="155"/>
      <c r="C87" s="104"/>
      <c r="D87" s="50"/>
      <c r="F87" s="50"/>
      <c r="G87" s="104"/>
      <c r="H87" s="50"/>
      <c r="I87" s="106"/>
      <c r="J87" s="50"/>
      <c r="K87" s="50"/>
      <c r="L87" s="50"/>
      <c r="M87" s="50"/>
      <c r="N87" s="50"/>
      <c r="O87" s="50"/>
      <c r="P87" s="50"/>
      <c r="Q87" s="50"/>
      <c r="R87" s="50"/>
      <c r="S87" s="50"/>
      <c r="T87" s="50"/>
      <c r="U87" s="50"/>
      <c r="V87" s="50"/>
      <c r="W87" s="50"/>
      <c r="X87" s="50"/>
      <c r="Y87" s="50"/>
      <c r="Z87" s="50"/>
    </row>
    <row r="88">
      <c r="A88" s="50"/>
      <c r="B88" s="50"/>
      <c r="C88" s="50"/>
      <c r="D88" s="50"/>
      <c r="E88" s="50"/>
      <c r="F88" s="50"/>
      <c r="G88" s="50"/>
      <c r="H88" s="50"/>
      <c r="I88" s="106"/>
      <c r="J88" s="50"/>
      <c r="K88" s="50"/>
      <c r="L88" s="50"/>
      <c r="M88" s="50"/>
      <c r="N88" s="50"/>
      <c r="O88" s="50"/>
      <c r="P88" s="50"/>
      <c r="Q88" s="50"/>
      <c r="R88" s="50"/>
      <c r="S88" s="50"/>
      <c r="T88" s="50"/>
      <c r="U88" s="50"/>
      <c r="V88" s="50"/>
      <c r="W88" s="50"/>
      <c r="X88" s="50"/>
      <c r="Y88" s="50"/>
      <c r="Z88" s="50"/>
    </row>
    <row r="89">
      <c r="A89" s="50"/>
      <c r="B89" s="60"/>
      <c r="C89" s="50"/>
      <c r="D89" s="50"/>
      <c r="E89" s="50"/>
      <c r="F89" s="50"/>
      <c r="G89" s="50"/>
      <c r="H89" s="50"/>
      <c r="I89" s="106"/>
      <c r="J89" s="50"/>
      <c r="K89" s="50"/>
      <c r="L89" s="50"/>
      <c r="M89" s="50"/>
      <c r="N89" s="50"/>
      <c r="O89" s="50"/>
      <c r="P89" s="50"/>
      <c r="Q89" s="50"/>
      <c r="R89" s="50"/>
      <c r="S89" s="50"/>
      <c r="T89" s="50"/>
      <c r="U89" s="50"/>
      <c r="V89" s="50"/>
      <c r="W89" s="50"/>
      <c r="X89" s="50"/>
      <c r="Y89" s="50"/>
      <c r="Z89" s="50"/>
    </row>
    <row r="90">
      <c r="A90" s="50"/>
      <c r="B90" s="138" t="s">
        <v>200</v>
      </c>
      <c r="C90" s="138" t="s">
        <v>201</v>
      </c>
      <c r="D90" s="138" t="s">
        <v>202</v>
      </c>
      <c r="E90" s="138" t="s">
        <v>203</v>
      </c>
      <c r="F90" s="138" t="s">
        <v>204</v>
      </c>
      <c r="G90" s="138" t="s">
        <v>205</v>
      </c>
      <c r="H90" s="138" t="s">
        <v>206</v>
      </c>
      <c r="I90" s="153" t="s">
        <v>207</v>
      </c>
      <c r="J90" s="160" t="s">
        <v>238</v>
      </c>
      <c r="K90" s="138" t="s">
        <v>208</v>
      </c>
      <c r="L90" s="138" t="s">
        <v>209</v>
      </c>
      <c r="M90" s="138" t="s">
        <v>210</v>
      </c>
      <c r="N90" s="50"/>
      <c r="O90" s="50"/>
      <c r="P90" s="50"/>
      <c r="Q90" s="50"/>
      <c r="R90" s="50"/>
      <c r="S90" s="50"/>
      <c r="T90" s="50"/>
      <c r="U90" s="50"/>
      <c r="V90" s="50"/>
      <c r="W90" s="50"/>
      <c r="X90" s="50"/>
      <c r="Y90" s="50"/>
      <c r="Z90" s="50"/>
    </row>
    <row r="91">
      <c r="A91" s="50"/>
      <c r="B91" s="109" t="s">
        <v>243</v>
      </c>
      <c r="C91" s="109">
        <v>15.0</v>
      </c>
      <c r="D91" s="109">
        <v>5.0</v>
      </c>
      <c r="E91" s="109">
        <f>D91*10</f>
        <v>50</v>
      </c>
      <c r="F91" s="82" t="s">
        <v>180</v>
      </c>
      <c r="G91" s="109" t="s">
        <v>239</v>
      </c>
      <c r="H91" s="109" t="s">
        <v>244</v>
      </c>
      <c r="I91" s="82" t="s">
        <v>245</v>
      </c>
      <c r="J91" s="177" t="s">
        <v>246</v>
      </c>
      <c r="K91" s="82" t="s">
        <v>247</v>
      </c>
      <c r="L91" s="82" t="s">
        <v>213</v>
      </c>
      <c r="M91" s="82" t="s">
        <v>248</v>
      </c>
      <c r="N91" s="50"/>
      <c r="O91" s="50"/>
      <c r="P91" s="50"/>
      <c r="Q91" s="50"/>
      <c r="R91" s="50"/>
      <c r="S91" s="50"/>
      <c r="T91" s="50"/>
      <c r="U91" s="50"/>
      <c r="V91" s="50"/>
      <c r="W91" s="50"/>
      <c r="X91" s="50"/>
      <c r="Y91" s="50"/>
      <c r="Z91" s="50"/>
    </row>
    <row r="92" ht="6.0" customHeight="1">
      <c r="A92" s="104"/>
      <c r="B92" s="155"/>
      <c r="C92" s="104"/>
      <c r="D92" s="50"/>
      <c r="E92" s="50"/>
      <c r="F92" s="104"/>
      <c r="G92" s="56"/>
      <c r="H92" s="56"/>
      <c r="I92" s="149"/>
      <c r="J92" s="56"/>
      <c r="K92" s="56"/>
      <c r="L92" s="56"/>
      <c r="M92" s="56"/>
      <c r="N92" s="56"/>
      <c r="O92" s="56"/>
      <c r="P92" s="56"/>
      <c r="Q92" s="56"/>
      <c r="R92" s="56"/>
      <c r="S92" s="56"/>
      <c r="T92" s="56"/>
      <c r="U92" s="56"/>
      <c r="V92" s="56"/>
      <c r="W92" s="56"/>
      <c r="X92" s="56"/>
      <c r="Y92" s="56"/>
      <c r="Z92" s="56"/>
    </row>
    <row r="93">
      <c r="A93" s="50"/>
      <c r="B93" s="156" t="s">
        <v>216</v>
      </c>
      <c r="C93" s="157"/>
      <c r="D93" s="157"/>
      <c r="E93" s="157"/>
      <c r="F93" s="157"/>
      <c r="G93" s="157"/>
      <c r="H93" s="160"/>
      <c r="K93" s="50"/>
      <c r="L93" s="50"/>
      <c r="M93" s="50"/>
      <c r="N93" s="50"/>
      <c r="O93" s="50"/>
      <c r="P93" s="50"/>
      <c r="Q93" s="50"/>
      <c r="R93" s="50"/>
      <c r="S93" s="50"/>
      <c r="T93" s="50"/>
      <c r="U93" s="50"/>
      <c r="V93" s="50"/>
      <c r="W93" s="50"/>
    </row>
    <row r="94">
      <c r="A94" s="50"/>
      <c r="B94" s="138" t="s">
        <v>200</v>
      </c>
      <c r="C94" s="138" t="s">
        <v>219</v>
      </c>
      <c r="D94" s="186" t="s">
        <v>180</v>
      </c>
      <c r="E94" s="139" t="s">
        <v>121</v>
      </c>
      <c r="F94" s="139" t="s">
        <v>116</v>
      </c>
      <c r="G94" s="186" t="s">
        <v>171</v>
      </c>
      <c r="H94" s="187" t="s">
        <v>242</v>
      </c>
      <c r="J94" s="50"/>
      <c r="K94" s="50"/>
      <c r="L94" s="50"/>
      <c r="M94" s="50"/>
      <c r="N94" s="50"/>
      <c r="O94" s="50"/>
      <c r="P94" s="50"/>
      <c r="Q94" s="50"/>
      <c r="R94" s="50"/>
      <c r="S94" s="50"/>
      <c r="T94" s="50"/>
      <c r="U94" s="50"/>
      <c r="V94" s="50"/>
      <c r="W94" s="50"/>
    </row>
    <row r="95">
      <c r="A95" s="50"/>
      <c r="B95" s="164" t="s">
        <v>243</v>
      </c>
      <c r="C95" s="165" t="s">
        <v>220</v>
      </c>
      <c r="D95" s="182">
        <v>40.0</v>
      </c>
      <c r="E95" s="182">
        <v>200.0</v>
      </c>
      <c r="F95" s="188">
        <v>0.0</v>
      </c>
      <c r="G95" s="189">
        <v>500.0</v>
      </c>
      <c r="H95" s="190">
        <v>0.0</v>
      </c>
      <c r="I95" s="50"/>
      <c r="J95" s="50"/>
      <c r="K95" s="50"/>
      <c r="L95" s="50"/>
      <c r="M95" s="50"/>
      <c r="N95" s="50"/>
      <c r="O95" s="50"/>
      <c r="P95" s="50"/>
      <c r="Q95" s="50"/>
      <c r="R95" s="50"/>
      <c r="S95" s="50"/>
      <c r="T95" s="50"/>
      <c r="U95" s="50"/>
      <c r="V95" s="50"/>
      <c r="W95" s="50"/>
    </row>
    <row r="96">
      <c r="A96" s="50"/>
      <c r="B96" s="166"/>
      <c r="C96" s="165" t="s">
        <v>221</v>
      </c>
      <c r="D96" s="188">
        <v>0.0</v>
      </c>
      <c r="E96" s="188"/>
      <c r="F96" s="188">
        <v>0.0</v>
      </c>
      <c r="G96" s="184">
        <v>100.0</v>
      </c>
      <c r="H96" s="189">
        <v>0.0</v>
      </c>
      <c r="J96" s="191"/>
      <c r="K96" s="60"/>
      <c r="L96" s="50"/>
      <c r="M96" s="50"/>
      <c r="N96" s="50"/>
      <c r="O96" s="50"/>
      <c r="P96" s="50"/>
      <c r="Q96" s="50"/>
      <c r="R96" s="50"/>
      <c r="S96" s="50"/>
      <c r="T96" s="50"/>
      <c r="U96" s="50"/>
      <c r="V96" s="50"/>
      <c r="W96" s="50"/>
      <c r="X96" s="50"/>
      <c r="Y96" s="50"/>
      <c r="Z96" s="50"/>
    </row>
    <row r="97">
      <c r="A97" s="50"/>
      <c r="B97" s="166"/>
      <c r="C97" s="165" t="s">
        <v>222</v>
      </c>
      <c r="D97" s="190">
        <v>0.0</v>
      </c>
      <c r="E97" s="189"/>
      <c r="F97" s="184">
        <v>1.0</v>
      </c>
      <c r="G97" s="190">
        <v>0.0</v>
      </c>
      <c r="H97" s="189">
        <v>2.0</v>
      </c>
      <c r="J97" s="191"/>
      <c r="K97" s="60"/>
      <c r="L97" s="50"/>
      <c r="M97" s="50"/>
      <c r="N97" s="50"/>
      <c r="O97" s="50"/>
      <c r="P97" s="50"/>
      <c r="Q97" s="50"/>
      <c r="R97" s="50"/>
      <c r="S97" s="50"/>
      <c r="T97" s="50"/>
      <c r="U97" s="50"/>
      <c r="V97" s="50"/>
      <c r="W97" s="50"/>
      <c r="X97" s="50"/>
      <c r="Y97" s="50"/>
      <c r="Z97" s="50"/>
    </row>
    <row r="98">
      <c r="A98" s="50"/>
      <c r="B98" s="168"/>
      <c r="C98" s="169" t="s">
        <v>223</v>
      </c>
      <c r="D98" s="192" t="s">
        <v>157</v>
      </c>
      <c r="E98" s="193"/>
      <c r="F98" s="185">
        <v>20.0</v>
      </c>
      <c r="G98" s="192" t="s">
        <v>157</v>
      </c>
      <c r="H98" s="194">
        <v>100.0</v>
      </c>
      <c r="J98" s="191"/>
      <c r="K98" s="50"/>
      <c r="L98" s="50"/>
      <c r="M98" s="50"/>
      <c r="N98" s="50"/>
      <c r="O98" s="50"/>
      <c r="P98" s="50"/>
      <c r="Q98" s="50"/>
      <c r="R98" s="50"/>
      <c r="S98" s="50"/>
      <c r="T98" s="50"/>
      <c r="U98" s="50"/>
      <c r="V98" s="50"/>
      <c r="W98" s="50"/>
      <c r="X98" s="50"/>
      <c r="Y98" s="50"/>
      <c r="Z98" s="50"/>
    </row>
    <row r="99" ht="6.0" customHeight="1">
      <c r="A99" s="104"/>
      <c r="B99" s="155"/>
      <c r="C99" s="104"/>
      <c r="D99" s="104"/>
      <c r="F99" s="56"/>
      <c r="G99" s="50"/>
      <c r="I99" s="106"/>
      <c r="J99" s="50"/>
      <c r="K99" s="50"/>
      <c r="L99" s="50"/>
      <c r="M99" s="50"/>
      <c r="N99" s="50"/>
      <c r="O99" s="50"/>
      <c r="P99" s="50"/>
      <c r="Q99" s="50"/>
      <c r="R99" s="50"/>
      <c r="S99" s="50"/>
      <c r="T99" s="50"/>
      <c r="U99" s="50"/>
      <c r="V99" s="50"/>
      <c r="W99" s="50"/>
      <c r="X99" s="50"/>
      <c r="Y99" s="50"/>
      <c r="Z99" s="50"/>
    </row>
    <row r="100">
      <c r="A100" s="50"/>
      <c r="B100" s="50"/>
      <c r="C100" s="50"/>
      <c r="D100" s="50"/>
      <c r="E100" s="50"/>
      <c r="F100" s="50"/>
      <c r="G100" s="50"/>
      <c r="H100" s="50"/>
      <c r="I100" s="106"/>
      <c r="J100" s="50"/>
      <c r="K100" s="50"/>
      <c r="L100" s="50"/>
      <c r="M100" s="50"/>
      <c r="N100" s="50"/>
      <c r="O100" s="50"/>
      <c r="P100" s="50"/>
      <c r="Q100" s="50"/>
      <c r="R100" s="50"/>
      <c r="S100" s="50"/>
      <c r="T100" s="50"/>
      <c r="U100" s="50"/>
      <c r="V100" s="50"/>
      <c r="W100" s="50"/>
      <c r="X100" s="50"/>
      <c r="Y100" s="50"/>
      <c r="Z100" s="50"/>
    </row>
    <row r="101">
      <c r="A101" s="50"/>
      <c r="B101" s="50"/>
      <c r="C101" s="50"/>
      <c r="D101" s="50"/>
      <c r="E101" s="50"/>
      <c r="F101" s="50"/>
      <c r="G101" s="50"/>
      <c r="H101" s="50"/>
      <c r="I101" s="106"/>
      <c r="J101" s="50"/>
      <c r="K101" s="50"/>
      <c r="L101" s="50"/>
      <c r="M101" s="50"/>
      <c r="N101" s="50"/>
      <c r="O101" s="50"/>
      <c r="P101" s="50"/>
      <c r="Q101" s="50"/>
      <c r="R101" s="50"/>
      <c r="S101" s="50"/>
      <c r="T101" s="50"/>
      <c r="U101" s="50"/>
      <c r="V101" s="50"/>
      <c r="W101" s="50"/>
      <c r="X101" s="50"/>
      <c r="Y101" s="50"/>
      <c r="Z101" s="50"/>
    </row>
    <row r="102">
      <c r="A102" s="50"/>
      <c r="B102" s="138" t="s">
        <v>200</v>
      </c>
      <c r="C102" s="138" t="s">
        <v>201</v>
      </c>
      <c r="D102" s="138" t="s">
        <v>202</v>
      </c>
      <c r="E102" s="138" t="s">
        <v>203</v>
      </c>
      <c r="F102" s="138" t="s">
        <v>204</v>
      </c>
      <c r="G102" s="138" t="s">
        <v>205</v>
      </c>
      <c r="H102" s="138" t="s">
        <v>206</v>
      </c>
      <c r="I102" s="153" t="s">
        <v>207</v>
      </c>
      <c r="J102" s="160" t="s">
        <v>238</v>
      </c>
      <c r="K102" s="138" t="s">
        <v>208</v>
      </c>
      <c r="L102" s="138" t="s">
        <v>209</v>
      </c>
      <c r="M102" s="138" t="s">
        <v>210</v>
      </c>
      <c r="N102" s="50"/>
      <c r="O102" s="50"/>
      <c r="P102" s="50"/>
      <c r="Q102" s="50"/>
      <c r="R102" s="50"/>
      <c r="S102" s="50"/>
      <c r="T102" s="50"/>
      <c r="U102" s="50"/>
      <c r="V102" s="50"/>
      <c r="W102" s="50"/>
      <c r="X102" s="50"/>
      <c r="Y102" s="50"/>
      <c r="Z102" s="50"/>
    </row>
    <row r="103">
      <c r="A103" s="50"/>
      <c r="B103" s="109" t="s">
        <v>249</v>
      </c>
      <c r="C103" s="109">
        <v>20.0</v>
      </c>
      <c r="D103" s="109">
        <v>7.0</v>
      </c>
      <c r="E103" s="109">
        <f>D103*10</f>
        <v>70</v>
      </c>
      <c r="F103" s="109" t="s">
        <v>180</v>
      </c>
      <c r="G103" s="109" t="s">
        <v>239</v>
      </c>
      <c r="H103" s="109" t="s">
        <v>250</v>
      </c>
      <c r="I103" s="82" t="s">
        <v>245</v>
      </c>
      <c r="J103" s="177" t="s">
        <v>246</v>
      </c>
      <c r="K103" s="82" t="s">
        <v>251</v>
      </c>
      <c r="L103" s="82" t="s">
        <v>252</v>
      </c>
      <c r="M103" s="82" t="s">
        <v>253</v>
      </c>
      <c r="N103" s="50"/>
      <c r="O103" s="50"/>
      <c r="P103" s="50"/>
      <c r="Q103" s="50"/>
      <c r="R103" s="50"/>
      <c r="S103" s="50"/>
      <c r="T103" s="50"/>
      <c r="U103" s="50"/>
      <c r="V103" s="50"/>
      <c r="W103" s="50"/>
      <c r="X103" s="50"/>
      <c r="Y103" s="50"/>
      <c r="Z103" s="50"/>
    </row>
    <row r="104" ht="6.0" customHeight="1">
      <c r="A104" s="104"/>
      <c r="B104" s="155"/>
      <c r="C104" s="104"/>
      <c r="D104" s="50"/>
      <c r="E104" s="50"/>
      <c r="F104" s="104"/>
      <c r="G104" s="56"/>
      <c r="H104" s="56"/>
      <c r="I104" s="149"/>
      <c r="J104" s="56"/>
      <c r="K104" s="56"/>
      <c r="L104" s="56"/>
      <c r="M104" s="56"/>
      <c r="N104" s="56"/>
      <c r="O104" s="56"/>
      <c r="P104" s="56"/>
      <c r="Q104" s="56"/>
      <c r="R104" s="56"/>
      <c r="S104" s="56"/>
      <c r="T104" s="56"/>
      <c r="U104" s="56"/>
      <c r="V104" s="56"/>
      <c r="W104" s="56"/>
      <c r="X104" s="56"/>
      <c r="Y104" s="56"/>
      <c r="Z104" s="56"/>
    </row>
    <row r="105">
      <c r="A105" s="50"/>
      <c r="B105" s="156" t="s">
        <v>216</v>
      </c>
      <c r="C105" s="157"/>
      <c r="D105" s="157"/>
      <c r="E105" s="157"/>
      <c r="F105" s="157"/>
      <c r="G105" s="157"/>
      <c r="H105" s="159"/>
      <c r="I105" s="50"/>
      <c r="J105" s="50"/>
      <c r="K105" s="50"/>
      <c r="L105" s="50"/>
      <c r="M105" s="50"/>
      <c r="N105" s="50"/>
      <c r="O105" s="50"/>
      <c r="P105" s="50"/>
      <c r="Q105" s="50"/>
      <c r="R105" s="50"/>
      <c r="S105" s="50"/>
      <c r="T105" s="50"/>
      <c r="U105" s="50"/>
      <c r="V105" s="50"/>
    </row>
    <row r="106">
      <c r="A106" s="50"/>
      <c r="B106" s="138" t="s">
        <v>200</v>
      </c>
      <c r="C106" s="138" t="s">
        <v>219</v>
      </c>
      <c r="D106" s="186" t="s">
        <v>180</v>
      </c>
      <c r="E106" s="139" t="s">
        <v>121</v>
      </c>
      <c r="F106" s="139" t="s">
        <v>116</v>
      </c>
      <c r="G106" s="186" t="s">
        <v>171</v>
      </c>
      <c r="H106" s="187" t="s">
        <v>242</v>
      </c>
      <c r="I106" s="50"/>
      <c r="J106" s="50"/>
      <c r="K106" s="50"/>
      <c r="L106" s="50"/>
      <c r="M106" s="50"/>
      <c r="N106" s="50"/>
      <c r="O106" s="50"/>
      <c r="P106" s="50"/>
    </row>
    <row r="107">
      <c r="A107" s="50"/>
      <c r="B107" s="164" t="s">
        <v>249</v>
      </c>
      <c r="C107" s="165" t="s">
        <v>220</v>
      </c>
      <c r="D107" s="182">
        <v>40.0</v>
      </c>
      <c r="E107" s="182">
        <v>300.0</v>
      </c>
      <c r="F107" s="188">
        <v>0.0</v>
      </c>
      <c r="G107" s="189">
        <v>500.0</v>
      </c>
      <c r="H107" s="195">
        <v>0.0</v>
      </c>
      <c r="I107" s="60"/>
      <c r="J107" s="50"/>
      <c r="K107" s="50"/>
      <c r="L107" s="50"/>
      <c r="M107" s="50"/>
      <c r="N107" s="50"/>
      <c r="O107" s="50"/>
      <c r="P107" s="50"/>
      <c r="Q107" s="50"/>
      <c r="R107" s="50"/>
      <c r="S107" s="50"/>
      <c r="T107" s="50"/>
      <c r="U107" s="50"/>
      <c r="V107" s="50"/>
    </row>
    <row r="108">
      <c r="A108" s="50"/>
      <c r="B108" s="166"/>
      <c r="C108" s="165" t="s">
        <v>221</v>
      </c>
      <c r="D108" s="188">
        <v>0.0</v>
      </c>
      <c r="E108" s="188"/>
      <c r="F108" s="188">
        <v>0.0</v>
      </c>
      <c r="G108" s="184">
        <v>150.0</v>
      </c>
      <c r="H108" s="195">
        <v>0.0</v>
      </c>
      <c r="I108" s="196"/>
      <c r="J108" s="50"/>
      <c r="K108" s="50"/>
      <c r="L108" s="50"/>
      <c r="M108" s="50"/>
      <c r="N108" s="50"/>
      <c r="O108" s="50"/>
      <c r="P108" s="50"/>
      <c r="Q108" s="50"/>
      <c r="R108" s="50"/>
      <c r="S108" s="50"/>
      <c r="T108" s="50"/>
      <c r="U108" s="50"/>
      <c r="V108" s="50"/>
    </row>
    <row r="109">
      <c r="A109" s="50"/>
      <c r="B109" s="166"/>
      <c r="C109" s="165" t="s">
        <v>222</v>
      </c>
      <c r="D109" s="190">
        <v>0.0</v>
      </c>
      <c r="E109" s="189"/>
      <c r="F109" s="184">
        <v>2.0</v>
      </c>
      <c r="G109" s="190">
        <v>0.0</v>
      </c>
      <c r="H109" s="197">
        <v>3.0</v>
      </c>
      <c r="I109" s="198"/>
      <c r="J109" s="91"/>
      <c r="K109" s="60"/>
      <c r="L109" s="50"/>
      <c r="M109" s="50"/>
      <c r="N109" s="50"/>
      <c r="O109" s="50"/>
      <c r="P109" s="50"/>
      <c r="Q109" s="50"/>
      <c r="R109" s="50"/>
      <c r="S109" s="50"/>
      <c r="T109" s="50"/>
      <c r="U109" s="50"/>
      <c r="V109" s="50"/>
      <c r="W109" s="50"/>
      <c r="X109" s="50"/>
      <c r="Y109" s="50"/>
      <c r="Z109" s="50"/>
    </row>
    <row r="110">
      <c r="A110" s="50"/>
      <c r="B110" s="168"/>
      <c r="C110" s="169" t="s">
        <v>223</v>
      </c>
      <c r="D110" s="192" t="s">
        <v>157</v>
      </c>
      <c r="E110" s="193"/>
      <c r="F110" s="185">
        <v>30.0</v>
      </c>
      <c r="G110" s="192" t="s">
        <v>157</v>
      </c>
      <c r="H110" s="199">
        <v>100.0</v>
      </c>
      <c r="I110" s="200"/>
      <c r="J110" s="106"/>
      <c r="K110" s="50"/>
      <c r="L110" s="50"/>
      <c r="M110" s="50"/>
      <c r="N110" s="50"/>
      <c r="O110" s="50"/>
      <c r="P110" s="50"/>
      <c r="Q110" s="50"/>
      <c r="R110" s="50"/>
      <c r="S110" s="50"/>
      <c r="T110" s="50"/>
      <c r="U110" s="50"/>
      <c r="V110" s="50"/>
      <c r="W110" s="50"/>
      <c r="X110" s="50"/>
      <c r="Y110" s="50"/>
      <c r="Z110" s="50"/>
    </row>
    <row r="111" ht="6.0" customHeight="1">
      <c r="A111" s="104"/>
      <c r="B111" s="155"/>
      <c r="C111" s="104"/>
      <c r="D111" s="50"/>
      <c r="F111" s="104"/>
      <c r="G111" s="50"/>
      <c r="H111" s="50"/>
      <c r="I111" s="106"/>
      <c r="J111" s="50"/>
      <c r="K111" s="50"/>
      <c r="L111" s="50"/>
      <c r="M111" s="50"/>
      <c r="N111" s="50"/>
      <c r="O111" s="50"/>
      <c r="P111" s="50"/>
      <c r="Q111" s="50"/>
      <c r="R111" s="50"/>
      <c r="S111" s="50"/>
      <c r="T111" s="50"/>
      <c r="U111" s="50"/>
      <c r="V111" s="50"/>
      <c r="W111" s="50"/>
      <c r="X111" s="50"/>
      <c r="Y111" s="50"/>
      <c r="Z111" s="50"/>
    </row>
    <row r="112">
      <c r="A112" s="56"/>
      <c r="B112" s="56"/>
      <c r="C112" s="56"/>
      <c r="D112" s="56"/>
      <c r="E112" s="56"/>
      <c r="F112" s="56"/>
      <c r="G112" s="56"/>
      <c r="H112" s="56"/>
      <c r="I112" s="149"/>
      <c r="J112" s="56"/>
      <c r="K112" s="56"/>
      <c r="L112" s="56"/>
      <c r="M112" s="56"/>
      <c r="N112" s="56"/>
      <c r="O112" s="56"/>
      <c r="P112" s="56"/>
      <c r="Q112" s="56"/>
      <c r="R112" s="56"/>
      <c r="S112" s="56"/>
      <c r="T112" s="56"/>
      <c r="U112" s="56"/>
      <c r="V112" s="56"/>
      <c r="W112" s="56"/>
      <c r="X112" s="56"/>
      <c r="Y112" s="56"/>
      <c r="Z112" s="56"/>
    </row>
    <row r="113">
      <c r="A113" s="56"/>
      <c r="B113" s="56"/>
      <c r="C113" s="56"/>
      <c r="D113" s="56"/>
      <c r="E113" s="56"/>
      <c r="F113" s="56"/>
      <c r="G113" s="56"/>
      <c r="H113" s="56"/>
      <c r="I113" s="149"/>
      <c r="J113" s="56"/>
      <c r="K113" s="56"/>
      <c r="L113" s="56"/>
      <c r="M113" s="56"/>
      <c r="N113" s="56"/>
      <c r="O113" s="56"/>
      <c r="P113" s="56"/>
      <c r="Q113" s="56"/>
      <c r="R113" s="56"/>
      <c r="S113" s="56"/>
      <c r="T113" s="56"/>
      <c r="U113" s="56"/>
      <c r="V113" s="56"/>
      <c r="W113" s="56"/>
      <c r="X113" s="56"/>
      <c r="Y113" s="56"/>
      <c r="Z113" s="56"/>
    </row>
    <row r="114">
      <c r="A114" s="50"/>
      <c r="B114" s="138" t="s">
        <v>200</v>
      </c>
      <c r="C114" s="138" t="s">
        <v>201</v>
      </c>
      <c r="D114" s="138" t="s">
        <v>202</v>
      </c>
      <c r="E114" s="138" t="s">
        <v>203</v>
      </c>
      <c r="F114" s="138" t="s">
        <v>204</v>
      </c>
      <c r="G114" s="138" t="s">
        <v>205</v>
      </c>
      <c r="H114" s="138" t="s">
        <v>206</v>
      </c>
      <c r="I114" s="153" t="s">
        <v>207</v>
      </c>
      <c r="J114" s="160" t="s">
        <v>238</v>
      </c>
      <c r="K114" s="138" t="s">
        <v>208</v>
      </c>
      <c r="L114" s="138" t="s">
        <v>209</v>
      </c>
      <c r="M114" s="138" t="s">
        <v>210</v>
      </c>
      <c r="N114" s="50"/>
      <c r="O114" s="50"/>
      <c r="P114" s="50"/>
      <c r="Q114" s="50"/>
      <c r="R114" s="50"/>
      <c r="S114" s="50"/>
      <c r="T114" s="50"/>
      <c r="U114" s="50"/>
      <c r="V114" s="50"/>
      <c r="W114" s="50"/>
      <c r="X114" s="50"/>
      <c r="Y114" s="50"/>
      <c r="Z114" s="50"/>
    </row>
    <row r="115">
      <c r="A115" s="50"/>
      <c r="B115" s="109" t="s">
        <v>254</v>
      </c>
      <c r="C115" s="109">
        <v>20.0</v>
      </c>
      <c r="D115" s="109">
        <v>7.0</v>
      </c>
      <c r="E115" s="109">
        <f>D115*10</f>
        <v>70</v>
      </c>
      <c r="F115" s="82" t="s">
        <v>180</v>
      </c>
      <c r="G115" s="109" t="s">
        <v>239</v>
      </c>
      <c r="H115" s="109" t="s">
        <v>255</v>
      </c>
      <c r="I115" s="82" t="s">
        <v>214</v>
      </c>
      <c r="J115" s="177" t="s">
        <v>123</v>
      </c>
      <c r="K115" s="82" t="s">
        <v>256</v>
      </c>
      <c r="L115" s="82" t="s">
        <v>257</v>
      </c>
      <c r="M115" s="82" t="s">
        <v>258</v>
      </c>
      <c r="N115" s="50"/>
      <c r="O115" s="50"/>
      <c r="P115" s="50"/>
      <c r="Q115" s="50"/>
      <c r="R115" s="50"/>
      <c r="S115" s="50"/>
      <c r="T115" s="50"/>
      <c r="U115" s="50"/>
      <c r="V115" s="50"/>
      <c r="W115" s="50"/>
      <c r="X115" s="50"/>
      <c r="Y115" s="50"/>
      <c r="Z115" s="50"/>
    </row>
    <row r="116" ht="6.0" customHeight="1">
      <c r="A116" s="104"/>
      <c r="B116" s="155"/>
      <c r="C116" s="104"/>
      <c r="D116" s="50"/>
      <c r="E116" s="50"/>
      <c r="F116" s="104"/>
      <c r="G116" s="56"/>
      <c r="H116" s="56"/>
      <c r="I116" s="149"/>
      <c r="J116" s="56"/>
      <c r="K116" s="56"/>
      <c r="L116" s="56"/>
      <c r="M116" s="56"/>
      <c r="N116" s="56"/>
      <c r="O116" s="56"/>
      <c r="P116" s="56"/>
      <c r="Q116" s="56"/>
      <c r="R116" s="56"/>
      <c r="S116" s="56"/>
      <c r="T116" s="56"/>
      <c r="U116" s="56"/>
      <c r="V116" s="56"/>
      <c r="W116" s="56"/>
      <c r="X116" s="56"/>
      <c r="Y116" s="56"/>
      <c r="Z116" s="56"/>
    </row>
    <row r="117">
      <c r="A117" s="50"/>
      <c r="B117" s="156" t="s">
        <v>216</v>
      </c>
      <c r="C117" s="157"/>
      <c r="D117" s="157"/>
      <c r="E117" s="157"/>
      <c r="F117" s="157"/>
      <c r="G117" s="157"/>
      <c r="H117" s="159"/>
      <c r="I117" s="63"/>
      <c r="J117" s="50"/>
      <c r="K117" s="50"/>
      <c r="L117" s="50"/>
      <c r="M117" s="50"/>
      <c r="N117" s="50"/>
      <c r="O117" s="50"/>
      <c r="P117" s="50"/>
      <c r="Q117" s="50"/>
      <c r="R117" s="50"/>
      <c r="S117" s="50"/>
      <c r="T117" s="50"/>
      <c r="U117" s="50"/>
      <c r="V117" s="50"/>
      <c r="W117" s="50"/>
    </row>
    <row r="118">
      <c r="A118" s="50"/>
      <c r="B118" s="138" t="s">
        <v>200</v>
      </c>
      <c r="C118" s="138" t="s">
        <v>219</v>
      </c>
      <c r="D118" s="139" t="s">
        <v>180</v>
      </c>
      <c r="E118" s="139" t="s">
        <v>121</v>
      </c>
      <c r="F118" s="139" t="s">
        <v>168</v>
      </c>
      <c r="G118" s="139" t="s">
        <v>116</v>
      </c>
      <c r="H118" s="139" t="s">
        <v>171</v>
      </c>
      <c r="I118" s="181" t="s">
        <v>242</v>
      </c>
      <c r="J118" s="56"/>
      <c r="K118" s="56"/>
      <c r="L118" s="56"/>
      <c r="M118" s="56"/>
      <c r="N118" s="56"/>
      <c r="O118" s="56"/>
      <c r="P118" s="56"/>
      <c r="Q118" s="56"/>
    </row>
    <row r="119">
      <c r="A119" s="50"/>
      <c r="B119" s="164" t="s">
        <v>254</v>
      </c>
      <c r="C119" s="165" t="s">
        <v>220</v>
      </c>
      <c r="D119" s="116">
        <v>40.0</v>
      </c>
      <c r="E119" s="182">
        <v>300.0</v>
      </c>
      <c r="F119" s="116">
        <v>15.0</v>
      </c>
      <c r="G119" s="116">
        <v>0.0</v>
      </c>
      <c r="H119" s="145">
        <v>500.0</v>
      </c>
      <c r="I119" s="145">
        <v>0.0</v>
      </c>
      <c r="J119" s="50"/>
      <c r="K119" s="56"/>
      <c r="L119" s="56"/>
      <c r="M119" s="56"/>
      <c r="N119" s="56"/>
      <c r="O119" s="56"/>
      <c r="P119" s="56"/>
      <c r="Q119" s="56"/>
      <c r="R119" s="56"/>
      <c r="S119" s="56"/>
      <c r="T119" s="56"/>
      <c r="U119" s="56"/>
      <c r="V119" s="56"/>
      <c r="W119" s="56"/>
    </row>
    <row r="120">
      <c r="A120" s="50"/>
      <c r="B120" s="166"/>
      <c r="C120" s="165" t="s">
        <v>221</v>
      </c>
      <c r="D120" s="116">
        <v>0.0</v>
      </c>
      <c r="E120" s="188"/>
      <c r="G120" s="116">
        <v>0.0</v>
      </c>
      <c r="H120" s="183">
        <v>150.0</v>
      </c>
      <c r="I120" s="145">
        <v>0.0</v>
      </c>
      <c r="J120" s="56"/>
      <c r="K120" s="91"/>
      <c r="L120" s="60"/>
      <c r="M120" s="56"/>
      <c r="N120" s="56"/>
      <c r="O120" s="56"/>
      <c r="P120" s="56"/>
      <c r="Q120" s="56"/>
      <c r="R120" s="56"/>
      <c r="S120" s="56"/>
      <c r="T120" s="56"/>
      <c r="U120" s="56"/>
      <c r="V120" s="56"/>
      <c r="W120" s="56"/>
      <c r="X120" s="56"/>
      <c r="Y120" s="56"/>
      <c r="Z120" s="56"/>
    </row>
    <row r="121">
      <c r="A121" s="50"/>
      <c r="B121" s="166"/>
      <c r="C121" s="165" t="s">
        <v>222</v>
      </c>
      <c r="D121" s="145">
        <v>0.0</v>
      </c>
      <c r="E121" s="189"/>
      <c r="F121" s="145"/>
      <c r="G121" s="183">
        <v>2.0</v>
      </c>
      <c r="H121" s="145">
        <v>0.0</v>
      </c>
      <c r="I121" s="145">
        <v>3.0</v>
      </c>
      <c r="J121" s="56"/>
      <c r="K121" s="91"/>
      <c r="L121" s="60"/>
      <c r="M121" s="56"/>
      <c r="N121" s="56"/>
      <c r="O121" s="56"/>
      <c r="P121" s="56"/>
      <c r="Q121" s="56"/>
      <c r="R121" s="56"/>
      <c r="S121" s="56"/>
      <c r="T121" s="56"/>
      <c r="U121" s="56"/>
      <c r="V121" s="56"/>
      <c r="W121" s="56"/>
      <c r="X121" s="56"/>
      <c r="Y121" s="56"/>
      <c r="Z121" s="56"/>
    </row>
    <row r="122">
      <c r="A122" s="50"/>
      <c r="B122" s="168"/>
      <c r="C122" s="169" t="s">
        <v>223</v>
      </c>
      <c r="D122" s="170" t="s">
        <v>157</v>
      </c>
      <c r="E122" s="193"/>
      <c r="F122" s="170"/>
      <c r="G122" s="170">
        <v>35.0</v>
      </c>
      <c r="H122" s="170" t="s">
        <v>157</v>
      </c>
      <c r="I122" s="171">
        <v>100.0</v>
      </c>
      <c r="J122" s="56"/>
      <c r="K122" s="149"/>
      <c r="L122" s="56"/>
      <c r="M122" s="56"/>
      <c r="N122" s="56"/>
      <c r="O122" s="56"/>
      <c r="P122" s="56"/>
      <c r="Q122" s="56"/>
      <c r="R122" s="56"/>
      <c r="S122" s="56"/>
      <c r="T122" s="56"/>
      <c r="U122" s="56"/>
      <c r="V122" s="56"/>
      <c r="W122" s="56"/>
      <c r="X122" s="56"/>
      <c r="Y122" s="56"/>
      <c r="Z122" s="56"/>
    </row>
    <row r="123" ht="6.0" customHeight="1">
      <c r="A123" s="104"/>
      <c r="B123" s="155"/>
      <c r="C123" s="104"/>
      <c r="E123" s="104"/>
      <c r="F123" s="50"/>
      <c r="G123" s="56"/>
      <c r="H123" s="56"/>
      <c r="I123" s="149"/>
      <c r="J123" s="56"/>
      <c r="K123" s="56"/>
      <c r="L123" s="56"/>
      <c r="M123" s="56"/>
      <c r="N123" s="56"/>
      <c r="O123" s="56"/>
      <c r="P123" s="56"/>
      <c r="Q123" s="56"/>
      <c r="R123" s="56"/>
      <c r="S123" s="56"/>
      <c r="T123" s="56"/>
      <c r="U123" s="56"/>
      <c r="V123" s="56"/>
      <c r="W123" s="56"/>
      <c r="X123" s="56"/>
      <c r="Y123" s="56"/>
      <c r="Z123" s="56"/>
    </row>
    <row r="124">
      <c r="A124" s="50"/>
      <c r="B124" s="50"/>
      <c r="C124" s="50"/>
      <c r="D124" s="50"/>
      <c r="E124" s="50"/>
      <c r="F124" s="50"/>
      <c r="G124" s="50"/>
      <c r="H124" s="50"/>
      <c r="I124" s="106"/>
      <c r="J124" s="50"/>
      <c r="K124" s="50"/>
      <c r="L124" s="50"/>
      <c r="M124" s="50"/>
      <c r="N124" s="50"/>
      <c r="O124" s="50"/>
      <c r="P124" s="50"/>
      <c r="Q124" s="50"/>
      <c r="R124" s="50"/>
      <c r="S124" s="50"/>
      <c r="T124" s="50"/>
      <c r="U124" s="50"/>
      <c r="V124" s="50"/>
      <c r="W124" s="50"/>
      <c r="X124" s="50"/>
      <c r="Y124" s="50"/>
      <c r="Z124" s="50"/>
    </row>
    <row r="125">
      <c r="A125" s="50"/>
      <c r="B125" s="50"/>
      <c r="C125" s="50"/>
      <c r="D125" s="50"/>
      <c r="E125" s="50"/>
      <c r="F125" s="50"/>
      <c r="G125" s="50"/>
      <c r="H125" s="50"/>
      <c r="I125" s="106"/>
      <c r="J125" s="50"/>
      <c r="K125" s="50"/>
      <c r="L125" s="50"/>
      <c r="M125" s="50"/>
      <c r="N125" s="50"/>
      <c r="O125" s="50"/>
      <c r="P125" s="50"/>
      <c r="Q125" s="50"/>
      <c r="R125" s="50"/>
      <c r="S125" s="50"/>
      <c r="T125" s="50"/>
      <c r="U125" s="50"/>
      <c r="V125" s="50"/>
      <c r="W125" s="50"/>
      <c r="X125" s="50"/>
      <c r="Y125" s="50"/>
      <c r="Z125" s="50"/>
    </row>
    <row r="126">
      <c r="A126" s="50"/>
      <c r="B126" s="138" t="s">
        <v>200</v>
      </c>
      <c r="C126" s="138" t="s">
        <v>201</v>
      </c>
      <c r="D126" s="138" t="s">
        <v>202</v>
      </c>
      <c r="E126" s="138" t="s">
        <v>203</v>
      </c>
      <c r="F126" s="138" t="s">
        <v>204</v>
      </c>
      <c r="G126" s="138" t="s">
        <v>205</v>
      </c>
      <c r="H126" s="138" t="s">
        <v>206</v>
      </c>
      <c r="I126" s="153" t="s">
        <v>207</v>
      </c>
      <c r="J126" s="160" t="s">
        <v>238</v>
      </c>
      <c r="K126" s="138" t="s">
        <v>208</v>
      </c>
      <c r="L126" s="138" t="s">
        <v>209</v>
      </c>
      <c r="M126" s="138" t="s">
        <v>210</v>
      </c>
      <c r="N126" s="50"/>
      <c r="O126" s="50"/>
      <c r="P126" s="50"/>
      <c r="Q126" s="50"/>
      <c r="R126" s="50"/>
      <c r="S126" s="50"/>
      <c r="T126" s="50"/>
      <c r="U126" s="50"/>
      <c r="V126" s="50"/>
      <c r="W126" s="50"/>
      <c r="X126" s="50"/>
      <c r="Y126" s="50"/>
      <c r="Z126" s="50"/>
    </row>
    <row r="127">
      <c r="A127" s="50"/>
      <c r="B127" s="109" t="s">
        <v>259</v>
      </c>
      <c r="C127" s="109">
        <v>25.0</v>
      </c>
      <c r="D127" s="109">
        <v>10.0</v>
      </c>
      <c r="E127" s="109">
        <f>D127*10</f>
        <v>100</v>
      </c>
      <c r="F127" s="82" t="s">
        <v>121</v>
      </c>
      <c r="G127" s="109" t="s">
        <v>239</v>
      </c>
      <c r="H127" s="109" t="s">
        <v>101</v>
      </c>
      <c r="I127" s="201" t="s">
        <v>260</v>
      </c>
      <c r="J127" s="202" t="s">
        <v>261</v>
      </c>
      <c r="K127" s="82" t="s">
        <v>262</v>
      </c>
      <c r="L127" s="82" t="s">
        <v>263</v>
      </c>
      <c r="M127" s="82" t="s">
        <v>264</v>
      </c>
      <c r="N127" s="50"/>
      <c r="O127" s="50"/>
      <c r="P127" s="50"/>
      <c r="Q127" s="50"/>
      <c r="R127" s="50"/>
      <c r="S127" s="50"/>
      <c r="T127" s="50"/>
      <c r="U127" s="50"/>
      <c r="V127" s="50"/>
      <c r="W127" s="50"/>
      <c r="X127" s="50"/>
      <c r="Y127" s="50"/>
      <c r="Z127" s="50"/>
    </row>
    <row r="128" ht="6.0" customHeight="1">
      <c r="A128" s="104"/>
      <c r="B128" s="155"/>
      <c r="C128" s="104"/>
      <c r="D128" s="50"/>
      <c r="E128" s="50"/>
      <c r="F128" s="104"/>
      <c r="G128" s="56"/>
      <c r="H128" s="56"/>
      <c r="I128" s="149"/>
      <c r="J128" s="56"/>
      <c r="K128" s="56"/>
      <c r="L128" s="56"/>
      <c r="M128" s="56"/>
      <c r="N128" s="56"/>
      <c r="O128" s="56"/>
      <c r="P128" s="56"/>
      <c r="Q128" s="56"/>
      <c r="R128" s="56"/>
      <c r="S128" s="56"/>
      <c r="T128" s="56"/>
      <c r="U128" s="56"/>
      <c r="V128" s="56"/>
      <c r="W128" s="56"/>
      <c r="X128" s="56"/>
      <c r="Y128" s="56"/>
      <c r="Z128" s="56"/>
    </row>
    <row r="129">
      <c r="A129" s="50"/>
      <c r="B129" s="156" t="s">
        <v>216</v>
      </c>
      <c r="C129" s="157"/>
      <c r="D129" s="180"/>
      <c r="E129" s="180"/>
      <c r="F129" s="180"/>
      <c r="G129" s="180"/>
      <c r="H129" s="203"/>
      <c r="I129" s="204"/>
      <c r="J129" s="50"/>
      <c r="K129" s="50"/>
      <c r="L129" s="50"/>
      <c r="M129" s="50"/>
      <c r="N129" s="50"/>
      <c r="O129" s="50"/>
      <c r="P129" s="50"/>
      <c r="Q129" s="50"/>
      <c r="R129" s="50"/>
      <c r="S129" s="50"/>
      <c r="T129" s="50"/>
      <c r="U129" s="50"/>
      <c r="V129" s="50"/>
      <c r="W129" s="50"/>
    </row>
    <row r="130">
      <c r="A130" s="50"/>
      <c r="B130" s="138" t="s">
        <v>200</v>
      </c>
      <c r="C130" s="138" t="s">
        <v>219</v>
      </c>
      <c r="D130" s="186" t="s">
        <v>180</v>
      </c>
      <c r="E130" s="205" t="s">
        <v>121</v>
      </c>
      <c r="F130" s="139" t="s">
        <v>169</v>
      </c>
      <c r="G130" s="205" t="s">
        <v>116</v>
      </c>
      <c r="H130" s="186" t="s">
        <v>171</v>
      </c>
      <c r="I130" s="187" t="s">
        <v>242</v>
      </c>
      <c r="J130" s="50"/>
      <c r="K130" s="50"/>
      <c r="L130" s="50"/>
      <c r="M130" s="50"/>
      <c r="N130" s="50"/>
      <c r="O130" s="50"/>
      <c r="P130" s="50"/>
      <c r="Q130" s="50"/>
      <c r="R130" s="50"/>
      <c r="S130" s="50"/>
    </row>
    <row r="131">
      <c r="A131" s="50"/>
      <c r="B131" s="164" t="s">
        <v>259</v>
      </c>
      <c r="C131" s="165" t="s">
        <v>220</v>
      </c>
      <c r="D131" s="182">
        <v>40.0</v>
      </c>
      <c r="E131" s="189">
        <v>300.0</v>
      </c>
      <c r="F131" s="116">
        <v>10.0</v>
      </c>
      <c r="G131" s="188">
        <v>0.0</v>
      </c>
      <c r="H131" s="189">
        <v>500.0</v>
      </c>
      <c r="I131" s="206">
        <v>0.0</v>
      </c>
      <c r="J131" s="3"/>
      <c r="L131" s="50"/>
      <c r="M131" s="50"/>
      <c r="N131" s="50"/>
      <c r="O131" s="50"/>
      <c r="P131" s="50"/>
      <c r="Q131" s="50"/>
      <c r="R131" s="50"/>
      <c r="S131" s="50"/>
      <c r="T131" s="50"/>
      <c r="U131" s="50"/>
      <c r="V131" s="50"/>
      <c r="W131" s="50"/>
    </row>
    <row r="132">
      <c r="A132" s="50"/>
      <c r="B132" s="166"/>
      <c r="C132" s="165" t="s">
        <v>221</v>
      </c>
      <c r="D132" s="188">
        <v>0.0</v>
      </c>
      <c r="E132" s="190">
        <v>0.0</v>
      </c>
      <c r="G132" s="188">
        <v>0.0</v>
      </c>
      <c r="H132" s="184">
        <v>200.0</v>
      </c>
      <c r="I132" s="206">
        <v>0.0</v>
      </c>
      <c r="J132" s="3"/>
      <c r="L132" s="50"/>
      <c r="M132" s="50"/>
      <c r="N132" s="50"/>
      <c r="O132" s="50"/>
      <c r="P132" s="50"/>
      <c r="Q132" s="50"/>
      <c r="R132" s="50"/>
      <c r="S132" s="50"/>
      <c r="T132" s="50"/>
      <c r="U132" s="50"/>
      <c r="V132" s="50"/>
      <c r="W132" s="50"/>
    </row>
    <row r="133">
      <c r="A133" s="50"/>
      <c r="B133" s="166"/>
      <c r="C133" s="207" t="s">
        <v>222</v>
      </c>
      <c r="D133" s="190">
        <v>0.0</v>
      </c>
      <c r="E133" s="190">
        <v>0.0</v>
      </c>
      <c r="F133" s="145"/>
      <c r="G133" s="184">
        <v>3.0</v>
      </c>
      <c r="H133" s="208">
        <v>0.0</v>
      </c>
      <c r="I133" s="209">
        <v>3.0</v>
      </c>
      <c r="J133" s="210"/>
      <c r="K133" s="211"/>
      <c r="L133" s="3"/>
      <c r="N133" s="50"/>
      <c r="O133" s="50"/>
      <c r="P133" s="50"/>
      <c r="Q133" s="50"/>
      <c r="R133" s="50"/>
      <c r="S133" s="50"/>
      <c r="T133" s="50"/>
      <c r="U133" s="50"/>
      <c r="V133" s="50"/>
      <c r="W133" s="50"/>
      <c r="X133" s="50"/>
      <c r="Y133" s="50"/>
      <c r="Z133" s="50"/>
    </row>
    <row r="134">
      <c r="A134" s="50"/>
      <c r="B134" s="168"/>
      <c r="C134" s="169" t="s">
        <v>223</v>
      </c>
      <c r="D134" s="192" t="s">
        <v>157</v>
      </c>
      <c r="E134" s="192" t="s">
        <v>157</v>
      </c>
      <c r="F134" s="170"/>
      <c r="G134" s="185">
        <v>45.0</v>
      </c>
      <c r="H134" s="192" t="s">
        <v>157</v>
      </c>
      <c r="I134" s="212">
        <v>100.0</v>
      </c>
      <c r="J134" s="213"/>
      <c r="K134" s="107"/>
      <c r="L134" s="107"/>
      <c r="M134" s="50"/>
      <c r="N134" s="50"/>
      <c r="O134" s="50"/>
      <c r="P134" s="50"/>
      <c r="Q134" s="50"/>
      <c r="R134" s="50"/>
      <c r="S134" s="50"/>
      <c r="T134" s="50"/>
      <c r="U134" s="50"/>
      <c r="V134" s="50"/>
      <c r="W134" s="50"/>
      <c r="X134" s="50"/>
      <c r="Y134" s="50"/>
      <c r="Z134" s="50"/>
    </row>
    <row r="135" ht="6.0" customHeight="1">
      <c r="A135" s="104"/>
      <c r="B135" s="155"/>
      <c r="C135" s="104"/>
      <c r="D135" s="50"/>
      <c r="E135" s="50"/>
      <c r="F135" s="104"/>
      <c r="G135" s="50"/>
      <c r="H135" s="50"/>
      <c r="I135" s="106"/>
      <c r="J135" s="50"/>
      <c r="K135" s="50"/>
      <c r="L135" s="50"/>
      <c r="M135" s="50"/>
      <c r="N135" s="50"/>
      <c r="O135" s="50"/>
      <c r="P135" s="50"/>
      <c r="Q135" s="50"/>
      <c r="R135" s="50"/>
      <c r="S135" s="50"/>
      <c r="T135" s="50"/>
      <c r="U135" s="50"/>
      <c r="V135" s="50"/>
      <c r="W135" s="50"/>
      <c r="X135" s="50"/>
      <c r="Y135" s="50"/>
      <c r="Z135" s="50"/>
    </row>
    <row r="136">
      <c r="A136" s="50"/>
      <c r="B136" s="50"/>
      <c r="C136" s="50"/>
      <c r="D136" s="50"/>
      <c r="E136" s="50"/>
      <c r="F136" s="50"/>
      <c r="G136" s="50"/>
      <c r="H136" s="50"/>
      <c r="I136" s="106"/>
      <c r="J136" s="50"/>
      <c r="K136" s="50"/>
      <c r="L136" s="50"/>
      <c r="M136" s="50"/>
      <c r="N136" s="50"/>
      <c r="O136" s="50"/>
      <c r="P136" s="50"/>
      <c r="Q136" s="50"/>
      <c r="R136" s="50"/>
      <c r="S136" s="50"/>
      <c r="T136" s="50"/>
      <c r="U136" s="50"/>
      <c r="V136" s="50"/>
      <c r="W136" s="50"/>
      <c r="X136" s="50"/>
      <c r="Y136" s="50"/>
      <c r="Z136" s="50"/>
    </row>
    <row r="137">
      <c r="A137" s="50"/>
      <c r="B137" s="50"/>
      <c r="C137" s="50"/>
      <c r="D137" s="50"/>
      <c r="E137" s="50"/>
      <c r="F137" s="50"/>
      <c r="G137" s="50"/>
      <c r="H137" s="50"/>
      <c r="I137" s="106"/>
      <c r="J137" s="50"/>
      <c r="K137" s="50"/>
      <c r="L137" s="50"/>
      <c r="M137" s="50"/>
      <c r="N137" s="50"/>
      <c r="O137" s="50"/>
      <c r="P137" s="50"/>
      <c r="Q137" s="50"/>
      <c r="R137" s="50"/>
      <c r="S137" s="50"/>
      <c r="T137" s="50"/>
      <c r="U137" s="50"/>
      <c r="V137" s="50"/>
      <c r="W137" s="50"/>
      <c r="X137" s="50"/>
      <c r="Y137" s="50"/>
      <c r="Z137" s="50"/>
    </row>
    <row r="138">
      <c r="A138" s="50"/>
      <c r="B138" s="138" t="s">
        <v>200</v>
      </c>
      <c r="C138" s="138" t="s">
        <v>201</v>
      </c>
      <c r="D138" s="138" t="s">
        <v>202</v>
      </c>
      <c r="E138" s="138" t="s">
        <v>203</v>
      </c>
      <c r="F138" s="138" t="s">
        <v>204</v>
      </c>
      <c r="G138" s="138" t="s">
        <v>205</v>
      </c>
      <c r="H138" s="138" t="s">
        <v>206</v>
      </c>
      <c r="I138" s="153" t="s">
        <v>207</v>
      </c>
      <c r="J138" s="160" t="s">
        <v>238</v>
      </c>
      <c r="K138" s="138" t="s">
        <v>208</v>
      </c>
      <c r="L138" s="138" t="s">
        <v>209</v>
      </c>
      <c r="M138" s="138" t="s">
        <v>210</v>
      </c>
      <c r="N138" s="50"/>
      <c r="O138" s="50"/>
      <c r="P138" s="50"/>
      <c r="Q138" s="50"/>
      <c r="R138" s="50"/>
      <c r="S138" s="50"/>
      <c r="T138" s="50"/>
      <c r="U138" s="50"/>
      <c r="V138" s="50"/>
      <c r="W138" s="50"/>
      <c r="X138" s="50"/>
      <c r="Y138" s="50"/>
      <c r="Z138" s="50"/>
    </row>
    <row r="139">
      <c r="A139" s="50"/>
      <c r="B139" s="109" t="s">
        <v>265</v>
      </c>
      <c r="C139" s="109">
        <v>30.0</v>
      </c>
      <c r="D139" s="109">
        <v>10.0</v>
      </c>
      <c r="E139" s="109">
        <v>100.0</v>
      </c>
      <c r="F139" s="82" t="s">
        <v>170</v>
      </c>
      <c r="G139" s="109" t="s">
        <v>239</v>
      </c>
      <c r="H139" s="109" t="s">
        <v>101</v>
      </c>
      <c r="I139" s="201" t="s">
        <v>260</v>
      </c>
      <c r="J139" s="202" t="s">
        <v>261</v>
      </c>
      <c r="K139" s="82" t="s">
        <v>266</v>
      </c>
      <c r="L139" s="82" t="s">
        <v>267</v>
      </c>
      <c r="M139" s="82" t="s">
        <v>268</v>
      </c>
      <c r="N139" s="50"/>
      <c r="O139" s="50"/>
      <c r="P139" s="50"/>
      <c r="Q139" s="50"/>
      <c r="R139" s="50"/>
      <c r="S139" s="50"/>
      <c r="T139" s="50"/>
      <c r="U139" s="50"/>
      <c r="V139" s="50"/>
      <c r="W139" s="50"/>
      <c r="X139" s="50"/>
      <c r="Y139" s="50"/>
      <c r="Z139" s="50"/>
    </row>
    <row r="140" ht="6.0" customHeight="1">
      <c r="A140" s="104"/>
      <c r="B140" s="155"/>
      <c r="C140" s="104"/>
      <c r="D140" s="50"/>
      <c r="E140" s="50"/>
      <c r="F140" s="104"/>
      <c r="G140" s="56"/>
      <c r="H140" s="56"/>
      <c r="I140" s="149"/>
      <c r="J140" s="56"/>
      <c r="K140" s="56"/>
      <c r="L140" s="56"/>
      <c r="M140" s="56"/>
      <c r="N140" s="56"/>
      <c r="O140" s="56"/>
      <c r="P140" s="56"/>
      <c r="Q140" s="56"/>
      <c r="R140" s="56"/>
      <c r="S140" s="56"/>
      <c r="T140" s="56"/>
      <c r="U140" s="56"/>
      <c r="V140" s="56"/>
      <c r="W140" s="56"/>
      <c r="X140" s="56"/>
      <c r="Y140" s="56"/>
      <c r="Z140" s="56"/>
    </row>
    <row r="141">
      <c r="A141" s="50"/>
      <c r="B141" s="156" t="s">
        <v>216</v>
      </c>
      <c r="C141" s="157"/>
      <c r="D141" s="180"/>
      <c r="E141" s="180"/>
      <c r="F141" s="180"/>
      <c r="G141" s="180"/>
      <c r="H141" s="180"/>
      <c r="I141" s="50"/>
      <c r="J141" s="50"/>
      <c r="K141" s="50"/>
      <c r="L141" s="50"/>
      <c r="M141" s="50"/>
      <c r="N141" s="50"/>
      <c r="O141" s="50"/>
      <c r="P141" s="50"/>
      <c r="Q141" s="50"/>
      <c r="R141" s="50"/>
      <c r="S141" s="50"/>
      <c r="T141" s="50"/>
      <c r="U141" s="50"/>
    </row>
    <row r="142">
      <c r="A142" s="50"/>
      <c r="B142" s="138" t="s">
        <v>200</v>
      </c>
      <c r="C142" s="138" t="s">
        <v>219</v>
      </c>
      <c r="D142" s="186" t="s">
        <v>180</v>
      </c>
      <c r="E142" s="205" t="s">
        <v>170</v>
      </c>
      <c r="F142" s="205" t="s">
        <v>116</v>
      </c>
      <c r="G142" s="186" t="s">
        <v>171</v>
      </c>
      <c r="H142" s="187" t="s">
        <v>242</v>
      </c>
      <c r="I142" s="50"/>
      <c r="J142" s="50"/>
      <c r="K142" s="50"/>
      <c r="L142" s="50"/>
      <c r="M142" s="50"/>
      <c r="N142" s="50"/>
      <c r="O142" s="50"/>
    </row>
    <row r="143">
      <c r="A143" s="50"/>
      <c r="B143" s="164" t="s">
        <v>265</v>
      </c>
      <c r="C143" s="165" t="s">
        <v>220</v>
      </c>
      <c r="D143" s="182">
        <v>40.0</v>
      </c>
      <c r="E143" s="189">
        <v>1.0</v>
      </c>
      <c r="F143" s="188">
        <v>0.0</v>
      </c>
      <c r="G143" s="189">
        <v>500.0</v>
      </c>
      <c r="H143" s="214">
        <v>0.0</v>
      </c>
      <c r="I143" s="50"/>
      <c r="J143" s="50"/>
      <c r="K143" s="50"/>
      <c r="L143" s="50"/>
      <c r="M143" s="50"/>
      <c r="N143" s="50"/>
      <c r="O143" s="50"/>
      <c r="P143" s="50"/>
      <c r="Q143" s="50"/>
      <c r="R143" s="50"/>
      <c r="S143" s="50"/>
    </row>
    <row r="144">
      <c r="A144" s="50"/>
      <c r="B144" s="166"/>
      <c r="C144" s="165" t="s">
        <v>221</v>
      </c>
      <c r="D144" s="188">
        <v>0.0</v>
      </c>
      <c r="E144" s="190">
        <v>0.0</v>
      </c>
      <c r="F144" s="188">
        <v>0.0</v>
      </c>
      <c r="G144" s="184">
        <v>300.0</v>
      </c>
      <c r="H144" s="214">
        <v>0.0</v>
      </c>
      <c r="I144" s="50"/>
      <c r="J144" s="50"/>
      <c r="K144" s="50"/>
      <c r="L144" s="50"/>
      <c r="M144" s="50"/>
      <c r="N144" s="50"/>
      <c r="O144" s="50"/>
      <c r="P144" s="50"/>
      <c r="Q144" s="50"/>
      <c r="R144" s="50"/>
      <c r="S144" s="50"/>
    </row>
    <row r="145">
      <c r="A145" s="50"/>
      <c r="B145" s="166"/>
      <c r="C145" s="165" t="s">
        <v>222</v>
      </c>
      <c r="D145" s="190">
        <v>0.0</v>
      </c>
      <c r="E145" s="208">
        <v>0.0</v>
      </c>
      <c r="F145" s="184">
        <v>5.0</v>
      </c>
      <c r="G145" s="208">
        <v>0.0</v>
      </c>
      <c r="H145" s="215">
        <v>3.0</v>
      </c>
      <c r="I145" s="3"/>
      <c r="J145" s="3"/>
      <c r="K145" s="107"/>
      <c r="L145" s="50"/>
      <c r="M145" s="50"/>
      <c r="N145" s="50"/>
      <c r="O145" s="50"/>
      <c r="P145" s="50"/>
      <c r="Q145" s="50"/>
      <c r="R145" s="50"/>
      <c r="S145" s="50"/>
      <c r="T145" s="50"/>
      <c r="U145" s="50"/>
      <c r="V145" s="50"/>
      <c r="W145" s="50"/>
    </row>
    <row r="146">
      <c r="A146" s="50"/>
      <c r="B146" s="168"/>
      <c r="C146" s="169" t="s">
        <v>223</v>
      </c>
      <c r="D146" s="192" t="s">
        <v>157</v>
      </c>
      <c r="E146" s="192" t="s">
        <v>157</v>
      </c>
      <c r="F146" s="185">
        <v>60.0</v>
      </c>
      <c r="G146" s="192" t="s">
        <v>157</v>
      </c>
      <c r="H146" s="216">
        <v>100.0</v>
      </c>
      <c r="I146" s="107"/>
      <c r="J146" s="107"/>
      <c r="K146" s="107"/>
      <c r="L146" s="50"/>
      <c r="M146" s="50"/>
      <c r="N146" s="50"/>
      <c r="O146" s="50"/>
      <c r="P146" s="50"/>
      <c r="Q146" s="50"/>
      <c r="R146" s="50"/>
      <c r="S146" s="50"/>
      <c r="T146" s="50"/>
      <c r="U146" s="50"/>
      <c r="V146" s="50"/>
      <c r="W146" s="50"/>
    </row>
    <row r="147" ht="6.0" customHeight="1">
      <c r="A147" s="104"/>
      <c r="B147" s="155"/>
      <c r="C147" s="104"/>
      <c r="D147" s="50"/>
      <c r="E147" s="50"/>
      <c r="F147" s="104"/>
      <c r="G147" s="50"/>
      <c r="H147" s="50"/>
      <c r="I147" s="106"/>
      <c r="J147" s="50"/>
      <c r="K147" s="50"/>
      <c r="L147" s="50"/>
      <c r="M147" s="50"/>
      <c r="N147" s="50"/>
      <c r="O147" s="50"/>
      <c r="P147" s="50"/>
      <c r="Q147" s="50"/>
      <c r="R147" s="50"/>
      <c r="S147" s="50"/>
      <c r="T147" s="50"/>
      <c r="U147" s="50"/>
      <c r="V147" s="50"/>
      <c r="W147" s="50"/>
      <c r="X147" s="50"/>
      <c r="Y147" s="50"/>
      <c r="Z147" s="50"/>
    </row>
    <row r="148">
      <c r="A148" s="50"/>
      <c r="B148" s="50"/>
      <c r="C148" s="50"/>
      <c r="D148" s="50"/>
      <c r="E148" s="50"/>
      <c r="F148" s="50"/>
      <c r="G148" s="50"/>
      <c r="H148" s="50"/>
      <c r="I148" s="106"/>
      <c r="J148" s="50"/>
      <c r="K148" s="50"/>
      <c r="L148" s="50"/>
      <c r="M148" s="50"/>
      <c r="N148" s="50"/>
      <c r="O148" s="50"/>
      <c r="P148" s="50"/>
      <c r="Q148" s="50"/>
      <c r="R148" s="50"/>
      <c r="S148" s="50"/>
      <c r="T148" s="50"/>
      <c r="U148" s="50"/>
      <c r="V148" s="50"/>
      <c r="W148" s="50"/>
      <c r="X148" s="50"/>
      <c r="Y148" s="50"/>
      <c r="Z148" s="50"/>
    </row>
    <row r="149">
      <c r="A149" s="50"/>
      <c r="B149" s="138" t="s">
        <v>224</v>
      </c>
      <c r="C149" s="50"/>
      <c r="D149" s="50"/>
      <c r="E149" s="50"/>
      <c r="F149" s="50"/>
      <c r="G149" s="50"/>
      <c r="H149" s="50"/>
      <c r="I149" s="106"/>
      <c r="J149" s="50"/>
      <c r="K149" s="50"/>
      <c r="L149" s="50"/>
      <c r="M149" s="50"/>
      <c r="N149" s="50"/>
      <c r="O149" s="50"/>
      <c r="P149" s="50"/>
      <c r="Q149" s="50"/>
      <c r="R149" s="50"/>
      <c r="S149" s="50"/>
      <c r="T149" s="50"/>
      <c r="U149" s="50"/>
      <c r="V149" s="50"/>
      <c r="W149" s="50"/>
      <c r="X149" s="50"/>
      <c r="Y149" s="50"/>
      <c r="Z149" s="50"/>
    </row>
    <row r="150">
      <c r="A150" s="50"/>
      <c r="B150" s="172" t="s">
        <v>227</v>
      </c>
      <c r="C150" s="173" t="s">
        <v>96</v>
      </c>
      <c r="D150" s="173" t="s">
        <v>157</v>
      </c>
      <c r="E150" s="217"/>
      <c r="F150" s="50"/>
      <c r="G150" s="50"/>
      <c r="H150" s="50"/>
      <c r="I150" s="106"/>
      <c r="J150" s="50"/>
      <c r="K150" s="50"/>
      <c r="L150" s="50"/>
      <c r="M150" s="50"/>
      <c r="N150" s="50"/>
      <c r="O150" s="50"/>
      <c r="P150" s="50"/>
      <c r="Q150" s="50"/>
      <c r="R150" s="50"/>
      <c r="S150" s="50"/>
      <c r="T150" s="50"/>
      <c r="U150" s="50"/>
      <c r="V150" s="50"/>
      <c r="W150" s="50"/>
      <c r="X150" s="50"/>
      <c r="Y150" s="50"/>
      <c r="Z150" s="50"/>
    </row>
    <row r="151">
      <c r="A151" s="50"/>
      <c r="B151" s="172" t="s">
        <v>228</v>
      </c>
      <c r="C151" s="177" t="s">
        <v>269</v>
      </c>
      <c r="D151" s="177" t="s">
        <v>157</v>
      </c>
      <c r="E151" s="218"/>
      <c r="F151" s="50"/>
      <c r="G151" s="50"/>
      <c r="H151" s="50"/>
      <c r="I151" s="106"/>
      <c r="J151" s="50"/>
      <c r="K151" s="50"/>
      <c r="L151" s="50"/>
      <c r="M151" s="50"/>
      <c r="N151" s="50"/>
      <c r="O151" s="50"/>
      <c r="P151" s="50"/>
      <c r="Q151" s="50"/>
      <c r="R151" s="50"/>
      <c r="S151" s="50"/>
      <c r="T151" s="50"/>
      <c r="U151" s="50"/>
      <c r="V151" s="50"/>
      <c r="W151" s="50"/>
      <c r="X151" s="50"/>
      <c r="Y151" s="50"/>
      <c r="Z151" s="50"/>
    </row>
    <row r="152">
      <c r="A152" s="50"/>
      <c r="B152" s="172" t="s">
        <v>230</v>
      </c>
      <c r="C152" s="109" t="s">
        <v>231</v>
      </c>
      <c r="D152" s="109" t="s">
        <v>270</v>
      </c>
      <c r="E152" s="219" t="s">
        <v>271</v>
      </c>
      <c r="F152" s="109" t="s">
        <v>272</v>
      </c>
      <c r="G152" s="109" t="s">
        <v>273</v>
      </c>
      <c r="H152" s="109" t="s">
        <v>274</v>
      </c>
      <c r="I152" s="50"/>
      <c r="J152" s="50"/>
      <c r="K152" s="50"/>
      <c r="L152" s="50"/>
      <c r="M152" s="50"/>
      <c r="N152" s="50"/>
      <c r="O152" s="50"/>
      <c r="P152" s="50"/>
      <c r="Q152" s="50"/>
      <c r="R152" s="50"/>
      <c r="S152" s="50"/>
      <c r="T152" s="50"/>
      <c r="U152" s="50"/>
      <c r="V152" s="50"/>
      <c r="W152" s="50"/>
      <c r="X152" s="50"/>
    </row>
    <row r="153">
      <c r="A153" s="50"/>
      <c r="B153" s="176" t="s">
        <v>232</v>
      </c>
      <c r="C153" s="82" t="s">
        <v>213</v>
      </c>
      <c r="D153" s="82" t="s">
        <v>213</v>
      </c>
      <c r="E153" s="82" t="s">
        <v>213</v>
      </c>
      <c r="F153" s="82" t="s">
        <v>213</v>
      </c>
      <c r="G153" s="82" t="s">
        <v>213</v>
      </c>
      <c r="H153" s="82" t="s">
        <v>213</v>
      </c>
      <c r="I153" s="50"/>
      <c r="J153" s="50"/>
      <c r="K153" s="50"/>
      <c r="L153" s="50"/>
      <c r="M153" s="50"/>
      <c r="N153" s="50"/>
      <c r="O153" s="50"/>
      <c r="P153" s="50"/>
      <c r="Q153" s="50"/>
      <c r="R153" s="50"/>
      <c r="S153" s="50"/>
      <c r="T153" s="50"/>
      <c r="U153" s="50"/>
      <c r="V153" s="50"/>
      <c r="W153" s="50"/>
      <c r="X153" s="50"/>
    </row>
    <row r="154">
      <c r="A154" s="50"/>
      <c r="B154" s="50"/>
      <c r="C154" s="50"/>
      <c r="D154" s="50"/>
      <c r="E154" s="50"/>
      <c r="F154" s="50"/>
      <c r="G154" s="50"/>
      <c r="H154" s="50"/>
      <c r="I154" s="106"/>
      <c r="J154" s="50"/>
      <c r="K154" s="50"/>
      <c r="L154" s="50"/>
      <c r="M154" s="50"/>
      <c r="N154" s="50"/>
      <c r="O154" s="50"/>
      <c r="P154" s="50"/>
      <c r="Q154" s="50"/>
      <c r="R154" s="50"/>
      <c r="S154" s="50"/>
      <c r="T154" s="50"/>
      <c r="U154" s="50"/>
      <c r="V154" s="50"/>
      <c r="W154" s="50"/>
      <c r="X154" s="50"/>
      <c r="Y154" s="50"/>
      <c r="Z154" s="50"/>
    </row>
    <row r="155">
      <c r="A155" s="50"/>
      <c r="B155" s="50"/>
      <c r="C155" s="50"/>
      <c r="D155" s="50"/>
      <c r="E155" s="50"/>
      <c r="F155" s="50"/>
      <c r="G155" s="50"/>
      <c r="H155" s="50"/>
      <c r="I155" s="106"/>
      <c r="J155" s="50"/>
      <c r="K155" s="50"/>
      <c r="L155" s="50"/>
      <c r="M155" s="50"/>
      <c r="N155" s="50"/>
      <c r="O155" s="50"/>
      <c r="P155" s="50"/>
      <c r="Q155" s="50"/>
      <c r="R155" s="50"/>
      <c r="S155" s="50"/>
      <c r="T155" s="50"/>
      <c r="U155" s="50"/>
      <c r="V155" s="50"/>
      <c r="W155" s="50"/>
      <c r="X155" s="50"/>
      <c r="Y155" s="50"/>
      <c r="Z155" s="50"/>
    </row>
    <row r="156">
      <c r="A156" s="50"/>
      <c r="B156" s="124" t="s">
        <v>275</v>
      </c>
      <c r="C156" s="125"/>
      <c r="D156" s="125"/>
      <c r="E156" s="125"/>
      <c r="F156" s="126"/>
      <c r="G156" s="126"/>
      <c r="H156" s="126"/>
      <c r="I156" s="127"/>
      <c r="J156" s="126"/>
      <c r="K156" s="126"/>
      <c r="L156" s="126"/>
      <c r="M156" s="126"/>
      <c r="N156" s="126"/>
      <c r="O156" s="126"/>
      <c r="P156" s="126"/>
      <c r="Q156" s="126"/>
      <c r="R156" s="126"/>
      <c r="S156" s="126"/>
      <c r="T156" s="126"/>
      <c r="U156" s="126"/>
      <c r="V156" s="126"/>
      <c r="W156" s="126"/>
      <c r="X156" s="126"/>
      <c r="Y156" s="126"/>
      <c r="Z156" s="126"/>
    </row>
    <row r="157">
      <c r="A157" s="50"/>
      <c r="B157" s="50"/>
      <c r="C157" s="50"/>
      <c r="D157" s="50"/>
      <c r="E157" s="50"/>
      <c r="F157" s="50"/>
      <c r="G157" s="50"/>
      <c r="H157" s="50"/>
      <c r="I157" s="106"/>
      <c r="J157" s="50"/>
      <c r="K157" s="50"/>
      <c r="L157" s="50"/>
      <c r="M157" s="50"/>
      <c r="N157" s="50"/>
      <c r="O157" s="50"/>
      <c r="P157" s="50"/>
      <c r="Q157" s="50"/>
      <c r="R157" s="50"/>
      <c r="S157" s="50"/>
      <c r="T157" s="50"/>
      <c r="U157" s="50"/>
      <c r="V157" s="50"/>
      <c r="W157" s="50"/>
      <c r="X157" s="50"/>
      <c r="Y157" s="50"/>
      <c r="Z157" s="50"/>
    </row>
    <row r="158">
      <c r="A158" s="50"/>
      <c r="B158" s="128" t="s">
        <v>173</v>
      </c>
      <c r="C158" s="129" t="s">
        <v>174</v>
      </c>
      <c r="D158" s="130"/>
      <c r="E158" s="131"/>
      <c r="F158" s="60"/>
      <c r="G158" s="50"/>
      <c r="H158" s="60"/>
      <c r="I158" s="91"/>
      <c r="J158" s="50"/>
      <c r="K158" s="50"/>
      <c r="L158" s="50"/>
      <c r="M158" s="50"/>
      <c r="N158" s="50"/>
      <c r="O158" s="50"/>
      <c r="P158" s="50"/>
      <c r="Q158" s="50"/>
      <c r="R158" s="50"/>
      <c r="S158" s="50"/>
      <c r="T158" s="50"/>
      <c r="U158" s="50"/>
      <c r="V158" s="50"/>
      <c r="W158" s="50"/>
      <c r="X158" s="50"/>
      <c r="Y158" s="50"/>
      <c r="Z158" s="50"/>
    </row>
    <row r="159">
      <c r="A159" s="50"/>
      <c r="B159" s="147" t="s">
        <v>195</v>
      </c>
      <c r="C159" s="133" t="str">
        <f>C7</f>
        <v>朱印の者たち</v>
      </c>
      <c r="D159" s="134"/>
      <c r="E159" s="135"/>
      <c r="F159" s="60"/>
      <c r="G159" s="50"/>
      <c r="H159" s="50"/>
      <c r="I159" s="106"/>
      <c r="J159" s="50"/>
      <c r="K159" s="50"/>
      <c r="L159" s="50"/>
      <c r="M159" s="50"/>
      <c r="N159" s="50"/>
      <c r="O159" s="50"/>
      <c r="P159" s="50"/>
      <c r="Q159" s="50"/>
      <c r="R159" s="50"/>
      <c r="S159" s="50"/>
      <c r="T159" s="50"/>
      <c r="U159" s="50"/>
      <c r="V159" s="50"/>
      <c r="W159" s="50"/>
      <c r="X159" s="50"/>
      <c r="Y159" s="50"/>
      <c r="Z159" s="50"/>
    </row>
    <row r="160">
      <c r="A160" s="50"/>
      <c r="B160" s="132" t="s">
        <v>176</v>
      </c>
      <c r="C160" s="220">
        <f>E7</f>
        <v>46043.625</v>
      </c>
      <c r="D160" s="137" t="s">
        <v>177</v>
      </c>
      <c r="E160" s="220">
        <f>F7</f>
        <v>46069.45764</v>
      </c>
      <c r="F160" s="60"/>
      <c r="G160" s="50"/>
      <c r="H160" s="50"/>
      <c r="I160" s="106"/>
      <c r="J160" s="50"/>
      <c r="K160" s="50"/>
      <c r="L160" s="50"/>
      <c r="M160" s="50"/>
      <c r="N160" s="50"/>
      <c r="O160" s="50"/>
      <c r="P160" s="50"/>
      <c r="Q160" s="50"/>
      <c r="R160" s="50"/>
      <c r="S160" s="50"/>
      <c r="T160" s="50"/>
      <c r="U160" s="50"/>
      <c r="V160" s="50"/>
      <c r="W160" s="50"/>
      <c r="X160" s="50"/>
      <c r="Y160" s="50"/>
      <c r="Z160" s="50"/>
    </row>
    <row r="161">
      <c r="A161" s="50"/>
      <c r="B161" s="147" t="s">
        <v>196</v>
      </c>
      <c r="C161" s="173"/>
      <c r="D161" s="178"/>
      <c r="E161" s="179"/>
      <c r="F161" s="60"/>
      <c r="G161" s="50"/>
      <c r="H161" s="50"/>
      <c r="I161" s="106"/>
      <c r="J161" s="50"/>
      <c r="K161" s="50"/>
      <c r="L161" s="50"/>
      <c r="M161" s="50"/>
      <c r="N161" s="50"/>
      <c r="O161" s="50"/>
      <c r="P161" s="50"/>
      <c r="Q161" s="50"/>
      <c r="R161" s="50"/>
      <c r="S161" s="50"/>
      <c r="T161" s="50"/>
      <c r="U161" s="50"/>
      <c r="V161" s="50"/>
      <c r="W161" s="50"/>
      <c r="X161" s="50"/>
      <c r="Y161" s="50"/>
      <c r="Z161" s="50"/>
    </row>
    <row r="162">
      <c r="A162" s="50"/>
      <c r="B162" s="147" t="s">
        <v>198</v>
      </c>
      <c r="C162" s="221" t="s">
        <v>276</v>
      </c>
      <c r="D162" s="63"/>
      <c r="E162" s="64"/>
      <c r="F162" s="60"/>
      <c r="G162" s="50"/>
      <c r="H162" s="50"/>
      <c r="I162" s="106"/>
      <c r="J162" s="50"/>
      <c r="K162" s="50"/>
      <c r="L162" s="50"/>
      <c r="M162" s="50"/>
      <c r="N162" s="50"/>
      <c r="O162" s="50"/>
      <c r="P162" s="50"/>
      <c r="Q162" s="50"/>
      <c r="R162" s="50"/>
      <c r="S162" s="50"/>
      <c r="T162" s="50"/>
      <c r="U162" s="50"/>
      <c r="V162" s="50"/>
      <c r="W162" s="50"/>
      <c r="X162" s="50"/>
      <c r="Y162" s="50"/>
      <c r="Z162" s="50"/>
    </row>
    <row r="163">
      <c r="A163" s="50"/>
      <c r="B163" s="147" t="s">
        <v>236</v>
      </c>
      <c r="C163" s="152" t="s">
        <v>237</v>
      </c>
      <c r="D163" s="63"/>
      <c r="E163" s="64"/>
      <c r="F163" s="50"/>
      <c r="G163" s="50"/>
      <c r="H163" s="50"/>
      <c r="I163" s="106"/>
      <c r="J163" s="50"/>
      <c r="K163" s="50"/>
      <c r="L163" s="50"/>
      <c r="M163" s="50"/>
      <c r="N163" s="50"/>
      <c r="O163" s="50"/>
      <c r="P163" s="50"/>
      <c r="Q163" s="50"/>
      <c r="R163" s="50"/>
      <c r="S163" s="50"/>
      <c r="T163" s="50"/>
      <c r="U163" s="50"/>
      <c r="V163" s="50"/>
      <c r="W163" s="50"/>
      <c r="X163" s="50"/>
      <c r="Y163" s="50"/>
      <c r="Z163" s="50"/>
    </row>
    <row r="164">
      <c r="A164" s="50"/>
      <c r="B164" s="50"/>
      <c r="C164" s="50"/>
      <c r="D164" s="50"/>
      <c r="E164" s="50"/>
      <c r="F164" s="50"/>
      <c r="G164" s="50"/>
      <c r="H164" s="50"/>
      <c r="I164" s="106"/>
      <c r="J164" s="50"/>
      <c r="K164" s="50"/>
      <c r="L164" s="50"/>
      <c r="M164" s="50"/>
      <c r="N164" s="50"/>
      <c r="O164" s="50"/>
      <c r="P164" s="50"/>
      <c r="Q164" s="50"/>
      <c r="R164" s="50"/>
      <c r="S164" s="50"/>
      <c r="T164" s="50"/>
      <c r="U164" s="50"/>
      <c r="V164" s="50"/>
      <c r="W164" s="50"/>
      <c r="X164" s="50"/>
      <c r="Y164" s="50"/>
      <c r="Z164" s="50"/>
    </row>
    <row r="165">
      <c r="A165" s="50"/>
      <c r="B165" s="138" t="s">
        <v>200</v>
      </c>
      <c r="C165" s="138" t="s">
        <v>201</v>
      </c>
      <c r="D165" s="138" t="s">
        <v>202</v>
      </c>
      <c r="E165" s="138" t="s">
        <v>203</v>
      </c>
      <c r="F165" s="138" t="s">
        <v>204</v>
      </c>
      <c r="G165" s="138" t="s">
        <v>205</v>
      </c>
      <c r="H165" s="138" t="s">
        <v>206</v>
      </c>
      <c r="I165" s="153" t="s">
        <v>207</v>
      </c>
      <c r="J165" s="160" t="s">
        <v>238</v>
      </c>
      <c r="K165" s="138" t="s">
        <v>208</v>
      </c>
      <c r="L165" s="138" t="s">
        <v>209</v>
      </c>
      <c r="M165" s="138" t="s">
        <v>210</v>
      </c>
      <c r="N165" s="50"/>
      <c r="O165" s="50"/>
      <c r="P165" s="50"/>
      <c r="Q165" s="50"/>
      <c r="R165" s="50"/>
      <c r="S165" s="50"/>
      <c r="T165" s="50"/>
      <c r="U165" s="50"/>
      <c r="V165" s="50"/>
      <c r="W165" s="50"/>
      <c r="X165" s="50"/>
      <c r="Y165" s="50"/>
      <c r="Z165" s="50"/>
    </row>
    <row r="166">
      <c r="A166" s="50"/>
      <c r="B166" s="109" t="s">
        <v>211</v>
      </c>
      <c r="C166" s="109">
        <v>10.0</v>
      </c>
      <c r="D166" s="109">
        <v>5.0</v>
      </c>
      <c r="E166" s="109">
        <f>D166*10</f>
        <v>50</v>
      </c>
      <c r="F166" s="109" t="s">
        <v>91</v>
      </c>
      <c r="G166" s="109" t="s">
        <v>239</v>
      </c>
      <c r="H166" s="109" t="s">
        <v>91</v>
      </c>
      <c r="I166" s="82" t="s">
        <v>245</v>
      </c>
      <c r="J166" s="177" t="s">
        <v>246</v>
      </c>
      <c r="K166" s="82" t="s">
        <v>277</v>
      </c>
      <c r="L166" s="82" t="s">
        <v>213</v>
      </c>
      <c r="M166" s="82" t="s">
        <v>278</v>
      </c>
      <c r="N166" s="50"/>
      <c r="O166" s="50"/>
      <c r="P166" s="50"/>
      <c r="Q166" s="50"/>
      <c r="R166" s="50"/>
      <c r="S166" s="50"/>
      <c r="T166" s="50"/>
      <c r="U166" s="50"/>
      <c r="V166" s="50"/>
      <c r="W166" s="50"/>
      <c r="X166" s="50"/>
      <c r="Y166" s="50"/>
      <c r="Z166" s="50"/>
    </row>
    <row r="167" ht="6.0" customHeight="1">
      <c r="A167" s="104"/>
      <c r="B167" s="155"/>
      <c r="C167" s="104"/>
      <c r="D167" s="50"/>
      <c r="E167" s="50"/>
      <c r="F167" s="104"/>
      <c r="G167" s="56"/>
      <c r="H167" s="56"/>
      <c r="I167" s="149"/>
      <c r="J167" s="56"/>
      <c r="K167" s="56"/>
      <c r="L167" s="56"/>
      <c r="M167" s="56"/>
      <c r="N167" s="56"/>
      <c r="O167" s="56"/>
      <c r="P167" s="56"/>
      <c r="Q167" s="56"/>
      <c r="R167" s="56"/>
      <c r="S167" s="56"/>
      <c r="T167" s="56"/>
      <c r="U167" s="56"/>
      <c r="V167" s="56"/>
      <c r="W167" s="56"/>
      <c r="X167" s="56"/>
      <c r="Y167" s="56"/>
      <c r="Z167" s="56"/>
    </row>
    <row r="168">
      <c r="A168" s="50"/>
      <c r="B168" s="156" t="s">
        <v>216</v>
      </c>
      <c r="C168" s="157"/>
      <c r="D168" s="157"/>
      <c r="E168" s="157"/>
      <c r="F168" s="180"/>
      <c r="G168" s="157"/>
      <c r="H168" s="157"/>
      <c r="I168" s="50"/>
      <c r="J168" s="50"/>
      <c r="K168" s="50"/>
      <c r="L168" s="50"/>
      <c r="M168" s="50"/>
      <c r="N168" s="50"/>
      <c r="O168" s="50"/>
      <c r="P168" s="50"/>
      <c r="Q168" s="50"/>
      <c r="R168" s="50"/>
      <c r="S168" s="50"/>
      <c r="T168" s="50"/>
      <c r="U168" s="50"/>
      <c r="V168" s="50"/>
    </row>
    <row r="169">
      <c r="A169" s="50"/>
      <c r="B169" s="138" t="s">
        <v>200</v>
      </c>
      <c r="C169" s="138" t="s">
        <v>219</v>
      </c>
      <c r="D169" s="139" t="s">
        <v>180</v>
      </c>
      <c r="E169" s="139" t="s">
        <v>91</v>
      </c>
      <c r="F169" s="139" t="s">
        <v>114</v>
      </c>
      <c r="G169" s="139" t="s">
        <v>171</v>
      </c>
      <c r="H169" s="181" t="s">
        <v>242</v>
      </c>
      <c r="I169" s="50"/>
      <c r="J169" s="50"/>
      <c r="K169" s="50"/>
      <c r="L169" s="50"/>
      <c r="M169" s="50"/>
      <c r="N169" s="50"/>
      <c r="O169" s="50"/>
      <c r="P169" s="50"/>
      <c r="Q169" s="50"/>
      <c r="R169" s="50"/>
      <c r="S169" s="50"/>
      <c r="T169" s="50"/>
      <c r="U169" s="50"/>
      <c r="V169" s="50"/>
    </row>
    <row r="170">
      <c r="A170" s="50"/>
      <c r="B170" s="164" t="s">
        <v>211</v>
      </c>
      <c r="C170" s="165" t="s">
        <v>220</v>
      </c>
      <c r="D170" s="116">
        <v>40.0</v>
      </c>
      <c r="E170" s="116">
        <v>1.0</v>
      </c>
      <c r="F170" s="182">
        <v>0.0</v>
      </c>
      <c r="G170" s="145">
        <v>500.0</v>
      </c>
      <c r="H170" s="145">
        <v>0.0</v>
      </c>
      <c r="I170" s="91"/>
      <c r="J170" s="50"/>
      <c r="K170" s="50"/>
      <c r="L170" s="50"/>
      <c r="M170" s="50"/>
      <c r="N170" s="50"/>
      <c r="O170" s="50"/>
      <c r="P170" s="50"/>
      <c r="Q170" s="50"/>
      <c r="R170" s="50"/>
      <c r="S170" s="50"/>
      <c r="T170" s="50"/>
      <c r="U170" s="50"/>
      <c r="V170" s="50"/>
      <c r="W170" s="50"/>
      <c r="X170" s="50"/>
      <c r="Y170" s="50"/>
      <c r="Z170" s="50"/>
    </row>
    <row r="171">
      <c r="A171" s="50"/>
      <c r="B171" s="166"/>
      <c r="C171" s="165" t="s">
        <v>221</v>
      </c>
      <c r="D171" s="116">
        <v>0.0</v>
      </c>
      <c r="E171" s="116">
        <v>0.0</v>
      </c>
      <c r="F171" s="182">
        <v>0.0</v>
      </c>
      <c r="G171" s="183">
        <v>100.0</v>
      </c>
      <c r="H171" s="145">
        <v>0.0</v>
      </c>
      <c r="I171" s="91"/>
      <c r="J171" s="60"/>
      <c r="K171" s="50"/>
      <c r="L171" s="50"/>
      <c r="M171" s="50"/>
      <c r="N171" s="50"/>
      <c r="O171" s="50"/>
      <c r="P171" s="50"/>
      <c r="Q171" s="50"/>
      <c r="R171" s="50"/>
      <c r="S171" s="50"/>
      <c r="T171" s="50"/>
      <c r="U171" s="50"/>
      <c r="V171" s="50"/>
      <c r="W171" s="50"/>
      <c r="X171" s="50"/>
      <c r="Y171" s="50"/>
      <c r="Z171" s="50"/>
    </row>
    <row r="172">
      <c r="A172" s="50"/>
      <c r="B172" s="166"/>
      <c r="C172" s="165" t="s">
        <v>222</v>
      </c>
      <c r="D172" s="145">
        <v>0.0</v>
      </c>
      <c r="E172" s="145">
        <v>0.0</v>
      </c>
      <c r="F172" s="184">
        <v>1.0</v>
      </c>
      <c r="G172" s="145">
        <v>0.0</v>
      </c>
      <c r="H172" s="145">
        <v>2.0</v>
      </c>
      <c r="I172" s="91"/>
      <c r="J172" s="60"/>
      <c r="K172" s="50"/>
      <c r="L172" s="50"/>
      <c r="M172" s="50"/>
      <c r="N172" s="50"/>
      <c r="O172" s="50"/>
      <c r="P172" s="50"/>
      <c r="Q172" s="50"/>
      <c r="R172" s="50"/>
      <c r="S172" s="50"/>
      <c r="T172" s="50"/>
      <c r="U172" s="50"/>
      <c r="V172" s="50"/>
      <c r="W172" s="50"/>
      <c r="X172" s="50"/>
      <c r="Y172" s="50"/>
      <c r="Z172" s="50"/>
    </row>
    <row r="173">
      <c r="A173" s="50"/>
      <c r="B173" s="168"/>
      <c r="C173" s="169" t="s">
        <v>223</v>
      </c>
      <c r="D173" s="170" t="s">
        <v>157</v>
      </c>
      <c r="E173" s="170" t="s">
        <v>157</v>
      </c>
      <c r="F173" s="185">
        <v>10.0</v>
      </c>
      <c r="G173" s="170" t="s">
        <v>157</v>
      </c>
      <c r="H173" s="171">
        <v>100.0</v>
      </c>
      <c r="I173" s="91"/>
      <c r="J173" s="50"/>
      <c r="K173" s="50"/>
      <c r="L173" s="50"/>
      <c r="M173" s="50"/>
      <c r="N173" s="50"/>
      <c r="O173" s="50"/>
      <c r="P173" s="50"/>
      <c r="Q173" s="50"/>
      <c r="R173" s="50"/>
      <c r="S173" s="50"/>
      <c r="T173" s="50"/>
      <c r="U173" s="50"/>
      <c r="V173" s="50"/>
      <c r="W173" s="50"/>
      <c r="X173" s="50"/>
      <c r="Y173" s="50"/>
      <c r="Z173" s="50"/>
    </row>
    <row r="174" ht="6.0" customHeight="1">
      <c r="A174" s="104"/>
      <c r="B174" s="155"/>
      <c r="C174" s="104"/>
      <c r="D174" s="50"/>
      <c r="F174" s="50"/>
      <c r="G174" s="104"/>
      <c r="H174" s="50"/>
      <c r="I174" s="106"/>
      <c r="J174" s="50"/>
      <c r="K174" s="50"/>
      <c r="L174" s="50"/>
      <c r="M174" s="50"/>
      <c r="N174" s="50"/>
      <c r="O174" s="50"/>
      <c r="P174" s="50"/>
      <c r="Q174" s="50"/>
      <c r="R174" s="50"/>
      <c r="S174" s="50"/>
      <c r="T174" s="50"/>
      <c r="U174" s="50"/>
      <c r="V174" s="50"/>
      <c r="W174" s="50"/>
      <c r="X174" s="50"/>
      <c r="Y174" s="50"/>
      <c r="Z174" s="50"/>
    </row>
    <row r="175">
      <c r="A175" s="50"/>
      <c r="B175" s="50"/>
      <c r="C175" s="50"/>
      <c r="D175" s="50"/>
      <c r="E175" s="50"/>
      <c r="F175" s="50"/>
      <c r="G175" s="50"/>
      <c r="H175" s="50"/>
      <c r="I175" s="106"/>
      <c r="J175" s="50"/>
      <c r="K175" s="50"/>
      <c r="L175" s="50"/>
      <c r="M175" s="50"/>
      <c r="N175" s="50"/>
      <c r="O175" s="50"/>
      <c r="P175" s="50"/>
      <c r="Q175" s="50"/>
      <c r="R175" s="50"/>
      <c r="S175" s="50"/>
      <c r="T175" s="50"/>
      <c r="U175" s="50"/>
      <c r="V175" s="50"/>
      <c r="W175" s="50"/>
      <c r="X175" s="50"/>
      <c r="Y175" s="50"/>
      <c r="Z175" s="50"/>
    </row>
    <row r="176">
      <c r="A176" s="50"/>
      <c r="B176" s="60"/>
      <c r="C176" s="50"/>
      <c r="D176" s="50"/>
      <c r="E176" s="50"/>
      <c r="F176" s="50"/>
      <c r="G176" s="50"/>
      <c r="H176" s="50"/>
      <c r="I176" s="106"/>
      <c r="J176" s="50"/>
      <c r="K176" s="50"/>
      <c r="L176" s="50"/>
      <c r="M176" s="50"/>
      <c r="N176" s="50"/>
      <c r="O176" s="50"/>
      <c r="P176" s="50"/>
      <c r="Q176" s="50"/>
      <c r="R176" s="50"/>
      <c r="S176" s="50"/>
      <c r="T176" s="50"/>
      <c r="U176" s="50"/>
      <c r="V176" s="50"/>
      <c r="W176" s="50"/>
      <c r="X176" s="50"/>
      <c r="Y176" s="50"/>
      <c r="Z176" s="50"/>
    </row>
    <row r="177">
      <c r="A177" s="50"/>
      <c r="B177" s="138" t="s">
        <v>200</v>
      </c>
      <c r="C177" s="138" t="s">
        <v>201</v>
      </c>
      <c r="D177" s="138" t="s">
        <v>202</v>
      </c>
      <c r="E177" s="138" t="s">
        <v>203</v>
      </c>
      <c r="F177" s="138" t="s">
        <v>204</v>
      </c>
      <c r="G177" s="138" t="s">
        <v>205</v>
      </c>
      <c r="H177" s="138" t="s">
        <v>206</v>
      </c>
      <c r="I177" s="153" t="s">
        <v>207</v>
      </c>
      <c r="J177" s="160" t="s">
        <v>238</v>
      </c>
      <c r="K177" s="138" t="s">
        <v>208</v>
      </c>
      <c r="L177" s="138" t="s">
        <v>209</v>
      </c>
      <c r="M177" s="138" t="s">
        <v>210</v>
      </c>
      <c r="N177" s="50"/>
      <c r="O177" s="50"/>
      <c r="P177" s="50"/>
      <c r="Q177" s="50"/>
      <c r="R177" s="50"/>
      <c r="S177" s="50"/>
      <c r="T177" s="50"/>
      <c r="U177" s="50"/>
      <c r="V177" s="50"/>
      <c r="W177" s="50"/>
      <c r="X177" s="50"/>
      <c r="Y177" s="50"/>
      <c r="Z177" s="50"/>
    </row>
    <row r="178">
      <c r="A178" s="50"/>
      <c r="B178" s="109" t="s">
        <v>243</v>
      </c>
      <c r="C178" s="109">
        <v>15.0</v>
      </c>
      <c r="D178" s="109">
        <v>5.0</v>
      </c>
      <c r="E178" s="109">
        <f>D178*10</f>
        <v>50</v>
      </c>
      <c r="F178" s="82" t="s">
        <v>180</v>
      </c>
      <c r="G178" s="109" t="s">
        <v>239</v>
      </c>
      <c r="H178" s="109" t="s">
        <v>279</v>
      </c>
      <c r="I178" s="82" t="s">
        <v>245</v>
      </c>
      <c r="J178" s="177" t="s">
        <v>246</v>
      </c>
      <c r="K178" s="82" t="s">
        <v>280</v>
      </c>
      <c r="L178" s="82" t="s">
        <v>213</v>
      </c>
      <c r="M178" s="82" t="s">
        <v>248</v>
      </c>
      <c r="N178" s="50"/>
      <c r="O178" s="50"/>
      <c r="P178" s="50"/>
      <c r="Q178" s="50"/>
      <c r="R178" s="50"/>
      <c r="S178" s="50"/>
      <c r="T178" s="50"/>
      <c r="U178" s="50"/>
      <c r="V178" s="50"/>
      <c r="W178" s="50"/>
      <c r="X178" s="50"/>
      <c r="Y178" s="50"/>
      <c r="Z178" s="50"/>
    </row>
    <row r="179" ht="6.0" customHeight="1">
      <c r="A179" s="104"/>
      <c r="B179" s="155"/>
      <c r="C179" s="104"/>
      <c r="D179" s="50"/>
      <c r="E179" s="50"/>
      <c r="F179" s="104"/>
      <c r="G179" s="56"/>
      <c r="H179" s="56"/>
      <c r="I179" s="149"/>
      <c r="J179" s="56"/>
      <c r="K179" s="56"/>
      <c r="L179" s="56"/>
      <c r="M179" s="56"/>
      <c r="N179" s="56"/>
      <c r="O179" s="56"/>
      <c r="P179" s="56"/>
      <c r="Q179" s="56"/>
      <c r="R179" s="56"/>
      <c r="S179" s="56"/>
      <c r="T179" s="56"/>
      <c r="U179" s="56"/>
      <c r="V179" s="56"/>
      <c r="W179" s="56"/>
      <c r="X179" s="56"/>
      <c r="Y179" s="56"/>
      <c r="Z179" s="56"/>
    </row>
    <row r="180">
      <c r="A180" s="50"/>
      <c r="B180" s="156" t="s">
        <v>216</v>
      </c>
      <c r="C180" s="157"/>
      <c r="D180" s="157"/>
      <c r="E180" s="157"/>
      <c r="F180" s="157"/>
      <c r="G180" s="157"/>
      <c r="H180" s="160"/>
      <c r="K180" s="50"/>
      <c r="L180" s="50"/>
      <c r="M180" s="50"/>
      <c r="N180" s="50"/>
      <c r="O180" s="50"/>
      <c r="P180" s="50"/>
      <c r="Q180" s="50"/>
      <c r="R180" s="50"/>
      <c r="S180" s="50"/>
      <c r="T180" s="50"/>
      <c r="U180" s="50"/>
      <c r="V180" s="50"/>
      <c r="W180" s="50"/>
    </row>
    <row r="181">
      <c r="A181" s="50"/>
      <c r="B181" s="138" t="s">
        <v>200</v>
      </c>
      <c r="C181" s="138" t="s">
        <v>219</v>
      </c>
      <c r="D181" s="186" t="s">
        <v>180</v>
      </c>
      <c r="E181" s="139" t="s">
        <v>118</v>
      </c>
      <c r="F181" s="139" t="s">
        <v>114</v>
      </c>
      <c r="G181" s="186" t="s">
        <v>171</v>
      </c>
      <c r="H181" s="187" t="s">
        <v>242</v>
      </c>
      <c r="J181" s="50"/>
      <c r="K181" s="50"/>
      <c r="L181" s="50"/>
      <c r="M181" s="50"/>
      <c r="N181" s="50"/>
      <c r="O181" s="50"/>
      <c r="P181" s="50"/>
      <c r="Q181" s="50"/>
      <c r="R181" s="50"/>
      <c r="S181" s="50"/>
      <c r="T181" s="50"/>
      <c r="U181" s="50"/>
      <c r="V181" s="50"/>
      <c r="W181" s="50"/>
    </row>
    <row r="182">
      <c r="A182" s="50"/>
      <c r="B182" s="164" t="s">
        <v>243</v>
      </c>
      <c r="C182" s="165" t="s">
        <v>220</v>
      </c>
      <c r="D182" s="182">
        <v>40.0</v>
      </c>
      <c r="E182" s="182">
        <v>200.0</v>
      </c>
      <c r="F182" s="188">
        <v>0.0</v>
      </c>
      <c r="G182" s="189">
        <v>500.0</v>
      </c>
      <c r="H182" s="190">
        <v>0.0</v>
      </c>
      <c r="I182" s="50"/>
      <c r="J182" s="50"/>
      <c r="K182" s="50"/>
      <c r="L182" s="50"/>
      <c r="M182" s="50"/>
      <c r="N182" s="50"/>
      <c r="O182" s="50"/>
      <c r="P182" s="50"/>
      <c r="Q182" s="50"/>
      <c r="R182" s="50"/>
      <c r="S182" s="50"/>
      <c r="T182" s="50"/>
      <c r="U182" s="50"/>
      <c r="V182" s="50"/>
      <c r="W182" s="50"/>
    </row>
    <row r="183">
      <c r="A183" s="50"/>
      <c r="B183" s="166"/>
      <c r="C183" s="165" t="s">
        <v>221</v>
      </c>
      <c r="D183" s="188">
        <v>0.0</v>
      </c>
      <c r="E183" s="188"/>
      <c r="F183" s="188">
        <v>0.0</v>
      </c>
      <c r="G183" s="184">
        <v>100.0</v>
      </c>
      <c r="H183" s="189">
        <v>0.0</v>
      </c>
      <c r="J183" s="191"/>
      <c r="K183" s="60"/>
      <c r="L183" s="50"/>
      <c r="M183" s="50"/>
      <c r="N183" s="50"/>
      <c r="O183" s="50"/>
      <c r="P183" s="50"/>
      <c r="Q183" s="50"/>
      <c r="R183" s="50"/>
      <c r="S183" s="50"/>
      <c r="T183" s="50"/>
      <c r="U183" s="50"/>
      <c r="V183" s="50"/>
      <c r="W183" s="50"/>
      <c r="X183" s="50"/>
      <c r="Y183" s="50"/>
      <c r="Z183" s="50"/>
    </row>
    <row r="184">
      <c r="A184" s="50"/>
      <c r="B184" s="166"/>
      <c r="C184" s="165" t="s">
        <v>222</v>
      </c>
      <c r="D184" s="190">
        <v>0.0</v>
      </c>
      <c r="E184" s="189"/>
      <c r="F184" s="184">
        <v>1.0</v>
      </c>
      <c r="G184" s="190">
        <v>0.0</v>
      </c>
      <c r="H184" s="189">
        <v>2.0</v>
      </c>
      <c r="J184" s="191"/>
      <c r="K184" s="60"/>
      <c r="L184" s="50"/>
      <c r="M184" s="50"/>
      <c r="N184" s="50"/>
      <c r="O184" s="50"/>
      <c r="P184" s="50"/>
      <c r="Q184" s="50"/>
      <c r="R184" s="50"/>
      <c r="S184" s="50"/>
      <c r="T184" s="50"/>
      <c r="U184" s="50"/>
      <c r="V184" s="50"/>
      <c r="W184" s="50"/>
      <c r="X184" s="50"/>
      <c r="Y184" s="50"/>
      <c r="Z184" s="50"/>
    </row>
    <row r="185">
      <c r="A185" s="50"/>
      <c r="B185" s="168"/>
      <c r="C185" s="169" t="s">
        <v>223</v>
      </c>
      <c r="D185" s="192" t="s">
        <v>157</v>
      </c>
      <c r="E185" s="193"/>
      <c r="F185" s="185">
        <v>20.0</v>
      </c>
      <c r="G185" s="192" t="s">
        <v>157</v>
      </c>
      <c r="H185" s="194">
        <v>100.0</v>
      </c>
      <c r="J185" s="191"/>
      <c r="K185" s="50"/>
      <c r="L185" s="50"/>
      <c r="M185" s="50"/>
      <c r="N185" s="50"/>
      <c r="O185" s="50"/>
      <c r="P185" s="50"/>
      <c r="Q185" s="50"/>
      <c r="R185" s="50"/>
      <c r="S185" s="50"/>
      <c r="T185" s="50"/>
      <c r="U185" s="50"/>
      <c r="V185" s="50"/>
      <c r="W185" s="50"/>
      <c r="X185" s="50"/>
      <c r="Y185" s="50"/>
      <c r="Z185" s="50"/>
    </row>
    <row r="186" ht="6.0" customHeight="1">
      <c r="A186" s="104"/>
      <c r="B186" s="155"/>
      <c r="C186" s="104"/>
      <c r="D186" s="104"/>
      <c r="F186" s="56"/>
      <c r="G186" s="50"/>
      <c r="I186" s="106"/>
      <c r="J186" s="50"/>
      <c r="K186" s="50"/>
      <c r="L186" s="50"/>
      <c r="M186" s="50"/>
      <c r="N186" s="50"/>
      <c r="O186" s="50"/>
      <c r="P186" s="50"/>
      <c r="Q186" s="50"/>
      <c r="R186" s="50"/>
      <c r="S186" s="50"/>
      <c r="T186" s="50"/>
      <c r="U186" s="50"/>
      <c r="V186" s="50"/>
      <c r="W186" s="50"/>
      <c r="X186" s="50"/>
      <c r="Y186" s="50"/>
      <c r="Z186" s="50"/>
    </row>
    <row r="187">
      <c r="A187" s="50"/>
      <c r="B187" s="50"/>
      <c r="C187" s="50"/>
      <c r="D187" s="50"/>
      <c r="E187" s="50"/>
      <c r="F187" s="50"/>
      <c r="G187" s="50"/>
      <c r="H187" s="50"/>
      <c r="I187" s="106"/>
      <c r="J187" s="50"/>
      <c r="K187" s="50"/>
      <c r="L187" s="50"/>
      <c r="M187" s="50"/>
      <c r="N187" s="50"/>
      <c r="O187" s="50"/>
      <c r="P187" s="50"/>
      <c r="Q187" s="50"/>
      <c r="R187" s="50"/>
      <c r="S187" s="50"/>
      <c r="T187" s="50"/>
      <c r="U187" s="50"/>
      <c r="V187" s="50"/>
      <c r="W187" s="50"/>
      <c r="X187" s="50"/>
      <c r="Y187" s="50"/>
      <c r="Z187" s="50"/>
    </row>
    <row r="188">
      <c r="A188" s="50"/>
      <c r="B188" s="50"/>
      <c r="C188" s="50"/>
      <c r="D188" s="50"/>
      <c r="E188" s="50"/>
      <c r="F188" s="50"/>
      <c r="G188" s="50"/>
      <c r="H188" s="50"/>
      <c r="I188" s="106"/>
      <c r="J188" s="50"/>
      <c r="K188" s="50"/>
      <c r="L188" s="50"/>
      <c r="M188" s="50"/>
      <c r="N188" s="50"/>
      <c r="O188" s="50"/>
      <c r="P188" s="50"/>
      <c r="Q188" s="50"/>
      <c r="R188" s="50"/>
      <c r="S188" s="50"/>
      <c r="T188" s="50"/>
      <c r="U188" s="50"/>
      <c r="V188" s="50"/>
      <c r="W188" s="50"/>
      <c r="X188" s="50"/>
      <c r="Y188" s="50"/>
      <c r="Z188" s="50"/>
    </row>
    <row r="189">
      <c r="A189" s="50"/>
      <c r="B189" s="138" t="s">
        <v>200</v>
      </c>
      <c r="C189" s="138" t="s">
        <v>201</v>
      </c>
      <c r="D189" s="138" t="s">
        <v>202</v>
      </c>
      <c r="E189" s="138" t="s">
        <v>203</v>
      </c>
      <c r="F189" s="138" t="s">
        <v>204</v>
      </c>
      <c r="G189" s="138" t="s">
        <v>205</v>
      </c>
      <c r="H189" s="138" t="s">
        <v>206</v>
      </c>
      <c r="I189" s="153" t="s">
        <v>207</v>
      </c>
      <c r="J189" s="160" t="s">
        <v>238</v>
      </c>
      <c r="K189" s="138" t="s">
        <v>208</v>
      </c>
      <c r="L189" s="138" t="s">
        <v>209</v>
      </c>
      <c r="M189" s="138" t="s">
        <v>210</v>
      </c>
      <c r="N189" s="50"/>
      <c r="O189" s="50"/>
      <c r="P189" s="50"/>
      <c r="Q189" s="50"/>
      <c r="R189" s="50"/>
      <c r="S189" s="50"/>
      <c r="T189" s="50"/>
      <c r="U189" s="50"/>
      <c r="V189" s="50"/>
      <c r="W189" s="50"/>
      <c r="X189" s="50"/>
      <c r="Y189" s="50"/>
      <c r="Z189" s="50"/>
    </row>
    <row r="190">
      <c r="A190" s="50"/>
      <c r="B190" s="109" t="s">
        <v>249</v>
      </c>
      <c r="C190" s="109">
        <v>20.0</v>
      </c>
      <c r="D190" s="109">
        <v>7.0</v>
      </c>
      <c r="E190" s="109">
        <f>D190*10</f>
        <v>70</v>
      </c>
      <c r="F190" s="109" t="s">
        <v>180</v>
      </c>
      <c r="G190" s="109" t="s">
        <v>239</v>
      </c>
      <c r="H190" s="109" t="s">
        <v>279</v>
      </c>
      <c r="I190" s="82" t="s">
        <v>245</v>
      </c>
      <c r="J190" s="177" t="s">
        <v>246</v>
      </c>
      <c r="K190" s="82" t="s">
        <v>281</v>
      </c>
      <c r="L190" s="82" t="s">
        <v>213</v>
      </c>
      <c r="M190" s="82" t="s">
        <v>253</v>
      </c>
      <c r="N190" s="50"/>
      <c r="O190" s="50"/>
      <c r="P190" s="50"/>
      <c r="Q190" s="50"/>
      <c r="R190" s="50"/>
      <c r="S190" s="50"/>
      <c r="T190" s="50"/>
      <c r="U190" s="50"/>
      <c r="V190" s="50"/>
      <c r="W190" s="50"/>
      <c r="X190" s="50"/>
      <c r="Y190" s="50"/>
      <c r="Z190" s="50"/>
    </row>
    <row r="191" ht="6.0" customHeight="1">
      <c r="A191" s="104"/>
      <c r="B191" s="155"/>
      <c r="C191" s="104"/>
      <c r="D191" s="50"/>
      <c r="E191" s="50"/>
      <c r="F191" s="104"/>
      <c r="G191" s="56"/>
      <c r="H191" s="56"/>
      <c r="I191" s="149"/>
      <c r="J191" s="56"/>
      <c r="K191" s="56"/>
      <c r="L191" s="56"/>
      <c r="M191" s="56"/>
      <c r="N191" s="56"/>
      <c r="O191" s="56"/>
      <c r="P191" s="56"/>
      <c r="Q191" s="56"/>
      <c r="R191" s="56"/>
      <c r="S191" s="56"/>
      <c r="T191" s="56"/>
      <c r="U191" s="56"/>
      <c r="V191" s="56"/>
      <c r="W191" s="56"/>
      <c r="X191" s="56"/>
      <c r="Y191" s="56"/>
      <c r="Z191" s="56"/>
    </row>
    <row r="192">
      <c r="A192" s="50"/>
      <c r="B192" s="156" t="s">
        <v>216</v>
      </c>
      <c r="C192" s="157"/>
      <c r="D192" s="157"/>
      <c r="E192" s="157"/>
      <c r="F192" s="157"/>
      <c r="G192" s="157"/>
      <c r="H192" s="159"/>
      <c r="I192" s="50"/>
      <c r="J192" s="50"/>
      <c r="K192" s="50"/>
      <c r="L192" s="50"/>
      <c r="M192" s="50"/>
      <c r="N192" s="50"/>
      <c r="O192" s="50"/>
      <c r="P192" s="50"/>
      <c r="Q192" s="50"/>
      <c r="R192" s="50"/>
      <c r="S192" s="50"/>
      <c r="T192" s="50"/>
      <c r="U192" s="50"/>
      <c r="V192" s="50"/>
    </row>
    <row r="193">
      <c r="A193" s="50"/>
      <c r="B193" s="138" t="s">
        <v>200</v>
      </c>
      <c r="C193" s="138" t="s">
        <v>219</v>
      </c>
      <c r="D193" s="186" t="s">
        <v>180</v>
      </c>
      <c r="E193" s="139" t="s">
        <v>118</v>
      </c>
      <c r="F193" s="139" t="s">
        <v>114</v>
      </c>
      <c r="G193" s="186" t="s">
        <v>171</v>
      </c>
      <c r="H193" s="187" t="s">
        <v>242</v>
      </c>
      <c r="I193" s="50"/>
      <c r="J193" s="50"/>
      <c r="K193" s="50"/>
      <c r="L193" s="50"/>
      <c r="M193" s="50"/>
      <c r="N193" s="50"/>
      <c r="O193" s="50"/>
      <c r="P193" s="50"/>
    </row>
    <row r="194">
      <c r="A194" s="50"/>
      <c r="B194" s="164" t="s">
        <v>249</v>
      </c>
      <c r="C194" s="165" t="s">
        <v>220</v>
      </c>
      <c r="D194" s="182">
        <v>40.0</v>
      </c>
      <c r="E194" s="182">
        <v>300.0</v>
      </c>
      <c r="F194" s="188">
        <v>0.0</v>
      </c>
      <c r="G194" s="189">
        <v>500.0</v>
      </c>
      <c r="H194" s="195">
        <v>0.0</v>
      </c>
      <c r="I194" s="60"/>
      <c r="J194" s="50"/>
      <c r="K194" s="50"/>
      <c r="L194" s="50"/>
      <c r="M194" s="50"/>
      <c r="N194" s="50"/>
      <c r="O194" s="50"/>
      <c r="P194" s="50"/>
      <c r="Q194" s="50"/>
      <c r="R194" s="50"/>
      <c r="S194" s="50"/>
      <c r="T194" s="50"/>
      <c r="U194" s="50"/>
      <c r="V194" s="50"/>
    </row>
    <row r="195">
      <c r="A195" s="50"/>
      <c r="B195" s="166"/>
      <c r="C195" s="165" t="s">
        <v>221</v>
      </c>
      <c r="D195" s="188">
        <v>0.0</v>
      </c>
      <c r="E195" s="188"/>
      <c r="F195" s="188">
        <v>0.0</v>
      </c>
      <c r="G195" s="184">
        <v>150.0</v>
      </c>
      <c r="H195" s="195">
        <v>0.0</v>
      </c>
      <c r="I195" s="196"/>
      <c r="J195" s="50"/>
      <c r="K195" s="50"/>
      <c r="L195" s="50"/>
      <c r="M195" s="50"/>
      <c r="N195" s="50"/>
      <c r="O195" s="50"/>
      <c r="P195" s="50"/>
      <c r="Q195" s="50"/>
      <c r="R195" s="50"/>
      <c r="S195" s="50"/>
      <c r="T195" s="50"/>
      <c r="U195" s="50"/>
      <c r="V195" s="50"/>
    </row>
    <row r="196">
      <c r="A196" s="50"/>
      <c r="B196" s="166"/>
      <c r="C196" s="165" t="s">
        <v>222</v>
      </c>
      <c r="D196" s="190">
        <v>0.0</v>
      </c>
      <c r="E196" s="189"/>
      <c r="F196" s="184">
        <v>2.0</v>
      </c>
      <c r="G196" s="190">
        <v>0.0</v>
      </c>
      <c r="H196" s="197">
        <v>3.0</v>
      </c>
      <c r="I196" s="198"/>
      <c r="J196" s="91"/>
      <c r="K196" s="60"/>
      <c r="L196" s="50"/>
      <c r="M196" s="50"/>
      <c r="N196" s="50"/>
      <c r="O196" s="50"/>
      <c r="P196" s="50"/>
      <c r="Q196" s="50"/>
      <c r="R196" s="50"/>
      <c r="S196" s="50"/>
      <c r="T196" s="50"/>
      <c r="U196" s="50"/>
      <c r="V196" s="50"/>
      <c r="W196" s="50"/>
      <c r="X196" s="50"/>
      <c r="Y196" s="50"/>
      <c r="Z196" s="50"/>
    </row>
    <row r="197">
      <c r="A197" s="50"/>
      <c r="B197" s="168"/>
      <c r="C197" s="169" t="s">
        <v>223</v>
      </c>
      <c r="D197" s="192" t="s">
        <v>157</v>
      </c>
      <c r="E197" s="193"/>
      <c r="F197" s="185">
        <v>30.0</v>
      </c>
      <c r="G197" s="192" t="s">
        <v>157</v>
      </c>
      <c r="H197" s="199">
        <v>100.0</v>
      </c>
      <c r="I197" s="200"/>
      <c r="J197" s="106"/>
      <c r="K197" s="50"/>
      <c r="L197" s="50"/>
      <c r="M197" s="50"/>
      <c r="N197" s="50"/>
      <c r="O197" s="50"/>
      <c r="P197" s="50"/>
      <c r="Q197" s="50"/>
      <c r="R197" s="50"/>
      <c r="S197" s="50"/>
      <c r="T197" s="50"/>
      <c r="U197" s="50"/>
      <c r="V197" s="50"/>
      <c r="W197" s="50"/>
      <c r="X197" s="50"/>
      <c r="Y197" s="50"/>
      <c r="Z197" s="50"/>
    </row>
    <row r="198" ht="6.0" customHeight="1">
      <c r="A198" s="104"/>
      <c r="B198" s="155"/>
      <c r="C198" s="104"/>
      <c r="D198" s="50"/>
      <c r="F198" s="104"/>
      <c r="G198" s="50"/>
      <c r="H198" s="50"/>
      <c r="I198" s="106"/>
      <c r="J198" s="50"/>
      <c r="K198" s="50"/>
      <c r="L198" s="50"/>
      <c r="M198" s="50"/>
      <c r="N198" s="50"/>
      <c r="O198" s="50"/>
      <c r="P198" s="50"/>
      <c r="Q198" s="50"/>
      <c r="R198" s="50"/>
      <c r="S198" s="50"/>
      <c r="T198" s="50"/>
      <c r="U198" s="50"/>
      <c r="V198" s="50"/>
      <c r="W198" s="50"/>
      <c r="X198" s="50"/>
      <c r="Y198" s="50"/>
      <c r="Z198" s="50"/>
    </row>
    <row r="199">
      <c r="A199" s="56"/>
      <c r="B199" s="56"/>
      <c r="C199" s="56"/>
      <c r="D199" s="56"/>
      <c r="E199" s="56"/>
      <c r="F199" s="56"/>
      <c r="G199" s="56"/>
      <c r="H199" s="56"/>
      <c r="I199" s="149"/>
      <c r="J199" s="56"/>
      <c r="K199" s="56"/>
      <c r="L199" s="56"/>
      <c r="M199" s="56"/>
      <c r="N199" s="56"/>
      <c r="O199" s="56"/>
      <c r="P199" s="56"/>
      <c r="Q199" s="56"/>
      <c r="R199" s="56"/>
      <c r="S199" s="56"/>
      <c r="T199" s="56"/>
      <c r="U199" s="56"/>
      <c r="V199" s="56"/>
      <c r="W199" s="56"/>
      <c r="X199" s="56"/>
      <c r="Y199" s="56"/>
      <c r="Z199" s="56"/>
    </row>
    <row r="200">
      <c r="A200" s="56"/>
      <c r="B200" s="56"/>
      <c r="C200" s="56"/>
      <c r="D200" s="56"/>
      <c r="E200" s="56"/>
      <c r="F200" s="56"/>
      <c r="G200" s="56"/>
      <c r="H200" s="56"/>
      <c r="I200" s="149"/>
      <c r="J200" s="56"/>
      <c r="K200" s="56"/>
      <c r="L200" s="56"/>
      <c r="M200" s="56"/>
      <c r="N200" s="56"/>
      <c r="O200" s="56"/>
      <c r="P200" s="56"/>
      <c r="Q200" s="56"/>
      <c r="R200" s="56"/>
      <c r="S200" s="56"/>
      <c r="T200" s="56"/>
      <c r="U200" s="56"/>
      <c r="V200" s="56"/>
      <c r="W200" s="56"/>
      <c r="X200" s="56"/>
      <c r="Y200" s="56"/>
      <c r="Z200" s="56"/>
    </row>
    <row r="201">
      <c r="A201" s="50"/>
      <c r="B201" s="138" t="s">
        <v>200</v>
      </c>
      <c r="C201" s="138" t="s">
        <v>201</v>
      </c>
      <c r="D201" s="138" t="s">
        <v>202</v>
      </c>
      <c r="E201" s="138" t="s">
        <v>203</v>
      </c>
      <c r="F201" s="138" t="s">
        <v>204</v>
      </c>
      <c r="G201" s="138" t="s">
        <v>205</v>
      </c>
      <c r="H201" s="138" t="s">
        <v>206</v>
      </c>
      <c r="I201" s="153" t="s">
        <v>207</v>
      </c>
      <c r="J201" s="160" t="s">
        <v>238</v>
      </c>
      <c r="K201" s="138" t="s">
        <v>208</v>
      </c>
      <c r="L201" s="138" t="s">
        <v>209</v>
      </c>
      <c r="M201" s="138" t="s">
        <v>210</v>
      </c>
      <c r="N201" s="50"/>
      <c r="O201" s="50"/>
      <c r="P201" s="50"/>
      <c r="Q201" s="50"/>
      <c r="R201" s="50"/>
      <c r="S201" s="50"/>
      <c r="T201" s="50"/>
      <c r="U201" s="50"/>
      <c r="V201" s="50"/>
      <c r="W201" s="50"/>
      <c r="X201" s="50"/>
      <c r="Y201" s="50"/>
      <c r="Z201" s="50"/>
    </row>
    <row r="202">
      <c r="A202" s="50"/>
      <c r="B202" s="109" t="s">
        <v>254</v>
      </c>
      <c r="C202" s="109">
        <v>20.0</v>
      </c>
      <c r="D202" s="109">
        <v>7.0</v>
      </c>
      <c r="E202" s="109">
        <f>D202*10</f>
        <v>70</v>
      </c>
      <c r="F202" s="82" t="s">
        <v>180</v>
      </c>
      <c r="G202" s="109" t="s">
        <v>239</v>
      </c>
      <c r="H202" s="109" t="s">
        <v>279</v>
      </c>
      <c r="I202" s="82" t="s">
        <v>245</v>
      </c>
      <c r="J202" s="177" t="s">
        <v>246</v>
      </c>
      <c r="K202" s="82" t="s">
        <v>282</v>
      </c>
      <c r="L202" s="82" t="s">
        <v>213</v>
      </c>
      <c r="M202" s="82" t="s">
        <v>258</v>
      </c>
      <c r="N202" s="50"/>
      <c r="O202" s="50"/>
      <c r="P202" s="50"/>
      <c r="Q202" s="50"/>
      <c r="R202" s="50"/>
      <c r="S202" s="50"/>
      <c r="T202" s="50"/>
      <c r="U202" s="50"/>
      <c r="V202" s="50"/>
      <c r="W202" s="50"/>
      <c r="X202" s="50"/>
      <c r="Y202" s="50"/>
      <c r="Z202" s="50"/>
    </row>
    <row r="203" ht="6.0" customHeight="1">
      <c r="A203" s="104"/>
      <c r="B203" s="155"/>
      <c r="C203" s="104"/>
      <c r="D203" s="50"/>
      <c r="E203" s="50"/>
      <c r="F203" s="104"/>
      <c r="G203" s="56"/>
      <c r="H203" s="56"/>
      <c r="I203" s="149"/>
      <c r="J203" s="56"/>
      <c r="K203" s="56"/>
      <c r="L203" s="56"/>
      <c r="M203" s="56"/>
      <c r="N203" s="56"/>
      <c r="O203" s="56"/>
      <c r="P203" s="56"/>
      <c r="Q203" s="56"/>
      <c r="R203" s="56"/>
      <c r="S203" s="56"/>
      <c r="T203" s="56"/>
      <c r="U203" s="56"/>
      <c r="V203" s="56"/>
      <c r="W203" s="56"/>
      <c r="X203" s="56"/>
      <c r="Y203" s="56"/>
      <c r="Z203" s="56"/>
    </row>
    <row r="204">
      <c r="A204" s="50"/>
      <c r="B204" s="156" t="s">
        <v>216</v>
      </c>
      <c r="C204" s="157"/>
      <c r="D204" s="157"/>
      <c r="E204" s="157"/>
      <c r="F204" s="157"/>
      <c r="G204" s="157"/>
      <c r="H204" s="159"/>
      <c r="I204" s="63"/>
      <c r="J204" s="50"/>
      <c r="K204" s="50"/>
      <c r="L204" s="50"/>
      <c r="M204" s="50"/>
      <c r="N204" s="50"/>
      <c r="O204" s="50"/>
      <c r="P204" s="50"/>
      <c r="Q204" s="50"/>
      <c r="R204" s="50"/>
      <c r="S204" s="50"/>
      <c r="T204" s="50"/>
      <c r="U204" s="50"/>
      <c r="V204" s="50"/>
      <c r="W204" s="50"/>
    </row>
    <row r="205">
      <c r="A205" s="50"/>
      <c r="B205" s="138" t="s">
        <v>200</v>
      </c>
      <c r="C205" s="138" t="s">
        <v>219</v>
      </c>
      <c r="D205" s="139" t="s">
        <v>180</v>
      </c>
      <c r="E205" s="139" t="s">
        <v>118</v>
      </c>
      <c r="F205" s="139" t="s">
        <v>168</v>
      </c>
      <c r="G205" s="139" t="s">
        <v>114</v>
      </c>
      <c r="H205" s="139" t="s">
        <v>171</v>
      </c>
      <c r="I205" s="181" t="s">
        <v>242</v>
      </c>
      <c r="J205" s="56"/>
      <c r="K205" s="56"/>
      <c r="L205" s="56"/>
      <c r="M205" s="56"/>
      <c r="N205" s="56"/>
      <c r="O205" s="56"/>
      <c r="P205" s="56"/>
      <c r="Q205" s="56"/>
    </row>
    <row r="206">
      <c r="A206" s="50"/>
      <c r="B206" s="164" t="s">
        <v>254</v>
      </c>
      <c r="C206" s="165" t="s">
        <v>220</v>
      </c>
      <c r="D206" s="116">
        <v>40.0</v>
      </c>
      <c r="E206" s="182">
        <v>300.0</v>
      </c>
      <c r="F206" s="116">
        <v>15.0</v>
      </c>
      <c r="G206" s="116">
        <v>0.0</v>
      </c>
      <c r="H206" s="145">
        <v>500.0</v>
      </c>
      <c r="I206" s="145">
        <v>0.0</v>
      </c>
      <c r="J206" s="50"/>
      <c r="K206" s="56"/>
      <c r="L206" s="56"/>
      <c r="M206" s="56"/>
      <c r="N206" s="56"/>
      <c r="O206" s="56"/>
      <c r="P206" s="56"/>
      <c r="Q206" s="56"/>
      <c r="R206" s="56"/>
      <c r="S206" s="56"/>
      <c r="T206" s="56"/>
      <c r="U206" s="56"/>
      <c r="V206" s="56"/>
      <c r="W206" s="56"/>
    </row>
    <row r="207">
      <c r="A207" s="50"/>
      <c r="B207" s="166"/>
      <c r="C207" s="165" t="s">
        <v>221</v>
      </c>
      <c r="D207" s="116">
        <v>0.0</v>
      </c>
      <c r="E207" s="188"/>
      <c r="G207" s="116">
        <v>0.0</v>
      </c>
      <c r="H207" s="183">
        <v>150.0</v>
      </c>
      <c r="I207" s="145">
        <v>0.0</v>
      </c>
      <c r="J207" s="56"/>
      <c r="K207" s="91"/>
      <c r="L207" s="60"/>
      <c r="M207" s="56"/>
      <c r="N207" s="56"/>
      <c r="O207" s="56"/>
      <c r="P207" s="56"/>
      <c r="Q207" s="56"/>
      <c r="R207" s="56"/>
      <c r="S207" s="56"/>
      <c r="T207" s="56"/>
      <c r="U207" s="56"/>
      <c r="V207" s="56"/>
      <c r="W207" s="56"/>
      <c r="X207" s="56"/>
      <c r="Y207" s="56"/>
      <c r="Z207" s="56"/>
    </row>
    <row r="208">
      <c r="A208" s="50"/>
      <c r="B208" s="166"/>
      <c r="C208" s="165" t="s">
        <v>222</v>
      </c>
      <c r="D208" s="145">
        <v>0.0</v>
      </c>
      <c r="E208" s="189"/>
      <c r="F208" s="145"/>
      <c r="G208" s="183">
        <v>2.0</v>
      </c>
      <c r="H208" s="145">
        <v>0.0</v>
      </c>
      <c r="I208" s="145">
        <v>3.0</v>
      </c>
      <c r="J208" s="56"/>
      <c r="K208" s="91"/>
      <c r="L208" s="60"/>
      <c r="M208" s="56"/>
      <c r="N208" s="56"/>
      <c r="O208" s="56"/>
      <c r="P208" s="56"/>
      <c r="Q208" s="56"/>
      <c r="R208" s="56"/>
      <c r="S208" s="56"/>
      <c r="T208" s="56"/>
      <c r="U208" s="56"/>
      <c r="V208" s="56"/>
      <c r="W208" s="56"/>
      <c r="X208" s="56"/>
      <c r="Y208" s="56"/>
      <c r="Z208" s="56"/>
    </row>
    <row r="209">
      <c r="A209" s="50"/>
      <c r="B209" s="168"/>
      <c r="C209" s="169" t="s">
        <v>223</v>
      </c>
      <c r="D209" s="170" t="s">
        <v>157</v>
      </c>
      <c r="E209" s="193"/>
      <c r="F209" s="170"/>
      <c r="G209" s="170">
        <v>35.0</v>
      </c>
      <c r="H209" s="170" t="s">
        <v>157</v>
      </c>
      <c r="I209" s="171">
        <v>100.0</v>
      </c>
      <c r="J209" s="56"/>
      <c r="K209" s="149"/>
      <c r="L209" s="56"/>
      <c r="M209" s="56"/>
      <c r="N209" s="56"/>
      <c r="O209" s="56"/>
      <c r="P209" s="56"/>
      <c r="Q209" s="56"/>
      <c r="R209" s="56"/>
      <c r="S209" s="56"/>
      <c r="T209" s="56"/>
      <c r="U209" s="56"/>
      <c r="V209" s="56"/>
      <c r="W209" s="56"/>
      <c r="X209" s="56"/>
      <c r="Y209" s="56"/>
      <c r="Z209" s="56"/>
    </row>
    <row r="210" ht="6.0" customHeight="1">
      <c r="A210" s="104"/>
      <c r="B210" s="155"/>
      <c r="C210" s="104"/>
      <c r="E210" s="104"/>
      <c r="F210" s="50"/>
      <c r="G210" s="56"/>
      <c r="H210" s="56"/>
      <c r="I210" s="149"/>
      <c r="J210" s="56"/>
      <c r="K210" s="56"/>
      <c r="L210" s="56"/>
      <c r="M210" s="56"/>
      <c r="N210" s="56"/>
      <c r="O210" s="56"/>
      <c r="P210" s="56"/>
      <c r="Q210" s="56"/>
      <c r="R210" s="56"/>
      <c r="S210" s="56"/>
      <c r="T210" s="56"/>
      <c r="U210" s="56"/>
      <c r="V210" s="56"/>
      <c r="W210" s="56"/>
      <c r="X210" s="56"/>
      <c r="Y210" s="56"/>
      <c r="Z210" s="56"/>
    </row>
    <row r="211">
      <c r="A211" s="50"/>
      <c r="B211" s="50"/>
      <c r="C211" s="50"/>
      <c r="D211" s="50"/>
      <c r="E211" s="50"/>
      <c r="F211" s="50"/>
      <c r="G211" s="50"/>
      <c r="H211" s="50"/>
      <c r="I211" s="106"/>
      <c r="J211" s="50"/>
      <c r="K211" s="50"/>
      <c r="L211" s="50"/>
      <c r="M211" s="50"/>
      <c r="N211" s="50"/>
      <c r="O211" s="50"/>
      <c r="P211" s="50"/>
      <c r="Q211" s="50"/>
      <c r="R211" s="50"/>
      <c r="S211" s="50"/>
      <c r="T211" s="50"/>
      <c r="U211" s="50"/>
      <c r="V211" s="50"/>
      <c r="W211" s="50"/>
      <c r="X211" s="50"/>
      <c r="Y211" s="50"/>
      <c r="Z211" s="50"/>
    </row>
    <row r="212">
      <c r="A212" s="50"/>
      <c r="B212" s="50"/>
      <c r="C212" s="50"/>
      <c r="D212" s="50"/>
      <c r="E212" s="50"/>
      <c r="F212" s="50"/>
      <c r="G212" s="50"/>
      <c r="H212" s="50"/>
      <c r="I212" s="106"/>
      <c r="J212" s="50"/>
      <c r="K212" s="50"/>
      <c r="L212" s="50"/>
      <c r="M212" s="50"/>
      <c r="N212" s="50"/>
      <c r="O212" s="50"/>
      <c r="P212" s="50"/>
      <c r="Q212" s="50"/>
      <c r="R212" s="50"/>
      <c r="S212" s="50"/>
      <c r="T212" s="50"/>
      <c r="U212" s="50"/>
      <c r="V212" s="50"/>
      <c r="W212" s="50"/>
      <c r="X212" s="50"/>
      <c r="Y212" s="50"/>
      <c r="Z212" s="50"/>
    </row>
    <row r="213">
      <c r="A213" s="50"/>
      <c r="B213" s="138" t="s">
        <v>200</v>
      </c>
      <c r="C213" s="138" t="s">
        <v>201</v>
      </c>
      <c r="D213" s="138" t="s">
        <v>202</v>
      </c>
      <c r="E213" s="138" t="s">
        <v>203</v>
      </c>
      <c r="F213" s="138" t="s">
        <v>204</v>
      </c>
      <c r="G213" s="138" t="s">
        <v>205</v>
      </c>
      <c r="H213" s="138" t="s">
        <v>206</v>
      </c>
      <c r="I213" s="153" t="s">
        <v>207</v>
      </c>
      <c r="J213" s="160" t="s">
        <v>238</v>
      </c>
      <c r="K213" s="138" t="s">
        <v>208</v>
      </c>
      <c r="L213" s="138" t="s">
        <v>209</v>
      </c>
      <c r="M213" s="138" t="s">
        <v>210</v>
      </c>
      <c r="N213" s="50"/>
      <c r="O213" s="50"/>
      <c r="P213" s="50"/>
      <c r="Q213" s="50"/>
      <c r="R213" s="50"/>
      <c r="S213" s="50"/>
      <c r="T213" s="50"/>
      <c r="U213" s="50"/>
      <c r="V213" s="50"/>
      <c r="W213" s="50"/>
      <c r="X213" s="50"/>
      <c r="Y213" s="50"/>
      <c r="Z213" s="50"/>
    </row>
    <row r="214">
      <c r="A214" s="50"/>
      <c r="B214" s="109" t="s">
        <v>259</v>
      </c>
      <c r="C214" s="109">
        <v>25.0</v>
      </c>
      <c r="D214" s="109">
        <v>10.0</v>
      </c>
      <c r="E214" s="109">
        <f>D214*10</f>
        <v>100</v>
      </c>
      <c r="F214" s="82" t="s">
        <v>121</v>
      </c>
      <c r="G214" s="109" t="s">
        <v>239</v>
      </c>
      <c r="H214" s="109" t="s">
        <v>283</v>
      </c>
      <c r="I214" s="82" t="s">
        <v>214</v>
      </c>
      <c r="J214" s="177" t="s">
        <v>123</v>
      </c>
      <c r="K214" s="82" t="s">
        <v>284</v>
      </c>
      <c r="L214" s="82" t="s">
        <v>213</v>
      </c>
      <c r="M214" s="82" t="s">
        <v>264</v>
      </c>
      <c r="N214" s="50"/>
      <c r="O214" s="50"/>
      <c r="P214" s="50"/>
      <c r="Q214" s="50"/>
      <c r="R214" s="50"/>
      <c r="S214" s="50"/>
      <c r="T214" s="50"/>
      <c r="U214" s="50"/>
      <c r="V214" s="50"/>
      <c r="W214" s="50"/>
      <c r="X214" s="50"/>
      <c r="Y214" s="50"/>
      <c r="Z214" s="50"/>
    </row>
    <row r="215" ht="6.0" customHeight="1">
      <c r="A215" s="104"/>
      <c r="B215" s="155"/>
      <c r="C215" s="104"/>
      <c r="D215" s="50"/>
      <c r="E215" s="50"/>
      <c r="F215" s="104"/>
      <c r="G215" s="56"/>
      <c r="H215" s="56"/>
      <c r="I215" s="149"/>
      <c r="J215" s="56"/>
      <c r="K215" s="56"/>
      <c r="L215" s="56"/>
      <c r="M215" s="56"/>
      <c r="N215" s="56"/>
      <c r="O215" s="56"/>
      <c r="P215" s="56"/>
      <c r="Q215" s="56"/>
      <c r="R215" s="56"/>
      <c r="S215" s="56"/>
      <c r="T215" s="56"/>
      <c r="U215" s="56"/>
      <c r="V215" s="56"/>
      <c r="W215" s="56"/>
      <c r="X215" s="56"/>
      <c r="Y215" s="56"/>
      <c r="Z215" s="56"/>
    </row>
    <row r="216">
      <c r="A216" s="50"/>
      <c r="B216" s="156" t="s">
        <v>216</v>
      </c>
      <c r="C216" s="157"/>
      <c r="D216" s="180"/>
      <c r="E216" s="180"/>
      <c r="F216" s="180"/>
      <c r="G216" s="180"/>
      <c r="H216" s="203"/>
      <c r="I216" s="204"/>
      <c r="J216" s="50"/>
      <c r="K216" s="50"/>
      <c r="L216" s="50"/>
      <c r="M216" s="50"/>
      <c r="N216" s="50"/>
      <c r="O216" s="50"/>
      <c r="P216" s="50"/>
      <c r="Q216" s="50"/>
      <c r="R216" s="50"/>
      <c r="S216" s="50"/>
      <c r="T216" s="50"/>
      <c r="U216" s="50"/>
      <c r="V216" s="50"/>
      <c r="W216" s="50"/>
    </row>
    <row r="217">
      <c r="A217" s="50"/>
      <c r="B217" s="138" t="s">
        <v>200</v>
      </c>
      <c r="C217" s="138" t="s">
        <v>219</v>
      </c>
      <c r="D217" s="186" t="s">
        <v>180</v>
      </c>
      <c r="E217" s="205" t="s">
        <v>118</v>
      </c>
      <c r="F217" s="139" t="s">
        <v>169</v>
      </c>
      <c r="G217" s="205" t="s">
        <v>114</v>
      </c>
      <c r="H217" s="186" t="s">
        <v>171</v>
      </c>
      <c r="I217" s="187" t="s">
        <v>242</v>
      </c>
      <c r="J217" s="50"/>
      <c r="K217" s="50"/>
      <c r="L217" s="50"/>
      <c r="M217" s="50"/>
      <c r="N217" s="50"/>
      <c r="O217" s="50"/>
      <c r="P217" s="50"/>
      <c r="Q217" s="50"/>
      <c r="R217" s="50"/>
      <c r="S217" s="50"/>
    </row>
    <row r="218">
      <c r="A218" s="50"/>
      <c r="B218" s="164" t="s">
        <v>259</v>
      </c>
      <c r="C218" s="165" t="s">
        <v>220</v>
      </c>
      <c r="D218" s="182">
        <v>40.0</v>
      </c>
      <c r="E218" s="189">
        <v>300.0</v>
      </c>
      <c r="F218" s="116">
        <v>10.0</v>
      </c>
      <c r="G218" s="188">
        <v>0.0</v>
      </c>
      <c r="H218" s="189">
        <v>500.0</v>
      </c>
      <c r="I218" s="206">
        <v>0.0</v>
      </c>
      <c r="J218" s="3"/>
      <c r="L218" s="50"/>
      <c r="M218" s="50"/>
      <c r="N218" s="50"/>
      <c r="O218" s="50"/>
      <c r="P218" s="50"/>
      <c r="Q218" s="50"/>
      <c r="R218" s="50"/>
      <c r="S218" s="50"/>
      <c r="T218" s="50"/>
      <c r="U218" s="50"/>
      <c r="V218" s="50"/>
      <c r="W218" s="50"/>
    </row>
    <row r="219">
      <c r="A219" s="50"/>
      <c r="B219" s="166"/>
      <c r="C219" s="165" t="s">
        <v>221</v>
      </c>
      <c r="D219" s="188">
        <v>0.0</v>
      </c>
      <c r="E219" s="190">
        <v>0.0</v>
      </c>
      <c r="G219" s="188">
        <v>0.0</v>
      </c>
      <c r="H219" s="184">
        <v>200.0</v>
      </c>
      <c r="I219" s="206">
        <v>0.0</v>
      </c>
      <c r="J219" s="3"/>
      <c r="L219" s="50"/>
      <c r="M219" s="50"/>
      <c r="N219" s="50"/>
      <c r="O219" s="50"/>
      <c r="P219" s="50"/>
      <c r="Q219" s="50"/>
      <c r="R219" s="50"/>
      <c r="S219" s="50"/>
      <c r="T219" s="50"/>
      <c r="U219" s="50"/>
      <c r="V219" s="50"/>
      <c r="W219" s="50"/>
    </row>
    <row r="220">
      <c r="A220" s="50"/>
      <c r="B220" s="166"/>
      <c r="C220" s="207" t="s">
        <v>222</v>
      </c>
      <c r="D220" s="190">
        <v>0.0</v>
      </c>
      <c r="E220" s="190">
        <v>0.0</v>
      </c>
      <c r="F220" s="145"/>
      <c r="G220" s="184">
        <v>3.0</v>
      </c>
      <c r="H220" s="208">
        <v>0.0</v>
      </c>
      <c r="I220" s="209">
        <v>3.0</v>
      </c>
      <c r="J220" s="210"/>
      <c r="K220" s="211"/>
      <c r="L220" s="3"/>
      <c r="N220" s="50"/>
      <c r="O220" s="50"/>
      <c r="P220" s="50"/>
      <c r="Q220" s="50"/>
      <c r="R220" s="50"/>
      <c r="S220" s="50"/>
      <c r="T220" s="50"/>
      <c r="U220" s="50"/>
      <c r="V220" s="50"/>
      <c r="W220" s="50"/>
      <c r="X220" s="50"/>
      <c r="Y220" s="50"/>
      <c r="Z220" s="50"/>
    </row>
    <row r="221">
      <c r="A221" s="50"/>
      <c r="B221" s="168"/>
      <c r="C221" s="169" t="s">
        <v>223</v>
      </c>
      <c r="D221" s="192" t="s">
        <v>157</v>
      </c>
      <c r="E221" s="192" t="s">
        <v>157</v>
      </c>
      <c r="F221" s="170"/>
      <c r="G221" s="185">
        <v>45.0</v>
      </c>
      <c r="H221" s="192" t="s">
        <v>157</v>
      </c>
      <c r="I221" s="212">
        <v>100.0</v>
      </c>
      <c r="J221" s="213"/>
      <c r="K221" s="107"/>
      <c r="L221" s="107"/>
      <c r="M221" s="50"/>
      <c r="N221" s="50"/>
      <c r="O221" s="50"/>
      <c r="P221" s="50"/>
      <c r="Q221" s="50"/>
      <c r="R221" s="50"/>
      <c r="S221" s="50"/>
      <c r="T221" s="50"/>
      <c r="U221" s="50"/>
      <c r="V221" s="50"/>
      <c r="W221" s="50"/>
      <c r="X221" s="50"/>
      <c r="Y221" s="50"/>
      <c r="Z221" s="50"/>
    </row>
    <row r="222" ht="6.0" customHeight="1">
      <c r="A222" s="104"/>
      <c r="B222" s="155"/>
      <c r="C222" s="104"/>
      <c r="D222" s="50"/>
      <c r="E222" s="50"/>
      <c r="F222" s="104"/>
      <c r="G222" s="50"/>
      <c r="H222" s="50"/>
      <c r="I222" s="106"/>
      <c r="J222" s="50"/>
      <c r="K222" s="50"/>
      <c r="L222" s="50"/>
      <c r="M222" s="50"/>
      <c r="N222" s="50"/>
      <c r="O222" s="50"/>
      <c r="P222" s="50"/>
      <c r="Q222" s="50"/>
      <c r="R222" s="50"/>
      <c r="S222" s="50"/>
      <c r="T222" s="50"/>
      <c r="U222" s="50"/>
      <c r="V222" s="50"/>
      <c r="W222" s="50"/>
      <c r="X222" s="50"/>
      <c r="Y222" s="50"/>
      <c r="Z222" s="50"/>
    </row>
    <row r="223">
      <c r="A223" s="50"/>
      <c r="B223" s="50"/>
      <c r="C223" s="50"/>
      <c r="D223" s="50"/>
      <c r="E223" s="50"/>
      <c r="F223" s="50"/>
      <c r="G223" s="50"/>
      <c r="H223" s="50"/>
      <c r="I223" s="106"/>
      <c r="J223" s="50"/>
      <c r="K223" s="50"/>
      <c r="L223" s="50"/>
      <c r="M223" s="50"/>
      <c r="N223" s="50"/>
      <c r="O223" s="50"/>
      <c r="P223" s="50"/>
      <c r="Q223" s="50"/>
      <c r="R223" s="50"/>
      <c r="S223" s="50"/>
      <c r="T223" s="50"/>
      <c r="U223" s="50"/>
      <c r="V223" s="50"/>
      <c r="W223" s="50"/>
      <c r="X223" s="50"/>
      <c r="Y223" s="50"/>
      <c r="Z223" s="50"/>
    </row>
    <row r="224">
      <c r="A224" s="50"/>
      <c r="B224" s="50"/>
      <c r="C224" s="50"/>
      <c r="D224" s="50"/>
      <c r="E224" s="50"/>
      <c r="F224" s="50"/>
      <c r="G224" s="50"/>
      <c r="H224" s="50"/>
      <c r="I224" s="106"/>
      <c r="J224" s="50"/>
      <c r="K224" s="50"/>
      <c r="L224" s="50"/>
      <c r="M224" s="50"/>
      <c r="N224" s="50"/>
      <c r="O224" s="50"/>
      <c r="P224" s="50"/>
      <c r="Q224" s="50"/>
      <c r="R224" s="50"/>
      <c r="S224" s="50"/>
      <c r="T224" s="50"/>
      <c r="U224" s="50"/>
      <c r="V224" s="50"/>
      <c r="W224" s="50"/>
      <c r="X224" s="50"/>
      <c r="Y224" s="50"/>
      <c r="Z224" s="50"/>
    </row>
    <row r="225">
      <c r="A225" s="50"/>
      <c r="B225" s="138" t="s">
        <v>200</v>
      </c>
      <c r="C225" s="138" t="s">
        <v>201</v>
      </c>
      <c r="D225" s="138" t="s">
        <v>202</v>
      </c>
      <c r="E225" s="138" t="s">
        <v>203</v>
      </c>
      <c r="F225" s="138" t="s">
        <v>204</v>
      </c>
      <c r="G225" s="138" t="s">
        <v>205</v>
      </c>
      <c r="H225" s="138" t="s">
        <v>206</v>
      </c>
      <c r="I225" s="153" t="s">
        <v>207</v>
      </c>
      <c r="J225" s="160" t="s">
        <v>238</v>
      </c>
      <c r="K225" s="138" t="s">
        <v>208</v>
      </c>
      <c r="L225" s="138" t="s">
        <v>209</v>
      </c>
      <c r="M225" s="138" t="s">
        <v>210</v>
      </c>
      <c r="N225" s="50"/>
      <c r="O225" s="50"/>
      <c r="P225" s="50"/>
      <c r="Q225" s="50"/>
      <c r="R225" s="50"/>
      <c r="S225" s="50"/>
      <c r="T225" s="50"/>
      <c r="U225" s="50"/>
      <c r="V225" s="50"/>
      <c r="W225" s="50"/>
      <c r="X225" s="50"/>
      <c r="Y225" s="50"/>
      <c r="Z225" s="50"/>
    </row>
    <row r="226">
      <c r="A226" s="50"/>
      <c r="B226" s="109" t="s">
        <v>265</v>
      </c>
      <c r="C226" s="109">
        <v>30.0</v>
      </c>
      <c r="D226" s="109">
        <v>10.0</v>
      </c>
      <c r="E226" s="109">
        <v>100.0</v>
      </c>
      <c r="F226" s="82" t="s">
        <v>170</v>
      </c>
      <c r="G226" s="109" t="s">
        <v>239</v>
      </c>
      <c r="H226" s="109" t="s">
        <v>283</v>
      </c>
      <c r="I226" s="82" t="s">
        <v>214</v>
      </c>
      <c r="J226" s="177" t="s">
        <v>123</v>
      </c>
      <c r="K226" s="82" t="s">
        <v>285</v>
      </c>
      <c r="L226" s="82" t="s">
        <v>213</v>
      </c>
      <c r="M226" s="82" t="s">
        <v>268</v>
      </c>
      <c r="N226" s="50"/>
      <c r="O226" s="50"/>
      <c r="P226" s="50"/>
      <c r="Q226" s="50"/>
      <c r="R226" s="50"/>
      <c r="S226" s="50"/>
      <c r="T226" s="50"/>
      <c r="U226" s="50"/>
      <c r="V226" s="50"/>
      <c r="W226" s="50"/>
      <c r="X226" s="50"/>
      <c r="Y226" s="50"/>
      <c r="Z226" s="50"/>
    </row>
    <row r="227" ht="6.0" customHeight="1">
      <c r="A227" s="104"/>
      <c r="B227" s="155"/>
      <c r="C227" s="104"/>
      <c r="D227" s="50"/>
      <c r="E227" s="50"/>
      <c r="F227" s="104"/>
      <c r="G227" s="56"/>
      <c r="H227" s="56"/>
      <c r="I227" s="149"/>
      <c r="J227" s="56"/>
      <c r="K227" s="56"/>
      <c r="L227" s="56"/>
      <c r="M227" s="56"/>
      <c r="N227" s="56"/>
      <c r="O227" s="56"/>
      <c r="P227" s="56"/>
      <c r="Q227" s="56"/>
      <c r="R227" s="56"/>
      <c r="S227" s="56"/>
      <c r="T227" s="56"/>
      <c r="U227" s="56"/>
      <c r="V227" s="56"/>
      <c r="W227" s="56"/>
      <c r="X227" s="56"/>
      <c r="Y227" s="56"/>
      <c r="Z227" s="56"/>
    </row>
    <row r="228">
      <c r="A228" s="50"/>
      <c r="B228" s="156" t="s">
        <v>216</v>
      </c>
      <c r="C228" s="157"/>
      <c r="D228" s="180"/>
      <c r="E228" s="180"/>
      <c r="F228" s="180"/>
      <c r="G228" s="180"/>
      <c r="H228" s="180"/>
      <c r="I228" s="50"/>
      <c r="J228" s="50"/>
      <c r="K228" s="50"/>
      <c r="L228" s="50"/>
      <c r="M228" s="50"/>
      <c r="N228" s="50"/>
      <c r="O228" s="50"/>
      <c r="P228" s="50"/>
      <c r="Q228" s="50"/>
      <c r="R228" s="50"/>
      <c r="S228" s="50"/>
      <c r="T228" s="50"/>
      <c r="U228" s="50"/>
    </row>
    <row r="229">
      <c r="A229" s="50"/>
      <c r="B229" s="138" t="s">
        <v>200</v>
      </c>
      <c r="C229" s="138" t="s">
        <v>219</v>
      </c>
      <c r="D229" s="186" t="s">
        <v>180</v>
      </c>
      <c r="E229" s="205" t="s">
        <v>170</v>
      </c>
      <c r="F229" s="205" t="s">
        <v>114</v>
      </c>
      <c r="G229" s="186" t="s">
        <v>171</v>
      </c>
      <c r="H229" s="187" t="s">
        <v>242</v>
      </c>
      <c r="I229" s="50"/>
      <c r="J229" s="50"/>
      <c r="K229" s="50"/>
      <c r="L229" s="50"/>
      <c r="M229" s="50"/>
      <c r="N229" s="50"/>
      <c r="O229" s="50"/>
    </row>
    <row r="230">
      <c r="A230" s="50"/>
      <c r="B230" s="164" t="s">
        <v>265</v>
      </c>
      <c r="C230" s="165" t="s">
        <v>220</v>
      </c>
      <c r="D230" s="182">
        <v>40.0</v>
      </c>
      <c r="E230" s="189">
        <v>1.0</v>
      </c>
      <c r="F230" s="188">
        <v>0.0</v>
      </c>
      <c r="G230" s="189">
        <v>500.0</v>
      </c>
      <c r="H230" s="214">
        <v>0.0</v>
      </c>
      <c r="I230" s="50"/>
      <c r="J230" s="50"/>
      <c r="K230" s="50"/>
      <c r="L230" s="50"/>
      <c r="M230" s="50"/>
      <c r="N230" s="50"/>
      <c r="O230" s="50"/>
      <c r="P230" s="50"/>
      <c r="Q230" s="50"/>
      <c r="R230" s="50"/>
      <c r="S230" s="50"/>
    </row>
    <row r="231">
      <c r="A231" s="50"/>
      <c r="B231" s="166"/>
      <c r="C231" s="165" t="s">
        <v>221</v>
      </c>
      <c r="D231" s="188">
        <v>0.0</v>
      </c>
      <c r="E231" s="190">
        <v>0.0</v>
      </c>
      <c r="F231" s="188">
        <v>0.0</v>
      </c>
      <c r="G231" s="184">
        <v>300.0</v>
      </c>
      <c r="H231" s="214">
        <v>0.0</v>
      </c>
      <c r="I231" s="50"/>
      <c r="J231" s="50"/>
      <c r="K231" s="50"/>
      <c r="L231" s="50"/>
      <c r="M231" s="50"/>
      <c r="N231" s="50"/>
      <c r="O231" s="50"/>
      <c r="P231" s="50"/>
      <c r="Q231" s="50"/>
      <c r="R231" s="50"/>
      <c r="S231" s="50"/>
    </row>
    <row r="232">
      <c r="A232" s="50"/>
      <c r="B232" s="166"/>
      <c r="C232" s="165" t="s">
        <v>222</v>
      </c>
      <c r="D232" s="190">
        <v>0.0</v>
      </c>
      <c r="E232" s="208">
        <v>0.0</v>
      </c>
      <c r="F232" s="184">
        <v>5.0</v>
      </c>
      <c r="G232" s="208">
        <v>0.0</v>
      </c>
      <c r="H232" s="215">
        <v>3.0</v>
      </c>
      <c r="I232" s="3"/>
      <c r="J232" s="3"/>
      <c r="K232" s="107"/>
      <c r="L232" s="50"/>
      <c r="M232" s="50"/>
      <c r="N232" s="50"/>
      <c r="O232" s="50"/>
      <c r="P232" s="50"/>
      <c r="Q232" s="50"/>
      <c r="R232" s="50"/>
      <c r="S232" s="50"/>
      <c r="T232" s="50"/>
      <c r="U232" s="50"/>
      <c r="V232" s="50"/>
      <c r="W232" s="50"/>
    </row>
    <row r="233">
      <c r="A233" s="50"/>
      <c r="B233" s="168"/>
      <c r="C233" s="169" t="s">
        <v>223</v>
      </c>
      <c r="D233" s="192" t="s">
        <v>157</v>
      </c>
      <c r="E233" s="192" t="s">
        <v>157</v>
      </c>
      <c r="F233" s="185">
        <v>60.0</v>
      </c>
      <c r="G233" s="192" t="s">
        <v>157</v>
      </c>
      <c r="H233" s="216">
        <v>100.0</v>
      </c>
      <c r="I233" s="107"/>
      <c r="J233" s="107"/>
      <c r="K233" s="107"/>
      <c r="L233" s="50"/>
      <c r="M233" s="50"/>
      <c r="N233" s="50"/>
      <c r="O233" s="50"/>
      <c r="P233" s="50"/>
      <c r="Q233" s="50"/>
      <c r="R233" s="50"/>
      <c r="S233" s="50"/>
      <c r="T233" s="50"/>
      <c r="U233" s="50"/>
      <c r="V233" s="50"/>
      <c r="W233" s="50"/>
    </row>
    <row r="234" ht="6.0" customHeight="1">
      <c r="A234" s="104"/>
      <c r="B234" s="155"/>
      <c r="C234" s="104"/>
      <c r="D234" s="50"/>
      <c r="E234" s="50"/>
      <c r="F234" s="104"/>
      <c r="G234" s="50"/>
      <c r="H234" s="50"/>
      <c r="I234" s="106"/>
      <c r="J234" s="50"/>
      <c r="K234" s="50"/>
      <c r="L234" s="50"/>
      <c r="M234" s="50"/>
      <c r="N234" s="50"/>
      <c r="O234" s="50"/>
      <c r="P234" s="50"/>
      <c r="Q234" s="50"/>
      <c r="R234" s="50"/>
      <c r="S234" s="50"/>
      <c r="T234" s="50"/>
      <c r="U234" s="50"/>
      <c r="V234" s="50"/>
      <c r="W234" s="50"/>
      <c r="X234" s="50"/>
      <c r="Y234" s="50"/>
      <c r="Z234" s="50"/>
    </row>
    <row r="235">
      <c r="A235" s="50"/>
      <c r="B235" s="50"/>
      <c r="C235" s="50"/>
      <c r="D235" s="50"/>
      <c r="E235" s="50"/>
      <c r="F235" s="50"/>
      <c r="G235" s="50"/>
      <c r="H235" s="50"/>
      <c r="I235" s="106"/>
      <c r="J235" s="50"/>
      <c r="K235" s="50"/>
      <c r="L235" s="50"/>
      <c r="M235" s="50"/>
      <c r="N235" s="50"/>
      <c r="O235" s="50"/>
      <c r="P235" s="50"/>
      <c r="Q235" s="50"/>
      <c r="R235" s="50"/>
      <c r="S235" s="50"/>
      <c r="T235" s="50"/>
      <c r="U235" s="50"/>
      <c r="V235" s="50"/>
      <c r="W235" s="50"/>
      <c r="X235" s="50"/>
      <c r="Y235" s="50"/>
      <c r="Z235" s="50"/>
    </row>
    <row r="236" ht="6.0" customHeight="1">
      <c r="A236" s="104"/>
      <c r="B236" s="155"/>
      <c r="C236" s="104"/>
      <c r="D236" s="50"/>
      <c r="E236" s="50"/>
      <c r="F236" s="104"/>
      <c r="G236" s="50"/>
      <c r="H236" s="50"/>
      <c r="I236" s="106"/>
      <c r="J236" s="50"/>
      <c r="K236" s="50"/>
      <c r="L236" s="50"/>
      <c r="M236" s="50"/>
      <c r="N236" s="50"/>
      <c r="O236" s="50"/>
      <c r="P236" s="50"/>
      <c r="Q236" s="50"/>
      <c r="R236" s="50"/>
      <c r="S236" s="50"/>
      <c r="T236" s="50"/>
      <c r="U236" s="50"/>
      <c r="V236" s="50"/>
      <c r="W236" s="50"/>
      <c r="X236" s="50"/>
      <c r="Y236" s="50"/>
      <c r="Z236" s="50"/>
    </row>
    <row r="237">
      <c r="A237" s="50"/>
      <c r="B237" s="104"/>
      <c r="C237" s="50"/>
      <c r="D237" s="50"/>
      <c r="E237" s="50"/>
      <c r="F237" s="50"/>
      <c r="G237" s="50"/>
      <c r="H237" s="50"/>
      <c r="I237" s="106"/>
      <c r="J237" s="50"/>
      <c r="K237" s="50"/>
      <c r="L237" s="50"/>
      <c r="M237" s="50"/>
      <c r="N237" s="50"/>
      <c r="O237" s="50"/>
      <c r="P237" s="50"/>
      <c r="Q237" s="50"/>
      <c r="R237" s="50"/>
      <c r="S237" s="50"/>
      <c r="T237" s="50"/>
      <c r="U237" s="50"/>
      <c r="V237" s="50"/>
      <c r="W237" s="50"/>
      <c r="X237" s="50"/>
      <c r="Y237" s="50"/>
      <c r="Z237" s="50"/>
    </row>
    <row r="238">
      <c r="A238" s="50"/>
      <c r="B238" s="50"/>
      <c r="C238" s="50"/>
      <c r="D238" s="50"/>
      <c r="E238" s="50"/>
      <c r="F238" s="50"/>
      <c r="G238" s="50"/>
      <c r="H238" s="50"/>
      <c r="I238" s="106"/>
      <c r="J238" s="50"/>
      <c r="K238" s="50"/>
      <c r="L238" s="50"/>
      <c r="M238" s="50"/>
      <c r="N238" s="50"/>
      <c r="O238" s="50"/>
      <c r="P238" s="50"/>
      <c r="Q238" s="50"/>
      <c r="R238" s="50"/>
      <c r="S238" s="50"/>
      <c r="T238" s="50"/>
      <c r="U238" s="50"/>
      <c r="V238" s="50"/>
      <c r="W238" s="50"/>
      <c r="X238" s="50"/>
      <c r="Y238" s="50"/>
      <c r="Z238" s="50"/>
    </row>
    <row r="239">
      <c r="A239" s="50"/>
      <c r="B239" s="50"/>
      <c r="C239" s="50"/>
      <c r="D239" s="50"/>
      <c r="E239" s="50"/>
      <c r="F239" s="50"/>
      <c r="G239" s="50"/>
      <c r="H239" s="50"/>
      <c r="I239" s="106"/>
      <c r="J239" s="50"/>
      <c r="K239" s="50"/>
      <c r="L239" s="50"/>
      <c r="M239" s="50"/>
      <c r="N239" s="50"/>
      <c r="O239" s="50"/>
      <c r="P239" s="50"/>
      <c r="Q239" s="50"/>
      <c r="R239" s="50"/>
      <c r="S239" s="50"/>
      <c r="T239" s="50"/>
      <c r="U239" s="50"/>
      <c r="V239" s="50"/>
      <c r="W239" s="50"/>
      <c r="X239" s="50"/>
      <c r="Y239" s="50"/>
      <c r="Z239" s="50"/>
    </row>
    <row r="240">
      <c r="A240" s="50"/>
      <c r="B240" s="138" t="s">
        <v>224</v>
      </c>
      <c r="C240" s="50"/>
      <c r="D240" s="50"/>
      <c r="E240" s="50"/>
      <c r="F240" s="50"/>
      <c r="G240" s="50"/>
      <c r="H240" s="50"/>
      <c r="I240" s="106"/>
      <c r="J240" s="50"/>
      <c r="K240" s="50"/>
      <c r="L240" s="50"/>
      <c r="M240" s="50"/>
      <c r="N240" s="50"/>
      <c r="O240" s="50"/>
      <c r="P240" s="50"/>
      <c r="Q240" s="50"/>
      <c r="R240" s="50"/>
      <c r="S240" s="50"/>
      <c r="T240" s="50"/>
      <c r="U240" s="50"/>
      <c r="V240" s="50"/>
      <c r="W240" s="50"/>
      <c r="X240" s="50"/>
      <c r="Y240" s="50"/>
      <c r="Z240" s="50"/>
    </row>
    <row r="241">
      <c r="A241" s="50"/>
      <c r="B241" s="172" t="s">
        <v>227</v>
      </c>
      <c r="C241" s="109" t="s">
        <v>91</v>
      </c>
      <c r="D241" s="109" t="s">
        <v>157</v>
      </c>
      <c r="E241" s="50"/>
      <c r="F241" s="50"/>
      <c r="G241" s="50"/>
      <c r="H241" s="50"/>
      <c r="I241" s="106"/>
      <c r="J241" s="50"/>
      <c r="K241" s="50"/>
      <c r="L241" s="50"/>
      <c r="M241" s="50"/>
      <c r="N241" s="50"/>
      <c r="O241" s="50"/>
      <c r="P241" s="50"/>
      <c r="Q241" s="50"/>
      <c r="R241" s="50"/>
      <c r="S241" s="50"/>
      <c r="T241" s="50"/>
      <c r="U241" s="50"/>
      <c r="V241" s="50"/>
      <c r="W241" s="50"/>
      <c r="X241" s="50"/>
      <c r="Y241" s="50"/>
      <c r="Z241" s="50"/>
    </row>
    <row r="242">
      <c r="A242" s="50"/>
      <c r="B242" s="172" t="s">
        <v>228</v>
      </c>
      <c r="C242" s="82" t="s">
        <v>286</v>
      </c>
      <c r="D242" s="82" t="s">
        <v>157</v>
      </c>
      <c r="E242" s="50"/>
      <c r="F242" s="50"/>
      <c r="G242" s="50"/>
      <c r="H242" s="50"/>
      <c r="I242" s="106"/>
      <c r="J242" s="50"/>
      <c r="K242" s="50"/>
      <c r="L242" s="50"/>
      <c r="M242" s="50"/>
      <c r="N242" s="50"/>
      <c r="O242" s="50"/>
      <c r="P242" s="50"/>
      <c r="Q242" s="50"/>
      <c r="R242" s="50"/>
      <c r="S242" s="50"/>
      <c r="T242" s="50"/>
      <c r="U242" s="50"/>
      <c r="V242" s="50"/>
      <c r="W242" s="50"/>
      <c r="X242" s="50"/>
      <c r="Y242" s="50"/>
      <c r="Z242" s="50"/>
    </row>
    <row r="243">
      <c r="A243" s="50"/>
      <c r="B243" s="172" t="s">
        <v>230</v>
      </c>
      <c r="C243" s="109" t="s">
        <v>231</v>
      </c>
      <c r="D243" s="109" t="s">
        <v>270</v>
      </c>
      <c r="E243" s="109" t="s">
        <v>271</v>
      </c>
      <c r="F243" s="109" t="s">
        <v>272</v>
      </c>
      <c r="G243" s="109" t="s">
        <v>273</v>
      </c>
      <c r="H243" s="109" t="s">
        <v>274</v>
      </c>
      <c r="I243" s="50"/>
      <c r="J243" s="50"/>
      <c r="K243" s="50"/>
      <c r="L243" s="50"/>
      <c r="M243" s="50"/>
      <c r="N243" s="50"/>
      <c r="O243" s="50"/>
      <c r="P243" s="50"/>
      <c r="Q243" s="50"/>
      <c r="R243" s="50"/>
      <c r="S243" s="50"/>
      <c r="T243" s="50"/>
      <c r="U243" s="50"/>
      <c r="V243" s="50"/>
      <c r="W243" s="50"/>
      <c r="X243" s="50"/>
    </row>
    <row r="244">
      <c r="A244" s="50"/>
      <c r="B244" s="176" t="s">
        <v>232</v>
      </c>
      <c r="C244" s="82" t="s">
        <v>213</v>
      </c>
      <c r="D244" s="82" t="s">
        <v>213</v>
      </c>
      <c r="E244" s="82" t="s">
        <v>213</v>
      </c>
      <c r="F244" s="82" t="s">
        <v>213</v>
      </c>
      <c r="G244" s="82" t="s">
        <v>213</v>
      </c>
      <c r="H244" s="82" t="s">
        <v>213</v>
      </c>
      <c r="I244" s="50"/>
      <c r="J244" s="50"/>
      <c r="K244" s="50"/>
      <c r="L244" s="50"/>
      <c r="M244" s="50"/>
      <c r="N244" s="50"/>
      <c r="O244" s="50"/>
      <c r="P244" s="50"/>
      <c r="Q244" s="50"/>
      <c r="R244" s="50"/>
      <c r="S244" s="50"/>
      <c r="T244" s="50"/>
      <c r="U244" s="50"/>
      <c r="V244" s="50"/>
      <c r="W244" s="50"/>
      <c r="X244" s="50"/>
    </row>
    <row r="245">
      <c r="A245" s="50"/>
      <c r="B245" s="50"/>
      <c r="C245" s="50"/>
      <c r="D245" s="50"/>
      <c r="E245" s="50"/>
      <c r="F245" s="50"/>
      <c r="G245" s="50"/>
      <c r="H245" s="50"/>
      <c r="I245" s="106"/>
      <c r="J245" s="50"/>
      <c r="K245" s="50"/>
      <c r="L245" s="50"/>
      <c r="M245" s="50"/>
      <c r="N245" s="50"/>
      <c r="O245" s="50"/>
      <c r="P245" s="50"/>
      <c r="Q245" s="50"/>
      <c r="R245" s="50"/>
      <c r="S245" s="50"/>
      <c r="T245" s="50"/>
      <c r="U245" s="50"/>
      <c r="V245" s="50"/>
      <c r="W245" s="50"/>
      <c r="X245" s="50"/>
      <c r="Y245" s="50"/>
      <c r="Z245" s="50"/>
    </row>
    <row r="246">
      <c r="A246" s="50"/>
      <c r="B246" s="50"/>
      <c r="C246" s="50"/>
      <c r="D246" s="50"/>
      <c r="E246" s="50"/>
      <c r="F246" s="50"/>
      <c r="G246" s="50"/>
      <c r="H246" s="50"/>
      <c r="I246" s="106"/>
      <c r="J246" s="50"/>
      <c r="K246" s="50"/>
      <c r="L246" s="50"/>
      <c r="M246" s="50"/>
      <c r="N246" s="50"/>
      <c r="O246" s="50"/>
      <c r="P246" s="50"/>
      <c r="Q246" s="50"/>
      <c r="R246" s="50"/>
      <c r="S246" s="50"/>
      <c r="T246" s="50"/>
      <c r="U246" s="50"/>
      <c r="V246" s="50"/>
      <c r="W246" s="50"/>
      <c r="X246" s="50"/>
      <c r="Y246" s="50"/>
      <c r="Z246" s="50"/>
    </row>
    <row r="247">
      <c r="A247" s="50"/>
      <c r="B247" s="124" t="s">
        <v>287</v>
      </c>
      <c r="C247" s="125"/>
      <c r="D247" s="125"/>
      <c r="E247" s="125"/>
      <c r="F247" s="126"/>
      <c r="G247" s="126"/>
      <c r="H247" s="126"/>
      <c r="I247" s="127"/>
      <c r="J247" s="126"/>
      <c r="K247" s="126"/>
      <c r="L247" s="126"/>
      <c r="M247" s="126"/>
      <c r="N247" s="126"/>
      <c r="O247" s="126"/>
      <c r="P247" s="126"/>
      <c r="Q247" s="126"/>
      <c r="R247" s="126"/>
      <c r="S247" s="126"/>
      <c r="T247" s="126"/>
      <c r="U247" s="126"/>
      <c r="V247" s="126"/>
      <c r="W247" s="126"/>
      <c r="X247" s="126"/>
      <c r="Y247" s="126"/>
      <c r="Z247" s="126"/>
    </row>
    <row r="248">
      <c r="A248" s="50"/>
      <c r="B248" s="50"/>
      <c r="C248" s="50"/>
      <c r="D248" s="50"/>
      <c r="E248" s="50"/>
      <c r="F248" s="50"/>
      <c r="G248" s="50"/>
      <c r="H248" s="50"/>
      <c r="I248" s="106"/>
      <c r="J248" s="50"/>
      <c r="K248" s="50"/>
      <c r="L248" s="50"/>
      <c r="M248" s="50"/>
      <c r="N248" s="50"/>
      <c r="O248" s="50"/>
      <c r="P248" s="50"/>
      <c r="Q248" s="50"/>
      <c r="R248" s="50"/>
      <c r="S248" s="50"/>
      <c r="T248" s="50"/>
      <c r="U248" s="50"/>
      <c r="V248" s="50"/>
      <c r="W248" s="50"/>
      <c r="X248" s="50"/>
      <c r="Y248" s="50"/>
      <c r="Z248" s="50"/>
    </row>
    <row r="249">
      <c r="A249" s="50"/>
      <c r="B249" s="128" t="s">
        <v>173</v>
      </c>
      <c r="C249" s="129" t="s">
        <v>174</v>
      </c>
      <c r="D249" s="130"/>
      <c r="E249" s="131"/>
      <c r="F249" s="60"/>
      <c r="G249" s="50"/>
      <c r="H249" s="60"/>
      <c r="I249" s="149"/>
      <c r="J249" s="104"/>
      <c r="K249" s="222"/>
      <c r="L249" s="104"/>
      <c r="M249" s="50"/>
      <c r="N249" s="50"/>
      <c r="O249" s="50"/>
      <c r="P249" s="50"/>
      <c r="Q249" s="50"/>
      <c r="R249" s="50"/>
      <c r="S249" s="50"/>
      <c r="T249" s="50"/>
      <c r="U249" s="50"/>
      <c r="V249" s="50"/>
      <c r="W249" s="50"/>
      <c r="X249" s="50"/>
      <c r="Y249" s="50"/>
      <c r="Z249" s="50"/>
    </row>
    <row r="250">
      <c r="A250" s="50"/>
      <c r="B250" s="147" t="s">
        <v>147</v>
      </c>
      <c r="C250" s="133" t="str">
        <f>C8</f>
        <v>死罪人と首切り役人</v>
      </c>
      <c r="D250" s="134"/>
      <c r="E250" s="135"/>
      <c r="F250" s="60"/>
      <c r="G250" s="50"/>
      <c r="H250" s="60"/>
      <c r="I250" s="223"/>
      <c r="J250" s="104"/>
      <c r="K250" s="104"/>
      <c r="L250" s="104"/>
      <c r="M250" s="222"/>
      <c r="N250" s="50"/>
      <c r="O250" s="50"/>
      <c r="P250" s="50"/>
      <c r="Q250" s="50"/>
      <c r="R250" s="50"/>
      <c r="S250" s="50"/>
      <c r="T250" s="50"/>
      <c r="U250" s="50"/>
      <c r="V250" s="50"/>
      <c r="W250" s="50"/>
      <c r="X250" s="50"/>
      <c r="Y250" s="50"/>
      <c r="Z250" s="50"/>
    </row>
    <row r="251">
      <c r="A251" s="50"/>
      <c r="B251" s="132" t="s">
        <v>176</v>
      </c>
      <c r="C251" s="220">
        <f>E8</f>
        <v>46038.625</v>
      </c>
      <c r="D251" s="137" t="s">
        <v>177</v>
      </c>
      <c r="E251" s="220">
        <f>F8</f>
        <v>46069.45764</v>
      </c>
      <c r="F251" s="50"/>
      <c r="G251" s="50"/>
      <c r="H251" s="60"/>
      <c r="I251" s="106"/>
      <c r="J251" s="50"/>
      <c r="K251" s="50"/>
      <c r="L251" s="50"/>
      <c r="M251" s="50"/>
      <c r="N251" s="50"/>
      <c r="O251" s="50"/>
      <c r="P251" s="50"/>
      <c r="Q251" s="50"/>
      <c r="R251" s="50"/>
      <c r="S251" s="50"/>
      <c r="T251" s="50"/>
      <c r="U251" s="50"/>
      <c r="V251" s="50"/>
      <c r="W251" s="50"/>
      <c r="X251" s="50"/>
      <c r="Y251" s="50"/>
      <c r="Z251" s="50"/>
    </row>
    <row r="252">
      <c r="A252" s="50"/>
      <c r="B252" s="147" t="s">
        <v>196</v>
      </c>
      <c r="C252" s="151" t="s">
        <v>288</v>
      </c>
      <c r="D252" s="178"/>
      <c r="E252" s="179"/>
      <c r="F252" s="50"/>
      <c r="G252" s="50"/>
      <c r="H252" s="60"/>
      <c r="I252" s="106"/>
      <c r="J252" s="50"/>
      <c r="K252" s="50"/>
      <c r="L252" s="50"/>
      <c r="M252" s="50"/>
      <c r="N252" s="50"/>
      <c r="O252" s="50"/>
      <c r="P252" s="50"/>
      <c r="Q252" s="50"/>
      <c r="R252" s="50"/>
      <c r="S252" s="50"/>
      <c r="T252" s="50"/>
      <c r="U252" s="50"/>
      <c r="V252" s="50"/>
      <c r="W252" s="50"/>
      <c r="X252" s="50"/>
      <c r="Y252" s="50"/>
      <c r="Z252" s="50"/>
    </row>
    <row r="253">
      <c r="A253" s="50"/>
      <c r="B253" s="147" t="s">
        <v>198</v>
      </c>
      <c r="C253" s="224" t="s">
        <v>289</v>
      </c>
      <c r="D253" s="63"/>
      <c r="E253" s="63"/>
      <c r="F253" s="50"/>
      <c r="G253" s="50"/>
      <c r="H253" s="50"/>
      <c r="I253" s="106"/>
      <c r="J253" s="50"/>
      <c r="K253" s="50"/>
      <c r="L253" s="50"/>
      <c r="M253" s="50"/>
      <c r="N253" s="50"/>
      <c r="O253" s="50"/>
      <c r="P253" s="50"/>
      <c r="Q253" s="50"/>
      <c r="R253" s="50"/>
      <c r="S253" s="50"/>
      <c r="T253" s="50"/>
      <c r="U253" s="50"/>
      <c r="V253" s="50"/>
      <c r="W253" s="50"/>
      <c r="X253" s="50"/>
      <c r="Y253" s="50"/>
      <c r="Z253" s="50"/>
    </row>
    <row r="254">
      <c r="A254" s="50"/>
      <c r="B254" s="50"/>
      <c r="C254" s="50"/>
      <c r="D254" s="50"/>
      <c r="E254" s="50"/>
      <c r="F254" s="50"/>
      <c r="G254" s="50"/>
      <c r="H254" s="50"/>
      <c r="I254" s="106"/>
      <c r="J254" s="50"/>
      <c r="K254" s="50"/>
      <c r="L254" s="50"/>
      <c r="M254" s="50"/>
      <c r="N254" s="50"/>
      <c r="O254" s="50"/>
      <c r="P254" s="50"/>
      <c r="Q254" s="50"/>
      <c r="R254" s="50"/>
      <c r="S254" s="50"/>
      <c r="T254" s="50"/>
      <c r="U254" s="50"/>
      <c r="V254" s="50"/>
      <c r="W254" s="50"/>
      <c r="X254" s="50"/>
      <c r="Y254" s="50"/>
      <c r="Z254" s="50"/>
    </row>
    <row r="255">
      <c r="A255" s="50"/>
      <c r="B255" s="138" t="s">
        <v>200</v>
      </c>
      <c r="C255" s="138" t="s">
        <v>201</v>
      </c>
      <c r="D255" s="138" t="s">
        <v>202</v>
      </c>
      <c r="E255" s="138" t="s">
        <v>203</v>
      </c>
      <c r="F255" s="138" t="s">
        <v>204</v>
      </c>
      <c r="G255" s="138" t="s">
        <v>205</v>
      </c>
      <c r="H255" s="138" t="s">
        <v>206</v>
      </c>
      <c r="I255" s="153" t="s">
        <v>207</v>
      </c>
      <c r="J255" s="153" t="s">
        <v>290</v>
      </c>
      <c r="K255" s="153" t="s">
        <v>291</v>
      </c>
      <c r="L255" s="138" t="s">
        <v>209</v>
      </c>
      <c r="M255" s="138" t="s">
        <v>210</v>
      </c>
      <c r="N255" s="50"/>
      <c r="O255" s="50"/>
      <c r="P255" s="50"/>
      <c r="Q255" s="50"/>
      <c r="R255" s="50"/>
      <c r="S255" s="50"/>
      <c r="T255" s="50"/>
      <c r="U255" s="50"/>
      <c r="V255" s="50"/>
      <c r="W255" s="50"/>
      <c r="X255" s="50"/>
      <c r="Y255" s="50"/>
      <c r="Z255" s="50"/>
    </row>
    <row r="256">
      <c r="A256" s="50"/>
      <c r="B256" s="109" t="s">
        <v>211</v>
      </c>
      <c r="C256" s="109">
        <v>30.0</v>
      </c>
      <c r="D256" s="109">
        <v>10.0</v>
      </c>
      <c r="E256" s="109">
        <f>D256*10</f>
        <v>100</v>
      </c>
      <c r="F256" s="82" t="s">
        <v>181</v>
      </c>
      <c r="G256" s="109" t="s">
        <v>239</v>
      </c>
      <c r="H256" s="109" t="s">
        <v>98</v>
      </c>
      <c r="I256" s="82" t="s">
        <v>260</v>
      </c>
      <c r="J256" s="109" t="s">
        <v>261</v>
      </c>
      <c r="K256" s="109" t="s">
        <v>292</v>
      </c>
      <c r="L256" s="109" t="s">
        <v>213</v>
      </c>
      <c r="M256" s="82" t="s">
        <v>293</v>
      </c>
      <c r="N256" s="50"/>
      <c r="O256" s="50"/>
      <c r="P256" s="50"/>
      <c r="Q256" s="50"/>
      <c r="R256" s="50"/>
      <c r="S256" s="50"/>
      <c r="T256" s="50"/>
      <c r="U256" s="50"/>
      <c r="V256" s="50"/>
      <c r="W256" s="50"/>
      <c r="X256" s="50"/>
      <c r="Y256" s="50"/>
      <c r="Z256" s="50"/>
    </row>
    <row r="257" ht="6.0" customHeight="1">
      <c r="A257" s="104"/>
      <c r="B257" s="155"/>
      <c r="C257" s="104"/>
      <c r="D257" s="50"/>
      <c r="E257" s="50"/>
      <c r="F257" s="104"/>
      <c r="G257" s="56"/>
      <c r="H257" s="56"/>
      <c r="I257" s="149"/>
      <c r="J257" s="56"/>
      <c r="K257" s="56"/>
      <c r="L257" s="56"/>
      <c r="M257" s="56"/>
      <c r="N257" s="56"/>
      <c r="O257" s="56"/>
      <c r="P257" s="56"/>
      <c r="Q257" s="56"/>
      <c r="R257" s="56"/>
      <c r="S257" s="56"/>
      <c r="T257" s="56"/>
      <c r="U257" s="56"/>
      <c r="V257" s="56"/>
      <c r="W257" s="56"/>
      <c r="X257" s="56"/>
      <c r="Y257" s="56"/>
      <c r="Z257" s="56"/>
    </row>
    <row r="258">
      <c r="A258" s="50"/>
      <c r="B258" s="156" t="s">
        <v>216</v>
      </c>
      <c r="C258" s="157"/>
      <c r="D258" s="157"/>
      <c r="E258" s="157"/>
      <c r="F258" s="50"/>
      <c r="G258" s="50"/>
      <c r="H258" s="225" t="s">
        <v>294</v>
      </c>
      <c r="I258" s="226"/>
      <c r="J258" s="50"/>
      <c r="K258" s="50"/>
      <c r="L258" s="50"/>
      <c r="M258" s="50"/>
      <c r="N258" s="50"/>
      <c r="O258" s="50"/>
      <c r="P258" s="50"/>
      <c r="Q258" s="50"/>
      <c r="R258" s="50"/>
      <c r="S258" s="50"/>
      <c r="T258" s="50"/>
      <c r="U258" s="50"/>
      <c r="V258" s="50"/>
      <c r="W258" s="50"/>
    </row>
    <row r="259">
      <c r="A259" s="50"/>
      <c r="B259" s="138" t="s">
        <v>200</v>
      </c>
      <c r="C259" s="138" t="s">
        <v>219</v>
      </c>
      <c r="D259" s="139" t="s">
        <v>181</v>
      </c>
      <c r="E259" s="139" t="s">
        <v>171</v>
      </c>
      <c r="F259" s="50"/>
      <c r="G259" s="50"/>
      <c r="H259" s="227" t="s">
        <v>295</v>
      </c>
      <c r="I259" s="186" t="s">
        <v>180</v>
      </c>
      <c r="J259" s="50"/>
      <c r="K259" s="50"/>
      <c r="L259" s="50"/>
      <c r="M259" s="50"/>
      <c r="N259" s="50"/>
      <c r="O259" s="50"/>
      <c r="P259" s="50"/>
      <c r="Q259" s="50"/>
      <c r="R259" s="50"/>
      <c r="S259" s="50"/>
      <c r="T259" s="50"/>
      <c r="U259" s="50"/>
      <c r="V259" s="50"/>
      <c r="W259" s="50"/>
    </row>
    <row r="260">
      <c r="A260" s="50"/>
      <c r="B260" s="164" t="s">
        <v>211</v>
      </c>
      <c r="C260" s="165" t="s">
        <v>220</v>
      </c>
      <c r="D260" s="145">
        <v>1.0</v>
      </c>
      <c r="E260" s="145">
        <v>0.0</v>
      </c>
      <c r="F260" s="50"/>
      <c r="G260" s="50"/>
      <c r="H260" s="228" t="s">
        <v>296</v>
      </c>
      <c r="I260" s="229">
        <v>20.0</v>
      </c>
      <c r="J260" s="107"/>
      <c r="K260" s="107"/>
      <c r="L260" s="107"/>
      <c r="M260" s="50"/>
      <c r="N260" s="50"/>
      <c r="O260" s="50"/>
      <c r="P260" s="50"/>
      <c r="Q260" s="50"/>
      <c r="R260" s="50"/>
      <c r="S260" s="50"/>
      <c r="T260" s="50"/>
      <c r="U260" s="50"/>
      <c r="V260" s="50"/>
      <c r="W260" s="50"/>
      <c r="X260" s="50"/>
      <c r="Y260" s="50"/>
      <c r="Z260" s="50"/>
    </row>
    <row r="261">
      <c r="A261" s="50"/>
      <c r="B261" s="166"/>
      <c r="C261" s="165" t="s">
        <v>221</v>
      </c>
      <c r="D261" s="145">
        <v>0.0</v>
      </c>
      <c r="E261" s="145">
        <f>D256*15</f>
        <v>150</v>
      </c>
      <c r="F261" s="50"/>
      <c r="G261" s="50"/>
      <c r="H261" s="228" t="s">
        <v>297</v>
      </c>
      <c r="I261" s="229">
        <v>20.0</v>
      </c>
      <c r="J261" s="107"/>
      <c r="K261" s="107"/>
      <c r="L261" s="107"/>
      <c r="M261" s="50"/>
      <c r="N261" s="50"/>
      <c r="O261" s="50"/>
      <c r="P261" s="50"/>
      <c r="Q261" s="50"/>
      <c r="R261" s="50"/>
      <c r="S261" s="50"/>
      <c r="T261" s="50"/>
      <c r="U261" s="50"/>
      <c r="V261" s="50"/>
      <c r="W261" s="50"/>
      <c r="X261" s="50"/>
      <c r="Y261" s="50"/>
      <c r="Z261" s="50"/>
    </row>
    <row r="262">
      <c r="A262" s="50"/>
      <c r="B262" s="166"/>
      <c r="C262" s="165" t="s">
        <v>222</v>
      </c>
      <c r="D262" s="145">
        <v>0.0</v>
      </c>
      <c r="E262" s="145">
        <v>0.0</v>
      </c>
      <c r="F262" s="50"/>
      <c r="G262" s="50"/>
      <c r="H262" s="228" t="s">
        <v>298</v>
      </c>
      <c r="I262" s="229">
        <v>20.0</v>
      </c>
      <c r="J262" s="107"/>
      <c r="K262" s="107"/>
      <c r="L262" s="107"/>
      <c r="M262" s="50"/>
      <c r="N262" s="50"/>
      <c r="O262" s="50"/>
      <c r="P262" s="50"/>
      <c r="Q262" s="50"/>
      <c r="R262" s="50"/>
      <c r="S262" s="50"/>
      <c r="T262" s="50"/>
      <c r="U262" s="50"/>
      <c r="V262" s="50"/>
      <c r="W262" s="50"/>
      <c r="X262" s="50"/>
      <c r="Y262" s="50"/>
      <c r="Z262" s="50"/>
    </row>
    <row r="263">
      <c r="A263" s="50"/>
      <c r="B263" s="168"/>
      <c r="C263" s="169" t="s">
        <v>223</v>
      </c>
      <c r="D263" s="171">
        <v>0.0</v>
      </c>
      <c r="E263" s="171">
        <v>0.0</v>
      </c>
      <c r="F263" s="50"/>
      <c r="G263" s="50"/>
      <c r="H263" s="230" t="s">
        <v>193</v>
      </c>
      <c r="I263" s="231">
        <f>sum(I260:I262)</f>
        <v>60</v>
      </c>
      <c r="J263" s="107"/>
      <c r="K263" s="107"/>
      <c r="L263" s="107"/>
      <c r="M263" s="50"/>
      <c r="N263" s="50"/>
      <c r="O263" s="50"/>
      <c r="P263" s="50"/>
      <c r="Q263" s="50"/>
      <c r="R263" s="50"/>
      <c r="S263" s="50"/>
      <c r="T263" s="50"/>
      <c r="U263" s="50"/>
      <c r="V263" s="50"/>
      <c r="W263" s="50"/>
      <c r="X263" s="50"/>
      <c r="Y263" s="50"/>
      <c r="Z263" s="50"/>
    </row>
    <row r="264" ht="6.0" customHeight="1">
      <c r="A264" s="104"/>
      <c r="B264" s="155"/>
      <c r="C264" s="104"/>
      <c r="D264" s="104"/>
      <c r="E264" s="50"/>
      <c r="F264" s="50"/>
      <c r="G264" s="50"/>
      <c r="H264" s="50"/>
      <c r="I264" s="106"/>
      <c r="J264" s="50"/>
      <c r="K264" s="50"/>
      <c r="L264" s="50"/>
      <c r="M264" s="50"/>
      <c r="N264" s="50"/>
      <c r="O264" s="50"/>
      <c r="P264" s="50"/>
      <c r="Q264" s="50"/>
      <c r="R264" s="50"/>
      <c r="S264" s="50"/>
      <c r="T264" s="50"/>
      <c r="U264" s="50"/>
      <c r="V264" s="50"/>
      <c r="W264" s="50"/>
      <c r="X264" s="50"/>
      <c r="Y264" s="50"/>
      <c r="Z264" s="50"/>
    </row>
    <row r="265">
      <c r="A265" s="50"/>
      <c r="B265" s="104"/>
      <c r="C265" s="104"/>
      <c r="D265" s="104"/>
      <c r="E265" s="104"/>
      <c r="F265" s="104"/>
      <c r="G265" s="104"/>
      <c r="H265" s="104"/>
      <c r="I265" s="232"/>
      <c r="J265" s="104"/>
      <c r="K265" s="50"/>
      <c r="L265" s="50"/>
      <c r="M265" s="50"/>
      <c r="N265" s="50"/>
      <c r="O265" s="50"/>
      <c r="P265" s="50"/>
      <c r="Q265" s="50"/>
      <c r="R265" s="50"/>
      <c r="S265" s="50"/>
      <c r="T265" s="50"/>
      <c r="U265" s="50"/>
      <c r="V265" s="50"/>
      <c r="W265" s="50"/>
      <c r="X265" s="50"/>
      <c r="Y265" s="50"/>
      <c r="Z265" s="50"/>
    </row>
    <row r="266">
      <c r="A266" s="50"/>
      <c r="B266" s="50"/>
      <c r="C266" s="50"/>
      <c r="D266" s="50"/>
      <c r="E266" s="50"/>
      <c r="F266" s="50"/>
      <c r="G266" s="50"/>
      <c r="H266" s="50"/>
      <c r="I266" s="106"/>
      <c r="J266" s="50"/>
      <c r="K266" s="50"/>
      <c r="L266" s="50"/>
      <c r="M266" s="50"/>
      <c r="N266" s="50"/>
      <c r="O266" s="50"/>
      <c r="P266" s="50"/>
      <c r="Q266" s="50"/>
      <c r="R266" s="50"/>
      <c r="S266" s="50"/>
      <c r="T266" s="50"/>
      <c r="U266" s="50"/>
      <c r="V266" s="50"/>
      <c r="W266" s="50"/>
      <c r="X266" s="50"/>
      <c r="Y266" s="50"/>
      <c r="Z266" s="50"/>
    </row>
    <row r="267">
      <c r="A267" s="50"/>
      <c r="B267" s="60"/>
      <c r="C267" s="50"/>
      <c r="D267" s="50"/>
      <c r="E267" s="50"/>
      <c r="F267" s="50"/>
      <c r="G267" s="50"/>
      <c r="H267" s="50"/>
      <c r="I267" s="106"/>
      <c r="J267" s="50"/>
      <c r="K267" s="50"/>
      <c r="L267" s="50"/>
      <c r="M267" s="50"/>
      <c r="N267" s="50"/>
      <c r="O267" s="50"/>
      <c r="P267" s="50"/>
      <c r="Q267" s="50"/>
      <c r="R267" s="50"/>
      <c r="S267" s="50"/>
      <c r="T267" s="50"/>
      <c r="U267" s="50"/>
      <c r="V267" s="50"/>
      <c r="W267" s="50"/>
      <c r="X267" s="50"/>
      <c r="Y267" s="50"/>
      <c r="Z267" s="50"/>
    </row>
    <row r="268">
      <c r="A268" s="50"/>
      <c r="B268" s="138" t="s">
        <v>200</v>
      </c>
      <c r="C268" s="138" t="s">
        <v>201</v>
      </c>
      <c r="D268" s="138" t="s">
        <v>202</v>
      </c>
      <c r="E268" s="138" t="s">
        <v>203</v>
      </c>
      <c r="F268" s="138" t="s">
        <v>204</v>
      </c>
      <c r="G268" s="138" t="s">
        <v>205</v>
      </c>
      <c r="H268" s="138" t="s">
        <v>206</v>
      </c>
      <c r="I268" s="153" t="s">
        <v>207</v>
      </c>
      <c r="J268" s="153" t="s">
        <v>290</v>
      </c>
      <c r="K268" s="153" t="s">
        <v>291</v>
      </c>
      <c r="L268" s="138" t="s">
        <v>209</v>
      </c>
      <c r="M268" s="138" t="s">
        <v>210</v>
      </c>
      <c r="N268" s="50"/>
      <c r="O268" s="50"/>
      <c r="P268" s="50"/>
      <c r="Q268" s="50"/>
      <c r="R268" s="50"/>
      <c r="S268" s="50"/>
      <c r="T268" s="50"/>
      <c r="U268" s="50"/>
      <c r="V268" s="50"/>
      <c r="W268" s="50"/>
      <c r="X268" s="50"/>
      <c r="Y268" s="50"/>
      <c r="Z268" s="50"/>
    </row>
    <row r="269">
      <c r="A269" s="50"/>
      <c r="B269" s="109" t="s">
        <v>243</v>
      </c>
      <c r="C269" s="109">
        <v>30.0</v>
      </c>
      <c r="D269" s="109">
        <v>15.0</v>
      </c>
      <c r="E269" s="109">
        <f>D269*10</f>
        <v>150</v>
      </c>
      <c r="F269" s="82" t="s">
        <v>112</v>
      </c>
      <c r="G269" s="109" t="s">
        <v>239</v>
      </c>
      <c r="H269" s="233" t="s">
        <v>255</v>
      </c>
      <c r="I269" s="82" t="s">
        <v>260</v>
      </c>
      <c r="J269" s="109" t="s">
        <v>261</v>
      </c>
      <c r="K269" s="109" t="s">
        <v>299</v>
      </c>
      <c r="L269" s="109" t="s">
        <v>213</v>
      </c>
      <c r="M269" s="82" t="s">
        <v>248</v>
      </c>
      <c r="N269" s="50"/>
      <c r="O269" s="50"/>
      <c r="P269" s="50"/>
      <c r="Q269" s="50"/>
      <c r="R269" s="50"/>
      <c r="S269" s="50"/>
      <c r="T269" s="50"/>
      <c r="U269" s="50"/>
      <c r="V269" s="50"/>
      <c r="W269" s="50"/>
      <c r="X269" s="50"/>
      <c r="Y269" s="50"/>
      <c r="Z269" s="50"/>
    </row>
    <row r="270" ht="6.0" customHeight="1">
      <c r="A270" s="104"/>
      <c r="B270" s="155"/>
      <c r="C270" s="104"/>
      <c r="D270" s="50"/>
      <c r="E270" s="50"/>
      <c r="F270" s="104"/>
      <c r="G270" s="56"/>
      <c r="H270" s="56"/>
      <c r="I270" s="149"/>
      <c r="J270" s="56"/>
      <c r="K270" s="56"/>
      <c r="L270" s="56"/>
      <c r="M270" s="56"/>
      <c r="N270" s="56"/>
      <c r="O270" s="56"/>
      <c r="P270" s="56"/>
      <c r="Q270" s="56"/>
      <c r="R270" s="56"/>
      <c r="S270" s="56"/>
      <c r="T270" s="56"/>
      <c r="U270" s="56"/>
      <c r="V270" s="56"/>
      <c r="W270" s="56"/>
      <c r="X270" s="56"/>
      <c r="Y270" s="56"/>
      <c r="Z270" s="56"/>
    </row>
    <row r="271">
      <c r="A271" s="50"/>
      <c r="B271" s="156" t="s">
        <v>216</v>
      </c>
      <c r="C271" s="157"/>
      <c r="D271" s="157"/>
      <c r="E271" s="157"/>
      <c r="F271" s="50"/>
      <c r="G271" s="50"/>
      <c r="H271" s="225" t="s">
        <v>294</v>
      </c>
      <c r="I271" s="226"/>
      <c r="J271" s="50"/>
      <c r="K271" s="50"/>
      <c r="L271" s="50"/>
      <c r="M271" s="50"/>
      <c r="N271" s="50"/>
      <c r="O271" s="50"/>
      <c r="P271" s="50"/>
      <c r="Q271" s="50"/>
      <c r="R271" s="50"/>
      <c r="S271" s="50"/>
      <c r="T271" s="50"/>
      <c r="U271" s="50"/>
      <c r="V271" s="50"/>
      <c r="W271" s="50"/>
    </row>
    <row r="272">
      <c r="A272" s="50"/>
      <c r="B272" s="138" t="s">
        <v>200</v>
      </c>
      <c r="C272" s="138" t="s">
        <v>219</v>
      </c>
      <c r="D272" s="139" t="str">
        <f>F269</f>
        <v>山田浅ェ門 桐馬のかけら</v>
      </c>
      <c r="E272" s="139" t="s">
        <v>171</v>
      </c>
      <c r="F272" s="139" t="s">
        <v>181</v>
      </c>
      <c r="G272" s="50"/>
      <c r="H272" s="227" t="s">
        <v>295</v>
      </c>
      <c r="I272" s="186" t="s">
        <v>180</v>
      </c>
      <c r="J272" s="50"/>
      <c r="K272" s="50"/>
      <c r="L272" s="50"/>
      <c r="M272" s="50"/>
      <c r="N272" s="50"/>
      <c r="O272" s="50"/>
      <c r="P272" s="50"/>
      <c r="Q272" s="50"/>
      <c r="R272" s="50"/>
      <c r="S272" s="50"/>
      <c r="T272" s="50"/>
      <c r="U272" s="50"/>
      <c r="V272" s="50"/>
      <c r="W272" s="50"/>
    </row>
    <row r="273">
      <c r="A273" s="50"/>
      <c r="B273" s="164" t="s">
        <v>243</v>
      </c>
      <c r="C273" s="165" t="s">
        <v>220</v>
      </c>
      <c r="D273" s="109">
        <v>50.0</v>
      </c>
      <c r="E273" s="145">
        <v>0.0</v>
      </c>
      <c r="F273" s="145">
        <v>1.0</v>
      </c>
      <c r="G273" s="50"/>
      <c r="H273" s="228" t="s">
        <v>296</v>
      </c>
      <c r="I273" s="229">
        <v>20.0</v>
      </c>
      <c r="J273" s="234"/>
      <c r="K273" s="234"/>
      <c r="L273" s="107"/>
      <c r="M273" s="50"/>
      <c r="N273" s="50"/>
      <c r="O273" s="50"/>
      <c r="P273" s="50"/>
      <c r="Q273" s="50"/>
      <c r="R273" s="50"/>
      <c r="S273" s="50"/>
      <c r="T273" s="50"/>
      <c r="U273" s="50"/>
      <c r="V273" s="50"/>
      <c r="W273" s="50"/>
      <c r="X273" s="50"/>
      <c r="Y273" s="50"/>
      <c r="Z273" s="50"/>
    </row>
    <row r="274">
      <c r="A274" s="50"/>
      <c r="B274" s="166"/>
      <c r="C274" s="165" t="s">
        <v>221</v>
      </c>
      <c r="D274" s="145">
        <v>0.0</v>
      </c>
      <c r="E274" s="145">
        <f>D269*15</f>
        <v>225</v>
      </c>
      <c r="F274" s="145">
        <v>0.0</v>
      </c>
      <c r="G274" s="50"/>
      <c r="H274" s="228" t="s">
        <v>297</v>
      </c>
      <c r="I274" s="229">
        <v>20.0</v>
      </c>
      <c r="J274" s="234"/>
      <c r="K274" s="234"/>
      <c r="L274" s="107"/>
      <c r="M274" s="50"/>
      <c r="N274" s="50"/>
      <c r="O274" s="50"/>
      <c r="P274" s="50"/>
      <c r="Q274" s="50"/>
      <c r="R274" s="50"/>
      <c r="S274" s="50"/>
      <c r="T274" s="50"/>
      <c r="U274" s="50"/>
      <c r="V274" s="50"/>
      <c r="W274" s="50"/>
      <c r="X274" s="50"/>
      <c r="Y274" s="50"/>
      <c r="Z274" s="50"/>
    </row>
    <row r="275">
      <c r="A275" s="50"/>
      <c r="B275" s="166"/>
      <c r="C275" s="165" t="s">
        <v>222</v>
      </c>
      <c r="D275" s="145">
        <v>0.0</v>
      </c>
      <c r="E275" s="145">
        <v>0.0</v>
      </c>
      <c r="F275" s="145">
        <v>0.0</v>
      </c>
      <c r="G275" s="50"/>
      <c r="H275" s="228" t="s">
        <v>298</v>
      </c>
      <c r="I275" s="229">
        <v>20.0</v>
      </c>
      <c r="J275" s="107"/>
      <c r="K275" s="107"/>
      <c r="L275" s="107"/>
      <c r="M275" s="50"/>
      <c r="N275" s="50"/>
      <c r="O275" s="50"/>
      <c r="P275" s="50"/>
      <c r="Q275" s="50"/>
      <c r="R275" s="50"/>
      <c r="S275" s="50"/>
      <c r="T275" s="50"/>
      <c r="U275" s="50"/>
      <c r="V275" s="50"/>
      <c r="W275" s="50"/>
      <c r="X275" s="50"/>
      <c r="Y275" s="50"/>
      <c r="Z275" s="50"/>
    </row>
    <row r="276">
      <c r="A276" s="50"/>
      <c r="B276" s="168"/>
      <c r="C276" s="169" t="s">
        <v>223</v>
      </c>
      <c r="D276" s="170">
        <v>0.0</v>
      </c>
      <c r="E276" s="170">
        <v>0.0</v>
      </c>
      <c r="F276" s="171">
        <v>0.0</v>
      </c>
      <c r="G276" s="50"/>
      <c r="H276" s="230" t="s">
        <v>193</v>
      </c>
      <c r="I276" s="231">
        <f>sum(I273:I275)</f>
        <v>60</v>
      </c>
      <c r="J276" s="3"/>
      <c r="K276" s="107"/>
      <c r="L276" s="107"/>
      <c r="M276" s="50"/>
      <c r="N276" s="50"/>
      <c r="O276" s="50"/>
      <c r="P276" s="50"/>
      <c r="Q276" s="50"/>
      <c r="R276" s="50"/>
      <c r="S276" s="50"/>
      <c r="T276" s="50"/>
      <c r="U276" s="50"/>
      <c r="V276" s="50"/>
      <c r="W276" s="50"/>
      <c r="X276" s="50"/>
      <c r="Y276" s="50"/>
      <c r="Z276" s="50"/>
    </row>
    <row r="277" ht="6.0" customHeight="1">
      <c r="A277" s="104"/>
      <c r="B277" s="155"/>
      <c r="C277" s="104"/>
      <c r="D277" s="104"/>
      <c r="E277" s="50"/>
      <c r="F277" s="50"/>
      <c r="G277" s="50"/>
      <c r="H277" s="50"/>
      <c r="I277" s="106"/>
      <c r="J277" s="50"/>
      <c r="K277" s="50"/>
      <c r="L277" s="50"/>
      <c r="M277" s="50"/>
      <c r="N277" s="50"/>
      <c r="O277" s="50"/>
      <c r="P277" s="50"/>
      <c r="Q277" s="50"/>
      <c r="R277" s="50"/>
      <c r="S277" s="50"/>
      <c r="T277" s="50"/>
      <c r="U277" s="50"/>
      <c r="V277" s="50"/>
      <c r="W277" s="50"/>
      <c r="X277" s="50"/>
      <c r="Y277" s="50"/>
      <c r="Z277" s="50"/>
    </row>
    <row r="278">
      <c r="A278" s="50"/>
      <c r="B278" s="104"/>
      <c r="C278" s="104"/>
      <c r="D278" s="104"/>
      <c r="E278" s="104"/>
      <c r="F278" s="104"/>
      <c r="G278" s="104"/>
      <c r="H278" s="104"/>
      <c r="I278" s="232"/>
      <c r="J278" s="104"/>
      <c r="K278" s="50"/>
      <c r="L278" s="50"/>
      <c r="M278" s="50"/>
      <c r="N278" s="50"/>
      <c r="O278" s="50"/>
      <c r="P278" s="50"/>
      <c r="Q278" s="50"/>
      <c r="R278" s="50"/>
      <c r="S278" s="50"/>
      <c r="T278" s="50"/>
      <c r="U278" s="50"/>
      <c r="V278" s="50"/>
      <c r="W278" s="50"/>
      <c r="X278" s="50"/>
      <c r="Y278" s="50"/>
      <c r="Z278" s="50"/>
    </row>
    <row r="279">
      <c r="A279" s="50"/>
      <c r="B279" s="50"/>
      <c r="C279" s="50"/>
      <c r="D279" s="50"/>
      <c r="E279" s="50"/>
      <c r="F279" s="50"/>
      <c r="G279" s="50"/>
      <c r="H279" s="60"/>
      <c r="I279" s="91"/>
      <c r="J279" s="60"/>
      <c r="K279" s="50"/>
      <c r="L279" s="50"/>
      <c r="M279" s="50"/>
      <c r="N279" s="50"/>
      <c r="O279" s="50"/>
      <c r="P279" s="50"/>
      <c r="Q279" s="50"/>
      <c r="R279" s="50"/>
      <c r="S279" s="50"/>
      <c r="T279" s="50"/>
      <c r="U279" s="50"/>
      <c r="V279" s="50"/>
      <c r="W279" s="50"/>
      <c r="X279" s="50"/>
      <c r="Y279" s="50"/>
      <c r="Z279" s="50"/>
    </row>
    <row r="280">
      <c r="A280" s="50"/>
      <c r="B280" s="50"/>
      <c r="C280" s="50"/>
      <c r="D280" s="50"/>
      <c r="E280" s="50"/>
      <c r="F280" s="50"/>
      <c r="G280" s="50"/>
      <c r="H280" s="50"/>
      <c r="I280" s="106"/>
      <c r="J280" s="50"/>
      <c r="K280" s="50"/>
      <c r="L280" s="50"/>
      <c r="M280" s="50"/>
      <c r="N280" s="50"/>
      <c r="O280" s="50"/>
      <c r="P280" s="50"/>
      <c r="Q280" s="50"/>
      <c r="R280" s="50"/>
      <c r="S280" s="50"/>
      <c r="T280" s="50"/>
      <c r="U280" s="50"/>
      <c r="V280" s="50"/>
      <c r="W280" s="50"/>
      <c r="X280" s="50"/>
      <c r="Y280" s="50"/>
      <c r="Z280" s="50"/>
    </row>
    <row r="281">
      <c r="A281" s="50"/>
      <c r="B281" s="138" t="s">
        <v>200</v>
      </c>
      <c r="C281" s="138" t="s">
        <v>201</v>
      </c>
      <c r="D281" s="138" t="s">
        <v>202</v>
      </c>
      <c r="E281" s="138" t="s">
        <v>203</v>
      </c>
      <c r="F281" s="138" t="s">
        <v>204</v>
      </c>
      <c r="G281" s="138" t="s">
        <v>205</v>
      </c>
      <c r="H281" s="138" t="s">
        <v>206</v>
      </c>
      <c r="I281" s="153" t="s">
        <v>207</v>
      </c>
      <c r="J281" s="153" t="s">
        <v>290</v>
      </c>
      <c r="K281" s="153" t="s">
        <v>291</v>
      </c>
      <c r="L281" s="138" t="s">
        <v>209</v>
      </c>
      <c r="M281" s="138" t="s">
        <v>210</v>
      </c>
      <c r="N281" s="50"/>
      <c r="O281" s="50"/>
      <c r="P281" s="50"/>
      <c r="Q281" s="50"/>
      <c r="R281" s="50"/>
      <c r="S281" s="50"/>
      <c r="T281" s="50"/>
      <c r="U281" s="50"/>
      <c r="V281" s="50"/>
      <c r="W281" s="50"/>
      <c r="X281" s="50"/>
      <c r="Y281" s="50"/>
      <c r="Z281" s="50"/>
    </row>
    <row r="282">
      <c r="A282" s="50"/>
      <c r="B282" s="109" t="s">
        <v>249</v>
      </c>
      <c r="C282" s="109">
        <v>40.0</v>
      </c>
      <c r="D282" s="109">
        <v>15.0</v>
      </c>
      <c r="E282" s="109">
        <f>D282*10</f>
        <v>150</v>
      </c>
      <c r="F282" s="82" t="s">
        <v>108</v>
      </c>
      <c r="G282" s="109" t="s">
        <v>239</v>
      </c>
      <c r="H282" s="233" t="s">
        <v>279</v>
      </c>
      <c r="I282" s="82" t="s">
        <v>260</v>
      </c>
      <c r="J282" s="109" t="s">
        <v>261</v>
      </c>
      <c r="K282" s="109" t="s">
        <v>300</v>
      </c>
      <c r="L282" s="109" t="s">
        <v>213</v>
      </c>
      <c r="M282" s="82" t="s">
        <v>253</v>
      </c>
      <c r="N282" s="50"/>
      <c r="O282" s="50"/>
      <c r="P282" s="50"/>
      <c r="Q282" s="50"/>
      <c r="R282" s="50"/>
      <c r="S282" s="50"/>
      <c r="T282" s="50"/>
      <c r="U282" s="50"/>
      <c r="V282" s="50"/>
      <c r="W282" s="50"/>
      <c r="X282" s="50"/>
      <c r="Y282" s="50"/>
      <c r="Z282" s="50"/>
    </row>
    <row r="283" ht="6.0" customHeight="1">
      <c r="A283" s="104"/>
      <c r="B283" s="155"/>
      <c r="C283" s="104"/>
      <c r="D283" s="50"/>
      <c r="E283" s="50"/>
      <c r="F283" s="104"/>
      <c r="G283" s="56"/>
      <c r="H283" s="56"/>
      <c r="I283" s="149"/>
      <c r="J283" s="56"/>
      <c r="K283" s="56"/>
      <c r="L283" s="56"/>
      <c r="M283" s="56"/>
      <c r="N283" s="56"/>
      <c r="O283" s="56"/>
      <c r="P283" s="56"/>
      <c r="Q283" s="56"/>
      <c r="R283" s="56"/>
      <c r="S283" s="56"/>
      <c r="T283" s="56"/>
      <c r="U283" s="56"/>
      <c r="V283" s="56"/>
      <c r="W283" s="56"/>
      <c r="X283" s="56"/>
      <c r="Y283" s="56"/>
      <c r="Z283" s="56"/>
    </row>
    <row r="284">
      <c r="A284" s="50"/>
      <c r="B284" s="156" t="s">
        <v>216</v>
      </c>
      <c r="C284" s="157"/>
      <c r="D284" s="157"/>
      <c r="E284" s="157"/>
      <c r="F284" s="157"/>
      <c r="G284" s="50"/>
      <c r="H284" s="225" t="s">
        <v>294</v>
      </c>
      <c r="I284" s="226"/>
      <c r="J284" s="50"/>
      <c r="K284" s="50"/>
      <c r="L284" s="50"/>
      <c r="M284" s="50"/>
      <c r="N284" s="50"/>
      <c r="O284" s="50"/>
      <c r="P284" s="50"/>
      <c r="Q284" s="50"/>
      <c r="R284" s="50"/>
      <c r="S284" s="50"/>
      <c r="T284" s="50"/>
      <c r="U284" s="50"/>
      <c r="V284" s="50"/>
      <c r="W284" s="50"/>
    </row>
    <row r="285">
      <c r="A285" s="50"/>
      <c r="B285" s="138" t="s">
        <v>200</v>
      </c>
      <c r="C285" s="138" t="s">
        <v>219</v>
      </c>
      <c r="D285" s="139" t="str">
        <f>F282</f>
        <v>賊王 亜左 弔兵衛のかけら</v>
      </c>
      <c r="E285" s="139" t="s">
        <v>171</v>
      </c>
      <c r="F285" s="139" t="s">
        <v>181</v>
      </c>
      <c r="G285" s="50"/>
      <c r="H285" s="227" t="s">
        <v>295</v>
      </c>
      <c r="I285" s="186" t="s">
        <v>180</v>
      </c>
      <c r="J285" s="50"/>
      <c r="K285" s="50"/>
      <c r="L285" s="50"/>
      <c r="M285" s="50"/>
      <c r="N285" s="50"/>
      <c r="O285" s="50"/>
      <c r="P285" s="50"/>
      <c r="Q285" s="50"/>
      <c r="R285" s="50"/>
      <c r="S285" s="50"/>
      <c r="T285" s="50"/>
      <c r="U285" s="50"/>
      <c r="V285" s="50"/>
      <c r="W285" s="50"/>
    </row>
    <row r="286">
      <c r="A286" s="50"/>
      <c r="B286" s="164" t="s">
        <v>249</v>
      </c>
      <c r="C286" s="165" t="s">
        <v>220</v>
      </c>
      <c r="D286" s="109">
        <v>50.0</v>
      </c>
      <c r="E286" s="145">
        <v>0.0</v>
      </c>
      <c r="F286" s="145">
        <v>1.0</v>
      </c>
      <c r="G286" s="50"/>
      <c r="H286" s="228" t="s">
        <v>296</v>
      </c>
      <c r="I286" s="229">
        <v>20.0</v>
      </c>
      <c r="J286" s="234"/>
      <c r="K286" s="107"/>
      <c r="L286" s="107"/>
      <c r="M286" s="50"/>
      <c r="N286" s="50"/>
      <c r="O286" s="50"/>
      <c r="P286" s="50"/>
      <c r="Q286" s="50"/>
      <c r="R286" s="50"/>
      <c r="S286" s="50"/>
      <c r="T286" s="50"/>
      <c r="U286" s="50"/>
      <c r="V286" s="50"/>
      <c r="W286" s="50"/>
      <c r="X286" s="50"/>
      <c r="Y286" s="50"/>
      <c r="Z286" s="50"/>
    </row>
    <row r="287">
      <c r="A287" s="50"/>
      <c r="B287" s="166"/>
      <c r="C287" s="165" t="s">
        <v>221</v>
      </c>
      <c r="D287" s="145">
        <v>0.0</v>
      </c>
      <c r="E287" s="145">
        <f>D282*15</f>
        <v>225</v>
      </c>
      <c r="F287" s="145">
        <v>0.0</v>
      </c>
      <c r="G287" s="50"/>
      <c r="H287" s="228" t="s">
        <v>297</v>
      </c>
      <c r="I287" s="229">
        <v>20.0</v>
      </c>
      <c r="J287" s="234"/>
      <c r="K287" s="234"/>
      <c r="L287" s="107"/>
      <c r="M287" s="50"/>
      <c r="N287" s="50"/>
      <c r="O287" s="50"/>
      <c r="P287" s="50"/>
      <c r="Q287" s="50"/>
      <c r="R287" s="50"/>
      <c r="S287" s="50"/>
      <c r="T287" s="50"/>
      <c r="U287" s="50"/>
      <c r="V287" s="50"/>
      <c r="W287" s="50"/>
      <c r="X287" s="50"/>
      <c r="Y287" s="50"/>
      <c r="Z287" s="50"/>
    </row>
    <row r="288">
      <c r="A288" s="50"/>
      <c r="B288" s="166"/>
      <c r="C288" s="165" t="s">
        <v>222</v>
      </c>
      <c r="D288" s="145">
        <v>0.0</v>
      </c>
      <c r="E288" s="145">
        <v>0.0</v>
      </c>
      <c r="F288" s="145">
        <v>0.0</v>
      </c>
      <c r="G288" s="50"/>
      <c r="H288" s="228" t="s">
        <v>298</v>
      </c>
      <c r="I288" s="229">
        <v>20.0</v>
      </c>
      <c r="J288" s="107"/>
      <c r="K288" s="107"/>
      <c r="L288" s="107"/>
      <c r="M288" s="50"/>
      <c r="N288" s="50"/>
      <c r="O288" s="50"/>
      <c r="P288" s="50"/>
      <c r="Q288" s="50"/>
      <c r="R288" s="50"/>
      <c r="S288" s="50"/>
      <c r="T288" s="50"/>
      <c r="U288" s="50"/>
      <c r="V288" s="50"/>
      <c r="W288" s="50"/>
      <c r="X288" s="50"/>
      <c r="Y288" s="50"/>
      <c r="Z288" s="50"/>
    </row>
    <row r="289">
      <c r="A289" s="50"/>
      <c r="B289" s="168"/>
      <c r="C289" s="169" t="s">
        <v>223</v>
      </c>
      <c r="D289" s="170">
        <v>0.0</v>
      </c>
      <c r="E289" s="170">
        <v>0.0</v>
      </c>
      <c r="F289" s="171">
        <v>0.0</v>
      </c>
      <c r="G289" s="50"/>
      <c r="H289" s="230" t="s">
        <v>193</v>
      </c>
      <c r="I289" s="231">
        <f>sum(I286:I288)</f>
        <v>60</v>
      </c>
      <c r="J289" s="107"/>
      <c r="K289" s="107"/>
      <c r="L289" s="107"/>
      <c r="M289" s="50"/>
      <c r="N289" s="50"/>
      <c r="O289" s="50"/>
      <c r="P289" s="50"/>
      <c r="Q289" s="50"/>
      <c r="R289" s="50"/>
      <c r="S289" s="50"/>
      <c r="T289" s="50"/>
      <c r="U289" s="50"/>
      <c r="V289" s="50"/>
      <c r="W289" s="50"/>
      <c r="X289" s="50"/>
      <c r="Y289" s="50"/>
      <c r="Z289" s="50"/>
    </row>
    <row r="290" ht="6.0" customHeight="1">
      <c r="A290" s="104"/>
      <c r="B290" s="155"/>
      <c r="C290" s="104"/>
      <c r="D290" s="50"/>
      <c r="E290" s="104"/>
      <c r="F290" s="50"/>
      <c r="G290" s="50"/>
      <c r="H290" s="50"/>
      <c r="I290" s="106"/>
      <c r="J290" s="50"/>
      <c r="K290" s="50"/>
      <c r="L290" s="50"/>
      <c r="M290" s="50"/>
      <c r="N290" s="50"/>
      <c r="O290" s="50"/>
      <c r="P290" s="50"/>
      <c r="Q290" s="50"/>
      <c r="R290" s="50"/>
      <c r="S290" s="50"/>
      <c r="T290" s="50"/>
      <c r="U290" s="50"/>
      <c r="V290" s="50"/>
      <c r="W290" s="50"/>
      <c r="X290" s="50"/>
      <c r="Y290" s="50"/>
      <c r="Z290" s="50"/>
    </row>
    <row r="291">
      <c r="A291" s="50"/>
      <c r="B291" s="104"/>
      <c r="C291" s="104"/>
      <c r="D291" s="104"/>
      <c r="E291" s="104"/>
      <c r="F291" s="104"/>
      <c r="G291" s="104"/>
      <c r="H291" s="104"/>
      <c r="I291" s="232"/>
      <c r="J291" s="104"/>
      <c r="K291" s="104"/>
      <c r="L291" s="50"/>
      <c r="M291" s="50"/>
      <c r="N291" s="50"/>
      <c r="O291" s="50"/>
      <c r="P291" s="50"/>
      <c r="Q291" s="50"/>
      <c r="R291" s="50"/>
      <c r="S291" s="50"/>
      <c r="T291" s="50"/>
      <c r="U291" s="50"/>
      <c r="V291" s="50"/>
      <c r="W291" s="50"/>
      <c r="X291" s="50"/>
      <c r="Y291" s="50"/>
      <c r="Z291" s="50"/>
    </row>
    <row r="292">
      <c r="A292" s="56"/>
      <c r="B292" s="50"/>
      <c r="C292" s="50"/>
      <c r="D292" s="50"/>
      <c r="E292" s="50"/>
      <c r="F292" s="50"/>
      <c r="G292" s="50"/>
      <c r="H292" s="50"/>
      <c r="I292" s="106"/>
      <c r="J292" s="50"/>
      <c r="K292" s="50"/>
      <c r="L292" s="50"/>
      <c r="M292" s="56"/>
      <c r="N292" s="56"/>
      <c r="O292" s="56"/>
      <c r="P292" s="56"/>
      <c r="Q292" s="56"/>
      <c r="R292" s="56"/>
      <c r="S292" s="56"/>
      <c r="T292" s="56"/>
      <c r="U292" s="56"/>
      <c r="V292" s="56"/>
      <c r="W292" s="56"/>
      <c r="X292" s="56"/>
      <c r="Y292" s="56"/>
      <c r="Z292" s="56"/>
    </row>
    <row r="293">
      <c r="A293" s="56"/>
      <c r="B293" s="60"/>
      <c r="C293" s="50"/>
      <c r="D293" s="50"/>
      <c r="E293" s="50"/>
      <c r="F293" s="50"/>
      <c r="G293" s="50"/>
      <c r="H293" s="50"/>
      <c r="I293" s="106"/>
      <c r="J293" s="50"/>
      <c r="K293" s="50"/>
      <c r="L293" s="50"/>
      <c r="M293" s="56"/>
      <c r="N293" s="56"/>
      <c r="O293" s="56"/>
      <c r="P293" s="56"/>
      <c r="Q293" s="56"/>
      <c r="R293" s="56"/>
      <c r="S293" s="56"/>
      <c r="T293" s="56"/>
      <c r="U293" s="56"/>
      <c r="V293" s="56"/>
      <c r="W293" s="56"/>
      <c r="X293" s="56"/>
      <c r="Y293" s="56"/>
      <c r="Z293" s="56"/>
    </row>
    <row r="294">
      <c r="A294" s="50"/>
      <c r="B294" s="138" t="s">
        <v>200</v>
      </c>
      <c r="C294" s="138" t="s">
        <v>201</v>
      </c>
      <c r="D294" s="138" t="s">
        <v>202</v>
      </c>
      <c r="E294" s="138" t="s">
        <v>203</v>
      </c>
      <c r="F294" s="138" t="s">
        <v>204</v>
      </c>
      <c r="G294" s="138" t="s">
        <v>205</v>
      </c>
      <c r="H294" s="138" t="s">
        <v>206</v>
      </c>
      <c r="I294" s="153" t="s">
        <v>207</v>
      </c>
      <c r="J294" s="153" t="s">
        <v>290</v>
      </c>
      <c r="K294" s="153" t="s">
        <v>291</v>
      </c>
      <c r="L294" s="138" t="s">
        <v>209</v>
      </c>
      <c r="M294" s="138" t="s">
        <v>210</v>
      </c>
      <c r="N294" s="50"/>
      <c r="O294" s="50"/>
      <c r="P294" s="50"/>
      <c r="Q294" s="50"/>
      <c r="R294" s="50"/>
      <c r="S294" s="50"/>
      <c r="T294" s="50"/>
      <c r="U294" s="50"/>
      <c r="V294" s="50"/>
      <c r="W294" s="50"/>
      <c r="X294" s="50"/>
      <c r="Y294" s="50"/>
      <c r="Z294" s="50"/>
    </row>
    <row r="295">
      <c r="A295" s="50"/>
      <c r="B295" s="109" t="s">
        <v>254</v>
      </c>
      <c r="C295" s="109">
        <v>50.0</v>
      </c>
      <c r="D295" s="109">
        <v>20.0</v>
      </c>
      <c r="E295" s="109">
        <f>D295*10</f>
        <v>200</v>
      </c>
      <c r="F295" s="82" t="s">
        <v>301</v>
      </c>
      <c r="G295" s="109" t="s">
        <v>239</v>
      </c>
      <c r="H295" s="233" t="s">
        <v>250</v>
      </c>
      <c r="I295" s="82" t="s">
        <v>260</v>
      </c>
      <c r="J295" s="109" t="s">
        <v>261</v>
      </c>
      <c r="K295" s="109" t="s">
        <v>302</v>
      </c>
      <c r="L295" s="109" t="s">
        <v>213</v>
      </c>
      <c r="M295" s="82" t="s">
        <v>303</v>
      </c>
      <c r="N295" s="50"/>
      <c r="O295" s="50"/>
      <c r="P295" s="50"/>
      <c r="Q295" s="50"/>
      <c r="R295" s="50"/>
      <c r="S295" s="50"/>
      <c r="T295" s="50"/>
      <c r="U295" s="50"/>
      <c r="V295" s="50"/>
      <c r="W295" s="50"/>
      <c r="X295" s="50"/>
      <c r="Y295" s="50"/>
      <c r="Z295" s="50"/>
    </row>
    <row r="296" ht="6.0" customHeight="1">
      <c r="A296" s="104"/>
      <c r="B296" s="155"/>
      <c r="C296" s="104"/>
      <c r="D296" s="50"/>
      <c r="E296" s="50"/>
      <c r="F296" s="104"/>
      <c r="G296" s="56"/>
      <c r="H296" s="56"/>
      <c r="I296" s="149"/>
      <c r="J296" s="56"/>
      <c r="K296" s="56"/>
      <c r="L296" s="56"/>
      <c r="M296" s="56"/>
      <c r="N296" s="56"/>
      <c r="O296" s="56"/>
      <c r="P296" s="56"/>
      <c r="Q296" s="56"/>
      <c r="R296" s="56"/>
      <c r="S296" s="56"/>
      <c r="T296" s="56"/>
      <c r="U296" s="56"/>
      <c r="V296" s="56"/>
      <c r="W296" s="56"/>
      <c r="X296" s="56"/>
      <c r="Y296" s="56"/>
      <c r="Z296" s="56"/>
    </row>
    <row r="297">
      <c r="A297" s="50"/>
      <c r="B297" s="156" t="s">
        <v>216</v>
      </c>
      <c r="C297" s="157"/>
      <c r="D297" s="157"/>
      <c r="E297" s="157"/>
      <c r="F297" s="157"/>
      <c r="G297" s="50"/>
      <c r="H297" s="225" t="s">
        <v>294</v>
      </c>
      <c r="I297" s="226"/>
      <c r="J297" s="50"/>
      <c r="K297" s="50"/>
      <c r="L297" s="50"/>
      <c r="M297" s="50"/>
      <c r="N297" s="50"/>
      <c r="O297" s="50"/>
      <c r="P297" s="50"/>
      <c r="Q297" s="50"/>
      <c r="R297" s="50"/>
      <c r="S297" s="50"/>
      <c r="T297" s="50"/>
      <c r="U297" s="50"/>
      <c r="V297" s="50"/>
      <c r="W297" s="50"/>
    </row>
    <row r="298">
      <c r="A298" s="50"/>
      <c r="B298" s="138" t="s">
        <v>200</v>
      </c>
      <c r="C298" s="138" t="s">
        <v>219</v>
      </c>
      <c r="D298" s="139" t="str">
        <f>F295</f>
        <v>がらんの画眉丸のかけら</v>
      </c>
      <c r="E298" s="139" t="s">
        <v>171</v>
      </c>
      <c r="F298" s="139" t="s">
        <v>181</v>
      </c>
      <c r="G298" s="50"/>
      <c r="H298" s="227" t="s">
        <v>295</v>
      </c>
      <c r="I298" s="186" t="s">
        <v>180</v>
      </c>
      <c r="J298" s="56"/>
      <c r="K298" s="56"/>
      <c r="L298" s="56"/>
      <c r="M298" s="56"/>
      <c r="N298" s="56"/>
      <c r="O298" s="56"/>
      <c r="P298" s="56"/>
      <c r="Q298" s="56"/>
      <c r="R298" s="56"/>
      <c r="S298" s="56"/>
      <c r="T298" s="56"/>
      <c r="U298" s="56"/>
      <c r="V298" s="56"/>
      <c r="W298" s="56"/>
    </row>
    <row r="299">
      <c r="A299" s="50"/>
      <c r="B299" s="164" t="s">
        <v>254</v>
      </c>
      <c r="C299" s="165" t="s">
        <v>220</v>
      </c>
      <c r="D299" s="109">
        <v>10.0</v>
      </c>
      <c r="E299" s="145">
        <v>0.0</v>
      </c>
      <c r="F299" s="145">
        <v>1.0</v>
      </c>
      <c r="G299" s="50"/>
      <c r="H299" s="228" t="s">
        <v>296</v>
      </c>
      <c r="I299" s="229">
        <v>20.0</v>
      </c>
      <c r="J299" s="107"/>
      <c r="K299" s="107"/>
      <c r="L299" s="107"/>
      <c r="M299" s="56"/>
      <c r="N299" s="56"/>
      <c r="O299" s="56"/>
      <c r="P299" s="56"/>
      <c r="Q299" s="56"/>
      <c r="R299" s="56"/>
      <c r="S299" s="56"/>
      <c r="T299" s="56"/>
      <c r="U299" s="56"/>
      <c r="V299" s="56"/>
      <c r="W299" s="56"/>
      <c r="X299" s="56"/>
      <c r="Y299" s="56"/>
      <c r="Z299" s="56"/>
    </row>
    <row r="300">
      <c r="A300" s="50"/>
      <c r="B300" s="166"/>
      <c r="C300" s="165" t="s">
        <v>221</v>
      </c>
      <c r="D300" s="145">
        <v>0.0</v>
      </c>
      <c r="E300" s="145">
        <f>D295*15</f>
        <v>300</v>
      </c>
      <c r="F300" s="145">
        <v>0.0</v>
      </c>
      <c r="G300" s="50"/>
      <c r="H300" s="228" t="s">
        <v>297</v>
      </c>
      <c r="I300" s="229">
        <v>20.0</v>
      </c>
      <c r="J300" s="234"/>
      <c r="K300" s="107"/>
      <c r="L300" s="107"/>
      <c r="M300" s="56"/>
      <c r="N300" s="56"/>
      <c r="O300" s="56"/>
      <c r="P300" s="56"/>
      <c r="Q300" s="56"/>
      <c r="R300" s="56"/>
      <c r="S300" s="56"/>
      <c r="T300" s="56"/>
      <c r="U300" s="56"/>
      <c r="V300" s="56"/>
      <c r="W300" s="56"/>
      <c r="X300" s="56"/>
      <c r="Y300" s="56"/>
      <c r="Z300" s="56"/>
    </row>
    <row r="301">
      <c r="A301" s="50"/>
      <c r="B301" s="166"/>
      <c r="C301" s="165" t="s">
        <v>222</v>
      </c>
      <c r="D301" s="145">
        <v>0.0</v>
      </c>
      <c r="E301" s="145">
        <v>0.0</v>
      </c>
      <c r="F301" s="145">
        <v>0.0</v>
      </c>
      <c r="G301" s="50"/>
      <c r="H301" s="228" t="s">
        <v>298</v>
      </c>
      <c r="I301" s="229">
        <v>20.0</v>
      </c>
      <c r="J301" s="107"/>
      <c r="K301" s="107"/>
      <c r="L301" s="107"/>
      <c r="M301" s="56"/>
      <c r="N301" s="56"/>
      <c r="O301" s="56"/>
      <c r="P301" s="56"/>
      <c r="Q301" s="56"/>
      <c r="R301" s="56"/>
      <c r="S301" s="56"/>
      <c r="T301" s="56"/>
      <c r="U301" s="56"/>
      <c r="V301" s="56"/>
      <c r="W301" s="56"/>
      <c r="X301" s="56"/>
      <c r="Y301" s="56"/>
      <c r="Z301" s="56"/>
    </row>
    <row r="302">
      <c r="A302" s="50"/>
      <c r="B302" s="168"/>
      <c r="C302" s="169" t="s">
        <v>223</v>
      </c>
      <c r="D302" s="170">
        <v>0.0</v>
      </c>
      <c r="E302" s="170">
        <v>0.0</v>
      </c>
      <c r="F302" s="171">
        <v>0.0</v>
      </c>
      <c r="G302" s="50"/>
      <c r="H302" s="230" t="s">
        <v>193</v>
      </c>
      <c r="I302" s="231">
        <f>sum(I299:I301)</f>
        <v>60</v>
      </c>
      <c r="J302" s="3"/>
      <c r="K302" s="107"/>
      <c r="L302" s="107"/>
      <c r="M302" s="56"/>
      <c r="N302" s="56"/>
      <c r="O302" s="56"/>
      <c r="P302" s="56"/>
      <c r="Q302" s="56"/>
      <c r="R302" s="56"/>
      <c r="S302" s="56"/>
      <c r="T302" s="56"/>
      <c r="U302" s="56"/>
      <c r="V302" s="56"/>
      <c r="W302" s="56"/>
      <c r="X302" s="56"/>
      <c r="Y302" s="56"/>
      <c r="Z302" s="56"/>
    </row>
    <row r="303" ht="6.0" customHeight="1">
      <c r="A303" s="104"/>
      <c r="B303" s="155"/>
      <c r="C303" s="104"/>
      <c r="D303" s="50"/>
      <c r="E303" s="104"/>
      <c r="F303" s="104"/>
      <c r="G303" s="50"/>
      <c r="H303" s="50"/>
      <c r="I303" s="106"/>
      <c r="J303" s="50"/>
      <c r="K303" s="50"/>
      <c r="L303" s="50"/>
      <c r="M303" s="56"/>
      <c r="N303" s="56"/>
      <c r="O303" s="56"/>
      <c r="P303" s="56"/>
      <c r="Q303" s="56"/>
      <c r="R303" s="56"/>
      <c r="S303" s="56"/>
      <c r="T303" s="56"/>
      <c r="U303" s="56"/>
      <c r="V303" s="56"/>
      <c r="W303" s="56"/>
      <c r="X303" s="56"/>
      <c r="Y303" s="56"/>
      <c r="Z303" s="56"/>
    </row>
    <row r="304">
      <c r="A304" s="50"/>
      <c r="B304" s="104"/>
      <c r="C304" s="104"/>
      <c r="D304" s="104"/>
      <c r="E304" s="104"/>
      <c r="F304" s="104"/>
      <c r="G304" s="104"/>
      <c r="H304" s="104"/>
      <c r="I304" s="232"/>
      <c r="J304" s="104"/>
      <c r="K304" s="104"/>
      <c r="L304" s="104"/>
      <c r="M304" s="56"/>
      <c r="N304" s="56"/>
      <c r="O304" s="56"/>
      <c r="P304" s="56"/>
      <c r="Q304" s="56"/>
      <c r="R304" s="56"/>
      <c r="S304" s="56"/>
      <c r="T304" s="56"/>
      <c r="U304" s="56"/>
      <c r="V304" s="56"/>
      <c r="W304" s="56"/>
      <c r="X304" s="56"/>
      <c r="Y304" s="56"/>
      <c r="Z304" s="56"/>
    </row>
    <row r="305">
      <c r="A305" s="50"/>
      <c r="B305" s="50"/>
      <c r="C305" s="50"/>
      <c r="D305" s="50"/>
      <c r="E305" s="50"/>
      <c r="F305" s="50"/>
      <c r="G305" s="50"/>
      <c r="H305" s="50"/>
      <c r="I305" s="106"/>
      <c r="J305" s="50"/>
      <c r="K305" s="50"/>
      <c r="L305" s="50"/>
      <c r="M305" s="50"/>
      <c r="N305" s="50"/>
      <c r="O305" s="50"/>
      <c r="P305" s="50"/>
      <c r="Q305" s="50"/>
      <c r="R305" s="50"/>
      <c r="S305" s="50"/>
      <c r="T305" s="50"/>
      <c r="U305" s="50"/>
      <c r="V305" s="50"/>
      <c r="W305" s="50"/>
      <c r="X305" s="50"/>
      <c r="Y305" s="50"/>
      <c r="Z305" s="50"/>
    </row>
    <row r="306">
      <c r="A306" s="50"/>
      <c r="B306" s="50"/>
      <c r="C306" s="50"/>
      <c r="D306" s="50"/>
      <c r="E306" s="50"/>
      <c r="F306" s="50"/>
      <c r="G306" s="50"/>
      <c r="H306" s="50"/>
      <c r="I306" s="106"/>
      <c r="J306" s="50"/>
      <c r="K306" s="50"/>
      <c r="L306" s="50"/>
      <c r="M306" s="50"/>
      <c r="N306" s="50"/>
      <c r="O306" s="50"/>
      <c r="P306" s="50"/>
      <c r="Q306" s="50"/>
      <c r="R306" s="50"/>
      <c r="S306" s="50"/>
      <c r="T306" s="50"/>
      <c r="U306" s="50"/>
      <c r="V306" s="50"/>
      <c r="W306" s="50"/>
      <c r="X306" s="50"/>
      <c r="Y306" s="50"/>
      <c r="Z306" s="50"/>
    </row>
    <row r="307">
      <c r="A307" s="50"/>
      <c r="B307" s="138" t="s">
        <v>224</v>
      </c>
      <c r="C307" s="60"/>
      <c r="D307" s="50"/>
      <c r="E307" s="50"/>
      <c r="F307" s="50"/>
      <c r="G307" s="50"/>
      <c r="H307" s="50"/>
      <c r="I307" s="106"/>
      <c r="J307" s="50"/>
      <c r="K307" s="50"/>
      <c r="L307" s="50"/>
      <c r="M307" s="50"/>
      <c r="N307" s="50"/>
      <c r="O307" s="50"/>
      <c r="P307" s="50"/>
      <c r="Q307" s="50"/>
      <c r="R307" s="50"/>
      <c r="S307" s="50"/>
      <c r="T307" s="50"/>
      <c r="U307" s="50"/>
      <c r="V307" s="50"/>
      <c r="W307" s="50"/>
      <c r="X307" s="50"/>
      <c r="Y307" s="50"/>
      <c r="Z307" s="50"/>
    </row>
    <row r="308">
      <c r="A308" s="50"/>
      <c r="B308" s="172" t="s">
        <v>227</v>
      </c>
      <c r="C308" s="109" t="s">
        <v>240</v>
      </c>
      <c r="D308" s="109" t="s">
        <v>304</v>
      </c>
      <c r="E308" s="109"/>
      <c r="F308" s="109"/>
      <c r="G308" s="50"/>
      <c r="H308" s="50"/>
      <c r="I308" s="106"/>
      <c r="J308" s="50"/>
      <c r="K308" s="50"/>
      <c r="L308" s="50"/>
      <c r="M308" s="50"/>
      <c r="N308" s="50"/>
      <c r="O308" s="50"/>
      <c r="P308" s="50"/>
      <c r="Q308" s="50"/>
      <c r="R308" s="50"/>
      <c r="S308" s="50"/>
      <c r="T308" s="50"/>
      <c r="U308" s="50"/>
      <c r="V308" s="50"/>
      <c r="W308" s="50"/>
      <c r="X308" s="50"/>
      <c r="Y308" s="50"/>
      <c r="Z308" s="50"/>
    </row>
    <row r="309">
      <c r="A309" s="50"/>
      <c r="B309" s="172" t="s">
        <v>228</v>
      </c>
      <c r="C309" s="82" t="s">
        <v>305</v>
      </c>
      <c r="D309" s="82" t="s">
        <v>306</v>
      </c>
      <c r="E309" s="82"/>
      <c r="F309" s="82"/>
      <c r="G309" s="50"/>
      <c r="H309" s="50"/>
      <c r="I309" s="106"/>
      <c r="J309" s="50"/>
      <c r="K309" s="50"/>
      <c r="L309" s="50"/>
      <c r="M309" s="50"/>
      <c r="N309" s="50"/>
      <c r="O309" s="50"/>
      <c r="P309" s="50"/>
      <c r="Q309" s="50"/>
      <c r="R309" s="50"/>
      <c r="S309" s="50"/>
      <c r="T309" s="50"/>
      <c r="U309" s="50"/>
      <c r="V309" s="50"/>
      <c r="W309" s="50"/>
      <c r="X309" s="50"/>
      <c r="Y309" s="50"/>
      <c r="Z309" s="50"/>
    </row>
    <row r="310">
      <c r="A310" s="50"/>
      <c r="B310" s="172" t="s">
        <v>230</v>
      </c>
      <c r="C310" s="109" t="s">
        <v>231</v>
      </c>
      <c r="D310" s="109" t="s">
        <v>270</v>
      </c>
      <c r="E310" s="109" t="s">
        <v>271</v>
      </c>
      <c r="F310" s="109" t="s">
        <v>272</v>
      </c>
      <c r="G310" s="50"/>
      <c r="H310" s="50"/>
      <c r="I310" s="106"/>
      <c r="J310" s="50"/>
      <c r="K310" s="50"/>
      <c r="L310" s="50"/>
      <c r="M310" s="50"/>
      <c r="N310" s="50"/>
      <c r="O310" s="50"/>
      <c r="P310" s="50"/>
      <c r="Q310" s="50"/>
      <c r="R310" s="50"/>
      <c r="S310" s="50"/>
      <c r="T310" s="50"/>
      <c r="U310" s="50"/>
      <c r="V310" s="50"/>
      <c r="W310" s="50"/>
      <c r="X310" s="50"/>
      <c r="Y310" s="50"/>
      <c r="Z310" s="50"/>
    </row>
    <row r="311">
      <c r="A311" s="50"/>
      <c r="B311" s="176" t="s">
        <v>232</v>
      </c>
      <c r="C311" s="82"/>
      <c r="D311" s="82"/>
      <c r="E311" s="82"/>
      <c r="F311" s="82"/>
      <c r="G311" s="50"/>
      <c r="H311" s="50"/>
      <c r="I311" s="106"/>
      <c r="J311" s="50"/>
      <c r="K311" s="50"/>
      <c r="L311" s="50"/>
      <c r="M311" s="50"/>
      <c r="N311" s="50"/>
      <c r="O311" s="50"/>
      <c r="P311" s="50"/>
      <c r="Q311" s="50"/>
      <c r="R311" s="50"/>
      <c r="S311" s="50"/>
      <c r="T311" s="50"/>
      <c r="U311" s="50"/>
      <c r="V311" s="50"/>
      <c r="W311" s="50"/>
      <c r="X311" s="50"/>
      <c r="Y311" s="50"/>
      <c r="Z311" s="50"/>
    </row>
    <row r="312">
      <c r="A312" s="50"/>
      <c r="B312" s="50"/>
      <c r="C312" s="50"/>
      <c r="D312" s="50"/>
      <c r="E312" s="50"/>
      <c r="F312" s="50"/>
      <c r="G312" s="50"/>
      <c r="H312" s="50"/>
      <c r="I312" s="106"/>
      <c r="J312" s="50"/>
      <c r="K312" s="50"/>
      <c r="L312" s="50"/>
      <c r="M312" s="50"/>
      <c r="N312" s="50"/>
      <c r="O312" s="50"/>
      <c r="P312" s="50"/>
      <c r="Q312" s="50"/>
      <c r="R312" s="50"/>
      <c r="S312" s="50"/>
      <c r="T312" s="50"/>
      <c r="U312" s="50"/>
      <c r="V312" s="50"/>
      <c r="W312" s="50"/>
      <c r="X312" s="50"/>
      <c r="Y312" s="50"/>
      <c r="Z312" s="50"/>
    </row>
    <row r="313">
      <c r="A313" s="50"/>
      <c r="B313" s="50"/>
      <c r="C313" s="50"/>
      <c r="D313" s="50"/>
      <c r="E313" s="50"/>
      <c r="F313" s="50"/>
      <c r="G313" s="50"/>
      <c r="H313" s="50"/>
      <c r="I313" s="106"/>
      <c r="J313" s="50"/>
      <c r="K313" s="50"/>
      <c r="L313" s="50"/>
      <c r="M313" s="50"/>
      <c r="N313" s="50"/>
      <c r="O313" s="50"/>
      <c r="P313" s="50"/>
      <c r="Q313" s="50"/>
      <c r="R313" s="50"/>
      <c r="S313" s="50"/>
      <c r="T313" s="50"/>
      <c r="U313" s="50"/>
      <c r="V313" s="50"/>
      <c r="W313" s="50"/>
      <c r="X313" s="50"/>
      <c r="Y313" s="50"/>
      <c r="Z313" s="50"/>
    </row>
    <row r="314">
      <c r="A314" s="50"/>
      <c r="B314" s="124" t="s">
        <v>307</v>
      </c>
      <c r="C314" s="125"/>
      <c r="D314" s="125"/>
      <c r="E314" s="125"/>
      <c r="F314" s="126"/>
      <c r="G314" s="126"/>
      <c r="H314" s="126"/>
      <c r="I314" s="127"/>
      <c r="J314" s="126"/>
      <c r="K314" s="126"/>
      <c r="L314" s="126"/>
      <c r="M314" s="126"/>
      <c r="N314" s="126"/>
      <c r="O314" s="126"/>
      <c r="P314" s="126"/>
      <c r="Q314" s="126"/>
      <c r="R314" s="126"/>
      <c r="S314" s="126"/>
      <c r="T314" s="126"/>
      <c r="U314" s="126"/>
      <c r="V314" s="126"/>
      <c r="W314" s="126"/>
      <c r="X314" s="126"/>
      <c r="Y314" s="126"/>
      <c r="Z314" s="126"/>
    </row>
    <row r="315">
      <c r="A315" s="50"/>
      <c r="B315" s="50"/>
      <c r="C315" s="50"/>
      <c r="D315" s="50"/>
      <c r="E315" s="50"/>
      <c r="F315" s="50"/>
      <c r="G315" s="50"/>
      <c r="H315" s="50"/>
      <c r="I315" s="106"/>
      <c r="J315" s="50"/>
      <c r="K315" s="50"/>
      <c r="L315" s="50"/>
      <c r="M315" s="50"/>
      <c r="N315" s="50"/>
      <c r="O315" s="50"/>
      <c r="P315" s="50"/>
      <c r="Q315" s="50"/>
      <c r="R315" s="50"/>
      <c r="S315" s="50"/>
      <c r="T315" s="50"/>
      <c r="U315" s="50"/>
      <c r="V315" s="50"/>
      <c r="W315" s="50"/>
      <c r="X315" s="50"/>
      <c r="Y315" s="50"/>
      <c r="Z315" s="50"/>
    </row>
    <row r="316">
      <c r="A316" s="50"/>
      <c r="B316" s="128" t="s">
        <v>173</v>
      </c>
      <c r="C316" s="129" t="s">
        <v>174</v>
      </c>
      <c r="D316" s="130"/>
      <c r="E316" s="131"/>
      <c r="F316" s="50"/>
      <c r="G316" s="50"/>
      <c r="H316" s="60"/>
      <c r="I316" s="91"/>
      <c r="J316" s="50"/>
      <c r="K316" s="50"/>
      <c r="L316" s="50"/>
      <c r="M316" s="50"/>
      <c r="N316" s="50"/>
      <c r="O316" s="50"/>
      <c r="P316" s="50"/>
      <c r="Q316" s="50"/>
      <c r="R316" s="50"/>
      <c r="S316" s="50"/>
      <c r="T316" s="50"/>
      <c r="U316" s="50"/>
      <c r="V316" s="50"/>
      <c r="W316" s="50"/>
      <c r="X316" s="50"/>
      <c r="Y316" s="50"/>
      <c r="Z316" s="50"/>
    </row>
    <row r="317">
      <c r="A317" s="50"/>
      <c r="B317" s="147" t="s">
        <v>147</v>
      </c>
      <c r="C317" s="133" t="str">
        <f>C9</f>
        <v>手負いの獣は恐ろしいぞ</v>
      </c>
      <c r="D317" s="134"/>
      <c r="E317" s="135"/>
      <c r="F317" s="60"/>
      <c r="G317" s="50"/>
      <c r="H317" s="50"/>
      <c r="I317" s="106"/>
      <c r="J317" s="50"/>
      <c r="K317" s="50"/>
      <c r="L317" s="50"/>
      <c r="M317" s="50"/>
      <c r="N317" s="50"/>
      <c r="O317" s="50"/>
      <c r="P317" s="50"/>
      <c r="Q317" s="50"/>
      <c r="R317" s="50"/>
      <c r="S317" s="50"/>
      <c r="T317" s="50"/>
      <c r="U317" s="50"/>
      <c r="V317" s="50"/>
      <c r="W317" s="50"/>
      <c r="X317" s="50"/>
      <c r="Y317" s="50"/>
      <c r="Z317" s="50"/>
    </row>
    <row r="318">
      <c r="A318" s="50"/>
      <c r="B318" s="132" t="s">
        <v>176</v>
      </c>
      <c r="C318" s="220">
        <f>E9</f>
        <v>46038.625</v>
      </c>
      <c r="D318" s="137" t="s">
        <v>177</v>
      </c>
      <c r="E318" s="220">
        <f>F9</f>
        <v>46069.45764</v>
      </c>
      <c r="F318" s="60"/>
      <c r="G318" s="50"/>
      <c r="H318" s="50"/>
      <c r="I318" s="106"/>
      <c r="J318" s="50"/>
      <c r="K318" s="50"/>
      <c r="L318" s="50"/>
      <c r="M318" s="50"/>
      <c r="N318" s="50"/>
      <c r="O318" s="50"/>
      <c r="P318" s="50"/>
      <c r="Q318" s="50"/>
      <c r="R318" s="50"/>
      <c r="S318" s="50"/>
      <c r="T318" s="50"/>
      <c r="U318" s="50"/>
      <c r="V318" s="50"/>
      <c r="W318" s="50"/>
      <c r="X318" s="50"/>
      <c r="Y318" s="50"/>
      <c r="Z318" s="50"/>
    </row>
    <row r="319">
      <c r="A319" s="50"/>
      <c r="B319" s="147" t="s">
        <v>196</v>
      </c>
      <c r="C319" s="151" t="s">
        <v>308</v>
      </c>
      <c r="D319" s="178"/>
      <c r="E319" s="179"/>
      <c r="F319" s="60"/>
      <c r="G319" s="50"/>
      <c r="H319" s="50"/>
      <c r="I319" s="106"/>
      <c r="J319" s="50"/>
      <c r="K319" s="50"/>
      <c r="L319" s="50"/>
      <c r="M319" s="50"/>
      <c r="N319" s="50"/>
      <c r="O319" s="50"/>
      <c r="P319" s="50"/>
      <c r="Q319" s="50"/>
      <c r="R319" s="50"/>
      <c r="S319" s="50"/>
      <c r="T319" s="50"/>
      <c r="U319" s="50"/>
      <c r="V319" s="50"/>
      <c r="W319" s="50"/>
      <c r="X319" s="50"/>
      <c r="Y319" s="50"/>
      <c r="Z319" s="50"/>
    </row>
    <row r="320">
      <c r="A320" s="50"/>
      <c r="B320" s="147" t="s">
        <v>198</v>
      </c>
      <c r="C320" s="152" t="s">
        <v>309</v>
      </c>
      <c r="D320" s="63"/>
      <c r="E320" s="64"/>
      <c r="F320" s="50"/>
      <c r="G320" s="50"/>
      <c r="H320" s="50"/>
      <c r="I320" s="106"/>
      <c r="J320" s="50"/>
      <c r="K320" s="50"/>
      <c r="L320" s="50"/>
      <c r="M320" s="50"/>
      <c r="N320" s="50"/>
      <c r="O320" s="50"/>
      <c r="P320" s="50"/>
      <c r="Q320" s="50"/>
      <c r="R320" s="50"/>
      <c r="S320" s="50"/>
      <c r="T320" s="50"/>
      <c r="U320" s="50"/>
      <c r="V320" s="50"/>
      <c r="W320" s="50"/>
      <c r="X320" s="50"/>
      <c r="Y320" s="50"/>
      <c r="Z320" s="50"/>
    </row>
    <row r="321">
      <c r="A321" s="50"/>
      <c r="B321" s="50"/>
      <c r="C321" s="50"/>
      <c r="D321" s="50"/>
      <c r="E321" s="50"/>
      <c r="F321" s="50"/>
      <c r="G321" s="50"/>
      <c r="H321" s="50"/>
      <c r="I321" s="106"/>
      <c r="J321" s="50"/>
      <c r="K321" s="50"/>
      <c r="L321" s="50"/>
      <c r="M321" s="50"/>
      <c r="N321" s="50"/>
      <c r="O321" s="50"/>
      <c r="P321" s="50"/>
      <c r="Q321" s="50"/>
      <c r="R321" s="50"/>
      <c r="S321" s="50"/>
      <c r="T321" s="50"/>
      <c r="U321" s="50"/>
      <c r="V321" s="50"/>
      <c r="W321" s="50"/>
      <c r="X321" s="50"/>
      <c r="Y321" s="50"/>
      <c r="Z321" s="50"/>
    </row>
    <row r="322">
      <c r="A322" s="50"/>
      <c r="B322" s="138" t="s">
        <v>200</v>
      </c>
      <c r="C322" s="138" t="s">
        <v>201</v>
      </c>
      <c r="D322" s="138" t="s">
        <v>202</v>
      </c>
      <c r="E322" s="138" t="s">
        <v>203</v>
      </c>
      <c r="F322" s="138" t="s">
        <v>204</v>
      </c>
      <c r="G322" s="138" t="s">
        <v>205</v>
      </c>
      <c r="H322" s="138" t="s">
        <v>206</v>
      </c>
      <c r="I322" s="153" t="s">
        <v>207</v>
      </c>
      <c r="J322" s="153" t="s">
        <v>290</v>
      </c>
      <c r="K322" s="153" t="s">
        <v>291</v>
      </c>
      <c r="L322" s="138" t="s">
        <v>209</v>
      </c>
      <c r="M322" s="138" t="s">
        <v>210</v>
      </c>
      <c r="N322" s="50"/>
      <c r="O322" s="50"/>
      <c r="P322" s="50"/>
      <c r="Q322" s="50"/>
      <c r="R322" s="50"/>
      <c r="S322" s="50"/>
      <c r="T322" s="50"/>
      <c r="U322" s="50"/>
      <c r="V322" s="50"/>
      <c r="W322" s="50"/>
      <c r="X322" s="50"/>
      <c r="Y322" s="50"/>
      <c r="Z322" s="50"/>
    </row>
    <row r="323">
      <c r="A323" s="50"/>
      <c r="B323" s="109" t="s">
        <v>211</v>
      </c>
      <c r="C323" s="109">
        <v>70.0</v>
      </c>
      <c r="D323" s="109">
        <v>25.0</v>
      </c>
      <c r="E323" s="109">
        <f>C323*10</f>
        <v>700</v>
      </c>
      <c r="F323" s="139" t="s">
        <v>180</v>
      </c>
      <c r="G323" s="109" t="s">
        <v>310</v>
      </c>
      <c r="H323" s="233" t="s">
        <v>87</v>
      </c>
      <c r="I323" s="82" t="s">
        <v>245</v>
      </c>
      <c r="J323" s="109" t="s">
        <v>246</v>
      </c>
      <c r="K323" s="109" t="s">
        <v>311</v>
      </c>
      <c r="L323" s="109" t="s">
        <v>213</v>
      </c>
      <c r="M323" s="82" t="s">
        <v>293</v>
      </c>
      <c r="N323" s="50"/>
      <c r="O323" s="50"/>
      <c r="P323" s="50"/>
      <c r="Q323" s="50"/>
      <c r="R323" s="50"/>
      <c r="S323" s="50"/>
      <c r="T323" s="50"/>
      <c r="U323" s="50"/>
      <c r="V323" s="50"/>
      <c r="W323" s="50"/>
      <c r="X323" s="50"/>
      <c r="Y323" s="50"/>
      <c r="Z323" s="50"/>
    </row>
    <row r="324" ht="6.0" customHeight="1">
      <c r="A324" s="104"/>
      <c r="B324" s="155"/>
      <c r="C324" s="104"/>
      <c r="D324" s="50"/>
      <c r="E324" s="50"/>
      <c r="F324" s="104"/>
      <c r="G324" s="56"/>
      <c r="H324" s="56"/>
      <c r="I324" s="149"/>
      <c r="J324" s="235"/>
      <c r="K324" s="56"/>
      <c r="L324" s="56"/>
      <c r="M324" s="56"/>
      <c r="N324" s="56"/>
      <c r="O324" s="56"/>
      <c r="P324" s="56"/>
      <c r="Q324" s="56"/>
      <c r="R324" s="56"/>
      <c r="S324" s="56"/>
      <c r="T324" s="56"/>
      <c r="U324" s="56"/>
      <c r="V324" s="56"/>
      <c r="W324" s="56"/>
      <c r="X324" s="56"/>
      <c r="Y324" s="56"/>
      <c r="Z324" s="56"/>
    </row>
    <row r="325">
      <c r="A325" s="50"/>
      <c r="B325" s="156" t="s">
        <v>216</v>
      </c>
      <c r="C325" s="157"/>
      <c r="D325" s="157"/>
      <c r="E325" s="157"/>
      <c r="F325" s="157"/>
      <c r="G325" s="56"/>
      <c r="H325" s="225" t="s">
        <v>294</v>
      </c>
      <c r="I325" s="226"/>
      <c r="J325" s="50"/>
      <c r="K325" s="50"/>
      <c r="L325" s="50"/>
      <c r="M325" s="50"/>
      <c r="N325" s="50"/>
      <c r="O325" s="50"/>
      <c r="P325" s="50"/>
      <c r="Q325" s="50"/>
      <c r="R325" s="50"/>
      <c r="S325" s="50"/>
      <c r="T325" s="50"/>
      <c r="U325" s="50"/>
      <c r="V325" s="50"/>
      <c r="W325" s="50"/>
    </row>
    <row r="326">
      <c r="A326" s="50"/>
      <c r="B326" s="138" t="s">
        <v>200</v>
      </c>
      <c r="C326" s="138" t="s">
        <v>219</v>
      </c>
      <c r="D326" s="139" t="s">
        <v>182</v>
      </c>
      <c r="E326" s="139" t="s">
        <v>180</v>
      </c>
      <c r="F326" s="139" t="s">
        <v>171</v>
      </c>
      <c r="G326" s="56"/>
      <c r="H326" s="227" t="s">
        <v>295</v>
      </c>
      <c r="I326" s="186" t="s">
        <v>180</v>
      </c>
      <c r="J326" s="50"/>
      <c r="K326" s="50"/>
      <c r="L326" s="50"/>
      <c r="M326" s="50"/>
      <c r="N326" s="50"/>
      <c r="O326" s="50"/>
      <c r="P326" s="50"/>
      <c r="Q326" s="50"/>
      <c r="R326" s="50"/>
      <c r="S326" s="50"/>
      <c r="T326" s="50"/>
      <c r="U326" s="50"/>
      <c r="V326" s="50"/>
      <c r="W326" s="50"/>
    </row>
    <row r="327">
      <c r="A327" s="50"/>
      <c r="B327" s="164" t="s">
        <v>211</v>
      </c>
      <c r="C327" s="165" t="s">
        <v>220</v>
      </c>
      <c r="D327" s="109">
        <v>1.0</v>
      </c>
      <c r="E327" s="145">
        <v>100.0</v>
      </c>
      <c r="F327" s="145">
        <v>0.0</v>
      </c>
      <c r="G327" s="56"/>
      <c r="H327" s="228" t="s">
        <v>296</v>
      </c>
      <c r="I327" s="229">
        <v>20.0</v>
      </c>
      <c r="J327" s="50"/>
      <c r="K327" s="50"/>
      <c r="L327" s="50"/>
      <c r="M327" s="50"/>
      <c r="N327" s="50"/>
      <c r="O327" s="50"/>
      <c r="P327" s="50"/>
      <c r="Q327" s="50"/>
      <c r="R327" s="50"/>
      <c r="S327" s="50"/>
      <c r="T327" s="50"/>
      <c r="U327" s="50"/>
      <c r="V327" s="50"/>
      <c r="W327" s="50"/>
    </row>
    <row r="328">
      <c r="A328" s="50"/>
      <c r="B328" s="166"/>
      <c r="C328" s="165" t="s">
        <v>221</v>
      </c>
      <c r="D328" s="145">
        <v>0.0</v>
      </c>
      <c r="E328" s="145">
        <v>0.0</v>
      </c>
      <c r="F328" s="145">
        <f>D323*15</f>
        <v>375</v>
      </c>
      <c r="G328" s="56"/>
      <c r="H328" s="228" t="s">
        <v>297</v>
      </c>
      <c r="I328" s="229">
        <v>20.0</v>
      </c>
      <c r="J328" s="50"/>
      <c r="K328" s="50"/>
      <c r="L328" s="50"/>
      <c r="M328" s="50"/>
      <c r="N328" s="50"/>
      <c r="O328" s="50"/>
      <c r="P328" s="50"/>
      <c r="Q328" s="50"/>
      <c r="R328" s="50"/>
      <c r="S328" s="50"/>
      <c r="T328" s="50"/>
      <c r="U328" s="50"/>
      <c r="V328" s="50"/>
      <c r="W328" s="50"/>
    </row>
    <row r="329">
      <c r="A329" s="50"/>
      <c r="B329" s="166"/>
      <c r="C329" s="165" t="s">
        <v>222</v>
      </c>
      <c r="D329" s="145">
        <v>0.0</v>
      </c>
      <c r="E329" s="145">
        <v>0.0</v>
      </c>
      <c r="F329" s="145">
        <v>0.0</v>
      </c>
      <c r="G329" s="56"/>
      <c r="H329" s="228" t="s">
        <v>298</v>
      </c>
      <c r="I329" s="229">
        <v>20.0</v>
      </c>
      <c r="J329" s="234"/>
      <c r="K329" s="107"/>
      <c r="L329" s="107"/>
      <c r="M329" s="50"/>
      <c r="N329" s="50"/>
      <c r="O329" s="50"/>
      <c r="P329" s="50"/>
      <c r="Q329" s="50"/>
      <c r="R329" s="50"/>
      <c r="S329" s="50"/>
      <c r="T329" s="50"/>
      <c r="U329" s="50"/>
      <c r="V329" s="50"/>
      <c r="W329" s="50"/>
      <c r="X329" s="50"/>
      <c r="Y329" s="50"/>
      <c r="Z329" s="50"/>
    </row>
    <row r="330">
      <c r="A330" s="50"/>
      <c r="B330" s="168"/>
      <c r="C330" s="169" t="s">
        <v>223</v>
      </c>
      <c r="D330" s="170">
        <v>0.0</v>
      </c>
      <c r="E330" s="170">
        <v>0.0</v>
      </c>
      <c r="F330" s="171">
        <v>0.0</v>
      </c>
      <c r="G330" s="56"/>
      <c r="H330" s="236" t="s">
        <v>193</v>
      </c>
      <c r="I330" s="231">
        <f>sum(I327:I329)</f>
        <v>60</v>
      </c>
      <c r="J330" s="107"/>
      <c r="K330" s="107"/>
      <c r="L330" s="107"/>
      <c r="M330" s="50"/>
      <c r="N330" s="50"/>
      <c r="O330" s="50"/>
      <c r="P330" s="50"/>
      <c r="Q330" s="50"/>
      <c r="R330" s="50"/>
      <c r="S330" s="50"/>
      <c r="T330" s="50"/>
      <c r="U330" s="50"/>
      <c r="V330" s="50"/>
      <c r="W330" s="50"/>
      <c r="X330" s="50"/>
      <c r="Y330" s="50"/>
      <c r="Z330" s="50"/>
    </row>
    <row r="331" ht="6.0" customHeight="1">
      <c r="A331" s="104"/>
      <c r="B331" s="155"/>
      <c r="C331" s="104"/>
      <c r="D331" s="50"/>
      <c r="E331" s="50"/>
      <c r="F331" s="104"/>
      <c r="G331" s="50"/>
      <c r="H331" s="50"/>
      <c r="I331" s="106"/>
      <c r="J331" s="50"/>
      <c r="K331" s="50"/>
      <c r="L331" s="50"/>
      <c r="M331" s="50"/>
      <c r="N331" s="50"/>
      <c r="O331" s="50"/>
      <c r="P331" s="50"/>
      <c r="Q331" s="50"/>
      <c r="R331" s="50"/>
      <c r="S331" s="50"/>
      <c r="T331" s="50"/>
      <c r="U331" s="50"/>
      <c r="V331" s="50"/>
      <c r="W331" s="50"/>
      <c r="X331" s="50"/>
      <c r="Y331" s="50"/>
      <c r="Z331" s="50"/>
    </row>
    <row r="332">
      <c r="A332" s="50"/>
      <c r="B332" s="104"/>
      <c r="C332" s="104"/>
      <c r="D332" s="104"/>
      <c r="E332" s="104"/>
      <c r="F332" s="104"/>
      <c r="G332" s="104"/>
      <c r="H332" s="50"/>
      <c r="I332" s="106"/>
      <c r="J332" s="50"/>
      <c r="K332" s="50"/>
      <c r="L332" s="50"/>
      <c r="M332" s="50"/>
      <c r="N332" s="50"/>
      <c r="O332" s="50"/>
      <c r="P332" s="50"/>
      <c r="Q332" s="50"/>
      <c r="R332" s="50"/>
      <c r="S332" s="50"/>
      <c r="T332" s="50"/>
      <c r="U332" s="50"/>
      <c r="V332" s="50"/>
      <c r="W332" s="50"/>
      <c r="X332" s="50"/>
      <c r="Y332" s="50"/>
      <c r="Z332" s="50"/>
    </row>
    <row r="333">
      <c r="A333" s="50"/>
      <c r="B333" s="50"/>
      <c r="C333" s="50"/>
      <c r="D333" s="50"/>
      <c r="E333" s="50"/>
      <c r="F333" s="50"/>
      <c r="G333" s="50"/>
      <c r="H333" s="50"/>
      <c r="I333" s="106"/>
      <c r="J333" s="50"/>
      <c r="K333" s="50"/>
      <c r="L333" s="50"/>
      <c r="M333" s="50"/>
      <c r="N333" s="50"/>
      <c r="O333" s="50"/>
      <c r="P333" s="50"/>
      <c r="Q333" s="50"/>
      <c r="R333" s="50"/>
      <c r="S333" s="50"/>
      <c r="T333" s="50"/>
      <c r="U333" s="50"/>
      <c r="V333" s="50"/>
      <c r="W333" s="50"/>
      <c r="X333" s="50"/>
      <c r="Y333" s="50"/>
      <c r="Z333" s="50"/>
    </row>
    <row r="334">
      <c r="A334" s="50"/>
      <c r="B334" s="60"/>
      <c r="C334" s="50"/>
      <c r="D334" s="50"/>
      <c r="E334" s="50"/>
      <c r="F334" s="50"/>
      <c r="G334" s="50"/>
      <c r="H334" s="50"/>
      <c r="I334" s="106"/>
      <c r="J334" s="50"/>
      <c r="K334" s="50"/>
      <c r="L334" s="50"/>
      <c r="M334" s="50"/>
      <c r="N334" s="50"/>
      <c r="O334" s="50"/>
      <c r="P334" s="50"/>
      <c r="Q334" s="50"/>
      <c r="R334" s="50"/>
      <c r="S334" s="50"/>
      <c r="T334" s="50"/>
      <c r="U334" s="50"/>
      <c r="V334" s="50"/>
      <c r="W334" s="50"/>
      <c r="X334" s="50"/>
      <c r="Y334" s="50"/>
      <c r="Z334" s="50"/>
    </row>
    <row r="335">
      <c r="A335" s="50"/>
      <c r="B335" s="138" t="s">
        <v>200</v>
      </c>
      <c r="C335" s="138" t="s">
        <v>201</v>
      </c>
      <c r="D335" s="138" t="s">
        <v>202</v>
      </c>
      <c r="E335" s="138" t="s">
        <v>203</v>
      </c>
      <c r="F335" s="138" t="s">
        <v>204</v>
      </c>
      <c r="G335" s="138" t="s">
        <v>205</v>
      </c>
      <c r="H335" s="138" t="s">
        <v>206</v>
      </c>
      <c r="I335" s="153" t="s">
        <v>207</v>
      </c>
      <c r="J335" s="153" t="s">
        <v>290</v>
      </c>
      <c r="K335" s="153" t="s">
        <v>291</v>
      </c>
      <c r="L335" s="138" t="s">
        <v>209</v>
      </c>
      <c r="M335" s="138" t="s">
        <v>210</v>
      </c>
      <c r="N335" s="50"/>
      <c r="O335" s="50"/>
      <c r="P335" s="50"/>
      <c r="Q335" s="50"/>
      <c r="R335" s="50"/>
      <c r="S335" s="50"/>
      <c r="T335" s="50"/>
      <c r="U335" s="50"/>
      <c r="V335" s="50"/>
      <c r="W335" s="50"/>
      <c r="X335" s="50"/>
      <c r="Y335" s="50"/>
      <c r="Z335" s="50"/>
    </row>
    <row r="336">
      <c r="A336" s="50"/>
      <c r="B336" s="109" t="s">
        <v>243</v>
      </c>
      <c r="C336" s="109">
        <v>70.0</v>
      </c>
      <c r="D336" s="109">
        <v>25.0</v>
      </c>
      <c r="E336" s="109">
        <f>C336*10</f>
        <v>700</v>
      </c>
      <c r="F336" s="139" t="s">
        <v>180</v>
      </c>
      <c r="G336" s="109" t="s">
        <v>312</v>
      </c>
      <c r="H336" s="233" t="s">
        <v>313</v>
      </c>
      <c r="I336" s="82" t="s">
        <v>245</v>
      </c>
      <c r="J336" s="109" t="s">
        <v>246</v>
      </c>
      <c r="K336" s="109" t="s">
        <v>314</v>
      </c>
      <c r="L336" s="109" t="s">
        <v>213</v>
      </c>
      <c r="M336" s="82" t="s">
        <v>315</v>
      </c>
      <c r="N336" s="50"/>
      <c r="O336" s="50"/>
      <c r="P336" s="50"/>
      <c r="Q336" s="50"/>
      <c r="R336" s="50"/>
      <c r="S336" s="50"/>
      <c r="T336" s="50"/>
      <c r="U336" s="50"/>
      <c r="V336" s="50"/>
      <c r="W336" s="50"/>
      <c r="X336" s="50"/>
      <c r="Y336" s="50"/>
      <c r="Z336" s="50"/>
    </row>
    <row r="337" ht="6.0" customHeight="1">
      <c r="A337" s="104"/>
      <c r="B337" s="155"/>
      <c r="C337" s="104"/>
      <c r="D337" s="50"/>
      <c r="E337" s="50"/>
      <c r="F337" s="104"/>
      <c r="G337" s="56"/>
      <c r="H337" s="56"/>
      <c r="I337" s="149"/>
      <c r="J337" s="56"/>
      <c r="K337" s="56"/>
      <c r="L337" s="56"/>
      <c r="M337" s="56"/>
      <c r="N337" s="56"/>
      <c r="O337" s="56"/>
      <c r="P337" s="56"/>
      <c r="Q337" s="56"/>
      <c r="R337" s="56"/>
      <c r="S337" s="56"/>
      <c r="T337" s="56"/>
      <c r="U337" s="56"/>
      <c r="V337" s="56"/>
      <c r="W337" s="56"/>
      <c r="X337" s="56"/>
      <c r="Y337" s="56"/>
      <c r="Z337" s="56"/>
    </row>
    <row r="338">
      <c r="A338" s="50"/>
      <c r="B338" s="156" t="s">
        <v>216</v>
      </c>
      <c r="C338" s="157"/>
      <c r="D338" s="157"/>
      <c r="E338" s="157"/>
      <c r="F338" s="157"/>
      <c r="G338" s="56"/>
      <c r="H338" s="225" t="s">
        <v>294</v>
      </c>
      <c r="I338" s="226"/>
      <c r="J338" s="159"/>
      <c r="K338" s="160" t="s">
        <v>238</v>
      </c>
      <c r="L338" s="63"/>
      <c r="M338" s="50"/>
      <c r="N338" s="50"/>
      <c r="O338" s="50"/>
      <c r="P338" s="50"/>
      <c r="Q338" s="50"/>
      <c r="R338" s="50"/>
      <c r="S338" s="50"/>
      <c r="T338" s="50"/>
      <c r="U338" s="50"/>
      <c r="V338" s="50"/>
      <c r="W338" s="50"/>
      <c r="X338" s="50"/>
      <c r="Y338" s="50"/>
      <c r="Z338" s="50"/>
    </row>
    <row r="339">
      <c r="A339" s="50"/>
      <c r="B339" s="138" t="s">
        <v>200</v>
      </c>
      <c r="C339" s="138" t="s">
        <v>219</v>
      </c>
      <c r="D339" s="139" t="s">
        <v>182</v>
      </c>
      <c r="E339" s="139" t="s">
        <v>180</v>
      </c>
      <c r="F339" s="139" t="s">
        <v>171</v>
      </c>
      <c r="G339" s="56"/>
      <c r="H339" s="227" t="s">
        <v>295</v>
      </c>
      <c r="I339" s="186" t="s">
        <v>180</v>
      </c>
      <c r="J339" s="154"/>
      <c r="K339" s="237"/>
      <c r="L339" s="64"/>
      <c r="M339" s="50"/>
      <c r="N339" s="60"/>
      <c r="O339" s="50"/>
      <c r="P339" s="50"/>
      <c r="Q339" s="50"/>
      <c r="R339" s="50"/>
      <c r="S339" s="50"/>
      <c r="T339" s="50"/>
      <c r="U339" s="50"/>
      <c r="V339" s="50"/>
      <c r="W339" s="50"/>
      <c r="X339" s="50"/>
      <c r="Y339" s="50"/>
      <c r="Z339" s="50"/>
    </row>
    <row r="340">
      <c r="A340" s="50"/>
      <c r="B340" s="164" t="s">
        <v>243</v>
      </c>
      <c r="C340" s="165" t="s">
        <v>220</v>
      </c>
      <c r="D340" s="145">
        <v>1.0</v>
      </c>
      <c r="E340" s="145">
        <v>100.0</v>
      </c>
      <c r="F340" s="145">
        <v>0.0</v>
      </c>
      <c r="G340" s="56"/>
      <c r="H340" s="228" t="s">
        <v>296</v>
      </c>
      <c r="I340" s="229">
        <v>20.0</v>
      </c>
      <c r="J340" s="107"/>
      <c r="K340" s="107"/>
      <c r="L340" s="107"/>
      <c r="M340" s="50"/>
      <c r="N340" s="60"/>
      <c r="O340" s="50"/>
      <c r="P340" s="50"/>
      <c r="Q340" s="50"/>
      <c r="R340" s="50"/>
      <c r="S340" s="50"/>
      <c r="T340" s="50"/>
      <c r="U340" s="50"/>
      <c r="V340" s="50"/>
      <c r="W340" s="50"/>
      <c r="X340" s="50"/>
      <c r="Y340" s="50"/>
      <c r="Z340" s="50"/>
    </row>
    <row r="341">
      <c r="A341" s="50"/>
      <c r="B341" s="166"/>
      <c r="C341" s="165" t="s">
        <v>221</v>
      </c>
      <c r="D341" s="145">
        <v>0.0</v>
      </c>
      <c r="E341" s="145">
        <v>0.0</v>
      </c>
      <c r="F341" s="145">
        <f>D336*15</f>
        <v>375</v>
      </c>
      <c r="G341" s="56"/>
      <c r="H341" s="228" t="s">
        <v>297</v>
      </c>
      <c r="I341" s="229">
        <v>20.0</v>
      </c>
      <c r="J341" s="234"/>
      <c r="K341" s="107"/>
      <c r="L341" s="107"/>
      <c r="M341" s="50"/>
      <c r="N341" s="50"/>
      <c r="O341" s="50"/>
      <c r="P341" s="50"/>
      <c r="Q341" s="50"/>
      <c r="R341" s="50"/>
      <c r="S341" s="50"/>
      <c r="T341" s="50"/>
      <c r="U341" s="50"/>
      <c r="V341" s="50"/>
      <c r="W341" s="50"/>
      <c r="X341" s="50"/>
      <c r="Y341" s="50"/>
      <c r="Z341" s="50"/>
    </row>
    <row r="342">
      <c r="A342" s="50"/>
      <c r="B342" s="166"/>
      <c r="C342" s="165" t="s">
        <v>222</v>
      </c>
      <c r="D342" s="145">
        <v>0.0</v>
      </c>
      <c r="E342" s="145">
        <v>0.0</v>
      </c>
      <c r="F342" s="145">
        <v>0.0</v>
      </c>
      <c r="G342" s="56"/>
      <c r="H342" s="228" t="s">
        <v>298</v>
      </c>
      <c r="I342" s="229">
        <v>20.0</v>
      </c>
      <c r="J342" s="107"/>
      <c r="K342" s="107"/>
      <c r="L342" s="107"/>
      <c r="M342" s="50"/>
      <c r="N342" s="50"/>
      <c r="O342" s="50"/>
      <c r="P342" s="50"/>
      <c r="Q342" s="50"/>
      <c r="R342" s="50"/>
      <c r="S342" s="50"/>
      <c r="T342" s="50"/>
      <c r="U342" s="50"/>
      <c r="V342" s="50"/>
      <c r="W342" s="50"/>
      <c r="X342" s="50"/>
      <c r="Y342" s="50"/>
      <c r="Z342" s="50"/>
    </row>
    <row r="343">
      <c r="A343" s="50"/>
      <c r="B343" s="168"/>
      <c r="C343" s="169" t="s">
        <v>223</v>
      </c>
      <c r="D343" s="170">
        <v>0.0</v>
      </c>
      <c r="E343" s="170">
        <v>0.0</v>
      </c>
      <c r="F343" s="171">
        <v>0.0</v>
      </c>
      <c r="G343" s="56"/>
      <c r="H343" s="236" t="s">
        <v>193</v>
      </c>
      <c r="I343" s="231">
        <f>sum(I340:I342)</f>
        <v>60</v>
      </c>
      <c r="J343" s="107"/>
      <c r="K343" s="107"/>
      <c r="L343" s="107"/>
      <c r="M343" s="50"/>
      <c r="N343" s="50"/>
      <c r="O343" s="50"/>
      <c r="P343" s="50"/>
      <c r="Q343" s="50"/>
      <c r="R343" s="50"/>
      <c r="S343" s="50"/>
      <c r="T343" s="50"/>
      <c r="U343" s="50"/>
      <c r="V343" s="50"/>
      <c r="W343" s="50"/>
      <c r="X343" s="50"/>
      <c r="Y343" s="50"/>
      <c r="Z343" s="50"/>
    </row>
    <row r="344" ht="18.0" customHeight="1">
      <c r="A344" s="104"/>
      <c r="B344" s="155"/>
      <c r="C344" s="104"/>
      <c r="D344" s="50"/>
      <c r="E344" s="50"/>
      <c r="F344" s="104"/>
      <c r="G344" s="50"/>
      <c r="H344" s="50"/>
      <c r="I344" s="106"/>
      <c r="J344" s="50"/>
      <c r="K344" s="50"/>
      <c r="L344" s="50"/>
      <c r="M344" s="50"/>
      <c r="N344" s="50"/>
      <c r="O344" s="50"/>
      <c r="P344" s="50"/>
      <c r="Q344" s="50"/>
      <c r="R344" s="50"/>
      <c r="S344" s="50"/>
      <c r="T344" s="50"/>
      <c r="U344" s="50"/>
      <c r="V344" s="50"/>
      <c r="W344" s="50"/>
      <c r="X344" s="50"/>
      <c r="Y344" s="50"/>
      <c r="Z344" s="50"/>
    </row>
    <row r="345" ht="18.0" customHeight="1">
      <c r="A345" s="104"/>
      <c r="B345" s="155"/>
      <c r="C345" s="104"/>
      <c r="D345" s="50"/>
      <c r="E345" s="50"/>
      <c r="F345" s="104"/>
      <c r="G345" s="50"/>
      <c r="H345" s="50"/>
      <c r="I345" s="106"/>
      <c r="J345" s="50"/>
      <c r="K345" s="50"/>
      <c r="L345" s="50"/>
      <c r="M345" s="50"/>
      <c r="N345" s="50"/>
      <c r="O345" s="50"/>
      <c r="P345" s="50"/>
      <c r="Q345" s="50"/>
      <c r="R345" s="50"/>
      <c r="S345" s="50"/>
      <c r="T345" s="50"/>
      <c r="U345" s="50"/>
      <c r="V345" s="50"/>
      <c r="W345" s="50"/>
      <c r="X345" s="50"/>
      <c r="Y345" s="50"/>
      <c r="Z345" s="50"/>
    </row>
    <row r="346" ht="18.0" customHeight="1">
      <c r="A346" s="104"/>
      <c r="B346" s="155"/>
      <c r="C346" s="104"/>
      <c r="D346" s="50"/>
      <c r="E346" s="50"/>
      <c r="F346" s="104"/>
      <c r="G346" s="50"/>
      <c r="H346" s="50"/>
      <c r="I346" s="106"/>
      <c r="J346" s="50"/>
      <c r="K346" s="50"/>
      <c r="L346" s="50"/>
      <c r="M346" s="50"/>
      <c r="N346" s="50"/>
      <c r="O346" s="50"/>
      <c r="P346" s="50"/>
      <c r="Q346" s="50"/>
      <c r="R346" s="50"/>
      <c r="S346" s="50"/>
      <c r="T346" s="50"/>
      <c r="U346" s="50"/>
      <c r="V346" s="50"/>
      <c r="W346" s="50"/>
      <c r="X346" s="50"/>
      <c r="Y346" s="50"/>
      <c r="Z346" s="50"/>
    </row>
    <row r="347">
      <c r="A347" s="50"/>
      <c r="B347" s="138" t="s">
        <v>200</v>
      </c>
      <c r="C347" s="138" t="s">
        <v>201</v>
      </c>
      <c r="D347" s="138" t="s">
        <v>202</v>
      </c>
      <c r="E347" s="138" t="s">
        <v>203</v>
      </c>
      <c r="F347" s="138" t="s">
        <v>204</v>
      </c>
      <c r="G347" s="138" t="s">
        <v>205</v>
      </c>
      <c r="H347" s="138" t="s">
        <v>206</v>
      </c>
      <c r="I347" s="153" t="s">
        <v>207</v>
      </c>
      <c r="J347" s="153" t="s">
        <v>290</v>
      </c>
      <c r="K347" s="153" t="s">
        <v>291</v>
      </c>
      <c r="L347" s="138" t="s">
        <v>209</v>
      </c>
      <c r="M347" s="138" t="s">
        <v>210</v>
      </c>
      <c r="N347" s="50"/>
      <c r="O347" s="50"/>
      <c r="P347" s="50"/>
      <c r="Q347" s="50"/>
      <c r="R347" s="50"/>
      <c r="S347" s="50"/>
      <c r="T347" s="50"/>
      <c r="U347" s="50"/>
      <c r="V347" s="50"/>
      <c r="W347" s="50"/>
      <c r="X347" s="50"/>
      <c r="Y347" s="50"/>
      <c r="Z347" s="50"/>
    </row>
    <row r="348">
      <c r="A348" s="50"/>
      <c r="B348" s="109" t="s">
        <v>249</v>
      </c>
      <c r="C348" s="109">
        <v>80.0</v>
      </c>
      <c r="D348" s="109">
        <v>50.0</v>
      </c>
      <c r="E348" s="109">
        <v>1000.0</v>
      </c>
      <c r="F348" s="82" t="s">
        <v>316</v>
      </c>
      <c r="G348" s="109" t="s">
        <v>317</v>
      </c>
      <c r="H348" s="233" t="s">
        <v>318</v>
      </c>
      <c r="I348" s="82" t="s">
        <v>245</v>
      </c>
      <c r="J348" s="109" t="s">
        <v>246</v>
      </c>
      <c r="K348" s="109" t="s">
        <v>319</v>
      </c>
      <c r="L348" s="109" t="s">
        <v>213</v>
      </c>
      <c r="M348" s="82" t="s">
        <v>253</v>
      </c>
      <c r="N348" s="50"/>
      <c r="O348" s="50"/>
      <c r="P348" s="50"/>
      <c r="Q348" s="50"/>
      <c r="R348" s="50"/>
      <c r="S348" s="50"/>
      <c r="T348" s="50"/>
      <c r="U348" s="50"/>
      <c r="V348" s="50"/>
      <c r="W348" s="50"/>
      <c r="X348" s="50"/>
      <c r="Y348" s="50"/>
      <c r="Z348" s="50"/>
    </row>
    <row r="349" ht="6.0" customHeight="1">
      <c r="A349" s="104"/>
      <c r="B349" s="155"/>
      <c r="C349" s="104"/>
      <c r="D349" s="50"/>
      <c r="E349" s="50"/>
      <c r="F349" s="104"/>
      <c r="G349" s="56"/>
      <c r="H349" s="56"/>
      <c r="I349" s="149"/>
      <c r="J349" s="56"/>
      <c r="K349" s="56"/>
      <c r="L349" s="56"/>
      <c r="M349" s="56"/>
      <c r="N349" s="56"/>
      <c r="O349" s="56"/>
      <c r="P349" s="56"/>
      <c r="Q349" s="56"/>
      <c r="R349" s="56"/>
      <c r="S349" s="56"/>
      <c r="T349" s="56"/>
      <c r="U349" s="56"/>
      <c r="V349" s="56"/>
      <c r="W349" s="56"/>
      <c r="X349" s="56"/>
      <c r="Y349" s="56"/>
      <c r="Z349" s="56"/>
    </row>
    <row r="350">
      <c r="A350" s="50"/>
      <c r="B350" s="156" t="s">
        <v>216</v>
      </c>
      <c r="C350" s="157"/>
      <c r="D350" s="157"/>
      <c r="E350" s="157"/>
      <c r="F350" s="56"/>
      <c r="G350" s="238" t="s">
        <v>294</v>
      </c>
      <c r="H350" s="239"/>
      <c r="I350" s="159"/>
      <c r="J350" s="160" t="s">
        <v>238</v>
      </c>
      <c r="K350" s="63"/>
      <c r="L350" s="50"/>
      <c r="M350" s="50"/>
      <c r="N350" s="50"/>
      <c r="O350" s="50"/>
    </row>
    <row r="351">
      <c r="A351" s="50"/>
      <c r="B351" s="138" t="s">
        <v>200</v>
      </c>
      <c r="C351" s="138" t="s">
        <v>219</v>
      </c>
      <c r="D351" s="139" t="str">
        <f>F348</f>
        <v>エンブレム「神仙郷」</v>
      </c>
      <c r="E351" s="139" t="s">
        <v>171</v>
      </c>
      <c r="F351" s="56"/>
      <c r="G351" s="240" t="s">
        <v>295</v>
      </c>
      <c r="H351" s="241" t="s">
        <v>180</v>
      </c>
      <c r="I351" s="154"/>
      <c r="J351" s="237"/>
      <c r="K351" s="64"/>
      <c r="L351" s="50"/>
      <c r="M351" s="60"/>
      <c r="N351" s="50"/>
      <c r="O351" s="50"/>
    </row>
    <row r="352">
      <c r="A352" s="50"/>
      <c r="B352" s="164" t="s">
        <v>249</v>
      </c>
      <c r="C352" s="165" t="s">
        <v>220</v>
      </c>
      <c r="D352" s="145">
        <v>1.0</v>
      </c>
      <c r="E352" s="145">
        <v>5000.0</v>
      </c>
      <c r="F352" s="56"/>
      <c r="G352" s="242" t="s">
        <v>320</v>
      </c>
      <c r="H352" s="243">
        <v>20.0</v>
      </c>
      <c r="I352" s="107"/>
      <c r="J352" s="107"/>
      <c r="K352" s="107"/>
      <c r="L352" s="50"/>
      <c r="M352" s="60"/>
      <c r="N352" s="50"/>
      <c r="O352" s="50"/>
    </row>
    <row r="353">
      <c r="A353" s="50"/>
      <c r="B353" s="166"/>
      <c r="C353" s="165" t="s">
        <v>221</v>
      </c>
      <c r="D353" s="145">
        <v>0.0</v>
      </c>
      <c r="E353" s="145">
        <v>400.0</v>
      </c>
      <c r="F353" s="56"/>
      <c r="G353" s="242" t="s">
        <v>296</v>
      </c>
      <c r="H353" s="243">
        <v>20.0</v>
      </c>
      <c r="I353" s="234"/>
      <c r="J353" s="107"/>
      <c r="K353" s="107"/>
      <c r="L353" s="50"/>
      <c r="M353" s="50"/>
      <c r="N353" s="50"/>
      <c r="O353" s="50"/>
    </row>
    <row r="354">
      <c r="A354" s="50"/>
      <c r="B354" s="166"/>
      <c r="C354" s="165" t="s">
        <v>222</v>
      </c>
      <c r="D354" s="145">
        <v>0.0</v>
      </c>
      <c r="E354" s="145">
        <v>0.0</v>
      </c>
      <c r="F354" s="56"/>
      <c r="G354" s="242" t="s">
        <v>321</v>
      </c>
      <c r="H354" s="243">
        <v>20.0</v>
      </c>
      <c r="I354" s="107"/>
      <c r="J354" s="107"/>
      <c r="K354" s="107"/>
      <c r="L354" s="50"/>
      <c r="M354" s="50"/>
      <c r="N354" s="50"/>
      <c r="O354" s="50"/>
    </row>
    <row r="355">
      <c r="A355" s="50"/>
      <c r="B355" s="168"/>
      <c r="C355" s="169" t="s">
        <v>223</v>
      </c>
      <c r="D355" s="170">
        <v>0.0</v>
      </c>
      <c r="E355" s="171">
        <v>0.0</v>
      </c>
      <c r="F355" s="56"/>
      <c r="G355" s="244" t="s">
        <v>193</v>
      </c>
      <c r="H355" s="245">
        <f>sum(H352:H354)</f>
        <v>60</v>
      </c>
      <c r="I355" s="107"/>
      <c r="J355" s="107"/>
      <c r="K355" s="107"/>
      <c r="L355" s="50"/>
      <c r="M355" s="50"/>
      <c r="N355" s="50"/>
      <c r="O355" s="50"/>
    </row>
    <row r="356" ht="18.0" customHeight="1">
      <c r="A356" s="104"/>
      <c r="B356" s="155"/>
      <c r="C356" s="104"/>
      <c r="D356" s="50"/>
      <c r="E356" s="50"/>
      <c r="F356" s="104"/>
      <c r="G356" s="50"/>
      <c r="H356" s="50"/>
      <c r="I356" s="106"/>
      <c r="J356" s="50"/>
      <c r="K356" s="50"/>
      <c r="L356" s="50"/>
      <c r="M356" s="50"/>
      <c r="N356" s="50"/>
      <c r="O356" s="50"/>
      <c r="P356" s="50"/>
      <c r="Q356" s="50"/>
      <c r="R356" s="50"/>
      <c r="S356" s="50"/>
      <c r="T356" s="50"/>
      <c r="U356" s="50"/>
      <c r="V356" s="50"/>
      <c r="W356" s="50"/>
      <c r="X356" s="50"/>
      <c r="Y356" s="50"/>
      <c r="Z356" s="50"/>
    </row>
    <row r="357" ht="9.0" customHeight="1">
      <c r="A357" s="104"/>
      <c r="B357" s="155"/>
      <c r="C357" s="104"/>
      <c r="D357" s="50"/>
      <c r="E357" s="50"/>
      <c r="F357" s="104"/>
      <c r="G357" s="50"/>
      <c r="H357" s="50"/>
      <c r="I357" s="106"/>
      <c r="J357" s="50"/>
      <c r="K357" s="50"/>
      <c r="L357" s="50"/>
      <c r="M357" s="50"/>
      <c r="N357" s="50"/>
      <c r="O357" s="50"/>
      <c r="P357" s="50"/>
      <c r="Q357" s="50"/>
      <c r="R357" s="50"/>
      <c r="S357" s="50"/>
      <c r="T357" s="50"/>
      <c r="U357" s="50"/>
      <c r="V357" s="50"/>
      <c r="W357" s="50"/>
      <c r="X357" s="50"/>
      <c r="Y357" s="50"/>
      <c r="Z357" s="50"/>
    </row>
    <row r="358" ht="9.0" customHeight="1">
      <c r="A358" s="50"/>
      <c r="B358" s="104"/>
      <c r="C358" s="104"/>
      <c r="D358" s="104"/>
      <c r="E358" s="104"/>
      <c r="F358" s="104"/>
      <c r="G358" s="104"/>
      <c r="H358" s="104"/>
      <c r="I358" s="232"/>
      <c r="J358" s="50"/>
      <c r="K358" s="50"/>
      <c r="L358" s="50"/>
      <c r="M358" s="50"/>
      <c r="N358" s="50"/>
      <c r="O358" s="50"/>
      <c r="P358" s="50"/>
      <c r="Q358" s="50"/>
      <c r="R358" s="50"/>
      <c r="S358" s="50"/>
      <c r="T358" s="50"/>
      <c r="U358" s="50"/>
      <c r="V358" s="50"/>
      <c r="W358" s="50"/>
      <c r="X358" s="50"/>
      <c r="Y358" s="50"/>
      <c r="Z358" s="50"/>
    </row>
    <row r="359" ht="9.0" customHeight="1">
      <c r="A359" s="50"/>
      <c r="B359" s="50"/>
      <c r="C359" s="50"/>
      <c r="D359" s="50"/>
      <c r="E359" s="50"/>
      <c r="F359" s="50"/>
      <c r="G359" s="50"/>
      <c r="H359" s="50"/>
      <c r="I359" s="106"/>
      <c r="J359" s="50"/>
      <c r="K359" s="50"/>
      <c r="L359" s="50"/>
      <c r="M359" s="50"/>
      <c r="N359" s="50"/>
      <c r="O359" s="50"/>
      <c r="P359" s="50"/>
      <c r="Q359" s="50"/>
      <c r="R359" s="50"/>
      <c r="S359" s="50"/>
      <c r="T359" s="50"/>
      <c r="U359" s="50"/>
      <c r="V359" s="50"/>
      <c r="W359" s="50"/>
      <c r="X359" s="50"/>
      <c r="Y359" s="50"/>
      <c r="Z359" s="50"/>
    </row>
    <row r="360">
      <c r="A360" s="50"/>
      <c r="B360" s="50"/>
      <c r="C360" s="50"/>
      <c r="D360" s="50"/>
      <c r="E360" s="50"/>
      <c r="F360" s="50"/>
      <c r="G360" s="50"/>
      <c r="H360" s="50"/>
      <c r="I360" s="106"/>
      <c r="J360" s="50"/>
      <c r="K360" s="50"/>
      <c r="L360" s="50"/>
      <c r="M360" s="50"/>
      <c r="N360" s="50"/>
      <c r="O360" s="50"/>
      <c r="P360" s="50"/>
      <c r="Q360" s="50"/>
      <c r="R360" s="50"/>
      <c r="S360" s="50"/>
      <c r="T360" s="50"/>
      <c r="U360" s="50"/>
      <c r="V360" s="50"/>
      <c r="W360" s="50"/>
      <c r="X360" s="50"/>
      <c r="Y360" s="50"/>
      <c r="Z360" s="50"/>
    </row>
    <row r="361">
      <c r="A361" s="50"/>
      <c r="B361" s="138" t="s">
        <v>224</v>
      </c>
      <c r="C361" s="50"/>
      <c r="D361" s="50"/>
      <c r="E361" s="50"/>
      <c r="F361" s="50"/>
      <c r="G361" s="50"/>
      <c r="H361" s="50"/>
      <c r="I361" s="106"/>
      <c r="J361" s="50"/>
      <c r="K361" s="50"/>
      <c r="L361" s="50"/>
      <c r="M361" s="50"/>
      <c r="N361" s="50"/>
      <c r="O361" s="50"/>
      <c r="P361" s="50"/>
      <c r="Q361" s="50"/>
      <c r="R361" s="50"/>
      <c r="S361" s="50"/>
      <c r="T361" s="50"/>
      <c r="U361" s="50"/>
      <c r="V361" s="50"/>
      <c r="W361" s="50"/>
      <c r="X361" s="50"/>
      <c r="Y361" s="50"/>
      <c r="Z361" s="50"/>
    </row>
    <row r="362">
      <c r="A362" s="50"/>
      <c r="B362" s="172" t="s">
        <v>227</v>
      </c>
      <c r="C362" s="82" t="s">
        <v>82</v>
      </c>
      <c r="D362" s="177" t="s">
        <v>87</v>
      </c>
      <c r="E362" s="217"/>
      <c r="F362" s="56"/>
      <c r="G362" s="50"/>
      <c r="H362" s="50"/>
      <c r="I362" s="106"/>
      <c r="J362" s="50"/>
      <c r="K362" s="50"/>
      <c r="L362" s="50"/>
      <c r="M362" s="50"/>
      <c r="N362" s="50"/>
      <c r="O362" s="50"/>
      <c r="P362" s="50"/>
      <c r="Q362" s="50"/>
      <c r="R362" s="50"/>
      <c r="S362" s="50"/>
      <c r="T362" s="50"/>
      <c r="U362" s="50"/>
      <c r="V362" s="50"/>
      <c r="W362" s="50"/>
      <c r="X362" s="50"/>
      <c r="Y362" s="50"/>
      <c r="Z362" s="50"/>
    </row>
    <row r="363">
      <c r="A363" s="50"/>
      <c r="B363" s="172" t="s">
        <v>228</v>
      </c>
      <c r="C363" s="82" t="s">
        <v>322</v>
      </c>
      <c r="D363" s="177" t="s">
        <v>323</v>
      </c>
      <c r="E363" s="246"/>
      <c r="F363" s="56"/>
      <c r="G363" s="50"/>
      <c r="H363" s="50"/>
      <c r="I363" s="106"/>
      <c r="J363" s="50"/>
      <c r="K363" s="50"/>
      <c r="L363" s="50"/>
      <c r="M363" s="50"/>
      <c r="N363" s="50"/>
      <c r="O363" s="50"/>
      <c r="P363" s="50"/>
      <c r="Q363" s="50"/>
      <c r="R363" s="50"/>
      <c r="S363" s="50"/>
      <c r="T363" s="50"/>
      <c r="U363" s="50"/>
      <c r="V363" s="50"/>
      <c r="W363" s="50"/>
      <c r="X363" s="50"/>
      <c r="Y363" s="50"/>
      <c r="Z363" s="50"/>
    </row>
    <row r="364">
      <c r="A364" s="50"/>
      <c r="B364" s="172" t="s">
        <v>230</v>
      </c>
      <c r="C364" s="109" t="s">
        <v>231</v>
      </c>
      <c r="D364" s="109" t="s">
        <v>270</v>
      </c>
      <c r="E364" s="50"/>
      <c r="F364" s="50"/>
      <c r="G364" s="50"/>
      <c r="H364" s="50"/>
      <c r="I364" s="106"/>
      <c r="J364" s="50"/>
      <c r="K364" s="50"/>
      <c r="L364" s="50"/>
      <c r="M364" s="50"/>
      <c r="N364" s="50"/>
      <c r="O364" s="50"/>
      <c r="P364" s="50"/>
      <c r="Q364" s="50"/>
      <c r="R364" s="50"/>
      <c r="S364" s="50"/>
      <c r="T364" s="50"/>
      <c r="U364" s="50"/>
      <c r="V364" s="50"/>
      <c r="W364" s="50"/>
      <c r="X364" s="50"/>
      <c r="Y364" s="50"/>
      <c r="Z364" s="50"/>
    </row>
    <row r="365">
      <c r="A365" s="50"/>
      <c r="B365" s="176" t="s">
        <v>232</v>
      </c>
      <c r="C365" s="82"/>
      <c r="D365" s="82"/>
      <c r="E365" s="50"/>
      <c r="F365" s="50"/>
      <c r="G365" s="50"/>
      <c r="H365" s="50"/>
      <c r="I365" s="106"/>
      <c r="J365" s="50"/>
      <c r="K365" s="50"/>
      <c r="L365" s="50"/>
      <c r="M365" s="50"/>
      <c r="N365" s="50"/>
      <c r="O365" s="50"/>
      <c r="P365" s="50"/>
      <c r="Q365" s="50"/>
      <c r="R365" s="50"/>
      <c r="S365" s="50"/>
      <c r="T365" s="50"/>
      <c r="U365" s="50"/>
      <c r="V365" s="50"/>
      <c r="W365" s="50"/>
      <c r="X365" s="50"/>
      <c r="Y365" s="50"/>
      <c r="Z365" s="50"/>
    </row>
    <row r="366">
      <c r="A366" s="50"/>
      <c r="B366" s="50"/>
      <c r="C366" s="50"/>
      <c r="D366" s="50"/>
      <c r="E366" s="50"/>
      <c r="F366" s="50"/>
      <c r="G366" s="50"/>
      <c r="H366" s="50"/>
      <c r="I366" s="106"/>
      <c r="J366" s="50"/>
      <c r="K366" s="50"/>
      <c r="L366" s="50"/>
      <c r="M366" s="50"/>
      <c r="N366" s="50"/>
      <c r="O366" s="50"/>
      <c r="P366" s="50"/>
      <c r="Q366" s="50"/>
      <c r="R366" s="50"/>
      <c r="S366" s="50"/>
      <c r="T366" s="50"/>
      <c r="U366" s="50"/>
      <c r="V366" s="50"/>
      <c r="W366" s="50"/>
      <c r="X366" s="50"/>
      <c r="Y366" s="50"/>
      <c r="Z366" s="50"/>
    </row>
    <row r="367">
      <c r="A367" s="50"/>
      <c r="B367" s="50"/>
      <c r="C367" s="50"/>
      <c r="D367" s="50"/>
      <c r="E367" s="50"/>
      <c r="F367" s="50"/>
      <c r="G367" s="50"/>
      <c r="H367" s="50"/>
      <c r="I367" s="106"/>
      <c r="J367" s="50"/>
      <c r="K367" s="50"/>
      <c r="L367" s="50"/>
      <c r="M367" s="50"/>
      <c r="N367" s="50"/>
      <c r="O367" s="50"/>
      <c r="P367" s="50"/>
      <c r="Q367" s="50"/>
      <c r="R367" s="50"/>
      <c r="S367" s="50"/>
      <c r="T367" s="50"/>
      <c r="U367" s="50"/>
      <c r="V367" s="50"/>
      <c r="W367" s="50"/>
      <c r="X367" s="50"/>
      <c r="Y367" s="50"/>
      <c r="Z367" s="50"/>
    </row>
    <row r="368">
      <c r="A368" s="107"/>
      <c r="B368" s="247" t="s">
        <v>324</v>
      </c>
      <c r="C368" s="248"/>
      <c r="D368" s="248"/>
      <c r="E368" s="248"/>
      <c r="F368" s="248"/>
      <c r="G368" s="248"/>
      <c r="H368" s="248"/>
      <c r="I368" s="249"/>
      <c r="J368" s="248"/>
      <c r="K368" s="248"/>
      <c r="L368" s="248"/>
      <c r="M368" s="248"/>
      <c r="N368" s="248"/>
      <c r="O368" s="248"/>
      <c r="P368" s="248"/>
      <c r="Q368" s="248"/>
      <c r="R368" s="248"/>
      <c r="S368" s="248"/>
      <c r="T368" s="248"/>
      <c r="U368" s="248"/>
      <c r="V368" s="248"/>
      <c r="W368" s="248"/>
      <c r="X368" s="248"/>
      <c r="Y368" s="248"/>
      <c r="Z368" s="248"/>
    </row>
    <row r="369">
      <c r="A369" s="107"/>
      <c r="B369" s="107"/>
      <c r="C369" s="107"/>
      <c r="D369" s="107"/>
      <c r="E369" s="107"/>
      <c r="F369" s="107"/>
      <c r="G369" s="107"/>
      <c r="H369" s="107"/>
      <c r="I369" s="213"/>
      <c r="J369" s="107"/>
      <c r="K369" s="107"/>
      <c r="L369" s="107"/>
      <c r="M369" s="107"/>
      <c r="N369" s="107"/>
      <c r="O369" s="107"/>
      <c r="P369" s="107"/>
      <c r="Q369" s="107"/>
      <c r="R369" s="107"/>
      <c r="S369" s="107"/>
      <c r="T369" s="107"/>
      <c r="U369" s="107"/>
      <c r="V369" s="107"/>
      <c r="W369" s="107"/>
      <c r="X369" s="107"/>
      <c r="Y369" s="107"/>
      <c r="Z369" s="107"/>
    </row>
    <row r="370">
      <c r="A370" s="107"/>
      <c r="B370" s="250" t="s">
        <v>173</v>
      </c>
      <c r="C370" s="251" t="s">
        <v>174</v>
      </c>
      <c r="D370" s="203"/>
      <c r="E370" s="252"/>
      <c r="F370" s="107"/>
      <c r="G370" s="107"/>
      <c r="H370" s="107"/>
      <c r="I370" s="213"/>
      <c r="J370" s="107"/>
      <c r="K370" s="107"/>
      <c r="L370" s="107"/>
      <c r="M370" s="107"/>
      <c r="N370" s="107"/>
      <c r="O370" s="107"/>
      <c r="P370" s="107"/>
      <c r="Q370" s="107"/>
      <c r="R370" s="107"/>
      <c r="S370" s="107"/>
      <c r="T370" s="107"/>
      <c r="U370" s="107"/>
      <c r="V370" s="107"/>
      <c r="W370" s="107"/>
      <c r="X370" s="107"/>
      <c r="Y370" s="107"/>
      <c r="Z370" s="107"/>
    </row>
    <row r="371">
      <c r="A371" s="107"/>
      <c r="B371" s="253" t="s">
        <v>176</v>
      </c>
      <c r="C371" s="254">
        <f>E13</f>
        <v>46038.625</v>
      </c>
      <c r="D371" s="255" t="s">
        <v>177</v>
      </c>
      <c r="E371" s="254">
        <f>F13</f>
        <v>46069.45764</v>
      </c>
      <c r="F371" s="107"/>
      <c r="G371" s="107"/>
      <c r="H371" s="107"/>
      <c r="I371" s="213"/>
      <c r="J371" s="107"/>
      <c r="K371" s="107"/>
      <c r="L371" s="107"/>
      <c r="M371" s="107"/>
      <c r="N371" s="107"/>
      <c r="O371" s="107"/>
      <c r="P371" s="107"/>
      <c r="Q371" s="107"/>
      <c r="R371" s="107"/>
      <c r="S371" s="107"/>
      <c r="T371" s="107"/>
      <c r="U371" s="107"/>
      <c r="V371" s="107"/>
      <c r="W371" s="107"/>
      <c r="X371" s="107"/>
      <c r="Y371" s="107"/>
      <c r="Z371" s="107"/>
    </row>
    <row r="372">
      <c r="A372" s="107"/>
      <c r="B372" s="253" t="s">
        <v>196</v>
      </c>
      <c r="C372" s="256"/>
      <c r="D372" s="257"/>
      <c r="E372" s="258"/>
      <c r="F372" s="107"/>
      <c r="G372" s="107"/>
      <c r="H372" s="107"/>
      <c r="I372" s="213"/>
      <c r="J372" s="107"/>
      <c r="K372" s="107"/>
      <c r="L372" s="107"/>
      <c r="M372" s="107"/>
      <c r="N372" s="107"/>
      <c r="O372" s="107"/>
      <c r="P372" s="107"/>
      <c r="Q372" s="107"/>
      <c r="R372" s="107"/>
      <c r="S372" s="107"/>
      <c r="T372" s="107"/>
      <c r="U372" s="107"/>
      <c r="V372" s="107"/>
      <c r="W372" s="107"/>
      <c r="X372" s="107"/>
      <c r="Y372" s="107"/>
      <c r="Z372" s="107"/>
    </row>
    <row r="373">
      <c r="A373" s="107"/>
      <c r="B373" s="107"/>
      <c r="C373" s="107"/>
      <c r="D373" s="107"/>
      <c r="E373" s="107"/>
      <c r="F373" s="107"/>
      <c r="G373" s="107"/>
      <c r="H373" s="107"/>
      <c r="I373" s="213"/>
      <c r="J373" s="107"/>
      <c r="K373" s="107"/>
      <c r="L373" s="107"/>
      <c r="M373" s="107"/>
      <c r="N373" s="107"/>
      <c r="O373" s="107"/>
      <c r="P373" s="107"/>
      <c r="Q373" s="107"/>
      <c r="R373" s="107"/>
      <c r="S373" s="107"/>
      <c r="T373" s="107"/>
      <c r="U373" s="107"/>
      <c r="V373" s="107"/>
      <c r="W373" s="107"/>
      <c r="X373" s="107"/>
      <c r="Y373" s="107"/>
      <c r="Z373" s="107"/>
    </row>
    <row r="374">
      <c r="A374" s="107"/>
      <c r="B374" s="259" t="s">
        <v>325</v>
      </c>
      <c r="C374" s="107"/>
      <c r="D374" s="107"/>
      <c r="E374" s="107"/>
      <c r="F374" s="107"/>
      <c r="G374" s="107"/>
      <c r="H374" s="107"/>
      <c r="I374" s="213"/>
      <c r="J374" s="107"/>
      <c r="K374" s="107"/>
      <c r="L374" s="107"/>
      <c r="M374" s="107"/>
      <c r="N374" s="107"/>
      <c r="O374" s="107"/>
      <c r="P374" s="107"/>
      <c r="Q374" s="107"/>
      <c r="R374" s="107"/>
      <c r="S374" s="107"/>
      <c r="T374" s="107"/>
      <c r="U374" s="107"/>
      <c r="V374" s="107"/>
      <c r="W374" s="107"/>
      <c r="X374" s="107"/>
      <c r="Y374" s="107"/>
      <c r="Z374" s="107"/>
    </row>
    <row r="375">
      <c r="A375" s="107"/>
      <c r="B375" s="259" t="s">
        <v>326</v>
      </c>
      <c r="C375" s="259" t="s">
        <v>327</v>
      </c>
      <c r="D375" s="260" t="s">
        <v>328</v>
      </c>
      <c r="E375" s="107"/>
      <c r="F375" s="107"/>
      <c r="G375" s="261" t="s">
        <v>329</v>
      </c>
      <c r="H375" s="64"/>
      <c r="I375" s="213"/>
      <c r="J375" s="107"/>
      <c r="K375" s="107"/>
      <c r="L375" s="107"/>
      <c r="M375" s="107"/>
      <c r="N375" s="107"/>
      <c r="O375" s="107"/>
      <c r="P375" s="107"/>
      <c r="Q375" s="107"/>
      <c r="R375" s="107"/>
      <c r="S375" s="107"/>
      <c r="T375" s="107"/>
      <c r="U375" s="107"/>
      <c r="V375" s="107"/>
      <c r="W375" s="107"/>
      <c r="X375" s="107"/>
      <c r="Y375" s="107"/>
      <c r="Z375" s="107"/>
    </row>
    <row r="376">
      <c r="A376" s="107"/>
      <c r="B376" s="262">
        <v>0.15</v>
      </c>
      <c r="C376" s="263" t="s">
        <v>212</v>
      </c>
      <c r="D376" s="263" t="s">
        <v>330</v>
      </c>
      <c r="E376" s="234"/>
      <c r="F376" s="107"/>
      <c r="G376" s="253" t="s">
        <v>331</v>
      </c>
      <c r="H376" s="264">
        <v>0.3</v>
      </c>
      <c r="I376" s="213"/>
      <c r="J376" s="107"/>
      <c r="K376" s="107"/>
      <c r="L376" s="107"/>
      <c r="M376" s="107"/>
      <c r="N376" s="107"/>
      <c r="O376" s="107"/>
      <c r="P376" s="107"/>
      <c r="Q376" s="107"/>
      <c r="R376" s="107"/>
      <c r="S376" s="107"/>
      <c r="T376" s="107"/>
      <c r="U376" s="107"/>
      <c r="V376" s="107"/>
      <c r="W376" s="107"/>
      <c r="X376" s="107"/>
      <c r="Y376" s="107"/>
      <c r="Z376" s="107"/>
    </row>
    <row r="377">
      <c r="A377" s="107"/>
      <c r="B377" s="264">
        <v>0.1</v>
      </c>
      <c r="C377" s="263" t="s">
        <v>313</v>
      </c>
      <c r="D377" s="263" t="s">
        <v>332</v>
      </c>
      <c r="E377" s="234"/>
      <c r="F377" s="107"/>
      <c r="G377" s="253" t="s">
        <v>333</v>
      </c>
      <c r="H377" s="264">
        <v>0.2</v>
      </c>
      <c r="I377" s="213"/>
      <c r="J377" s="107"/>
      <c r="K377" s="107"/>
      <c r="L377" s="107"/>
      <c r="M377" s="107"/>
      <c r="N377" s="107"/>
      <c r="O377" s="107"/>
      <c r="P377" s="107"/>
      <c r="Q377" s="107"/>
      <c r="R377" s="107"/>
      <c r="S377" s="107"/>
      <c r="T377" s="107"/>
      <c r="U377" s="107"/>
      <c r="V377" s="107"/>
      <c r="W377" s="107"/>
      <c r="X377" s="107"/>
      <c r="Y377" s="107"/>
      <c r="Z377" s="107"/>
    </row>
    <row r="378">
      <c r="A378" s="107"/>
      <c r="B378" s="264">
        <v>0.1</v>
      </c>
      <c r="C378" s="263" t="s">
        <v>240</v>
      </c>
      <c r="D378" s="263" t="s">
        <v>334</v>
      </c>
      <c r="E378" s="234"/>
      <c r="F378" s="107"/>
      <c r="G378" s="253" t="s">
        <v>335</v>
      </c>
      <c r="H378" s="264">
        <v>0.15</v>
      </c>
      <c r="I378" s="213"/>
      <c r="J378" s="107"/>
      <c r="K378" s="107"/>
      <c r="L378" s="107"/>
      <c r="M378" s="107"/>
      <c r="N378" s="107"/>
      <c r="O378" s="107"/>
      <c r="P378" s="107"/>
      <c r="Q378" s="107"/>
      <c r="R378" s="107"/>
      <c r="S378" s="107"/>
      <c r="T378" s="107"/>
      <c r="U378" s="107"/>
      <c r="V378" s="107"/>
      <c r="W378" s="107"/>
      <c r="X378" s="107"/>
      <c r="Y378" s="107"/>
      <c r="Z378" s="107"/>
    </row>
    <row r="379">
      <c r="A379" s="107"/>
      <c r="B379" s="262">
        <v>0.05</v>
      </c>
      <c r="C379" s="263" t="s">
        <v>304</v>
      </c>
      <c r="D379" s="263" t="s">
        <v>336</v>
      </c>
      <c r="E379" s="234"/>
      <c r="F379" s="107"/>
      <c r="G379" s="253" t="s">
        <v>337</v>
      </c>
      <c r="H379" s="264">
        <v>0.1</v>
      </c>
      <c r="I379" s="213"/>
      <c r="J379" s="107"/>
      <c r="K379" s="107"/>
      <c r="L379" s="107"/>
      <c r="M379" s="107"/>
      <c r="N379" s="107"/>
      <c r="O379" s="107"/>
      <c r="P379" s="107"/>
      <c r="Q379" s="107"/>
      <c r="R379" s="107"/>
      <c r="S379" s="107"/>
      <c r="T379" s="107"/>
      <c r="U379" s="107"/>
      <c r="V379" s="107"/>
      <c r="W379" s="107"/>
      <c r="X379" s="107"/>
      <c r="Y379" s="107"/>
      <c r="Z379" s="107"/>
    </row>
    <row r="380">
      <c r="A380" s="107"/>
      <c r="B380" s="262">
        <v>0.2</v>
      </c>
      <c r="C380" s="263" t="s">
        <v>82</v>
      </c>
      <c r="D380" s="263" t="s">
        <v>81</v>
      </c>
      <c r="E380" s="234"/>
      <c r="F380" s="107"/>
      <c r="G380" s="253" t="s">
        <v>338</v>
      </c>
      <c r="H380" s="264">
        <v>0.1</v>
      </c>
      <c r="I380" s="213"/>
      <c r="J380" s="107"/>
      <c r="K380" s="107"/>
      <c r="L380" s="107"/>
      <c r="M380" s="107"/>
      <c r="N380" s="107"/>
      <c r="O380" s="107"/>
      <c r="P380" s="107"/>
      <c r="Q380" s="107"/>
      <c r="R380" s="107"/>
      <c r="S380" s="107"/>
      <c r="T380" s="107"/>
      <c r="U380" s="107"/>
      <c r="V380" s="107"/>
      <c r="W380" s="107"/>
      <c r="X380" s="107"/>
      <c r="Y380" s="107"/>
      <c r="Z380" s="107"/>
    </row>
    <row r="381">
      <c r="A381" s="107"/>
      <c r="B381" s="264">
        <v>0.1</v>
      </c>
      <c r="C381" s="263" t="s">
        <v>87</v>
      </c>
      <c r="D381" s="263" t="s">
        <v>86</v>
      </c>
      <c r="E381" s="234"/>
      <c r="F381" s="107"/>
      <c r="G381" s="253" t="s">
        <v>339</v>
      </c>
      <c r="H381" s="264">
        <v>0.1</v>
      </c>
      <c r="I381" s="213"/>
      <c r="J381" s="107"/>
      <c r="K381" s="107"/>
      <c r="L381" s="107"/>
      <c r="M381" s="107"/>
      <c r="N381" s="107"/>
      <c r="O381" s="107"/>
      <c r="P381" s="107"/>
      <c r="Q381" s="107"/>
      <c r="R381" s="107"/>
      <c r="S381" s="107"/>
      <c r="T381" s="107"/>
      <c r="U381" s="107"/>
      <c r="V381" s="107"/>
      <c r="W381" s="107"/>
      <c r="X381" s="107"/>
      <c r="Y381" s="107"/>
      <c r="Z381" s="107"/>
    </row>
    <row r="382">
      <c r="A382" s="107"/>
      <c r="B382" s="264">
        <v>0.1</v>
      </c>
      <c r="C382" s="263" t="s">
        <v>91</v>
      </c>
      <c r="D382" s="263" t="s">
        <v>90</v>
      </c>
      <c r="E382" s="234"/>
      <c r="F382" s="107"/>
      <c r="G382" s="253" t="s">
        <v>340</v>
      </c>
      <c r="H382" s="264">
        <v>0.05</v>
      </c>
      <c r="I382" s="213"/>
      <c r="J382" s="107"/>
      <c r="K382" s="107"/>
      <c r="L382" s="107"/>
      <c r="M382" s="107"/>
      <c r="N382" s="107"/>
      <c r="O382" s="107"/>
      <c r="P382" s="107"/>
      <c r="Q382" s="107"/>
      <c r="R382" s="107"/>
      <c r="S382" s="107"/>
      <c r="T382" s="107"/>
      <c r="U382" s="107"/>
      <c r="V382" s="107"/>
      <c r="W382" s="107"/>
      <c r="X382" s="107"/>
      <c r="Y382" s="107"/>
      <c r="Z382" s="107"/>
    </row>
    <row r="383">
      <c r="A383" s="107"/>
      <c r="B383" s="264">
        <v>0.1</v>
      </c>
      <c r="C383" s="263" t="s">
        <v>96</v>
      </c>
      <c r="D383" s="263" t="s">
        <v>95</v>
      </c>
      <c r="E383" s="234"/>
      <c r="F383" s="107"/>
      <c r="G383" s="253" t="s">
        <v>340</v>
      </c>
      <c r="H383" s="264">
        <v>0.05</v>
      </c>
      <c r="I383" s="213"/>
      <c r="J383" s="107"/>
      <c r="K383" s="107"/>
      <c r="L383" s="107"/>
      <c r="M383" s="107"/>
      <c r="N383" s="107"/>
      <c r="O383" s="107"/>
      <c r="P383" s="107"/>
      <c r="Q383" s="107"/>
      <c r="R383" s="107"/>
      <c r="S383" s="107"/>
      <c r="T383" s="107"/>
      <c r="U383" s="107"/>
      <c r="V383" s="107"/>
      <c r="W383" s="107"/>
      <c r="X383" s="107"/>
      <c r="Y383" s="107"/>
      <c r="Z383" s="107"/>
    </row>
    <row r="384">
      <c r="A384" s="107"/>
      <c r="B384" s="264"/>
      <c r="C384" s="263"/>
      <c r="D384" s="263"/>
      <c r="E384" s="107"/>
      <c r="F384" s="107"/>
      <c r="G384" s="253" t="s">
        <v>341</v>
      </c>
      <c r="H384" s="264">
        <v>0.03</v>
      </c>
      <c r="I384" s="213"/>
      <c r="J384" s="107"/>
      <c r="K384" s="107"/>
      <c r="L384" s="107"/>
      <c r="M384" s="107"/>
      <c r="N384" s="107"/>
      <c r="O384" s="107"/>
      <c r="P384" s="107"/>
      <c r="Q384" s="107"/>
      <c r="R384" s="107"/>
      <c r="S384" s="107"/>
      <c r="T384" s="107"/>
      <c r="U384" s="107"/>
      <c r="V384" s="107"/>
      <c r="W384" s="107"/>
      <c r="X384" s="107"/>
      <c r="Y384" s="107"/>
      <c r="Z384" s="107"/>
    </row>
    <row r="385">
      <c r="A385" s="107"/>
      <c r="B385" s="107"/>
      <c r="C385" s="107"/>
      <c r="D385" s="107"/>
      <c r="E385" s="107"/>
      <c r="F385" s="107"/>
      <c r="G385" s="107"/>
      <c r="H385" s="107"/>
      <c r="I385" s="213"/>
      <c r="J385" s="107"/>
      <c r="K385" s="107"/>
      <c r="L385" s="107"/>
      <c r="M385" s="107"/>
      <c r="N385" s="107"/>
      <c r="O385" s="107"/>
      <c r="P385" s="107"/>
      <c r="Q385" s="107"/>
      <c r="R385" s="107"/>
      <c r="S385" s="107"/>
      <c r="T385" s="107"/>
      <c r="U385" s="107"/>
      <c r="V385" s="107"/>
      <c r="W385" s="107"/>
      <c r="X385" s="107"/>
      <c r="Y385" s="107"/>
      <c r="Z385" s="107"/>
    </row>
    <row r="386">
      <c r="A386" s="50"/>
      <c r="B386" s="124" t="s">
        <v>342</v>
      </c>
      <c r="C386" s="125"/>
      <c r="D386" s="125"/>
      <c r="E386" s="125"/>
      <c r="F386" s="126"/>
      <c r="G386" s="126"/>
      <c r="H386" s="126"/>
      <c r="I386" s="127"/>
      <c r="J386" s="126"/>
      <c r="K386" s="126"/>
      <c r="L386" s="126"/>
      <c r="M386" s="126"/>
      <c r="N386" s="126"/>
      <c r="O386" s="126"/>
      <c r="P386" s="126"/>
      <c r="Q386" s="126"/>
      <c r="R386" s="126"/>
      <c r="S386" s="126"/>
      <c r="T386" s="126"/>
      <c r="U386" s="126"/>
      <c r="V386" s="126"/>
      <c r="W386" s="126"/>
      <c r="X386" s="126"/>
      <c r="Y386" s="126"/>
      <c r="Z386" s="126"/>
    </row>
    <row r="387">
      <c r="A387" s="50"/>
      <c r="B387" s="50"/>
      <c r="C387" s="50"/>
      <c r="D387" s="50"/>
      <c r="E387" s="50"/>
      <c r="F387" s="60"/>
      <c r="G387" s="50"/>
      <c r="H387" s="60"/>
      <c r="I387" s="106"/>
      <c r="J387" s="50"/>
      <c r="K387" s="50"/>
      <c r="L387" s="50"/>
      <c r="M387" s="50"/>
      <c r="N387" s="50"/>
      <c r="O387" s="50"/>
      <c r="P387" s="50"/>
      <c r="Q387" s="50"/>
      <c r="R387" s="50"/>
      <c r="S387" s="50"/>
      <c r="T387" s="50"/>
      <c r="U387" s="50"/>
      <c r="V387" s="50"/>
      <c r="W387" s="50"/>
      <c r="X387" s="50"/>
      <c r="Y387" s="50"/>
      <c r="Z387" s="50"/>
    </row>
    <row r="388">
      <c r="A388" s="50"/>
      <c r="B388" s="54" t="s">
        <v>343</v>
      </c>
      <c r="C388" s="50"/>
      <c r="D388" s="60"/>
      <c r="E388" s="50"/>
      <c r="F388" s="60"/>
      <c r="G388" s="50"/>
      <c r="H388" s="50"/>
      <c r="I388" s="106"/>
      <c r="J388" s="50"/>
      <c r="K388" s="50"/>
      <c r="L388" s="50"/>
      <c r="M388" s="50"/>
      <c r="N388" s="50"/>
      <c r="O388" s="50"/>
      <c r="P388" s="50"/>
      <c r="Q388" s="50"/>
      <c r="R388" s="50"/>
      <c r="S388" s="50"/>
      <c r="T388" s="50"/>
      <c r="U388" s="50"/>
      <c r="V388" s="50"/>
      <c r="W388" s="50"/>
      <c r="X388" s="50"/>
      <c r="Y388" s="50"/>
      <c r="Z388" s="50"/>
    </row>
    <row r="389">
      <c r="A389" s="50"/>
      <c r="B389" s="153" t="s">
        <v>344</v>
      </c>
      <c r="D389" s="56"/>
      <c r="E389" s="50"/>
      <c r="F389" s="50"/>
      <c r="G389" s="50"/>
      <c r="H389" s="50"/>
      <c r="I389" s="106"/>
      <c r="J389" s="50"/>
      <c r="K389" s="50"/>
      <c r="L389" s="50"/>
      <c r="M389" s="50"/>
      <c r="N389" s="50"/>
      <c r="O389" s="50"/>
      <c r="P389" s="50"/>
      <c r="Q389" s="50"/>
      <c r="R389" s="50"/>
      <c r="S389" s="50"/>
      <c r="T389" s="50"/>
      <c r="U389" s="50"/>
      <c r="V389" s="50"/>
      <c r="W389" s="50"/>
      <c r="X389" s="50"/>
      <c r="Y389" s="50"/>
      <c r="Z389" s="50"/>
    </row>
    <row r="390">
      <c r="A390" s="50"/>
      <c r="B390" s="265" t="s">
        <v>345</v>
      </c>
      <c r="C390" s="64"/>
      <c r="D390" s="266" t="s">
        <v>346</v>
      </c>
      <c r="E390" s="266" t="s">
        <v>23</v>
      </c>
      <c r="F390" s="266" t="s">
        <v>24</v>
      </c>
      <c r="G390" s="266" t="s">
        <v>347</v>
      </c>
      <c r="H390" s="266" t="s">
        <v>348</v>
      </c>
      <c r="I390" s="106"/>
      <c r="J390" s="50"/>
      <c r="K390" s="50"/>
      <c r="L390" s="50"/>
      <c r="M390" s="50"/>
      <c r="N390" s="50"/>
      <c r="O390" s="50"/>
      <c r="P390" s="50"/>
      <c r="Q390" s="50"/>
      <c r="R390" s="50"/>
      <c r="S390" s="50"/>
      <c r="T390" s="50"/>
      <c r="U390" s="50"/>
      <c r="V390" s="50"/>
      <c r="W390" s="50"/>
      <c r="X390" s="50"/>
      <c r="Y390" s="50"/>
      <c r="Z390" s="50"/>
    </row>
    <row r="391">
      <c r="A391" s="50"/>
      <c r="B391" s="267" t="s">
        <v>349</v>
      </c>
      <c r="C391" s="64"/>
      <c r="D391" s="268" t="s">
        <v>350</v>
      </c>
      <c r="E391" s="269">
        <v>46038.625</v>
      </c>
      <c r="F391" s="269">
        <v>46055.62498842592</v>
      </c>
      <c r="G391" s="270">
        <v>5.0</v>
      </c>
      <c r="H391" s="245">
        <v>7.0</v>
      </c>
      <c r="I391" s="3"/>
      <c r="J391" s="50"/>
      <c r="K391" s="50"/>
      <c r="L391" s="50"/>
      <c r="M391" s="50"/>
      <c r="N391" s="50"/>
      <c r="O391" s="50"/>
      <c r="P391" s="50"/>
      <c r="Q391" s="50"/>
      <c r="R391" s="50"/>
      <c r="S391" s="50"/>
      <c r="T391" s="50"/>
      <c r="U391" s="50"/>
      <c r="V391" s="50"/>
      <c r="W391" s="50"/>
      <c r="X391" s="50"/>
      <c r="Y391" s="50"/>
      <c r="Z391" s="50"/>
    </row>
    <row r="392">
      <c r="A392" s="50"/>
      <c r="B392" s="271" t="s">
        <v>351</v>
      </c>
      <c r="C392" s="64"/>
      <c r="D392" s="268" t="s">
        <v>352</v>
      </c>
      <c r="E392" s="269">
        <v>46038.625</v>
      </c>
      <c r="F392" s="269">
        <v>46055.62498842592</v>
      </c>
      <c r="G392" s="270">
        <v>4.0</v>
      </c>
      <c r="H392" s="245">
        <v>6.0</v>
      </c>
      <c r="I392" s="3"/>
      <c r="J392" s="50"/>
      <c r="K392" s="50"/>
      <c r="L392" s="50"/>
      <c r="M392" s="50"/>
      <c r="N392" s="50"/>
      <c r="O392" s="50"/>
      <c r="P392" s="50"/>
      <c r="Q392" s="50"/>
      <c r="R392" s="50"/>
      <c r="S392" s="50"/>
      <c r="T392" s="50"/>
      <c r="U392" s="50"/>
      <c r="V392" s="50"/>
      <c r="W392" s="50"/>
      <c r="X392" s="50"/>
      <c r="Y392" s="50"/>
      <c r="Z392" s="50"/>
    </row>
    <row r="393">
      <c r="A393" s="50"/>
      <c r="B393" s="271" t="s">
        <v>353</v>
      </c>
      <c r="C393" s="64"/>
      <c r="D393" s="268" t="s">
        <v>354</v>
      </c>
      <c r="E393" s="269">
        <v>46038.625</v>
      </c>
      <c r="F393" s="269">
        <v>46055.62498842592</v>
      </c>
      <c r="G393" s="270">
        <v>4.0</v>
      </c>
      <c r="H393" s="270">
        <v>6.0</v>
      </c>
      <c r="I393" s="3"/>
      <c r="J393" s="50"/>
      <c r="K393" s="50"/>
      <c r="L393" s="50"/>
      <c r="M393" s="50"/>
      <c r="N393" s="50"/>
      <c r="O393" s="50"/>
      <c r="P393" s="50"/>
      <c r="Q393" s="50"/>
      <c r="R393" s="50"/>
      <c r="S393" s="50"/>
      <c r="T393" s="50"/>
      <c r="U393" s="50"/>
      <c r="V393" s="50"/>
      <c r="W393" s="50"/>
      <c r="X393" s="50"/>
      <c r="Y393" s="50"/>
      <c r="Z393" s="50"/>
    </row>
    <row r="394">
      <c r="A394" s="50"/>
      <c r="B394" s="272" t="s">
        <v>355</v>
      </c>
      <c r="C394" s="64"/>
      <c r="D394" s="273" t="s">
        <v>356</v>
      </c>
      <c r="E394" s="274">
        <v>45922.458333333336</v>
      </c>
      <c r="F394" s="274">
        <v>48945.0</v>
      </c>
      <c r="G394" s="275">
        <v>1.0</v>
      </c>
      <c r="H394" s="275">
        <v>4.0</v>
      </c>
      <c r="I394" s="276" t="s">
        <v>357</v>
      </c>
      <c r="J394" s="50"/>
      <c r="K394" s="50"/>
      <c r="L394" s="50"/>
      <c r="M394" s="50"/>
      <c r="N394" s="50"/>
      <c r="O394" s="50"/>
      <c r="P394" s="50"/>
      <c r="Q394" s="50"/>
      <c r="R394" s="50"/>
      <c r="S394" s="50"/>
      <c r="T394" s="50"/>
      <c r="U394" s="50"/>
      <c r="V394" s="50"/>
      <c r="W394" s="50"/>
      <c r="X394" s="50"/>
      <c r="Y394" s="50"/>
      <c r="Z394" s="50"/>
    </row>
    <row r="395">
      <c r="A395" s="50"/>
      <c r="B395" s="272" t="s">
        <v>358</v>
      </c>
      <c r="C395" s="64"/>
      <c r="D395" s="273" t="s">
        <v>359</v>
      </c>
      <c r="E395" s="274">
        <v>45922.458333333336</v>
      </c>
      <c r="F395" s="274">
        <v>48945.0</v>
      </c>
      <c r="G395" s="275">
        <v>1.0</v>
      </c>
      <c r="H395" s="275">
        <v>3.0</v>
      </c>
      <c r="I395" s="3"/>
      <c r="J395" s="50"/>
      <c r="K395" s="50"/>
      <c r="L395" s="50"/>
      <c r="M395" s="50"/>
      <c r="N395" s="50"/>
      <c r="O395" s="50"/>
      <c r="P395" s="50"/>
      <c r="Q395" s="50"/>
      <c r="R395" s="50"/>
      <c r="S395" s="50"/>
      <c r="T395" s="50"/>
      <c r="U395" s="50"/>
      <c r="V395" s="50"/>
      <c r="W395" s="50"/>
      <c r="X395" s="50"/>
      <c r="Y395" s="50"/>
      <c r="Z395" s="50"/>
    </row>
    <row r="396">
      <c r="A396" s="50"/>
      <c r="B396" s="272" t="s">
        <v>360</v>
      </c>
      <c r="C396" s="64"/>
      <c r="D396" s="273" t="s">
        <v>361</v>
      </c>
      <c r="E396" s="274">
        <v>45292.0</v>
      </c>
      <c r="F396" s="274">
        <v>47485.0</v>
      </c>
      <c r="G396" s="275">
        <v>1.0</v>
      </c>
      <c r="H396" s="275">
        <v>1.0</v>
      </c>
      <c r="I396" s="3"/>
      <c r="J396" s="50"/>
      <c r="K396" s="50"/>
      <c r="L396" s="50"/>
      <c r="M396" s="50"/>
      <c r="N396" s="50"/>
      <c r="O396" s="50"/>
      <c r="P396" s="50"/>
      <c r="Q396" s="50"/>
      <c r="R396" s="50"/>
      <c r="S396" s="50"/>
      <c r="T396" s="50"/>
      <c r="U396" s="50"/>
      <c r="V396" s="50"/>
      <c r="W396" s="50"/>
      <c r="X396" s="50"/>
      <c r="Y396" s="50"/>
      <c r="Z396" s="50"/>
    </row>
    <row r="397">
      <c r="A397" s="50"/>
      <c r="B397" s="54"/>
      <c r="C397" s="60"/>
      <c r="D397" s="56"/>
      <c r="E397" s="60"/>
      <c r="F397" s="50"/>
      <c r="G397" s="50"/>
      <c r="H397" s="50"/>
      <c r="I397" s="106"/>
      <c r="J397" s="50"/>
      <c r="K397" s="50"/>
      <c r="L397" s="50"/>
      <c r="M397" s="50"/>
      <c r="N397" s="50"/>
      <c r="O397" s="50"/>
      <c r="P397" s="50"/>
      <c r="Q397" s="50"/>
      <c r="R397" s="50"/>
      <c r="S397" s="50"/>
      <c r="T397" s="50"/>
      <c r="U397" s="50"/>
      <c r="V397" s="50"/>
      <c r="W397" s="50"/>
      <c r="X397" s="50"/>
      <c r="Y397" s="50"/>
      <c r="Z397" s="50"/>
    </row>
    <row r="398">
      <c r="A398" s="50"/>
      <c r="B398" s="50"/>
      <c r="C398" s="50"/>
      <c r="D398" s="60"/>
      <c r="E398" s="60"/>
      <c r="F398" s="50"/>
      <c r="G398" s="50"/>
      <c r="H398" s="50"/>
      <c r="I398" s="106"/>
      <c r="J398" s="50"/>
      <c r="K398" s="50"/>
      <c r="L398" s="50"/>
      <c r="M398" s="50"/>
      <c r="N398" s="50"/>
      <c r="O398" s="50"/>
      <c r="P398" s="50"/>
      <c r="Q398" s="50"/>
      <c r="R398" s="50"/>
      <c r="S398" s="50"/>
      <c r="T398" s="50"/>
      <c r="U398" s="50"/>
      <c r="V398" s="50"/>
      <c r="W398" s="50"/>
      <c r="X398" s="50"/>
      <c r="Y398" s="50"/>
      <c r="Z398" s="50"/>
    </row>
    <row r="399">
      <c r="A399" s="50"/>
      <c r="B399" s="153" t="s">
        <v>362</v>
      </c>
      <c r="D399" s="60"/>
      <c r="E399" s="60"/>
      <c r="F399" s="50"/>
      <c r="G399" s="50"/>
      <c r="H399" s="50"/>
      <c r="I399" s="106"/>
      <c r="J399" s="50"/>
      <c r="K399" s="50"/>
      <c r="L399" s="50"/>
      <c r="M399" s="50"/>
      <c r="N399" s="50"/>
      <c r="O399" s="50"/>
      <c r="P399" s="50"/>
      <c r="Q399" s="50"/>
      <c r="R399" s="50"/>
      <c r="S399" s="50"/>
      <c r="T399" s="50"/>
      <c r="U399" s="50"/>
      <c r="V399" s="50"/>
      <c r="W399" s="50"/>
      <c r="X399" s="50"/>
      <c r="Y399" s="50"/>
      <c r="Z399" s="50"/>
    </row>
    <row r="400">
      <c r="A400" s="50"/>
      <c r="B400" s="165" t="s">
        <v>363</v>
      </c>
      <c r="C400" s="277" t="s">
        <v>65</v>
      </c>
      <c r="D400" s="56"/>
      <c r="E400" s="56"/>
      <c r="F400" s="56"/>
      <c r="G400" s="56"/>
      <c r="H400" s="50"/>
      <c r="I400" s="106"/>
      <c r="J400" s="50"/>
      <c r="K400" s="50"/>
      <c r="L400" s="50"/>
      <c r="M400" s="50"/>
      <c r="N400" s="50"/>
      <c r="O400" s="50"/>
      <c r="P400" s="50"/>
      <c r="Q400" s="50"/>
      <c r="R400" s="50"/>
      <c r="S400" s="50"/>
      <c r="T400" s="50"/>
      <c r="U400" s="50"/>
      <c r="V400" s="50"/>
      <c r="W400" s="50"/>
      <c r="X400" s="50"/>
      <c r="Y400" s="50"/>
      <c r="Z400" s="50"/>
    </row>
    <row r="401">
      <c r="A401" s="50"/>
      <c r="B401" s="278" t="s">
        <v>364</v>
      </c>
      <c r="C401" s="263" t="s">
        <v>212</v>
      </c>
      <c r="D401" s="263" t="s">
        <v>313</v>
      </c>
      <c r="E401" s="263" t="s">
        <v>82</v>
      </c>
      <c r="F401" s="279" t="s">
        <v>240</v>
      </c>
      <c r="G401" s="263"/>
      <c r="H401" s="279"/>
      <c r="I401" s="246"/>
      <c r="J401" s="50"/>
      <c r="K401" s="50"/>
      <c r="L401" s="50"/>
      <c r="M401" s="50"/>
      <c r="N401" s="50"/>
      <c r="O401" s="50"/>
      <c r="P401" s="50"/>
      <c r="Q401" s="50"/>
      <c r="R401" s="50"/>
      <c r="S401" s="50"/>
      <c r="T401" s="50"/>
      <c r="U401" s="50"/>
      <c r="V401" s="50"/>
      <c r="W401" s="50"/>
      <c r="X401" s="50"/>
      <c r="Y401" s="50"/>
      <c r="Z401" s="50"/>
    </row>
    <row r="402">
      <c r="A402" s="50"/>
      <c r="B402" s="50"/>
      <c r="C402" s="50"/>
      <c r="D402" s="60"/>
      <c r="E402" s="60"/>
      <c r="F402" s="50"/>
      <c r="G402" s="50"/>
      <c r="H402" s="50"/>
      <c r="I402" s="106"/>
      <c r="J402" s="50"/>
      <c r="K402" s="50"/>
      <c r="L402" s="50"/>
      <c r="M402" s="50"/>
      <c r="N402" s="50"/>
      <c r="O402" s="50"/>
      <c r="P402" s="50"/>
      <c r="Q402" s="50"/>
      <c r="R402" s="50"/>
      <c r="S402" s="50"/>
      <c r="T402" s="50"/>
      <c r="U402" s="50"/>
      <c r="V402" s="50"/>
      <c r="W402" s="50"/>
      <c r="X402" s="50"/>
      <c r="Y402" s="50"/>
      <c r="Z402" s="50"/>
    </row>
    <row r="403">
      <c r="A403" s="50"/>
      <c r="B403" s="50"/>
      <c r="C403" s="50"/>
      <c r="D403" s="60"/>
      <c r="E403" s="60"/>
      <c r="F403" s="50"/>
      <c r="G403" s="50"/>
      <c r="H403" s="50"/>
      <c r="I403" s="106"/>
      <c r="J403" s="50"/>
      <c r="K403" s="50"/>
      <c r="L403" s="50"/>
      <c r="M403" s="50"/>
      <c r="N403" s="50"/>
      <c r="O403" s="50"/>
      <c r="P403" s="50"/>
      <c r="Q403" s="50"/>
      <c r="R403" s="50"/>
      <c r="S403" s="50"/>
      <c r="T403" s="50"/>
      <c r="U403" s="50"/>
      <c r="V403" s="50"/>
      <c r="W403" s="50"/>
      <c r="X403" s="50"/>
      <c r="Y403" s="50"/>
      <c r="Z403" s="50"/>
    </row>
    <row r="404">
      <c r="A404" s="50"/>
      <c r="B404" s="54" t="s">
        <v>365</v>
      </c>
      <c r="C404" s="50"/>
      <c r="D404" s="60"/>
      <c r="E404" s="60"/>
      <c r="F404" s="50"/>
      <c r="G404" s="50"/>
      <c r="H404" s="50"/>
      <c r="I404" s="106"/>
      <c r="J404" s="50"/>
      <c r="K404" s="50"/>
      <c r="L404" s="50"/>
      <c r="M404" s="50"/>
      <c r="N404" s="50"/>
      <c r="O404" s="50"/>
      <c r="P404" s="50"/>
      <c r="Q404" s="50"/>
      <c r="R404" s="50"/>
      <c r="S404" s="50"/>
      <c r="T404" s="50"/>
      <c r="U404" s="50"/>
      <c r="V404" s="50"/>
      <c r="W404" s="50"/>
      <c r="X404" s="50"/>
      <c r="Y404" s="50"/>
      <c r="Z404" s="50"/>
    </row>
    <row r="405">
      <c r="A405" s="50"/>
      <c r="B405" s="138" t="s">
        <v>366</v>
      </c>
      <c r="C405" s="60"/>
      <c r="D405" s="60"/>
      <c r="E405" s="60"/>
      <c r="F405" s="50"/>
      <c r="G405" s="50"/>
      <c r="H405" s="50"/>
      <c r="I405" s="106"/>
      <c r="J405" s="50"/>
      <c r="K405" s="50"/>
      <c r="L405" s="50"/>
      <c r="M405" s="50"/>
      <c r="N405" s="50"/>
      <c r="O405" s="50"/>
      <c r="P405" s="50"/>
      <c r="Q405" s="50"/>
      <c r="R405" s="50"/>
      <c r="S405" s="50"/>
      <c r="T405" s="50"/>
      <c r="U405" s="50"/>
      <c r="V405" s="50"/>
      <c r="W405" s="50"/>
      <c r="X405" s="50"/>
      <c r="Y405" s="50"/>
      <c r="Z405" s="50"/>
    </row>
    <row r="406">
      <c r="A406" s="50"/>
      <c r="B406" s="165" t="s">
        <v>366</v>
      </c>
      <c r="C406" s="109" t="s">
        <v>367</v>
      </c>
      <c r="D406" s="60"/>
      <c r="E406" s="60"/>
      <c r="F406" s="50"/>
      <c r="G406" s="50"/>
      <c r="H406" s="50"/>
      <c r="I406" s="106"/>
      <c r="J406" s="50"/>
      <c r="K406" s="50"/>
      <c r="L406" s="50"/>
      <c r="M406" s="50"/>
      <c r="N406" s="50"/>
      <c r="O406" s="50"/>
      <c r="P406" s="50"/>
      <c r="Q406" s="50"/>
      <c r="R406" s="50"/>
      <c r="S406" s="50"/>
      <c r="T406" s="50"/>
      <c r="U406" s="50"/>
      <c r="V406" s="50"/>
      <c r="W406" s="50"/>
      <c r="X406" s="50"/>
      <c r="Y406" s="50"/>
      <c r="Z406" s="50"/>
    </row>
    <row r="407">
      <c r="A407" s="50"/>
      <c r="D407" s="60"/>
      <c r="E407" s="60"/>
      <c r="F407" s="50"/>
      <c r="G407" s="50"/>
      <c r="H407" s="50"/>
      <c r="I407" s="106"/>
      <c r="J407" s="50"/>
      <c r="K407" s="50"/>
      <c r="L407" s="50"/>
      <c r="M407" s="50"/>
      <c r="N407" s="50"/>
      <c r="O407" s="50"/>
      <c r="P407" s="50"/>
      <c r="Q407" s="50"/>
      <c r="R407" s="50"/>
      <c r="S407" s="50"/>
      <c r="T407" s="50"/>
      <c r="U407" s="50"/>
      <c r="V407" s="50"/>
      <c r="W407" s="50"/>
      <c r="X407" s="50"/>
      <c r="Y407" s="50"/>
      <c r="Z407" s="50"/>
    </row>
    <row r="408">
      <c r="A408" s="50"/>
      <c r="B408" s="50"/>
      <c r="C408" s="50"/>
      <c r="D408" s="60"/>
      <c r="E408" s="60"/>
      <c r="F408" s="50"/>
      <c r="G408" s="50"/>
      <c r="H408" s="50"/>
      <c r="I408" s="106"/>
      <c r="J408" s="50"/>
      <c r="K408" s="50"/>
      <c r="L408" s="50"/>
      <c r="M408" s="50"/>
      <c r="N408" s="50"/>
      <c r="O408" s="50"/>
      <c r="P408" s="50"/>
      <c r="Q408" s="50"/>
      <c r="R408" s="50"/>
      <c r="S408" s="50"/>
      <c r="T408" s="50"/>
      <c r="U408" s="50"/>
      <c r="V408" s="50"/>
      <c r="W408" s="50"/>
      <c r="X408" s="50"/>
      <c r="Y408" s="50"/>
      <c r="Z408" s="50"/>
    </row>
    <row r="409">
      <c r="A409" s="50"/>
      <c r="B409" s="54" t="s">
        <v>368</v>
      </c>
      <c r="C409" s="50"/>
      <c r="D409" s="60"/>
      <c r="E409" s="60"/>
      <c r="G409" s="50"/>
      <c r="H409" s="50"/>
      <c r="I409" s="106"/>
      <c r="J409" s="50"/>
      <c r="K409" s="50"/>
      <c r="L409" s="50"/>
      <c r="M409" s="50"/>
      <c r="N409" s="50"/>
      <c r="O409" s="50"/>
      <c r="P409" s="50"/>
      <c r="Q409" s="50"/>
      <c r="R409" s="50"/>
      <c r="S409" s="50"/>
      <c r="T409" s="50"/>
      <c r="U409" s="50"/>
      <c r="V409" s="50"/>
      <c r="W409" s="50"/>
      <c r="X409" s="50"/>
      <c r="Y409" s="50"/>
      <c r="Z409" s="50"/>
    </row>
    <row r="410">
      <c r="A410" s="50"/>
      <c r="B410" s="138" t="s">
        <v>369</v>
      </c>
      <c r="C410" s="60"/>
      <c r="D410" s="60"/>
      <c r="E410" s="60"/>
      <c r="F410" s="50"/>
      <c r="G410" s="50"/>
      <c r="H410" s="50"/>
      <c r="I410" s="106"/>
      <c r="J410" s="50"/>
      <c r="K410" s="50"/>
      <c r="L410" s="50"/>
      <c r="M410" s="50"/>
      <c r="N410" s="50"/>
      <c r="O410" s="50"/>
      <c r="P410" s="50"/>
      <c r="Q410" s="50"/>
      <c r="R410" s="50"/>
      <c r="S410" s="50"/>
      <c r="T410" s="50"/>
      <c r="U410" s="50"/>
      <c r="V410" s="50"/>
      <c r="W410" s="50"/>
      <c r="X410" s="50"/>
      <c r="Y410" s="50"/>
      <c r="Z410" s="50"/>
    </row>
    <row r="411">
      <c r="A411" s="50"/>
      <c r="B411" s="278" t="s">
        <v>370</v>
      </c>
      <c r="C411" s="109"/>
      <c r="D411" s="60"/>
      <c r="E411" s="60"/>
      <c r="F411" s="50"/>
      <c r="G411" s="50"/>
      <c r="H411" s="50"/>
      <c r="I411" s="106"/>
      <c r="J411" s="50"/>
      <c r="K411" s="50"/>
      <c r="L411" s="50"/>
      <c r="M411" s="50"/>
      <c r="N411" s="50"/>
      <c r="O411" s="50"/>
      <c r="P411" s="50"/>
      <c r="Q411" s="50"/>
      <c r="R411" s="50"/>
      <c r="S411" s="50"/>
      <c r="T411" s="50"/>
      <c r="U411" s="50"/>
      <c r="V411" s="50"/>
      <c r="W411" s="50"/>
      <c r="X411" s="50"/>
      <c r="Y411" s="50"/>
      <c r="Z411" s="50"/>
    </row>
    <row r="412">
      <c r="A412" s="50"/>
      <c r="B412" s="165" t="s">
        <v>371</v>
      </c>
      <c r="C412" s="109"/>
      <c r="D412" s="60"/>
      <c r="E412" s="60"/>
      <c r="F412" s="50"/>
      <c r="G412" s="50"/>
      <c r="H412" s="50"/>
      <c r="I412" s="106"/>
      <c r="J412" s="50"/>
      <c r="K412" s="50"/>
      <c r="L412" s="50"/>
      <c r="M412" s="50"/>
      <c r="N412" s="50"/>
      <c r="O412" s="50"/>
      <c r="P412" s="50"/>
      <c r="Q412" s="50"/>
      <c r="R412" s="50"/>
      <c r="S412" s="50"/>
      <c r="T412" s="50"/>
      <c r="U412" s="50"/>
      <c r="V412" s="50"/>
      <c r="W412" s="50"/>
      <c r="X412" s="50"/>
      <c r="Y412" s="50"/>
      <c r="Z412" s="50"/>
    </row>
    <row r="413">
      <c r="A413" s="50"/>
      <c r="B413" s="278" t="s">
        <v>372</v>
      </c>
      <c r="C413" s="109"/>
      <c r="D413" s="60"/>
      <c r="E413" s="60"/>
      <c r="F413" s="50"/>
      <c r="G413" s="50"/>
      <c r="H413" s="50"/>
      <c r="I413" s="106"/>
      <c r="J413" s="50"/>
      <c r="K413" s="50"/>
      <c r="L413" s="50"/>
      <c r="M413" s="50"/>
      <c r="N413" s="50"/>
      <c r="O413" s="50"/>
      <c r="P413" s="50"/>
      <c r="Q413" s="50"/>
      <c r="R413" s="50"/>
      <c r="S413" s="50"/>
      <c r="T413" s="50"/>
      <c r="U413" s="50"/>
      <c r="V413" s="50"/>
      <c r="W413" s="50"/>
      <c r="X413" s="50"/>
      <c r="Y413" s="50"/>
      <c r="Z413" s="50"/>
    </row>
    <row r="414">
      <c r="A414" s="50"/>
      <c r="H414" s="50"/>
      <c r="I414" s="106"/>
      <c r="J414" s="50"/>
      <c r="K414" s="50"/>
      <c r="L414" s="50"/>
      <c r="M414" s="50"/>
      <c r="N414" s="50"/>
      <c r="O414" s="50"/>
      <c r="P414" s="50"/>
      <c r="Q414" s="50"/>
      <c r="R414" s="50"/>
      <c r="S414" s="50"/>
      <c r="T414" s="50"/>
      <c r="U414" s="50"/>
      <c r="V414" s="50"/>
      <c r="W414" s="50"/>
      <c r="X414" s="50"/>
      <c r="Y414" s="50"/>
      <c r="Z414" s="50"/>
    </row>
    <row r="415">
      <c r="A415" s="50"/>
      <c r="B415" s="138" t="s">
        <v>369</v>
      </c>
      <c r="C415" s="277" t="s">
        <v>156</v>
      </c>
      <c r="D415" s="280" t="s">
        <v>373</v>
      </c>
      <c r="E415" s="280" t="s">
        <v>374</v>
      </c>
      <c r="F415" s="277" t="s">
        <v>36</v>
      </c>
      <c r="G415" s="277" t="s">
        <v>39</v>
      </c>
      <c r="H415" s="50"/>
      <c r="I415" s="106"/>
      <c r="J415" s="50"/>
      <c r="K415" s="50"/>
      <c r="L415" s="50"/>
      <c r="M415" s="50"/>
      <c r="N415" s="50"/>
      <c r="O415" s="50"/>
      <c r="P415" s="50"/>
      <c r="Q415" s="50"/>
      <c r="R415" s="50"/>
      <c r="S415" s="50"/>
      <c r="T415" s="50"/>
      <c r="U415" s="50"/>
      <c r="V415" s="50"/>
      <c r="W415" s="50"/>
      <c r="X415" s="50"/>
      <c r="Y415" s="50"/>
      <c r="Z415" s="50"/>
    </row>
    <row r="416">
      <c r="A416" s="50"/>
      <c r="B416" s="165" t="s">
        <v>375</v>
      </c>
      <c r="C416" s="109" t="s">
        <v>376</v>
      </c>
      <c r="D416" s="109" t="s">
        <v>377</v>
      </c>
      <c r="E416" s="109" t="s">
        <v>378</v>
      </c>
      <c r="F416" s="109" t="s">
        <v>379</v>
      </c>
      <c r="G416" s="109" t="s">
        <v>380</v>
      </c>
      <c r="H416" s="50"/>
      <c r="I416" s="106"/>
      <c r="J416" s="50"/>
      <c r="K416" s="50"/>
      <c r="L416" s="50"/>
      <c r="M416" s="50"/>
      <c r="N416" s="50"/>
      <c r="O416" s="50"/>
      <c r="P416" s="50"/>
      <c r="Q416" s="50"/>
      <c r="R416" s="50"/>
      <c r="S416" s="50"/>
      <c r="T416" s="50"/>
      <c r="U416" s="50"/>
      <c r="V416" s="50"/>
      <c r="W416" s="50"/>
      <c r="X416" s="50"/>
      <c r="Y416" s="50"/>
      <c r="Z416" s="50"/>
    </row>
    <row r="417">
      <c r="A417" s="50"/>
      <c r="H417" s="50"/>
      <c r="I417" s="106"/>
      <c r="J417" s="50"/>
      <c r="K417" s="50"/>
      <c r="L417" s="50"/>
      <c r="M417" s="50"/>
      <c r="N417" s="50"/>
      <c r="O417" s="50"/>
      <c r="P417" s="50"/>
      <c r="Q417" s="50"/>
      <c r="R417" s="50"/>
      <c r="S417" s="50"/>
      <c r="T417" s="50"/>
      <c r="U417" s="50"/>
      <c r="V417" s="50"/>
      <c r="W417" s="50"/>
      <c r="X417" s="50"/>
      <c r="Y417" s="50"/>
      <c r="Z417" s="50"/>
    </row>
    <row r="418">
      <c r="A418" s="50"/>
      <c r="B418" s="54" t="s">
        <v>381</v>
      </c>
      <c r="C418" s="50"/>
      <c r="H418" s="50"/>
      <c r="I418" s="106"/>
      <c r="J418" s="50"/>
      <c r="K418" s="50"/>
      <c r="L418" s="50"/>
      <c r="M418" s="50"/>
      <c r="N418" s="50"/>
      <c r="O418" s="50"/>
      <c r="P418" s="50"/>
      <c r="Q418" s="50"/>
      <c r="R418" s="50"/>
      <c r="S418" s="50"/>
      <c r="T418" s="50"/>
      <c r="U418" s="50"/>
      <c r="V418" s="50"/>
      <c r="W418" s="50"/>
      <c r="X418" s="50"/>
      <c r="Y418" s="50"/>
      <c r="Z418" s="50"/>
    </row>
    <row r="419">
      <c r="A419" s="50"/>
      <c r="B419" s="138" t="s">
        <v>176</v>
      </c>
      <c r="C419" s="50"/>
      <c r="H419" s="50"/>
      <c r="I419" s="106"/>
      <c r="J419" s="50"/>
      <c r="K419" s="50"/>
      <c r="L419" s="50"/>
      <c r="M419" s="50"/>
      <c r="N419" s="50"/>
      <c r="O419" s="50"/>
      <c r="P419" s="50"/>
      <c r="Q419" s="50"/>
      <c r="R419" s="50"/>
      <c r="S419" s="50"/>
      <c r="T419" s="50"/>
      <c r="U419" s="50"/>
      <c r="V419" s="50"/>
      <c r="W419" s="50"/>
      <c r="X419" s="50"/>
      <c r="Y419" s="50"/>
      <c r="Z419" s="50"/>
    </row>
    <row r="420">
      <c r="A420" s="50"/>
      <c r="B420" s="281">
        <f>E6</f>
        <v>46038.625</v>
      </c>
      <c r="C420" s="255" t="s">
        <v>177</v>
      </c>
      <c r="D420" s="281">
        <f>F6</f>
        <v>46069.45764</v>
      </c>
      <c r="H420" s="50"/>
      <c r="I420" s="106"/>
      <c r="J420" s="50"/>
      <c r="K420" s="50"/>
      <c r="L420" s="50"/>
      <c r="M420" s="50"/>
      <c r="N420" s="50"/>
      <c r="O420" s="50"/>
      <c r="P420" s="50"/>
      <c r="Q420" s="50"/>
      <c r="R420" s="50"/>
      <c r="S420" s="50"/>
      <c r="T420" s="50"/>
      <c r="U420" s="50"/>
      <c r="V420" s="50"/>
      <c r="W420" s="50"/>
      <c r="X420" s="50"/>
      <c r="Y420" s="50"/>
      <c r="Z420" s="50"/>
    </row>
    <row r="421">
      <c r="A421" s="50"/>
      <c r="B421" s="54"/>
      <c r="C421" s="50"/>
      <c r="H421" s="50"/>
      <c r="I421" s="106"/>
      <c r="J421" s="50"/>
      <c r="K421" s="50"/>
      <c r="L421" s="50"/>
      <c r="M421" s="50"/>
      <c r="N421" s="50"/>
      <c r="O421" s="50"/>
      <c r="P421" s="50"/>
      <c r="Q421" s="50"/>
      <c r="R421" s="50"/>
      <c r="S421" s="50"/>
      <c r="T421" s="50"/>
      <c r="U421" s="50"/>
      <c r="V421" s="50"/>
      <c r="W421" s="50"/>
      <c r="X421" s="50"/>
      <c r="Y421" s="50"/>
      <c r="Z421" s="50"/>
    </row>
    <row r="422">
      <c r="A422" s="50"/>
      <c r="B422" s="54"/>
      <c r="C422" s="50"/>
      <c r="H422" s="50"/>
      <c r="I422" s="106"/>
      <c r="J422" s="50"/>
      <c r="K422" s="50"/>
      <c r="L422" s="50"/>
      <c r="M422" s="50"/>
      <c r="N422" s="50"/>
      <c r="O422" s="50"/>
      <c r="P422" s="50"/>
      <c r="Q422" s="50"/>
      <c r="R422" s="50"/>
      <c r="S422" s="50"/>
      <c r="T422" s="50"/>
      <c r="U422" s="50"/>
      <c r="V422" s="50"/>
      <c r="W422" s="50"/>
      <c r="X422" s="50"/>
      <c r="Y422" s="50"/>
      <c r="Z422" s="50"/>
    </row>
    <row r="423">
      <c r="A423" s="50"/>
      <c r="B423" s="138" t="s">
        <v>369</v>
      </c>
      <c r="C423" s="60"/>
      <c r="D423" s="60"/>
      <c r="E423" s="60"/>
      <c r="F423" s="50"/>
      <c r="G423" s="50"/>
      <c r="H423" s="50"/>
      <c r="I423" s="106"/>
      <c r="J423" s="50"/>
      <c r="K423" s="50"/>
      <c r="L423" s="50"/>
      <c r="M423" s="50"/>
      <c r="N423" s="50"/>
      <c r="O423" s="50"/>
      <c r="P423" s="50"/>
      <c r="Q423" s="50"/>
      <c r="R423" s="50"/>
      <c r="S423" s="50"/>
      <c r="T423" s="50"/>
      <c r="U423" s="50"/>
      <c r="V423" s="50"/>
      <c r="W423" s="50"/>
      <c r="X423" s="50"/>
      <c r="Y423" s="50"/>
      <c r="Z423" s="50"/>
    </row>
    <row r="424">
      <c r="A424" s="50"/>
      <c r="B424" s="278" t="s">
        <v>382</v>
      </c>
      <c r="C424" s="278" t="s">
        <v>383</v>
      </c>
      <c r="D424" s="278" t="s">
        <v>384</v>
      </c>
      <c r="E424" s="60"/>
      <c r="F424" s="50"/>
      <c r="G424" s="50"/>
      <c r="H424" s="50"/>
      <c r="I424" s="106"/>
      <c r="J424" s="50"/>
      <c r="K424" s="50"/>
      <c r="L424" s="50"/>
      <c r="M424" s="50"/>
      <c r="N424" s="50"/>
      <c r="O424" s="50"/>
      <c r="P424" s="50"/>
      <c r="Q424" s="50"/>
      <c r="R424" s="50"/>
      <c r="S424" s="50"/>
      <c r="T424" s="50"/>
      <c r="U424" s="50"/>
      <c r="V424" s="50"/>
      <c r="W424" s="50"/>
      <c r="X424" s="50"/>
      <c r="Y424" s="50"/>
      <c r="Z424" s="50"/>
    </row>
    <row r="425">
      <c r="A425" s="50"/>
      <c r="B425" s="278" t="s">
        <v>385</v>
      </c>
      <c r="C425" s="278" t="s">
        <v>213</v>
      </c>
      <c r="D425" s="278"/>
      <c r="E425" s="60"/>
      <c r="F425" s="50"/>
      <c r="G425" s="50"/>
      <c r="H425" s="50"/>
      <c r="I425" s="106"/>
      <c r="J425" s="50"/>
      <c r="K425" s="50"/>
      <c r="L425" s="50"/>
      <c r="M425" s="50"/>
      <c r="N425" s="50"/>
      <c r="O425" s="50"/>
      <c r="P425" s="50"/>
      <c r="Q425" s="50"/>
      <c r="R425" s="50"/>
      <c r="S425" s="50"/>
      <c r="T425" s="50"/>
      <c r="U425" s="50"/>
      <c r="V425" s="50"/>
      <c r="W425" s="50"/>
      <c r="X425" s="50"/>
      <c r="Y425" s="50"/>
      <c r="Z425" s="50"/>
    </row>
    <row r="426">
      <c r="A426" s="50"/>
      <c r="B426" s="278" t="s">
        <v>386</v>
      </c>
      <c r="C426" s="278" t="s">
        <v>213</v>
      </c>
      <c r="D426" s="109"/>
      <c r="E426" s="60"/>
      <c r="F426" s="50"/>
      <c r="G426" s="50"/>
      <c r="H426" s="50"/>
      <c r="I426" s="106"/>
      <c r="J426" s="50"/>
      <c r="K426" s="50"/>
      <c r="L426" s="50"/>
      <c r="M426" s="50"/>
      <c r="N426" s="50"/>
      <c r="O426" s="50"/>
      <c r="P426" s="50"/>
      <c r="Q426" s="50"/>
      <c r="R426" s="50"/>
      <c r="S426" s="50"/>
      <c r="T426" s="50"/>
      <c r="U426" s="50"/>
      <c r="V426" s="50"/>
      <c r="W426" s="50"/>
      <c r="X426" s="50"/>
      <c r="Y426" s="50"/>
      <c r="Z426" s="50"/>
    </row>
    <row r="427">
      <c r="A427" s="50"/>
      <c r="B427" s="278" t="s">
        <v>387</v>
      </c>
      <c r="C427" s="278" t="s">
        <v>213</v>
      </c>
      <c r="D427" s="109"/>
      <c r="E427" s="60"/>
      <c r="F427" s="50"/>
      <c r="G427" s="50"/>
      <c r="H427" s="50"/>
      <c r="I427" s="106"/>
      <c r="J427" s="50"/>
      <c r="K427" s="50"/>
      <c r="L427" s="50"/>
      <c r="M427" s="50"/>
      <c r="N427" s="50"/>
      <c r="O427" s="50"/>
      <c r="P427" s="50"/>
      <c r="Q427" s="50"/>
      <c r="R427" s="50"/>
      <c r="S427" s="50"/>
      <c r="T427" s="50"/>
      <c r="U427" s="50"/>
      <c r="V427" s="50"/>
      <c r="W427" s="50"/>
      <c r="X427" s="50"/>
      <c r="Y427" s="50"/>
      <c r="Z427" s="50"/>
    </row>
    <row r="428">
      <c r="A428" s="50"/>
      <c r="B428" s="278" t="s">
        <v>388</v>
      </c>
      <c r="C428" s="278" t="s">
        <v>213</v>
      </c>
      <c r="D428" s="109"/>
      <c r="E428" s="60"/>
      <c r="F428" s="50"/>
      <c r="G428" s="50"/>
      <c r="H428" s="50"/>
      <c r="I428" s="106"/>
      <c r="J428" s="50"/>
      <c r="K428" s="50"/>
      <c r="L428" s="50"/>
      <c r="M428" s="50"/>
      <c r="N428" s="50"/>
      <c r="O428" s="50"/>
      <c r="P428" s="50"/>
      <c r="Q428" s="50"/>
      <c r="R428" s="50"/>
      <c r="S428" s="50"/>
      <c r="T428" s="50"/>
      <c r="U428" s="50"/>
      <c r="V428" s="50"/>
      <c r="W428" s="50"/>
      <c r="X428" s="50"/>
      <c r="Y428" s="50"/>
      <c r="Z428" s="50"/>
    </row>
    <row r="429">
      <c r="A429" s="50"/>
      <c r="B429" s="278" t="s">
        <v>389</v>
      </c>
      <c r="C429" s="278" t="s">
        <v>213</v>
      </c>
      <c r="D429" s="109"/>
      <c r="E429" s="60"/>
      <c r="F429" s="50"/>
      <c r="G429" s="50"/>
      <c r="H429" s="50"/>
      <c r="I429" s="106"/>
      <c r="J429" s="50"/>
      <c r="K429" s="50"/>
      <c r="L429" s="50"/>
      <c r="M429" s="50"/>
      <c r="N429" s="50"/>
      <c r="O429" s="50"/>
      <c r="P429" s="50"/>
      <c r="Q429" s="50"/>
      <c r="R429" s="50"/>
      <c r="S429" s="50"/>
      <c r="T429" s="50"/>
      <c r="U429" s="50"/>
      <c r="V429" s="50"/>
      <c r="W429" s="50"/>
      <c r="X429" s="50"/>
      <c r="Y429" s="50"/>
      <c r="Z429" s="50"/>
    </row>
    <row r="430">
      <c r="A430" s="50"/>
      <c r="B430" s="282"/>
      <c r="C430" s="60"/>
      <c r="D430" s="60"/>
      <c r="E430" s="60"/>
      <c r="F430" s="50"/>
      <c r="G430" s="50"/>
      <c r="H430" s="50"/>
      <c r="I430" s="106"/>
      <c r="J430" s="50"/>
      <c r="K430" s="50"/>
      <c r="L430" s="50"/>
      <c r="M430" s="50"/>
      <c r="N430" s="50"/>
      <c r="O430" s="50"/>
      <c r="P430" s="50"/>
      <c r="Q430" s="50"/>
      <c r="R430" s="50"/>
      <c r="S430" s="50"/>
      <c r="T430" s="50"/>
      <c r="U430" s="50"/>
      <c r="V430" s="50"/>
      <c r="W430" s="50"/>
      <c r="X430" s="50"/>
      <c r="Y430" s="50"/>
      <c r="Z430" s="50"/>
    </row>
    <row r="431">
      <c r="A431" s="50"/>
      <c r="B431" s="282"/>
      <c r="C431" s="60"/>
      <c r="D431" s="60"/>
      <c r="E431" s="60"/>
      <c r="F431" s="50"/>
      <c r="G431" s="50"/>
      <c r="H431" s="50"/>
      <c r="I431" s="106"/>
      <c r="J431" s="50"/>
      <c r="K431" s="50"/>
      <c r="L431" s="50"/>
      <c r="M431" s="50"/>
      <c r="N431" s="50"/>
      <c r="O431" s="50"/>
      <c r="P431" s="50"/>
      <c r="Q431" s="50"/>
      <c r="R431" s="50"/>
      <c r="S431" s="50"/>
      <c r="T431" s="50"/>
      <c r="U431" s="50"/>
      <c r="V431" s="50"/>
      <c r="W431" s="50"/>
      <c r="X431" s="50"/>
      <c r="Y431" s="50"/>
      <c r="Z431" s="50"/>
    </row>
    <row r="432">
      <c r="A432" s="50"/>
      <c r="B432" s="282"/>
      <c r="C432" s="60"/>
      <c r="D432" s="60"/>
      <c r="E432" s="60"/>
      <c r="F432" s="50"/>
      <c r="G432" s="50"/>
      <c r="H432" s="50"/>
      <c r="I432" s="106"/>
      <c r="J432" s="50"/>
      <c r="K432" s="50"/>
      <c r="L432" s="50"/>
      <c r="M432" s="50"/>
      <c r="N432" s="50"/>
      <c r="O432" s="50"/>
      <c r="P432" s="50"/>
      <c r="Q432" s="50"/>
      <c r="R432" s="50"/>
      <c r="S432" s="50"/>
      <c r="T432" s="50"/>
      <c r="U432" s="50"/>
      <c r="V432" s="50"/>
      <c r="W432" s="50"/>
      <c r="X432" s="50"/>
      <c r="Y432" s="50"/>
      <c r="Z432" s="50"/>
    </row>
    <row r="433">
      <c r="A433" s="50"/>
      <c r="B433" s="282"/>
      <c r="C433" s="60"/>
      <c r="D433" s="60"/>
      <c r="E433" s="60"/>
      <c r="F433" s="50"/>
      <c r="G433" s="50"/>
      <c r="H433" s="50"/>
      <c r="I433" s="106"/>
      <c r="J433" s="50"/>
      <c r="K433" s="50"/>
      <c r="L433" s="50"/>
      <c r="M433" s="50"/>
      <c r="N433" s="50"/>
      <c r="O433" s="50"/>
      <c r="P433" s="50"/>
      <c r="Q433" s="50"/>
      <c r="R433" s="50"/>
      <c r="S433" s="50"/>
      <c r="T433" s="50"/>
      <c r="U433" s="50"/>
      <c r="V433" s="50"/>
      <c r="W433" s="50"/>
      <c r="X433" s="50"/>
      <c r="Y433" s="50"/>
      <c r="Z433" s="50"/>
    </row>
    <row r="434">
      <c r="A434" s="50"/>
      <c r="B434" s="282"/>
      <c r="C434" s="60"/>
      <c r="D434" s="60"/>
      <c r="E434" s="60"/>
      <c r="F434" s="50"/>
      <c r="G434" s="50"/>
      <c r="H434" s="50"/>
      <c r="I434" s="106"/>
      <c r="J434" s="50"/>
      <c r="K434" s="50"/>
      <c r="L434" s="50"/>
      <c r="M434" s="50"/>
      <c r="N434" s="50"/>
      <c r="O434" s="50"/>
      <c r="P434" s="50"/>
      <c r="Q434" s="50"/>
      <c r="R434" s="50"/>
      <c r="S434" s="50"/>
      <c r="T434" s="50"/>
      <c r="U434" s="50"/>
      <c r="V434" s="50"/>
      <c r="W434" s="50"/>
      <c r="X434" s="50"/>
      <c r="Y434" s="50"/>
      <c r="Z434" s="50"/>
    </row>
    <row r="435">
      <c r="A435" s="50"/>
      <c r="B435" s="282"/>
      <c r="C435" s="60"/>
      <c r="D435" s="60"/>
      <c r="E435" s="60"/>
      <c r="F435" s="50"/>
      <c r="G435" s="50"/>
      <c r="H435" s="50"/>
      <c r="I435" s="106"/>
      <c r="J435" s="50"/>
      <c r="K435" s="50"/>
      <c r="L435" s="50"/>
      <c r="M435" s="50"/>
      <c r="N435" s="50"/>
      <c r="O435" s="50"/>
      <c r="P435" s="50"/>
      <c r="Q435" s="50"/>
      <c r="R435" s="50"/>
      <c r="S435" s="50"/>
      <c r="T435" s="50"/>
      <c r="U435" s="50"/>
      <c r="V435" s="50"/>
      <c r="W435" s="50"/>
      <c r="X435" s="50"/>
      <c r="Y435" s="50"/>
      <c r="Z435" s="50"/>
    </row>
    <row r="436">
      <c r="A436" s="50"/>
      <c r="B436" s="282"/>
      <c r="C436" s="60"/>
      <c r="D436" s="60"/>
      <c r="E436" s="60"/>
      <c r="F436" s="50"/>
      <c r="G436" s="50"/>
      <c r="H436" s="50"/>
      <c r="I436" s="106"/>
      <c r="J436" s="50"/>
      <c r="K436" s="50"/>
      <c r="L436" s="50"/>
      <c r="M436" s="50"/>
      <c r="N436" s="50"/>
      <c r="O436" s="50"/>
      <c r="P436" s="50"/>
      <c r="Q436" s="50"/>
      <c r="R436" s="50"/>
      <c r="S436" s="50"/>
      <c r="T436" s="50"/>
      <c r="U436" s="50"/>
      <c r="V436" s="50"/>
      <c r="W436" s="50"/>
      <c r="X436" s="50"/>
      <c r="Y436" s="50"/>
      <c r="Z436" s="50"/>
    </row>
    <row r="437">
      <c r="A437" s="50"/>
      <c r="B437" s="282"/>
      <c r="C437" s="60"/>
      <c r="D437" s="60"/>
      <c r="E437" s="60"/>
      <c r="F437" s="50"/>
      <c r="G437" s="50"/>
      <c r="H437" s="50"/>
      <c r="I437" s="106"/>
      <c r="J437" s="50"/>
      <c r="K437" s="50"/>
      <c r="L437" s="50"/>
      <c r="M437" s="50"/>
      <c r="N437" s="50"/>
      <c r="O437" s="50"/>
      <c r="P437" s="50"/>
      <c r="Q437" s="50"/>
      <c r="R437" s="50"/>
      <c r="S437" s="50"/>
      <c r="T437" s="50"/>
      <c r="U437" s="50"/>
      <c r="V437" s="50"/>
      <c r="W437" s="50"/>
      <c r="X437" s="50"/>
      <c r="Y437" s="50"/>
      <c r="Z437" s="50"/>
    </row>
    <row r="438">
      <c r="A438" s="50"/>
      <c r="B438" s="282"/>
      <c r="C438" s="60"/>
      <c r="D438" s="60"/>
      <c r="E438" s="60"/>
      <c r="F438" s="50"/>
      <c r="G438" s="50"/>
      <c r="H438" s="50"/>
      <c r="I438" s="106"/>
      <c r="J438" s="50"/>
      <c r="K438" s="50"/>
      <c r="L438" s="50"/>
      <c r="M438" s="50"/>
      <c r="N438" s="50"/>
      <c r="O438" s="50"/>
      <c r="P438" s="50"/>
      <c r="Q438" s="50"/>
      <c r="R438" s="50"/>
      <c r="S438" s="50"/>
      <c r="T438" s="50"/>
      <c r="U438" s="50"/>
      <c r="V438" s="50"/>
      <c r="W438" s="50"/>
      <c r="X438" s="50"/>
      <c r="Y438" s="50"/>
      <c r="Z438" s="50"/>
    </row>
  </sheetData>
  <mergeCells count="54">
    <mergeCell ref="C4:D4"/>
    <mergeCell ref="C5:D5"/>
    <mergeCell ref="C6:D6"/>
    <mergeCell ref="C7:D7"/>
    <mergeCell ref="C8:D8"/>
    <mergeCell ref="C9:D9"/>
    <mergeCell ref="C10:D10"/>
    <mergeCell ref="C11:D11"/>
    <mergeCell ref="C12:D12"/>
    <mergeCell ref="C13:D13"/>
    <mergeCell ref="C47:E47"/>
    <mergeCell ref="C48:E48"/>
    <mergeCell ref="B55:B58"/>
    <mergeCell ref="C65:D65"/>
    <mergeCell ref="C66:D66"/>
    <mergeCell ref="C75:E75"/>
    <mergeCell ref="C76:E76"/>
    <mergeCell ref="B83:B86"/>
    <mergeCell ref="B95:B98"/>
    <mergeCell ref="B107:B110"/>
    <mergeCell ref="H117:I117"/>
    <mergeCell ref="B119:B122"/>
    <mergeCell ref="B131:B134"/>
    <mergeCell ref="B143:B146"/>
    <mergeCell ref="C162:E162"/>
    <mergeCell ref="C163:E163"/>
    <mergeCell ref="B170:B173"/>
    <mergeCell ref="B182:B185"/>
    <mergeCell ref="B194:B197"/>
    <mergeCell ref="H204:I204"/>
    <mergeCell ref="B206:B209"/>
    <mergeCell ref="B218:B221"/>
    <mergeCell ref="B230:B233"/>
    <mergeCell ref="C253:E253"/>
    <mergeCell ref="B260:B263"/>
    <mergeCell ref="B273:B276"/>
    <mergeCell ref="B286:B289"/>
    <mergeCell ref="B299:B302"/>
    <mergeCell ref="C320:E320"/>
    <mergeCell ref="B327:B330"/>
    <mergeCell ref="K338:L338"/>
    <mergeCell ref="B340:B343"/>
    <mergeCell ref="B352:B355"/>
    <mergeCell ref="B393:C393"/>
    <mergeCell ref="B394:C394"/>
    <mergeCell ref="B395:C395"/>
    <mergeCell ref="B396:C396"/>
    <mergeCell ref="K339:L339"/>
    <mergeCell ref="J350:K350"/>
    <mergeCell ref="J351:K351"/>
    <mergeCell ref="G375:H375"/>
    <mergeCell ref="B390:C390"/>
    <mergeCell ref="B391:C391"/>
    <mergeCell ref="B392:C392"/>
  </mergeCells>
  <conditionalFormatting sqref="D22:O38">
    <cfRule type="cellIs" dxfId="3" priority="1" operator="greaterThan">
      <formula>0</formula>
    </cfRule>
  </conditionalFormatting>
  <dataValidations>
    <dataValidation type="list" allowBlank="1" showErrorMessage="1" sqref="C425:C429">
      <formula1>"あり,なし"</formula1>
    </dataValidation>
  </dataValidations>
  <hyperlinks>
    <hyperlink r:id="rId2" location="gid=493179933" ref="C47"/>
    <hyperlink r:id="rId3" ref="C48"/>
    <hyperlink r:id="rId4" location="gid=0" ref="C74"/>
    <hyperlink r:id="rId5" ref="C75"/>
    <hyperlink r:id="rId6" ref="C76"/>
    <hyperlink r:id="rId7" ref="C162"/>
    <hyperlink r:id="rId8" ref="C163"/>
    <hyperlink r:id="rId9" location="gid=0" ref="C252"/>
    <hyperlink r:id="rId10" ref="C253"/>
    <hyperlink r:id="rId11" location="gid=0" ref="C319"/>
    <hyperlink r:id="rId12" ref="C320"/>
  </hyperlinks>
  <drawing r:id="rId13"/>
  <legacyDrawing r:id="rId14"/>
  <tableParts count="2">
    <tablePart r:id="rId17"/>
    <tablePart r:id="rId18"/>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15.13"/>
    <col customWidth="1" min="3" max="3" width="17.25"/>
    <col customWidth="1" min="4" max="4" width="14.63"/>
    <col customWidth="1" min="5" max="16" width="13.88"/>
  </cols>
  <sheetData>
    <row r="1">
      <c r="A1" s="104"/>
      <c r="B1" s="41" t="s">
        <v>7</v>
      </c>
      <c r="C1" s="42"/>
      <c r="D1" s="42"/>
      <c r="E1" s="42"/>
      <c r="F1" s="42"/>
      <c r="G1" s="42"/>
      <c r="H1" s="42"/>
      <c r="I1" s="42"/>
      <c r="J1" s="42"/>
      <c r="K1" s="42"/>
      <c r="L1" s="42"/>
      <c r="M1" s="42"/>
      <c r="N1" s="42"/>
      <c r="O1" s="42"/>
      <c r="P1" s="42"/>
    </row>
    <row r="2">
      <c r="A2" s="283"/>
      <c r="B2" s="284"/>
      <c r="C2" s="283"/>
      <c r="D2" s="283"/>
      <c r="E2" s="283"/>
      <c r="F2" s="283"/>
      <c r="G2" s="283"/>
      <c r="H2" s="283"/>
      <c r="I2" s="285"/>
      <c r="J2" s="285"/>
      <c r="M2" s="285"/>
      <c r="N2" s="283"/>
      <c r="O2" s="283"/>
      <c r="P2" s="283"/>
    </row>
    <row r="3">
      <c r="A3" s="283"/>
      <c r="B3" s="286" t="s">
        <v>390</v>
      </c>
      <c r="C3" s="283"/>
      <c r="D3" s="283"/>
      <c r="E3" s="283"/>
      <c r="F3" s="283"/>
      <c r="G3" s="283"/>
      <c r="H3" s="283"/>
      <c r="I3" s="285"/>
      <c r="J3" s="285"/>
      <c r="M3" s="285"/>
      <c r="N3" s="283"/>
      <c r="O3" s="283"/>
      <c r="P3" s="283"/>
    </row>
    <row r="4">
      <c r="A4" s="40"/>
      <c r="B4" s="287" t="s">
        <v>391</v>
      </c>
      <c r="C4" s="288"/>
      <c r="D4" s="283"/>
      <c r="E4" s="283"/>
      <c r="F4" s="283"/>
      <c r="G4" s="283"/>
      <c r="H4" s="283"/>
      <c r="I4" s="285"/>
      <c r="J4" s="285"/>
      <c r="M4" s="285"/>
      <c r="N4" s="283"/>
      <c r="O4" s="283"/>
      <c r="P4" s="283"/>
    </row>
    <row r="5">
      <c r="A5" s="40"/>
      <c r="B5" s="40"/>
      <c r="C5" s="283"/>
      <c r="D5" s="283"/>
      <c r="E5" s="283"/>
      <c r="F5" s="283"/>
      <c r="G5" s="283"/>
      <c r="H5" s="283"/>
      <c r="I5" s="285"/>
      <c r="J5" s="285"/>
      <c r="M5" s="285"/>
      <c r="N5" s="283"/>
      <c r="O5" s="283"/>
      <c r="P5" s="283"/>
    </row>
    <row r="6">
      <c r="A6" s="40"/>
      <c r="B6" s="289" t="s">
        <v>173</v>
      </c>
      <c r="C6" s="290" t="s">
        <v>174</v>
      </c>
      <c r="D6" s="291"/>
      <c r="E6" s="292"/>
      <c r="F6" s="40"/>
      <c r="G6" s="40"/>
      <c r="H6" s="293"/>
      <c r="I6" s="294"/>
      <c r="J6" s="40"/>
      <c r="M6" s="40"/>
      <c r="N6" s="40"/>
      <c r="O6" s="40"/>
      <c r="P6" s="40"/>
    </row>
    <row r="7">
      <c r="A7" s="40"/>
      <c r="B7" s="287" t="s">
        <v>147</v>
      </c>
      <c r="C7" s="133" t="str">
        <f>'02_施策'!C10</f>
        <v>まるで 悪夢を見ているようだ</v>
      </c>
      <c r="D7" s="134"/>
      <c r="E7" s="135"/>
      <c r="F7" s="40"/>
      <c r="G7" s="40"/>
      <c r="H7" s="293"/>
      <c r="I7" s="294"/>
      <c r="J7" s="40"/>
      <c r="M7" s="40"/>
      <c r="N7" s="40"/>
      <c r="O7" s="40"/>
      <c r="P7" s="40"/>
    </row>
    <row r="8">
      <c r="A8" s="40"/>
      <c r="B8" s="295" t="s">
        <v>176</v>
      </c>
      <c r="C8" s="220">
        <f>'02_施策'!E10</f>
        <v>46045.625</v>
      </c>
      <c r="D8" s="137" t="s">
        <v>177</v>
      </c>
      <c r="E8" s="220">
        <f>'02_施策'!F10</f>
        <v>46051.62431</v>
      </c>
      <c r="F8" s="40"/>
      <c r="G8" s="40"/>
      <c r="H8" s="293"/>
      <c r="I8" s="294"/>
      <c r="J8" s="40"/>
      <c r="M8" s="40"/>
      <c r="N8" s="40"/>
      <c r="O8" s="40"/>
      <c r="P8" s="40"/>
    </row>
    <row r="9">
      <c r="A9" s="40"/>
      <c r="B9" s="287" t="s">
        <v>196</v>
      </c>
      <c r="C9" s="296" t="s">
        <v>392</v>
      </c>
      <c r="D9" s="297"/>
      <c r="E9" s="298"/>
      <c r="F9" s="40"/>
      <c r="G9" s="40"/>
      <c r="H9" s="40"/>
      <c r="I9" s="40"/>
      <c r="J9" s="40"/>
      <c r="M9" s="40"/>
      <c r="N9" s="40"/>
      <c r="O9" s="40"/>
      <c r="P9" s="40"/>
    </row>
    <row r="10">
      <c r="A10" s="40"/>
      <c r="B10" s="40"/>
      <c r="C10" s="40"/>
      <c r="D10" s="40"/>
      <c r="E10" s="40"/>
      <c r="F10" s="40"/>
      <c r="G10" s="40"/>
      <c r="H10" s="40"/>
      <c r="I10" s="40"/>
      <c r="J10" s="40"/>
      <c r="M10" s="40"/>
      <c r="N10" s="40"/>
      <c r="O10" s="40"/>
      <c r="P10" s="40"/>
    </row>
    <row r="11">
      <c r="A11" s="40"/>
      <c r="B11" s="299" t="s">
        <v>201</v>
      </c>
      <c r="C11" s="299" t="s">
        <v>393</v>
      </c>
      <c r="D11" s="299" t="s">
        <v>203</v>
      </c>
      <c r="E11" s="299" t="s">
        <v>205</v>
      </c>
      <c r="F11" s="299" t="s">
        <v>206</v>
      </c>
      <c r="G11" s="299" t="s">
        <v>207</v>
      </c>
      <c r="H11" s="299" t="s">
        <v>394</v>
      </c>
      <c r="I11" s="299" t="s">
        <v>210</v>
      </c>
      <c r="J11" s="285"/>
      <c r="M11" s="40"/>
      <c r="N11" s="40"/>
      <c r="O11" s="40"/>
      <c r="P11" s="40"/>
    </row>
    <row r="12">
      <c r="A12" s="40"/>
      <c r="B12" s="300" t="s">
        <v>395</v>
      </c>
      <c r="C12" s="300" t="s">
        <v>396</v>
      </c>
      <c r="D12" s="300">
        <v>100.0</v>
      </c>
      <c r="E12" s="300" t="s">
        <v>397</v>
      </c>
      <c r="F12" s="300" t="s">
        <v>397</v>
      </c>
      <c r="G12" s="301" t="s">
        <v>245</v>
      </c>
      <c r="H12" s="300">
        <v>4.0</v>
      </c>
      <c r="I12" s="302" t="s">
        <v>398</v>
      </c>
      <c r="J12" s="285"/>
      <c r="M12" s="40"/>
      <c r="N12" s="40"/>
      <c r="O12" s="40"/>
      <c r="P12" s="40"/>
    </row>
    <row r="13" ht="6.0" customHeight="1">
      <c r="A13" s="283"/>
      <c r="B13" s="284"/>
      <c r="C13" s="283"/>
      <c r="D13" s="40"/>
      <c r="E13" s="40"/>
      <c r="F13" s="283"/>
      <c r="G13" s="285"/>
      <c r="H13" s="285"/>
      <c r="I13" s="285"/>
      <c r="J13" s="285"/>
      <c r="M13" s="285"/>
      <c r="N13" s="285"/>
      <c r="O13" s="285"/>
      <c r="P13" s="285"/>
    </row>
    <row r="14">
      <c r="A14" s="40"/>
      <c r="B14" s="40"/>
      <c r="C14" s="40"/>
      <c r="D14" s="40"/>
      <c r="E14" s="40"/>
      <c r="F14" s="40"/>
      <c r="G14" s="293"/>
      <c r="H14" s="40"/>
      <c r="I14" s="293"/>
      <c r="J14" s="40"/>
      <c r="M14" s="40"/>
      <c r="N14" s="40"/>
      <c r="O14" s="40"/>
      <c r="P14" s="40"/>
    </row>
    <row r="15">
      <c r="A15" s="40"/>
      <c r="B15" s="299" t="s">
        <v>224</v>
      </c>
      <c r="C15" s="40"/>
      <c r="D15" s="40"/>
      <c r="E15" s="40"/>
      <c r="F15" s="40"/>
      <c r="G15" s="40"/>
      <c r="H15" s="40"/>
      <c r="I15" s="40"/>
      <c r="J15" s="40"/>
      <c r="M15" s="40"/>
      <c r="N15" s="40"/>
      <c r="O15" s="40"/>
      <c r="P15" s="40"/>
    </row>
    <row r="16">
      <c r="A16" s="40"/>
      <c r="B16" s="111" t="s">
        <v>399</v>
      </c>
      <c r="C16" s="300" t="s">
        <v>400</v>
      </c>
      <c r="D16" s="293"/>
      <c r="E16" s="303" t="s">
        <v>401</v>
      </c>
      <c r="F16" s="63"/>
      <c r="G16" s="64"/>
      <c r="H16" s="40"/>
      <c r="I16" s="40"/>
      <c r="J16" s="40"/>
      <c r="M16" s="40"/>
      <c r="N16" s="40"/>
      <c r="O16" s="40"/>
      <c r="P16" s="40"/>
    </row>
    <row r="17">
      <c r="A17" s="40"/>
      <c r="B17" s="111" t="s">
        <v>227</v>
      </c>
      <c r="C17" s="304" t="s">
        <v>101</v>
      </c>
      <c r="D17" s="305"/>
      <c r="E17" s="306" t="s">
        <v>331</v>
      </c>
      <c r="F17" s="64"/>
      <c r="G17" s="307">
        <v>30.0</v>
      </c>
      <c r="H17" s="40"/>
      <c r="I17" s="40"/>
      <c r="J17" s="40"/>
      <c r="M17" s="40"/>
      <c r="N17" s="40"/>
      <c r="O17" s="40"/>
      <c r="P17" s="40"/>
    </row>
    <row r="18">
      <c r="A18" s="40"/>
      <c r="B18" s="111" t="s">
        <v>228</v>
      </c>
      <c r="C18" s="308" t="s">
        <v>213</v>
      </c>
      <c r="D18" s="309"/>
      <c r="E18" s="306" t="s">
        <v>333</v>
      </c>
      <c r="F18" s="64"/>
      <c r="G18" s="307">
        <v>20.0</v>
      </c>
      <c r="H18" s="40"/>
      <c r="I18" s="40"/>
      <c r="J18" s="40"/>
      <c r="M18" s="40"/>
      <c r="N18" s="40"/>
      <c r="O18" s="40"/>
      <c r="P18" s="40"/>
    </row>
    <row r="19">
      <c r="A19" s="40"/>
      <c r="B19" s="40"/>
      <c r="C19" s="40"/>
      <c r="D19" s="40"/>
      <c r="E19" s="306" t="s">
        <v>335</v>
      </c>
      <c r="F19" s="64"/>
      <c r="G19" s="307">
        <v>15.0</v>
      </c>
      <c r="H19" s="40"/>
      <c r="I19" s="40"/>
      <c r="J19" s="40"/>
      <c r="M19" s="40"/>
      <c r="N19" s="40"/>
      <c r="O19" s="40"/>
      <c r="P19" s="40"/>
    </row>
    <row r="20">
      <c r="A20" s="40"/>
      <c r="B20" s="40"/>
      <c r="C20" s="40"/>
      <c r="D20" s="40"/>
      <c r="E20" s="306" t="s">
        <v>337</v>
      </c>
      <c r="F20" s="64"/>
      <c r="G20" s="307">
        <v>10.0</v>
      </c>
      <c r="H20" s="40"/>
      <c r="I20" s="40"/>
      <c r="J20" s="40"/>
      <c r="M20" s="40"/>
      <c r="N20" s="40"/>
      <c r="O20" s="40"/>
      <c r="P20" s="40"/>
    </row>
    <row r="21">
      <c r="A21" s="40"/>
      <c r="B21" s="40"/>
      <c r="C21" s="40"/>
      <c r="D21" s="40"/>
      <c r="E21" s="306" t="s">
        <v>338</v>
      </c>
      <c r="F21" s="64"/>
      <c r="G21" s="307">
        <v>10.0</v>
      </c>
      <c r="H21" s="40"/>
      <c r="I21" s="40"/>
      <c r="J21" s="40"/>
      <c r="M21" s="40"/>
      <c r="N21" s="40"/>
      <c r="O21" s="40"/>
      <c r="P21" s="40"/>
    </row>
    <row r="22">
      <c r="A22" s="40"/>
      <c r="B22" s="40"/>
      <c r="C22" s="40"/>
      <c r="D22" s="40"/>
      <c r="E22" s="306" t="s">
        <v>339</v>
      </c>
      <c r="F22" s="64"/>
      <c r="G22" s="307">
        <v>10.0</v>
      </c>
      <c r="H22" s="40"/>
      <c r="I22" s="40"/>
      <c r="J22" s="40"/>
      <c r="M22" s="40"/>
      <c r="N22" s="40"/>
      <c r="O22" s="40"/>
      <c r="P22" s="40"/>
    </row>
    <row r="23">
      <c r="A23" s="40"/>
      <c r="B23" s="40"/>
      <c r="C23" s="40"/>
      <c r="D23" s="40"/>
      <c r="E23" s="306" t="s">
        <v>340</v>
      </c>
      <c r="F23" s="64"/>
      <c r="G23" s="307">
        <v>5.0</v>
      </c>
      <c r="H23" s="40"/>
      <c r="I23" s="40"/>
      <c r="J23" s="40"/>
      <c r="M23" s="40"/>
      <c r="N23" s="40"/>
      <c r="O23" s="40"/>
      <c r="P23" s="40"/>
    </row>
    <row r="24">
      <c r="A24" s="40"/>
      <c r="B24" s="293"/>
      <c r="C24" s="40"/>
      <c r="D24" s="40"/>
      <c r="E24" s="306" t="s">
        <v>341</v>
      </c>
      <c r="F24" s="64"/>
      <c r="G24" s="307">
        <v>3.0</v>
      </c>
      <c r="H24" s="40"/>
      <c r="I24" s="40"/>
      <c r="J24" s="40"/>
      <c r="M24" s="40"/>
      <c r="N24" s="40"/>
      <c r="O24" s="40"/>
      <c r="P24" s="40"/>
    </row>
    <row r="25">
      <c r="A25" s="40"/>
      <c r="B25" s="293"/>
      <c r="C25" s="40"/>
      <c r="D25" s="40"/>
      <c r="E25" s="310" t="s">
        <v>402</v>
      </c>
      <c r="F25" s="64"/>
      <c r="G25" s="307" t="s">
        <v>403</v>
      </c>
      <c r="H25" s="40"/>
      <c r="I25" s="40"/>
      <c r="J25" s="40"/>
      <c r="M25" s="40"/>
      <c r="N25" s="40"/>
      <c r="O25" s="40"/>
      <c r="P25" s="40"/>
    </row>
    <row r="26">
      <c r="A26" s="40"/>
      <c r="B26" s="299" t="s">
        <v>325</v>
      </c>
      <c r="C26" s="40"/>
      <c r="D26" s="40"/>
      <c r="E26" s="40"/>
      <c r="H26" s="40"/>
      <c r="I26" s="40"/>
      <c r="J26" s="40"/>
      <c r="K26" s="40"/>
      <c r="L26" s="40"/>
      <c r="M26" s="40"/>
      <c r="N26" s="40"/>
      <c r="O26" s="40"/>
      <c r="P26" s="40"/>
    </row>
    <row r="27">
      <c r="A27" s="40"/>
      <c r="B27" s="260" t="s">
        <v>79</v>
      </c>
      <c r="C27" s="259" t="s">
        <v>327</v>
      </c>
      <c r="D27" s="260" t="s">
        <v>328</v>
      </c>
      <c r="E27" s="311" t="s">
        <v>326</v>
      </c>
      <c r="I27" s="40"/>
      <c r="L27" s="40"/>
      <c r="M27" s="40"/>
      <c r="N27" s="40"/>
      <c r="O27" s="40"/>
      <c r="P27" s="40"/>
    </row>
    <row r="28">
      <c r="A28" s="40"/>
      <c r="B28" s="312" t="s">
        <v>84</v>
      </c>
      <c r="C28" s="312" t="s">
        <v>82</v>
      </c>
      <c r="D28" s="312" t="s">
        <v>81</v>
      </c>
      <c r="E28" s="313">
        <v>20.0</v>
      </c>
      <c r="I28" s="40"/>
      <c r="L28" s="40"/>
      <c r="M28" s="40"/>
      <c r="N28" s="40"/>
      <c r="O28" s="40"/>
      <c r="P28" s="40"/>
    </row>
    <row r="29">
      <c r="A29" s="40"/>
      <c r="B29" s="312" t="s">
        <v>84</v>
      </c>
      <c r="C29" s="312" t="s">
        <v>212</v>
      </c>
      <c r="D29" s="312" t="s">
        <v>330</v>
      </c>
      <c r="E29" s="313">
        <v>15.0</v>
      </c>
      <c r="I29" s="40"/>
      <c r="L29" s="40"/>
      <c r="M29" s="40"/>
      <c r="N29" s="40"/>
      <c r="O29" s="40"/>
      <c r="P29" s="40"/>
    </row>
    <row r="30">
      <c r="A30" s="40"/>
      <c r="B30" s="312" t="s">
        <v>88</v>
      </c>
      <c r="C30" s="312" t="s">
        <v>313</v>
      </c>
      <c r="D30" s="312" t="s">
        <v>332</v>
      </c>
      <c r="E30" s="313">
        <v>10.0</v>
      </c>
      <c r="I30" s="40"/>
      <c r="L30" s="40"/>
      <c r="M30" s="40"/>
      <c r="N30" s="40"/>
      <c r="O30" s="40"/>
      <c r="P30" s="40"/>
    </row>
    <row r="31">
      <c r="A31" s="40"/>
      <c r="B31" s="312" t="s">
        <v>88</v>
      </c>
      <c r="C31" s="312" t="s">
        <v>240</v>
      </c>
      <c r="D31" s="312" t="s">
        <v>334</v>
      </c>
      <c r="E31" s="313">
        <v>10.0</v>
      </c>
      <c r="I31" s="40"/>
      <c r="L31" s="40"/>
      <c r="M31" s="40"/>
      <c r="N31" s="40"/>
      <c r="O31" s="40"/>
      <c r="P31" s="40"/>
    </row>
    <row r="32">
      <c r="A32" s="40"/>
      <c r="B32" s="312" t="s">
        <v>88</v>
      </c>
      <c r="C32" s="312" t="s">
        <v>87</v>
      </c>
      <c r="D32" s="312" t="s">
        <v>86</v>
      </c>
      <c r="E32" s="313">
        <v>10.0</v>
      </c>
      <c r="I32" s="40"/>
      <c r="L32" s="40"/>
      <c r="M32" s="40"/>
      <c r="N32" s="40"/>
      <c r="O32" s="40"/>
      <c r="P32" s="40"/>
    </row>
    <row r="33">
      <c r="A33" s="40"/>
      <c r="B33" s="312" t="s">
        <v>93</v>
      </c>
      <c r="C33" s="312" t="s">
        <v>91</v>
      </c>
      <c r="D33" s="312" t="s">
        <v>90</v>
      </c>
      <c r="E33" s="313">
        <v>10.0</v>
      </c>
      <c r="I33" s="40"/>
      <c r="L33" s="40"/>
      <c r="M33" s="40"/>
      <c r="N33" s="40"/>
      <c r="O33" s="40"/>
      <c r="P33" s="40"/>
    </row>
    <row r="34">
      <c r="A34" s="40"/>
      <c r="B34" s="312" t="s">
        <v>93</v>
      </c>
      <c r="C34" s="312" t="s">
        <v>304</v>
      </c>
      <c r="D34" s="312" t="s">
        <v>336</v>
      </c>
      <c r="E34" s="313">
        <v>5.0</v>
      </c>
      <c r="I34" s="40"/>
      <c r="L34" s="40"/>
      <c r="M34" s="40"/>
      <c r="N34" s="40"/>
      <c r="O34" s="40"/>
      <c r="P34" s="40"/>
    </row>
    <row r="35">
      <c r="A35" s="40"/>
      <c r="B35" s="312"/>
      <c r="C35" s="312"/>
      <c r="D35" s="312"/>
      <c r="E35" s="313"/>
      <c r="I35" s="40"/>
      <c r="L35" s="40"/>
      <c r="M35" s="40"/>
      <c r="N35" s="40"/>
      <c r="O35" s="40"/>
      <c r="P35" s="40"/>
    </row>
    <row r="36">
      <c r="A36" s="40"/>
      <c r="B36" s="312"/>
      <c r="C36" s="312"/>
      <c r="D36" s="312"/>
      <c r="E36" s="314"/>
      <c r="J36" s="40"/>
      <c r="K36" s="40"/>
      <c r="L36" s="40"/>
      <c r="M36" s="40"/>
      <c r="N36" s="40"/>
      <c r="O36" s="40"/>
      <c r="P36" s="40"/>
    </row>
    <row r="37">
      <c r="A37" s="40"/>
      <c r="B37" s="40"/>
      <c r="C37" s="293"/>
      <c r="D37" s="293"/>
      <c r="E37" s="40"/>
      <c r="F37" s="40"/>
      <c r="G37" s="40"/>
      <c r="H37" s="40"/>
      <c r="I37" s="40"/>
      <c r="J37" s="40"/>
      <c r="K37" s="40"/>
      <c r="L37" s="40"/>
      <c r="M37" s="40"/>
      <c r="N37" s="40"/>
      <c r="O37" s="40"/>
      <c r="P37" s="40"/>
    </row>
    <row r="38">
      <c r="A38" s="40"/>
      <c r="B38" s="315" t="s">
        <v>404</v>
      </c>
      <c r="C38" s="40"/>
      <c r="D38" s="40"/>
      <c r="E38" s="40"/>
      <c r="F38" s="40"/>
      <c r="G38" s="40"/>
      <c r="H38" s="40"/>
      <c r="I38" s="40"/>
      <c r="J38" s="40"/>
      <c r="K38" s="40"/>
      <c r="L38" s="40"/>
      <c r="M38" s="40"/>
      <c r="N38" s="40"/>
      <c r="O38" s="40"/>
      <c r="P38" s="40"/>
    </row>
    <row r="39">
      <c r="A39" s="108"/>
      <c r="B39" s="316" t="s">
        <v>405</v>
      </c>
      <c r="C39" s="317"/>
      <c r="D39" s="317"/>
      <c r="E39" s="317"/>
      <c r="F39" s="317"/>
      <c r="G39" s="317"/>
      <c r="H39" s="317"/>
      <c r="I39" s="317"/>
      <c r="J39" s="317"/>
      <c r="K39" s="317"/>
      <c r="L39" s="317"/>
      <c r="M39" s="317"/>
      <c r="N39" s="317"/>
      <c r="O39" s="317"/>
      <c r="P39" s="317"/>
    </row>
    <row r="40">
      <c r="A40" s="108"/>
      <c r="B40" s="318" t="s">
        <v>406</v>
      </c>
      <c r="C40" s="108"/>
      <c r="D40" s="108"/>
      <c r="E40" s="108"/>
      <c r="F40" s="108"/>
      <c r="G40" s="108"/>
      <c r="H40" s="108"/>
      <c r="I40" s="108"/>
      <c r="J40" s="108"/>
      <c r="K40" s="108"/>
      <c r="L40" s="108"/>
      <c r="M40" s="108"/>
      <c r="N40" s="108"/>
      <c r="O40" s="108"/>
      <c r="P40" s="108"/>
    </row>
    <row r="41">
      <c r="A41" s="108"/>
      <c r="B41" s="318" t="s">
        <v>407</v>
      </c>
      <c r="C41" s="108"/>
      <c r="D41" s="108"/>
      <c r="E41" s="108"/>
      <c r="F41" s="319"/>
      <c r="G41" s="108"/>
      <c r="H41" s="319"/>
      <c r="I41" s="108"/>
      <c r="J41" s="108"/>
      <c r="K41" s="108"/>
      <c r="L41" s="108"/>
      <c r="M41" s="108"/>
      <c r="N41" s="108"/>
      <c r="O41" s="108"/>
      <c r="P41" s="108"/>
    </row>
    <row r="42">
      <c r="A42" s="108"/>
      <c r="B42" s="259" t="s">
        <v>408</v>
      </c>
      <c r="C42" s="320" t="s">
        <v>180</v>
      </c>
      <c r="D42" s="321" t="s">
        <v>171</v>
      </c>
      <c r="E42" s="320" t="s">
        <v>181</v>
      </c>
      <c r="F42" s="321" t="s">
        <v>182</v>
      </c>
      <c r="G42" s="320" t="s">
        <v>168</v>
      </c>
      <c r="H42" s="320" t="s">
        <v>169</v>
      </c>
      <c r="I42" s="320" t="s">
        <v>170</v>
      </c>
      <c r="J42" s="320" t="s">
        <v>184</v>
      </c>
      <c r="K42" s="320" t="s">
        <v>183</v>
      </c>
      <c r="L42" s="320" t="s">
        <v>409</v>
      </c>
      <c r="M42" s="320" t="s">
        <v>410</v>
      </c>
      <c r="N42" s="320" t="s">
        <v>411</v>
      </c>
      <c r="O42" s="322"/>
      <c r="P42" s="322"/>
    </row>
    <row r="43">
      <c r="A43" s="108"/>
      <c r="B43" s="323" t="s">
        <v>163</v>
      </c>
      <c r="C43" s="324">
        <v>0.0</v>
      </c>
      <c r="D43" s="325">
        <v>300.0</v>
      </c>
      <c r="E43" s="326">
        <v>0.0</v>
      </c>
      <c r="F43" s="324">
        <v>0.0</v>
      </c>
      <c r="G43" s="324">
        <v>0.0</v>
      </c>
      <c r="H43" s="324">
        <v>0.0</v>
      </c>
      <c r="I43" s="324">
        <v>0.0</v>
      </c>
      <c r="J43" s="324">
        <v>0.0</v>
      </c>
      <c r="K43" s="324">
        <v>0.0</v>
      </c>
      <c r="L43" s="324">
        <v>0.0</v>
      </c>
      <c r="M43" s="324">
        <v>0.0</v>
      </c>
      <c r="N43" s="324">
        <v>0.0</v>
      </c>
      <c r="O43" s="322"/>
      <c r="P43" s="322"/>
    </row>
    <row r="44" ht="6.0" customHeight="1">
      <c r="A44" s="283"/>
      <c r="B44" s="284"/>
      <c r="C44" s="283"/>
      <c r="D44" s="40"/>
      <c r="E44" s="40"/>
      <c r="F44" s="283"/>
      <c r="G44" s="285"/>
      <c r="H44" s="285"/>
      <c r="I44" s="285"/>
      <c r="J44" s="285"/>
      <c r="K44" s="285"/>
      <c r="L44" s="285"/>
      <c r="M44" s="285"/>
      <c r="N44" s="285"/>
      <c r="O44" s="285"/>
      <c r="P44" s="285"/>
    </row>
    <row r="45">
      <c r="A45" s="108"/>
      <c r="B45" s="259" t="s">
        <v>412</v>
      </c>
      <c r="C45" s="320" t="s">
        <v>180</v>
      </c>
      <c r="D45" s="321" t="s">
        <v>171</v>
      </c>
      <c r="E45" s="321" t="s">
        <v>181</v>
      </c>
      <c r="F45" s="320" t="s">
        <v>182</v>
      </c>
      <c r="G45" s="320" t="s">
        <v>168</v>
      </c>
      <c r="H45" s="320" t="s">
        <v>169</v>
      </c>
      <c r="I45" s="320" t="s">
        <v>170</v>
      </c>
      <c r="J45" s="320" t="s">
        <v>184</v>
      </c>
      <c r="K45" s="320" t="s">
        <v>183</v>
      </c>
      <c r="L45" s="320" t="s">
        <v>409</v>
      </c>
      <c r="M45" s="320" t="s">
        <v>410</v>
      </c>
      <c r="N45" s="320" t="s">
        <v>411</v>
      </c>
      <c r="O45" s="322"/>
      <c r="P45" s="322"/>
    </row>
    <row r="46">
      <c r="A46" s="108"/>
      <c r="B46" s="323" t="s">
        <v>163</v>
      </c>
      <c r="C46" s="324">
        <v>0.0</v>
      </c>
      <c r="D46" s="326">
        <v>0.0</v>
      </c>
      <c r="E46" s="326">
        <v>0.0</v>
      </c>
      <c r="F46" s="324">
        <v>0.0</v>
      </c>
      <c r="G46" s="324">
        <v>0.0</v>
      </c>
      <c r="H46" s="324">
        <v>0.0</v>
      </c>
      <c r="I46" s="324">
        <v>0.0</v>
      </c>
      <c r="J46" s="327">
        <v>3.0</v>
      </c>
      <c r="K46" s="327">
        <v>3.0</v>
      </c>
      <c r="L46" s="327">
        <v>3.0</v>
      </c>
      <c r="M46" s="327">
        <v>3.0</v>
      </c>
      <c r="N46" s="327">
        <v>3.0</v>
      </c>
      <c r="O46" s="322"/>
      <c r="P46" s="322"/>
    </row>
    <row r="47">
      <c r="A47" s="108"/>
      <c r="B47" s="323" t="s">
        <v>413</v>
      </c>
      <c r="C47" s="324">
        <v>0.0</v>
      </c>
      <c r="D47" s="326">
        <v>0.0</v>
      </c>
      <c r="E47" s="326">
        <v>0.0</v>
      </c>
      <c r="F47" s="324">
        <v>0.0</v>
      </c>
      <c r="G47" s="324">
        <v>0.0</v>
      </c>
      <c r="H47" s="324">
        <v>0.0</v>
      </c>
      <c r="I47" s="324">
        <v>0.0</v>
      </c>
      <c r="J47" s="328">
        <v>0.2</v>
      </c>
      <c r="K47" s="328">
        <v>0.2</v>
      </c>
      <c r="L47" s="328">
        <v>0.2</v>
      </c>
      <c r="M47" s="328">
        <v>0.2</v>
      </c>
      <c r="N47" s="328">
        <v>0.2</v>
      </c>
      <c r="O47" s="322"/>
      <c r="P47" s="322"/>
    </row>
    <row r="48" ht="6.0" customHeight="1">
      <c r="A48" s="283"/>
      <c r="B48" s="284"/>
      <c r="C48" s="283"/>
      <c r="D48" s="40"/>
      <c r="E48" s="40"/>
      <c r="F48" s="283"/>
      <c r="G48" s="285"/>
      <c r="H48" s="285"/>
      <c r="I48" s="285"/>
      <c r="J48" s="285"/>
      <c r="K48" s="285"/>
      <c r="L48" s="285"/>
      <c r="M48" s="285"/>
      <c r="N48" s="285"/>
      <c r="O48" s="285"/>
      <c r="P48" s="285"/>
    </row>
    <row r="49">
      <c r="A49" s="108"/>
      <c r="B49" s="323" t="s">
        <v>414</v>
      </c>
      <c r="C49" s="327">
        <v>100.0</v>
      </c>
      <c r="D49" s="329"/>
      <c r="E49" s="329"/>
      <c r="F49" s="322"/>
      <c r="G49" s="322"/>
      <c r="H49" s="322"/>
      <c r="I49" s="322"/>
      <c r="J49" s="322"/>
      <c r="K49" s="322"/>
      <c r="L49" s="322"/>
      <c r="M49" s="322"/>
      <c r="N49" s="322"/>
      <c r="O49" s="322"/>
      <c r="P49" s="322"/>
    </row>
    <row r="50" ht="6.0" customHeight="1">
      <c r="A50" s="283"/>
      <c r="B50" s="284"/>
      <c r="C50" s="283"/>
      <c r="D50" s="40"/>
      <c r="E50" s="40"/>
      <c r="F50" s="283"/>
      <c r="G50" s="285"/>
      <c r="H50" s="285"/>
      <c r="I50" s="285"/>
      <c r="J50" s="285"/>
      <c r="K50" s="285"/>
      <c r="L50" s="285"/>
      <c r="M50" s="285"/>
      <c r="N50" s="285"/>
      <c r="O50" s="285"/>
      <c r="P50" s="285"/>
    </row>
    <row r="51">
      <c r="A51" s="108"/>
      <c r="B51" s="330" t="s">
        <v>193</v>
      </c>
      <c r="C51" s="324">
        <f t="shared" ref="C51:N51" si="1">C43</f>
        <v>0</v>
      </c>
      <c r="D51" s="326">
        <f t="shared" si="1"/>
        <v>300</v>
      </c>
      <c r="E51" s="326">
        <f t="shared" si="1"/>
        <v>0</v>
      </c>
      <c r="F51" s="324">
        <f t="shared" si="1"/>
        <v>0</v>
      </c>
      <c r="G51" s="324">
        <f t="shared" si="1"/>
        <v>0</v>
      </c>
      <c r="H51" s="324">
        <f t="shared" si="1"/>
        <v>0</v>
      </c>
      <c r="I51" s="324">
        <f t="shared" si="1"/>
        <v>0</v>
      </c>
      <c r="J51" s="324">
        <f t="shared" si="1"/>
        <v>0</v>
      </c>
      <c r="K51" s="324">
        <f t="shared" si="1"/>
        <v>0</v>
      </c>
      <c r="L51" s="324">
        <f t="shared" si="1"/>
        <v>0</v>
      </c>
      <c r="M51" s="324">
        <f t="shared" si="1"/>
        <v>0</v>
      </c>
      <c r="N51" s="324">
        <f t="shared" si="1"/>
        <v>0</v>
      </c>
      <c r="O51" s="322"/>
      <c r="P51" s="322"/>
    </row>
    <row r="52">
      <c r="A52" s="108"/>
      <c r="B52" s="108"/>
      <c r="C52" s="108"/>
      <c r="D52" s="319"/>
      <c r="E52" s="319"/>
      <c r="F52" s="108"/>
      <c r="G52" s="108"/>
      <c r="H52" s="108"/>
      <c r="I52" s="108"/>
      <c r="J52" s="108"/>
      <c r="K52" s="108"/>
      <c r="L52" s="108"/>
      <c r="M52" s="108"/>
      <c r="N52" s="108"/>
      <c r="O52" s="108"/>
      <c r="P52" s="108"/>
    </row>
    <row r="53">
      <c r="A53" s="108"/>
      <c r="B53" s="108"/>
      <c r="C53" s="108"/>
      <c r="D53" s="319"/>
      <c r="E53" s="319"/>
      <c r="F53" s="108"/>
      <c r="G53" s="108"/>
      <c r="H53" s="108"/>
      <c r="I53" s="108"/>
      <c r="J53" s="108"/>
      <c r="K53" s="108"/>
      <c r="L53" s="108"/>
      <c r="M53" s="108"/>
      <c r="N53" s="108"/>
      <c r="O53" s="108"/>
      <c r="P53" s="108"/>
    </row>
    <row r="54">
      <c r="A54" s="108"/>
      <c r="B54" s="316" t="s">
        <v>415</v>
      </c>
      <c r="C54" s="317"/>
      <c r="D54" s="331"/>
      <c r="E54" s="331"/>
      <c r="F54" s="317"/>
      <c r="G54" s="317"/>
      <c r="H54" s="317"/>
      <c r="I54" s="317"/>
      <c r="J54" s="317"/>
      <c r="K54" s="317"/>
      <c r="L54" s="317"/>
      <c r="M54" s="317"/>
      <c r="N54" s="317"/>
      <c r="O54" s="317"/>
      <c r="P54" s="317"/>
    </row>
    <row r="55">
      <c r="A55" s="108"/>
      <c r="B55" s="318" t="s">
        <v>416</v>
      </c>
      <c r="C55" s="108"/>
      <c r="D55" s="319"/>
      <c r="E55" s="319"/>
      <c r="F55" s="108"/>
      <c r="G55" s="108"/>
      <c r="H55" s="332"/>
      <c r="I55" s="108"/>
      <c r="J55" s="108"/>
      <c r="K55" s="108"/>
      <c r="L55" s="108"/>
      <c r="M55" s="108"/>
      <c r="N55" s="108"/>
      <c r="O55" s="108"/>
      <c r="P55" s="108"/>
    </row>
    <row r="56">
      <c r="A56" s="108"/>
      <c r="B56" s="318" t="s">
        <v>417</v>
      </c>
      <c r="C56" s="108"/>
      <c r="D56" s="319"/>
      <c r="E56" s="319"/>
      <c r="F56" s="108"/>
      <c r="G56" s="108"/>
      <c r="H56" s="332"/>
      <c r="I56" s="108"/>
      <c r="J56" s="108"/>
      <c r="K56" s="108"/>
      <c r="L56" s="108"/>
      <c r="M56" s="108"/>
      <c r="N56" s="108"/>
      <c r="O56" s="108"/>
      <c r="P56" s="108"/>
    </row>
    <row r="57">
      <c r="A57" s="108"/>
      <c r="B57" s="108"/>
      <c r="C57" s="108"/>
      <c r="D57" s="319"/>
      <c r="E57" s="319"/>
      <c r="F57" s="108"/>
      <c r="G57" s="108"/>
      <c r="H57" s="332"/>
      <c r="I57" s="108"/>
      <c r="J57" s="108"/>
      <c r="K57" s="108"/>
      <c r="L57" s="108"/>
      <c r="M57" s="108"/>
      <c r="N57" s="108"/>
      <c r="O57" s="108"/>
      <c r="P57" s="108"/>
    </row>
    <row r="58">
      <c r="A58" s="108"/>
      <c r="B58" s="259" t="s">
        <v>418</v>
      </c>
      <c r="C58" s="259" t="s">
        <v>419</v>
      </c>
      <c r="D58" s="321" t="s">
        <v>180</v>
      </c>
      <c r="E58" s="321" t="s">
        <v>171</v>
      </c>
      <c r="F58" s="320" t="s">
        <v>181</v>
      </c>
      <c r="G58" s="320" t="s">
        <v>182</v>
      </c>
      <c r="H58" s="320" t="s">
        <v>168</v>
      </c>
      <c r="I58" s="320" t="s">
        <v>169</v>
      </c>
      <c r="J58" s="320" t="s">
        <v>170</v>
      </c>
      <c r="K58" s="320" t="s">
        <v>184</v>
      </c>
      <c r="L58" s="320" t="s">
        <v>183</v>
      </c>
      <c r="M58" s="320" t="s">
        <v>409</v>
      </c>
      <c r="N58" s="320" t="s">
        <v>410</v>
      </c>
      <c r="O58" s="320" t="s">
        <v>411</v>
      </c>
      <c r="P58" s="322"/>
    </row>
    <row r="59">
      <c r="A59" s="108"/>
      <c r="B59" s="333" t="s">
        <v>420</v>
      </c>
      <c r="C59" s="334" t="s">
        <v>421</v>
      </c>
      <c r="D59" s="325">
        <v>10.0</v>
      </c>
      <c r="E59" s="325">
        <v>1000.0</v>
      </c>
      <c r="F59" s="324">
        <v>0.0</v>
      </c>
      <c r="G59" s="324">
        <v>0.0</v>
      </c>
      <c r="H59" s="327">
        <v>1.0</v>
      </c>
      <c r="I59" s="324">
        <v>0.0</v>
      </c>
      <c r="J59" s="324">
        <v>0.0</v>
      </c>
      <c r="K59" s="324">
        <v>0.0</v>
      </c>
      <c r="L59" s="324">
        <v>0.0</v>
      </c>
      <c r="M59" s="324">
        <v>0.0</v>
      </c>
      <c r="N59" s="324">
        <v>0.0</v>
      </c>
      <c r="O59" s="324">
        <v>0.0</v>
      </c>
      <c r="P59" s="322"/>
    </row>
    <row r="60">
      <c r="A60" s="108"/>
      <c r="B60" s="333" t="s">
        <v>422</v>
      </c>
      <c r="C60" s="334" t="s">
        <v>423</v>
      </c>
      <c r="D60" s="325">
        <v>10.0</v>
      </c>
      <c r="E60" s="325">
        <v>1000.0</v>
      </c>
      <c r="F60" s="324">
        <v>0.0</v>
      </c>
      <c r="G60" s="324">
        <v>0.0</v>
      </c>
      <c r="H60" s="327">
        <v>1.0</v>
      </c>
      <c r="I60" s="324">
        <v>0.0</v>
      </c>
      <c r="J60" s="324">
        <v>0.0</v>
      </c>
      <c r="K60" s="324">
        <v>0.0</v>
      </c>
      <c r="L60" s="324">
        <v>0.0</v>
      </c>
      <c r="M60" s="324">
        <v>0.0</v>
      </c>
      <c r="N60" s="324">
        <v>0.0</v>
      </c>
      <c r="O60" s="324">
        <v>0.0</v>
      </c>
      <c r="P60" s="322"/>
    </row>
    <row r="61">
      <c r="A61" s="108"/>
      <c r="B61" s="333" t="s">
        <v>424</v>
      </c>
      <c r="C61" s="334" t="s">
        <v>425</v>
      </c>
      <c r="D61" s="325">
        <v>10.0</v>
      </c>
      <c r="E61" s="325">
        <v>1000.0</v>
      </c>
      <c r="F61" s="324">
        <v>0.0</v>
      </c>
      <c r="G61" s="324">
        <v>0.0</v>
      </c>
      <c r="H61" s="327">
        <v>1.0</v>
      </c>
      <c r="I61" s="324">
        <v>0.0</v>
      </c>
      <c r="J61" s="324">
        <v>0.0</v>
      </c>
      <c r="K61" s="324">
        <v>0.0</v>
      </c>
      <c r="L61" s="324">
        <v>0.0</v>
      </c>
      <c r="M61" s="324">
        <v>0.0</v>
      </c>
      <c r="N61" s="324">
        <v>0.0</v>
      </c>
      <c r="O61" s="324">
        <v>0.0</v>
      </c>
      <c r="P61" s="322"/>
    </row>
    <row r="62">
      <c r="A62" s="108"/>
      <c r="B62" s="333" t="s">
        <v>426</v>
      </c>
      <c r="C62" s="334" t="s">
        <v>427</v>
      </c>
      <c r="D62" s="325">
        <v>10.0</v>
      </c>
      <c r="E62" s="325">
        <v>1000.0</v>
      </c>
      <c r="F62" s="324">
        <v>0.0</v>
      </c>
      <c r="G62" s="324">
        <v>0.0</v>
      </c>
      <c r="H62" s="327">
        <v>1.0</v>
      </c>
      <c r="I62" s="324">
        <v>0.0</v>
      </c>
      <c r="J62" s="324">
        <v>0.0</v>
      </c>
      <c r="K62" s="324">
        <v>0.0</v>
      </c>
      <c r="L62" s="324">
        <v>0.0</v>
      </c>
      <c r="M62" s="324">
        <v>0.0</v>
      </c>
      <c r="N62" s="324">
        <v>0.0</v>
      </c>
      <c r="O62" s="324">
        <v>0.0</v>
      </c>
      <c r="P62" s="322"/>
    </row>
    <row r="63">
      <c r="A63" s="108"/>
      <c r="B63" s="333" t="s">
        <v>428</v>
      </c>
      <c r="C63" s="334" t="s">
        <v>429</v>
      </c>
      <c r="D63" s="325">
        <v>20.0</v>
      </c>
      <c r="E63" s="325">
        <v>2000.0</v>
      </c>
      <c r="F63" s="324">
        <v>0.0</v>
      </c>
      <c r="G63" s="324">
        <v>0.0</v>
      </c>
      <c r="H63" s="327">
        <v>1.0</v>
      </c>
      <c r="I63" s="324">
        <v>0.0</v>
      </c>
      <c r="J63" s="324">
        <v>0.0</v>
      </c>
      <c r="K63" s="324">
        <v>0.0</v>
      </c>
      <c r="L63" s="324">
        <v>0.0</v>
      </c>
      <c r="M63" s="324">
        <v>0.0</v>
      </c>
      <c r="N63" s="324">
        <v>0.0</v>
      </c>
      <c r="O63" s="324">
        <v>0.0</v>
      </c>
      <c r="P63" s="322"/>
    </row>
    <row r="64">
      <c r="A64" s="108"/>
      <c r="B64" s="335" t="s">
        <v>430</v>
      </c>
      <c r="C64" s="334" t="s">
        <v>431</v>
      </c>
      <c r="D64" s="325">
        <v>20.0</v>
      </c>
      <c r="E64" s="325">
        <v>2000.0</v>
      </c>
      <c r="F64" s="324">
        <v>0.0</v>
      </c>
      <c r="G64" s="324">
        <v>0.0</v>
      </c>
      <c r="H64" s="327">
        <v>1.0</v>
      </c>
      <c r="I64" s="324">
        <v>0.0</v>
      </c>
      <c r="J64" s="324">
        <v>0.0</v>
      </c>
      <c r="K64" s="324">
        <v>0.0</v>
      </c>
      <c r="L64" s="324">
        <v>0.0</v>
      </c>
      <c r="M64" s="324">
        <v>0.0</v>
      </c>
      <c r="N64" s="324">
        <v>0.0</v>
      </c>
      <c r="O64" s="324">
        <v>0.0</v>
      </c>
      <c r="P64" s="322"/>
    </row>
    <row r="65">
      <c r="A65" s="108"/>
      <c r="B65" s="335" t="s">
        <v>432</v>
      </c>
      <c r="C65" s="334" t="s">
        <v>433</v>
      </c>
      <c r="D65" s="325">
        <v>20.0</v>
      </c>
      <c r="E65" s="325">
        <v>2000.0</v>
      </c>
      <c r="F65" s="324">
        <v>0.0</v>
      </c>
      <c r="G65" s="324">
        <v>0.0</v>
      </c>
      <c r="H65" s="327">
        <v>2.0</v>
      </c>
      <c r="I65" s="324">
        <v>0.0</v>
      </c>
      <c r="J65" s="324">
        <v>0.0</v>
      </c>
      <c r="K65" s="324">
        <v>0.0</v>
      </c>
      <c r="L65" s="324">
        <v>0.0</v>
      </c>
      <c r="M65" s="324">
        <v>0.0</v>
      </c>
      <c r="N65" s="324">
        <v>0.0</v>
      </c>
      <c r="O65" s="324">
        <v>0.0</v>
      </c>
      <c r="P65" s="322"/>
    </row>
    <row r="66">
      <c r="A66" s="108"/>
      <c r="B66" s="335" t="s">
        <v>434</v>
      </c>
      <c r="C66" s="334" t="s">
        <v>435</v>
      </c>
      <c r="D66" s="325">
        <v>20.0</v>
      </c>
      <c r="E66" s="325">
        <v>2000.0</v>
      </c>
      <c r="F66" s="324">
        <v>0.0</v>
      </c>
      <c r="G66" s="324">
        <v>0.0</v>
      </c>
      <c r="H66" s="327">
        <v>2.0</v>
      </c>
      <c r="I66" s="324">
        <v>0.0</v>
      </c>
      <c r="J66" s="324">
        <v>0.0</v>
      </c>
      <c r="K66" s="324">
        <v>0.0</v>
      </c>
      <c r="L66" s="324">
        <v>0.0</v>
      </c>
      <c r="M66" s="324">
        <v>0.0</v>
      </c>
      <c r="N66" s="324">
        <v>0.0</v>
      </c>
      <c r="O66" s="324">
        <v>0.0</v>
      </c>
      <c r="P66" s="322"/>
    </row>
    <row r="67">
      <c r="A67" s="108"/>
      <c r="B67" s="335" t="s">
        <v>436</v>
      </c>
      <c r="C67" s="334" t="s">
        <v>437</v>
      </c>
      <c r="D67" s="325">
        <v>30.0</v>
      </c>
      <c r="E67" s="325">
        <v>3000.0</v>
      </c>
      <c r="F67" s="324">
        <v>0.0</v>
      </c>
      <c r="G67" s="324">
        <v>0.0</v>
      </c>
      <c r="H67" s="327">
        <v>2.0</v>
      </c>
      <c r="I67" s="327">
        <v>1.0</v>
      </c>
      <c r="J67" s="324">
        <v>0.0</v>
      </c>
      <c r="K67" s="324">
        <v>0.0</v>
      </c>
      <c r="L67" s="324">
        <v>0.0</v>
      </c>
      <c r="M67" s="324">
        <v>0.0</v>
      </c>
      <c r="N67" s="324">
        <v>0.0</v>
      </c>
      <c r="O67" s="324">
        <v>0.0</v>
      </c>
      <c r="P67" s="322"/>
    </row>
    <row r="68">
      <c r="A68" s="108"/>
      <c r="B68" s="335" t="s">
        <v>438</v>
      </c>
      <c r="C68" s="334" t="s">
        <v>439</v>
      </c>
      <c r="D68" s="325">
        <v>30.0</v>
      </c>
      <c r="E68" s="325">
        <v>3000.0</v>
      </c>
      <c r="F68" s="324">
        <v>0.0</v>
      </c>
      <c r="G68" s="324">
        <v>0.0</v>
      </c>
      <c r="H68" s="327">
        <v>2.0</v>
      </c>
      <c r="I68" s="327">
        <v>2.0</v>
      </c>
      <c r="J68" s="324">
        <v>0.0</v>
      </c>
      <c r="K68" s="324">
        <v>0.0</v>
      </c>
      <c r="L68" s="324">
        <v>0.0</v>
      </c>
      <c r="M68" s="324">
        <v>0.0</v>
      </c>
      <c r="N68" s="324">
        <v>0.0</v>
      </c>
      <c r="O68" s="324">
        <v>0.0</v>
      </c>
      <c r="P68" s="322"/>
    </row>
    <row r="69">
      <c r="A69" s="108"/>
      <c r="B69" s="335" t="s">
        <v>440</v>
      </c>
      <c r="C69" s="334" t="s">
        <v>441</v>
      </c>
      <c r="D69" s="325">
        <v>30.0</v>
      </c>
      <c r="E69" s="325">
        <v>3000.0</v>
      </c>
      <c r="F69" s="324">
        <v>0.0</v>
      </c>
      <c r="G69" s="324">
        <v>0.0</v>
      </c>
      <c r="H69" s="327">
        <v>2.0</v>
      </c>
      <c r="I69" s="327">
        <v>2.0</v>
      </c>
      <c r="J69" s="324">
        <v>0.0</v>
      </c>
      <c r="K69" s="324">
        <v>0.0</v>
      </c>
      <c r="L69" s="324">
        <v>0.0</v>
      </c>
      <c r="M69" s="324">
        <v>0.0</v>
      </c>
      <c r="N69" s="324">
        <v>0.0</v>
      </c>
      <c r="O69" s="324">
        <v>0.0</v>
      </c>
      <c r="P69" s="322"/>
    </row>
    <row r="70">
      <c r="A70" s="108"/>
      <c r="B70" s="335" t="s">
        <v>442</v>
      </c>
      <c r="C70" s="334" t="s">
        <v>443</v>
      </c>
      <c r="D70" s="325">
        <v>30.0</v>
      </c>
      <c r="E70" s="325">
        <v>3000.0</v>
      </c>
      <c r="F70" s="324">
        <v>0.0</v>
      </c>
      <c r="G70" s="324">
        <v>0.0</v>
      </c>
      <c r="H70" s="327">
        <v>2.0</v>
      </c>
      <c r="I70" s="327">
        <v>2.0</v>
      </c>
      <c r="J70" s="324">
        <v>0.0</v>
      </c>
      <c r="K70" s="324">
        <v>0.0</v>
      </c>
      <c r="L70" s="324">
        <v>0.0</v>
      </c>
      <c r="M70" s="324">
        <v>0.0</v>
      </c>
      <c r="N70" s="324">
        <v>0.0</v>
      </c>
      <c r="O70" s="324">
        <v>0.0</v>
      </c>
      <c r="P70" s="322"/>
    </row>
    <row r="71">
      <c r="A71" s="108"/>
      <c r="B71" s="335" t="s">
        <v>444</v>
      </c>
      <c r="C71" s="334" t="s">
        <v>445</v>
      </c>
      <c r="D71" s="325">
        <v>40.0</v>
      </c>
      <c r="E71" s="325">
        <v>4000.0</v>
      </c>
      <c r="F71" s="324">
        <v>0.0</v>
      </c>
      <c r="G71" s="324">
        <v>0.0</v>
      </c>
      <c r="H71" s="327">
        <v>3.0</v>
      </c>
      <c r="I71" s="327">
        <v>2.0</v>
      </c>
      <c r="J71" s="324">
        <v>0.0</v>
      </c>
      <c r="K71" s="324">
        <v>0.0</v>
      </c>
      <c r="L71" s="324">
        <v>0.0</v>
      </c>
      <c r="M71" s="324">
        <v>0.0</v>
      </c>
      <c r="N71" s="324">
        <v>0.0</v>
      </c>
      <c r="O71" s="324">
        <v>0.0</v>
      </c>
      <c r="P71" s="322"/>
    </row>
    <row r="72">
      <c r="A72" s="108"/>
      <c r="B72" s="335" t="s">
        <v>446</v>
      </c>
      <c r="C72" s="334" t="s">
        <v>447</v>
      </c>
      <c r="D72" s="325">
        <v>40.0</v>
      </c>
      <c r="E72" s="325">
        <v>4000.0</v>
      </c>
      <c r="F72" s="324">
        <v>0.0</v>
      </c>
      <c r="G72" s="324">
        <v>0.0</v>
      </c>
      <c r="H72" s="327">
        <v>3.0</v>
      </c>
      <c r="I72" s="327">
        <v>2.0</v>
      </c>
      <c r="J72" s="324">
        <v>0.0</v>
      </c>
      <c r="K72" s="324">
        <v>0.0</v>
      </c>
      <c r="L72" s="324">
        <v>0.0</v>
      </c>
      <c r="M72" s="324">
        <v>0.0</v>
      </c>
      <c r="N72" s="324">
        <v>0.0</v>
      </c>
      <c r="O72" s="324">
        <v>0.0</v>
      </c>
      <c r="P72" s="322"/>
    </row>
    <row r="73">
      <c r="A73" s="108"/>
      <c r="B73" s="335" t="s">
        <v>448</v>
      </c>
      <c r="C73" s="334" t="s">
        <v>449</v>
      </c>
      <c r="D73" s="325">
        <v>40.0</v>
      </c>
      <c r="E73" s="325">
        <v>4000.0</v>
      </c>
      <c r="F73" s="324">
        <v>0.0</v>
      </c>
      <c r="G73" s="324">
        <v>0.0</v>
      </c>
      <c r="H73" s="327">
        <v>3.0</v>
      </c>
      <c r="I73" s="327">
        <v>2.0</v>
      </c>
      <c r="J73" s="324">
        <v>0.0</v>
      </c>
      <c r="K73" s="324">
        <v>0.0</v>
      </c>
      <c r="L73" s="324">
        <v>0.0</v>
      </c>
      <c r="M73" s="324">
        <v>0.0</v>
      </c>
      <c r="N73" s="324">
        <v>0.0</v>
      </c>
      <c r="O73" s="324">
        <v>0.0</v>
      </c>
      <c r="P73" s="322"/>
    </row>
    <row r="74">
      <c r="A74" s="108"/>
      <c r="B74" s="335" t="s">
        <v>450</v>
      </c>
      <c r="C74" s="334" t="s">
        <v>451</v>
      </c>
      <c r="D74" s="325">
        <v>40.0</v>
      </c>
      <c r="E74" s="325">
        <v>4000.0</v>
      </c>
      <c r="F74" s="324">
        <v>0.0</v>
      </c>
      <c r="G74" s="324">
        <v>0.0</v>
      </c>
      <c r="H74" s="327">
        <v>3.0</v>
      </c>
      <c r="I74" s="327">
        <v>2.0</v>
      </c>
      <c r="J74" s="327">
        <v>1.0</v>
      </c>
      <c r="K74" s="324">
        <v>0.0</v>
      </c>
      <c r="L74" s="324">
        <v>0.0</v>
      </c>
      <c r="M74" s="324">
        <v>0.0</v>
      </c>
      <c r="N74" s="324">
        <v>0.0</v>
      </c>
      <c r="O74" s="324">
        <v>0.0</v>
      </c>
      <c r="P74" s="322"/>
    </row>
    <row r="75" ht="6.0" customHeight="1">
      <c r="A75" s="283"/>
      <c r="B75" s="284"/>
      <c r="C75" s="283"/>
      <c r="D75" s="40"/>
      <c r="E75" s="40"/>
      <c r="F75" s="283"/>
      <c r="G75" s="285"/>
      <c r="H75" s="285"/>
      <c r="I75" s="285"/>
      <c r="J75" s="285"/>
      <c r="K75" s="285"/>
      <c r="L75" s="285"/>
      <c r="M75" s="285"/>
      <c r="N75" s="285"/>
      <c r="O75" s="285"/>
      <c r="P75" s="285"/>
    </row>
    <row r="76">
      <c r="A76" s="108"/>
      <c r="B76" s="330" t="s">
        <v>193</v>
      </c>
      <c r="C76" s="336"/>
      <c r="D76" s="326">
        <f t="shared" ref="D76:O76" si="2">sum(D59:D74)</f>
        <v>400</v>
      </c>
      <c r="E76" s="326">
        <f t="shared" si="2"/>
        <v>40000</v>
      </c>
      <c r="F76" s="324">
        <f t="shared" si="2"/>
        <v>0</v>
      </c>
      <c r="G76" s="324">
        <f t="shared" si="2"/>
        <v>0</v>
      </c>
      <c r="H76" s="324">
        <f t="shared" si="2"/>
        <v>30</v>
      </c>
      <c r="I76" s="324">
        <f t="shared" si="2"/>
        <v>15</v>
      </c>
      <c r="J76" s="324">
        <f t="shared" si="2"/>
        <v>1</v>
      </c>
      <c r="K76" s="324">
        <f t="shared" si="2"/>
        <v>0</v>
      </c>
      <c r="L76" s="324">
        <f t="shared" si="2"/>
        <v>0</v>
      </c>
      <c r="M76" s="324">
        <f t="shared" si="2"/>
        <v>0</v>
      </c>
      <c r="N76" s="324">
        <f t="shared" si="2"/>
        <v>0</v>
      </c>
      <c r="O76" s="324">
        <f t="shared" si="2"/>
        <v>0</v>
      </c>
      <c r="P76" s="322"/>
    </row>
    <row r="77">
      <c r="A77" s="108"/>
      <c r="B77" s="108"/>
      <c r="C77" s="108"/>
      <c r="D77" s="319"/>
      <c r="E77" s="319"/>
      <c r="F77" s="108"/>
      <c r="G77" s="108"/>
      <c r="H77" s="332"/>
      <c r="I77" s="108"/>
      <c r="J77" s="108"/>
      <c r="K77" s="108"/>
      <c r="L77" s="108"/>
      <c r="M77" s="108"/>
      <c r="N77" s="108"/>
      <c r="O77" s="108"/>
      <c r="P77" s="108"/>
    </row>
    <row r="78">
      <c r="A78" s="108"/>
      <c r="B78" s="108"/>
      <c r="C78" s="108"/>
      <c r="D78" s="319"/>
      <c r="E78" s="319"/>
      <c r="F78" s="108"/>
      <c r="G78" s="108"/>
      <c r="H78" s="332"/>
      <c r="I78" s="108"/>
      <c r="J78" s="108"/>
      <c r="K78" s="108"/>
      <c r="L78" s="108"/>
      <c r="M78" s="108"/>
      <c r="N78" s="108"/>
      <c r="O78" s="108"/>
      <c r="P78" s="108"/>
    </row>
    <row r="79">
      <c r="A79" s="108"/>
      <c r="B79" s="316" t="s">
        <v>452</v>
      </c>
      <c r="C79" s="317"/>
      <c r="D79" s="331"/>
      <c r="E79" s="331"/>
      <c r="F79" s="317"/>
      <c r="G79" s="317"/>
      <c r="H79" s="337"/>
      <c r="I79" s="317"/>
      <c r="J79" s="317"/>
      <c r="K79" s="317"/>
      <c r="L79" s="317"/>
      <c r="M79" s="317"/>
      <c r="N79" s="317"/>
      <c r="O79" s="317"/>
      <c r="P79" s="317"/>
    </row>
    <row r="80">
      <c r="A80" s="108"/>
      <c r="B80" s="318" t="s">
        <v>453</v>
      </c>
      <c r="C80" s="108"/>
      <c r="D80" s="319"/>
      <c r="E80" s="319"/>
      <c r="F80" s="108"/>
      <c r="G80" s="108"/>
      <c r="H80" s="332"/>
      <c r="I80" s="108"/>
      <c r="J80" s="108"/>
      <c r="K80" s="108"/>
      <c r="L80" s="108"/>
      <c r="M80" s="108"/>
      <c r="N80" s="108"/>
      <c r="O80" s="108"/>
      <c r="P80" s="108"/>
    </row>
    <row r="81">
      <c r="A81" s="108"/>
      <c r="B81" s="338"/>
      <c r="C81" s="338"/>
      <c r="D81" s="339"/>
      <c r="E81" s="339"/>
      <c r="F81" s="338"/>
      <c r="G81" s="338"/>
      <c r="H81" s="332"/>
      <c r="I81" s="108"/>
      <c r="J81" s="108"/>
      <c r="K81" s="108"/>
      <c r="L81" s="108"/>
      <c r="M81" s="108"/>
      <c r="N81" s="108"/>
      <c r="O81" s="108"/>
      <c r="P81" s="108"/>
    </row>
    <row r="82">
      <c r="A82" s="108"/>
      <c r="B82" s="340" t="s">
        <v>454</v>
      </c>
      <c r="C82" s="341" t="s">
        <v>180</v>
      </c>
      <c r="D82" s="341" t="s">
        <v>171</v>
      </c>
      <c r="E82" s="341" t="s">
        <v>181</v>
      </c>
      <c r="F82" s="341" t="s">
        <v>182</v>
      </c>
      <c r="G82" s="341" t="s">
        <v>168</v>
      </c>
      <c r="H82" s="341" t="s">
        <v>169</v>
      </c>
      <c r="I82" s="341" t="s">
        <v>170</v>
      </c>
      <c r="J82" s="341" t="s">
        <v>184</v>
      </c>
      <c r="K82" s="341" t="s">
        <v>183</v>
      </c>
      <c r="L82" s="341" t="s">
        <v>409</v>
      </c>
      <c r="M82" s="341" t="s">
        <v>410</v>
      </c>
      <c r="N82" s="341" t="s">
        <v>411</v>
      </c>
      <c r="O82" s="322"/>
      <c r="P82" s="322"/>
    </row>
    <row r="83">
      <c r="A83" s="342"/>
      <c r="B83" s="343">
        <v>5000.0</v>
      </c>
      <c r="C83" s="344">
        <v>20.0</v>
      </c>
      <c r="D83" s="345">
        <v>0.0</v>
      </c>
      <c r="E83" s="345">
        <v>0.0</v>
      </c>
      <c r="F83" s="345">
        <v>0.0</v>
      </c>
      <c r="G83" s="345">
        <v>0.0</v>
      </c>
      <c r="H83" s="345">
        <v>0.0</v>
      </c>
      <c r="I83" s="345">
        <v>0.0</v>
      </c>
      <c r="J83" s="345">
        <v>0.0</v>
      </c>
      <c r="K83" s="345">
        <v>0.0</v>
      </c>
      <c r="L83" s="345">
        <v>0.0</v>
      </c>
      <c r="M83" s="345">
        <v>0.0</v>
      </c>
      <c r="N83" s="345">
        <v>0.0</v>
      </c>
      <c r="O83" s="346">
        <v>5000.0</v>
      </c>
      <c r="P83" s="322">
        <v>5000.0</v>
      </c>
    </row>
    <row r="84">
      <c r="A84" s="342"/>
      <c r="B84" s="343">
        <v>10000.0</v>
      </c>
      <c r="C84" s="345">
        <v>0.0</v>
      </c>
      <c r="D84" s="344">
        <v>1500.0</v>
      </c>
      <c r="E84" s="345">
        <v>0.0</v>
      </c>
      <c r="F84" s="345">
        <v>0.0</v>
      </c>
      <c r="G84" s="345">
        <v>0.0</v>
      </c>
      <c r="H84" s="345">
        <v>0.0</v>
      </c>
      <c r="I84" s="345">
        <v>0.0</v>
      </c>
      <c r="J84" s="345">
        <v>0.0</v>
      </c>
      <c r="K84" s="345">
        <v>0.0</v>
      </c>
      <c r="L84" s="345">
        <v>0.0</v>
      </c>
      <c r="M84" s="345">
        <v>0.0</v>
      </c>
      <c r="N84" s="345">
        <v>0.0</v>
      </c>
      <c r="O84" s="346">
        <v>7500.0</v>
      </c>
      <c r="P84" s="322">
        <v>10000.0</v>
      </c>
    </row>
    <row r="85">
      <c r="A85" s="342"/>
      <c r="B85" s="343">
        <v>15000.0</v>
      </c>
      <c r="C85" s="344">
        <v>30.0</v>
      </c>
      <c r="D85" s="345">
        <v>0.0</v>
      </c>
      <c r="E85" s="345">
        <v>0.0</v>
      </c>
      <c r="F85" s="345">
        <v>0.0</v>
      </c>
      <c r="G85" s="345">
        <v>0.0</v>
      </c>
      <c r="H85" s="345">
        <v>0.0</v>
      </c>
      <c r="I85" s="345">
        <v>0.0</v>
      </c>
      <c r="J85" s="345">
        <v>0.0</v>
      </c>
      <c r="K85" s="345">
        <v>0.0</v>
      </c>
      <c r="L85" s="345">
        <v>0.0</v>
      </c>
      <c r="M85" s="345">
        <v>0.0</v>
      </c>
      <c r="N85" s="345">
        <v>0.0</v>
      </c>
      <c r="O85" s="346">
        <v>10000.0</v>
      </c>
      <c r="P85" s="322">
        <v>15000.0</v>
      </c>
    </row>
    <row r="86">
      <c r="A86" s="342"/>
      <c r="B86" s="343">
        <v>20000.0</v>
      </c>
      <c r="C86" s="345">
        <v>0.0</v>
      </c>
      <c r="D86" s="344">
        <v>3000.0</v>
      </c>
      <c r="E86" s="345">
        <v>0.0</v>
      </c>
      <c r="F86" s="345">
        <v>0.0</v>
      </c>
      <c r="G86" s="345">
        <v>0.0</v>
      </c>
      <c r="H86" s="345">
        <v>0.0</v>
      </c>
      <c r="I86" s="345">
        <v>0.0</v>
      </c>
      <c r="J86" s="345">
        <v>0.0</v>
      </c>
      <c r="K86" s="345">
        <v>0.0</v>
      </c>
      <c r="L86" s="345">
        <v>0.0</v>
      </c>
      <c r="M86" s="345">
        <v>0.0</v>
      </c>
      <c r="N86" s="345">
        <v>0.0</v>
      </c>
      <c r="O86" s="346">
        <v>15000.0</v>
      </c>
      <c r="P86" s="322">
        <v>20000.0</v>
      </c>
    </row>
    <row r="87">
      <c r="A87" s="342"/>
      <c r="B87" s="343">
        <v>30000.0</v>
      </c>
      <c r="C87" s="344">
        <v>50.0</v>
      </c>
      <c r="D87" s="345">
        <v>0.0</v>
      </c>
      <c r="E87" s="329"/>
      <c r="F87" s="345">
        <v>0.0</v>
      </c>
      <c r="G87" s="345">
        <v>0.0</v>
      </c>
      <c r="H87" s="345">
        <v>0.0</v>
      </c>
      <c r="I87" s="345">
        <v>0.0</v>
      </c>
      <c r="J87" s="345">
        <v>0.0</v>
      </c>
      <c r="K87" s="345">
        <v>0.0</v>
      </c>
      <c r="L87" s="345">
        <v>0.0</v>
      </c>
      <c r="M87" s="345">
        <v>0.0</v>
      </c>
      <c r="N87" s="345">
        <v>0.0</v>
      </c>
      <c r="O87" s="346">
        <v>30000.0</v>
      </c>
      <c r="P87" s="322">
        <v>30000.0</v>
      </c>
    </row>
    <row r="88">
      <c r="A88" s="342"/>
      <c r="B88" s="343">
        <v>40000.0</v>
      </c>
      <c r="C88" s="345">
        <v>0.0</v>
      </c>
      <c r="D88" s="344">
        <v>4500.0</v>
      </c>
      <c r="E88" s="345">
        <v>0.0</v>
      </c>
      <c r="F88" s="345">
        <v>0.0</v>
      </c>
      <c r="G88" s="345">
        <v>0.0</v>
      </c>
      <c r="H88" s="345">
        <v>0.0</v>
      </c>
      <c r="I88" s="345">
        <v>0.0</v>
      </c>
      <c r="J88" s="345">
        <v>0.0</v>
      </c>
      <c r="K88" s="345">
        <v>0.0</v>
      </c>
      <c r="L88" s="345">
        <v>0.0</v>
      </c>
      <c r="M88" s="345">
        <v>0.0</v>
      </c>
      <c r="N88" s="345">
        <v>0.0</v>
      </c>
      <c r="O88" s="346">
        <v>45000.0</v>
      </c>
      <c r="P88" s="322">
        <v>40000.0</v>
      </c>
    </row>
    <row r="89">
      <c r="A89" s="342"/>
      <c r="B89" s="343">
        <v>50000.0</v>
      </c>
      <c r="C89" s="344">
        <v>50.0</v>
      </c>
      <c r="D89" s="345">
        <v>0.0</v>
      </c>
      <c r="E89" s="345">
        <v>0.0</v>
      </c>
      <c r="F89" s="345">
        <v>0.0</v>
      </c>
      <c r="G89" s="345">
        <v>0.0</v>
      </c>
      <c r="H89" s="345">
        <v>0.0</v>
      </c>
      <c r="I89" s="345">
        <v>0.0</v>
      </c>
      <c r="J89" s="345">
        <v>0.0</v>
      </c>
      <c r="K89" s="345">
        <v>0.0</v>
      </c>
      <c r="L89" s="345">
        <v>0.0</v>
      </c>
      <c r="M89" s="345">
        <v>0.0</v>
      </c>
      <c r="N89" s="345">
        <v>0.0</v>
      </c>
      <c r="O89" s="346">
        <v>60000.0</v>
      </c>
      <c r="P89" s="322">
        <v>50000.0</v>
      </c>
    </row>
    <row r="90">
      <c r="A90" s="342"/>
      <c r="B90" s="343">
        <v>75000.0</v>
      </c>
      <c r="C90" s="345">
        <v>0.0</v>
      </c>
      <c r="D90" s="344">
        <v>6000.0</v>
      </c>
      <c r="E90" s="345">
        <v>0.0</v>
      </c>
      <c r="F90" s="345">
        <v>0.0</v>
      </c>
      <c r="G90" s="345">
        <v>0.0</v>
      </c>
      <c r="H90" s="345">
        <v>0.0</v>
      </c>
      <c r="I90" s="345">
        <v>0.0</v>
      </c>
      <c r="J90" s="345">
        <v>0.0</v>
      </c>
      <c r="K90" s="345">
        <v>0.0</v>
      </c>
      <c r="L90" s="345">
        <v>0.0</v>
      </c>
      <c r="M90" s="345">
        <v>0.0</v>
      </c>
      <c r="N90" s="345">
        <v>0.0</v>
      </c>
      <c r="O90" s="346">
        <v>75000.0</v>
      </c>
      <c r="P90" s="322">
        <v>75000.0</v>
      </c>
    </row>
    <row r="91">
      <c r="A91" s="342"/>
      <c r="B91" s="343">
        <v>100000.0</v>
      </c>
      <c r="C91" s="344">
        <v>100.0</v>
      </c>
      <c r="D91" s="345">
        <v>0.0</v>
      </c>
      <c r="E91" s="345">
        <v>0.0</v>
      </c>
      <c r="F91" s="345">
        <v>0.0</v>
      </c>
      <c r="G91" s="345">
        <v>0.0</v>
      </c>
      <c r="H91" s="345">
        <v>0.0</v>
      </c>
      <c r="I91" s="345">
        <v>0.0</v>
      </c>
      <c r="J91" s="345">
        <v>0.0</v>
      </c>
      <c r="K91" s="345">
        <v>0.0</v>
      </c>
      <c r="L91" s="345">
        <v>0.0</v>
      </c>
      <c r="M91" s="345">
        <v>0.0</v>
      </c>
      <c r="N91" s="345">
        <v>0.0</v>
      </c>
      <c r="O91" s="346">
        <v>100000.0</v>
      </c>
      <c r="P91" s="322">
        <v>100000.0</v>
      </c>
    </row>
    <row r="92">
      <c r="A92" s="342"/>
      <c r="B92" s="347">
        <v>150000.0</v>
      </c>
      <c r="C92" s="345">
        <v>0.0</v>
      </c>
      <c r="D92" s="345">
        <v>0.0</v>
      </c>
      <c r="E92" s="345">
        <v>0.0</v>
      </c>
      <c r="F92" s="345">
        <v>0.0</v>
      </c>
      <c r="G92" s="345">
        <v>0.0</v>
      </c>
      <c r="H92" s="345">
        <v>0.0</v>
      </c>
      <c r="I92" s="344">
        <v>1.0</v>
      </c>
      <c r="J92" s="345">
        <v>0.0</v>
      </c>
      <c r="K92" s="345">
        <v>0.0</v>
      </c>
      <c r="L92" s="345">
        <v>0.0</v>
      </c>
      <c r="M92" s="345">
        <v>0.0</v>
      </c>
      <c r="N92" s="345">
        <v>0.0</v>
      </c>
      <c r="O92" s="346">
        <v>150000.0</v>
      </c>
      <c r="P92" s="322">
        <v>200000.0</v>
      </c>
    </row>
    <row r="93">
      <c r="A93" s="342"/>
      <c r="B93" s="347">
        <v>200000.0</v>
      </c>
      <c r="C93" s="345">
        <v>0.0</v>
      </c>
      <c r="D93" s="345">
        <v>0.0</v>
      </c>
      <c r="E93" s="345">
        <v>0.0</v>
      </c>
      <c r="F93" s="344">
        <v>1.0</v>
      </c>
      <c r="G93" s="324">
        <v>0.0</v>
      </c>
      <c r="H93" s="324">
        <v>0.0</v>
      </c>
      <c r="I93" s="324">
        <v>0.0</v>
      </c>
      <c r="J93" s="324">
        <v>0.0</v>
      </c>
      <c r="K93" s="324">
        <v>0.0</v>
      </c>
      <c r="L93" s="324">
        <v>0.0</v>
      </c>
      <c r="M93" s="324">
        <v>0.0</v>
      </c>
      <c r="N93" s="324">
        <v>0.0</v>
      </c>
      <c r="O93" s="346">
        <v>200000.0</v>
      </c>
      <c r="P93" s="322">
        <v>300000.0</v>
      </c>
    </row>
    <row r="94">
      <c r="A94" s="108"/>
      <c r="B94" s="348">
        <v>300000.0</v>
      </c>
      <c r="C94" s="345">
        <v>0.0</v>
      </c>
      <c r="D94" s="344">
        <v>10000.0</v>
      </c>
      <c r="E94" s="345">
        <v>0.0</v>
      </c>
      <c r="F94" s="345">
        <v>0.0</v>
      </c>
      <c r="G94" s="345">
        <v>0.0</v>
      </c>
      <c r="H94" s="345">
        <v>0.0</v>
      </c>
      <c r="I94" s="345">
        <v>0.0</v>
      </c>
      <c r="J94" s="345">
        <v>0.0</v>
      </c>
      <c r="K94" s="345">
        <v>0.0</v>
      </c>
      <c r="L94" s="345">
        <v>0.0</v>
      </c>
      <c r="M94" s="345">
        <v>0.0</v>
      </c>
      <c r="N94" s="345">
        <v>0.0</v>
      </c>
      <c r="O94" s="346"/>
      <c r="P94" s="322"/>
    </row>
    <row r="95" ht="6.0" customHeight="1">
      <c r="A95" s="283"/>
      <c r="B95" s="284"/>
      <c r="C95" s="283"/>
      <c r="D95" s="40"/>
      <c r="E95" s="40"/>
      <c r="F95" s="283"/>
      <c r="G95" s="285"/>
      <c r="H95" s="285"/>
      <c r="I95" s="285"/>
      <c r="J95" s="285"/>
      <c r="K95" s="285"/>
      <c r="L95" s="285"/>
      <c r="M95" s="285"/>
      <c r="N95" s="285"/>
      <c r="O95" s="285"/>
      <c r="P95" s="285"/>
    </row>
    <row r="96">
      <c r="A96" s="108"/>
      <c r="B96" s="330" t="s">
        <v>193</v>
      </c>
      <c r="C96" s="324">
        <f>sum(C83:C93)</f>
        <v>250</v>
      </c>
      <c r="D96" s="326">
        <f>sum(D83:D94)</f>
        <v>25000</v>
      </c>
      <c r="E96" s="326">
        <f t="shared" ref="E96:N96" si="3">sum(E83:E93)</f>
        <v>0</v>
      </c>
      <c r="F96" s="324">
        <f t="shared" si="3"/>
        <v>1</v>
      </c>
      <c r="G96" s="324">
        <f t="shared" si="3"/>
        <v>0</v>
      </c>
      <c r="H96" s="324">
        <f t="shared" si="3"/>
        <v>0</v>
      </c>
      <c r="I96" s="324">
        <f t="shared" si="3"/>
        <v>1</v>
      </c>
      <c r="J96" s="324">
        <f t="shared" si="3"/>
        <v>0</v>
      </c>
      <c r="K96" s="324">
        <f t="shared" si="3"/>
        <v>0</v>
      </c>
      <c r="L96" s="324">
        <f t="shared" si="3"/>
        <v>0</v>
      </c>
      <c r="M96" s="324">
        <f t="shared" si="3"/>
        <v>0</v>
      </c>
      <c r="N96" s="324">
        <f t="shared" si="3"/>
        <v>0</v>
      </c>
      <c r="O96" s="322"/>
      <c r="P96" s="322"/>
    </row>
    <row r="97">
      <c r="A97" s="108"/>
      <c r="B97" s="108"/>
      <c r="C97" s="108"/>
      <c r="D97" s="319"/>
      <c r="E97" s="319"/>
      <c r="F97" s="108"/>
      <c r="G97" s="108"/>
      <c r="H97" s="108"/>
      <c r="I97" s="108"/>
      <c r="J97" s="108"/>
      <c r="K97" s="108"/>
      <c r="L97" s="108"/>
      <c r="M97" s="108"/>
      <c r="N97" s="108"/>
      <c r="O97" s="108"/>
      <c r="P97" s="108"/>
    </row>
    <row r="98">
      <c r="A98" s="108"/>
      <c r="B98" s="108"/>
      <c r="C98" s="108"/>
      <c r="D98" s="319"/>
      <c r="E98" s="319"/>
      <c r="F98" s="108"/>
      <c r="G98" s="108"/>
      <c r="H98" s="108"/>
      <c r="I98" s="108"/>
      <c r="J98" s="108"/>
      <c r="K98" s="108"/>
      <c r="L98" s="108"/>
      <c r="M98" s="108"/>
      <c r="N98" s="108"/>
      <c r="O98" s="108"/>
      <c r="P98" s="108"/>
    </row>
    <row r="99">
      <c r="A99" s="108"/>
      <c r="B99" s="316" t="s">
        <v>455</v>
      </c>
      <c r="C99" s="317"/>
      <c r="D99" s="331"/>
      <c r="E99" s="331"/>
      <c r="F99" s="317"/>
      <c r="G99" s="317"/>
      <c r="H99" s="317"/>
      <c r="I99" s="317"/>
      <c r="J99" s="317"/>
      <c r="K99" s="317"/>
      <c r="L99" s="317"/>
      <c r="M99" s="317"/>
      <c r="N99" s="317"/>
      <c r="O99" s="317"/>
      <c r="P99" s="317"/>
    </row>
    <row r="100">
      <c r="A100" s="108"/>
      <c r="B100" s="318" t="s">
        <v>456</v>
      </c>
      <c r="C100" s="108"/>
      <c r="D100" s="319"/>
      <c r="E100" s="319"/>
      <c r="F100" s="108"/>
      <c r="G100" s="108"/>
      <c r="H100" s="108"/>
      <c r="I100" s="108"/>
      <c r="J100" s="108"/>
      <c r="K100" s="108"/>
      <c r="L100" s="108"/>
      <c r="M100" s="108"/>
      <c r="N100" s="108"/>
      <c r="O100" s="108"/>
      <c r="P100" s="108"/>
    </row>
    <row r="101">
      <c r="A101" s="108"/>
      <c r="B101" s="318" t="s">
        <v>417</v>
      </c>
      <c r="C101" s="108"/>
      <c r="D101" s="319"/>
      <c r="E101" s="319"/>
      <c r="F101" s="108"/>
      <c r="G101" s="108"/>
      <c r="H101" s="108"/>
      <c r="I101" s="108"/>
      <c r="J101" s="108"/>
      <c r="K101" s="108"/>
      <c r="L101" s="108"/>
      <c r="M101" s="108"/>
      <c r="N101" s="108"/>
      <c r="O101" s="108"/>
      <c r="P101" s="108"/>
    </row>
    <row r="102">
      <c r="A102" s="108"/>
      <c r="B102" s="318" t="s">
        <v>457</v>
      </c>
      <c r="C102" s="108"/>
      <c r="D102" s="319"/>
      <c r="E102" s="319"/>
      <c r="F102" s="108"/>
      <c r="G102" s="108"/>
      <c r="H102" s="108"/>
      <c r="I102" s="108"/>
      <c r="J102" s="108"/>
      <c r="K102" s="108"/>
      <c r="L102" s="108"/>
      <c r="M102" s="108"/>
      <c r="N102" s="108"/>
      <c r="O102" s="108"/>
      <c r="P102" s="108"/>
    </row>
    <row r="103">
      <c r="A103" s="108"/>
      <c r="B103" s="108" t="s">
        <v>458</v>
      </c>
      <c r="C103" s="108"/>
      <c r="D103" s="319"/>
      <c r="E103" s="319"/>
      <c r="F103" s="108"/>
      <c r="G103" s="108"/>
      <c r="H103" s="108"/>
      <c r="I103" s="108"/>
      <c r="J103" s="108"/>
      <c r="K103" s="108"/>
      <c r="L103" s="108"/>
      <c r="M103" s="108"/>
      <c r="N103" s="108"/>
      <c r="O103" s="108"/>
      <c r="P103" s="108"/>
    </row>
    <row r="104">
      <c r="A104" s="108"/>
      <c r="B104" s="108"/>
      <c r="C104" s="108"/>
      <c r="D104" s="319"/>
      <c r="E104" s="319"/>
      <c r="F104" s="108"/>
      <c r="G104" s="108"/>
      <c r="H104" s="108"/>
      <c r="I104" s="108"/>
      <c r="J104" s="108"/>
      <c r="K104" s="108"/>
      <c r="L104" s="108"/>
      <c r="M104" s="108"/>
      <c r="N104" s="108"/>
      <c r="O104" s="108"/>
      <c r="P104" s="108"/>
    </row>
    <row r="105">
      <c r="A105" s="342"/>
      <c r="B105" s="340" t="s">
        <v>459</v>
      </c>
      <c r="C105" s="320" t="s">
        <v>124</v>
      </c>
      <c r="D105" s="321" t="s">
        <v>180</v>
      </c>
      <c r="E105" s="321" t="s">
        <v>171</v>
      </c>
      <c r="F105" s="320" t="s">
        <v>181</v>
      </c>
      <c r="G105" s="320" t="s">
        <v>182</v>
      </c>
      <c r="H105" s="320" t="s">
        <v>460</v>
      </c>
      <c r="I105" s="320" t="s">
        <v>461</v>
      </c>
      <c r="J105" s="320" t="s">
        <v>462</v>
      </c>
      <c r="K105" s="320" t="s">
        <v>168</v>
      </c>
      <c r="L105" s="320" t="s">
        <v>169</v>
      </c>
      <c r="M105" s="320" t="s">
        <v>170</v>
      </c>
      <c r="N105" s="320" t="s">
        <v>410</v>
      </c>
      <c r="O105" s="320" t="s">
        <v>411</v>
      </c>
      <c r="P105" s="322"/>
    </row>
    <row r="106">
      <c r="A106" s="342"/>
      <c r="B106" s="333">
        <v>1.0</v>
      </c>
      <c r="C106" s="349">
        <v>1.0</v>
      </c>
      <c r="D106" s="325">
        <v>1000.0</v>
      </c>
      <c r="E106" s="325">
        <f t="shared" ref="E106:E114" si="4">D106*100</f>
        <v>100000</v>
      </c>
      <c r="F106" s="350">
        <v>0.0</v>
      </c>
      <c r="G106" s="327">
        <v>5.0</v>
      </c>
      <c r="H106" s="350">
        <v>0.0</v>
      </c>
      <c r="I106" s="350">
        <v>0.0</v>
      </c>
      <c r="J106" s="350">
        <v>0.0</v>
      </c>
      <c r="K106" s="324">
        <v>0.0</v>
      </c>
      <c r="L106" s="324">
        <v>0.0</v>
      </c>
      <c r="M106" s="350">
        <v>0.0</v>
      </c>
      <c r="N106" s="324">
        <v>0.0</v>
      </c>
      <c r="O106" s="324">
        <v>0.0</v>
      </c>
      <c r="P106" s="322"/>
    </row>
    <row r="107">
      <c r="A107" s="342"/>
      <c r="B107" s="333">
        <v>2.0</v>
      </c>
      <c r="C107" s="349">
        <v>1.0</v>
      </c>
      <c r="D107" s="325">
        <v>750.0</v>
      </c>
      <c r="E107" s="325">
        <f t="shared" si="4"/>
        <v>75000</v>
      </c>
      <c r="F107" s="324">
        <v>0.0</v>
      </c>
      <c r="G107" s="327">
        <v>5.0</v>
      </c>
      <c r="H107" s="324">
        <v>0.0</v>
      </c>
      <c r="I107" s="350">
        <v>0.0</v>
      </c>
      <c r="J107" s="350">
        <v>0.0</v>
      </c>
      <c r="K107" s="324">
        <v>0.0</v>
      </c>
      <c r="L107" s="324">
        <v>0.0</v>
      </c>
      <c r="M107" s="350">
        <v>0.0</v>
      </c>
      <c r="N107" s="324">
        <v>0.0</v>
      </c>
      <c r="O107" s="324">
        <v>0.0</v>
      </c>
      <c r="P107" s="322"/>
    </row>
    <row r="108">
      <c r="A108" s="342"/>
      <c r="B108" s="333">
        <v>3.0</v>
      </c>
      <c r="C108" s="349">
        <v>1.0</v>
      </c>
      <c r="D108" s="325">
        <v>500.0</v>
      </c>
      <c r="E108" s="325">
        <f t="shared" si="4"/>
        <v>50000</v>
      </c>
      <c r="F108" s="350">
        <v>0.0</v>
      </c>
      <c r="G108" s="327">
        <v>5.0</v>
      </c>
      <c r="H108" s="350">
        <v>0.0</v>
      </c>
      <c r="I108" s="350">
        <v>0.0</v>
      </c>
      <c r="J108" s="350">
        <v>0.0</v>
      </c>
      <c r="K108" s="324">
        <v>0.0</v>
      </c>
      <c r="L108" s="324">
        <v>0.0</v>
      </c>
      <c r="M108" s="350">
        <v>0.0</v>
      </c>
      <c r="N108" s="324">
        <v>0.0</v>
      </c>
      <c r="O108" s="324">
        <v>0.0</v>
      </c>
      <c r="P108" s="322"/>
    </row>
    <row r="109">
      <c r="A109" s="342"/>
      <c r="B109" s="333" t="s">
        <v>463</v>
      </c>
      <c r="C109" s="349">
        <v>1.0</v>
      </c>
      <c r="D109" s="325">
        <v>300.0</v>
      </c>
      <c r="E109" s="325">
        <f t="shared" si="4"/>
        <v>30000</v>
      </c>
      <c r="F109" s="324">
        <v>0.0</v>
      </c>
      <c r="G109" s="327">
        <v>4.0</v>
      </c>
      <c r="H109" s="324">
        <v>0.0</v>
      </c>
      <c r="I109" s="350">
        <v>0.0</v>
      </c>
      <c r="J109" s="350">
        <v>0.0</v>
      </c>
      <c r="K109" s="324">
        <v>0.0</v>
      </c>
      <c r="L109" s="324">
        <v>0.0</v>
      </c>
      <c r="M109" s="350">
        <v>0.0</v>
      </c>
      <c r="N109" s="324">
        <v>0.0</v>
      </c>
      <c r="O109" s="324">
        <v>0.0</v>
      </c>
      <c r="P109" s="322"/>
    </row>
    <row r="110">
      <c r="A110" s="342"/>
      <c r="B110" s="351" t="s">
        <v>464</v>
      </c>
      <c r="C110" s="349">
        <v>1.0</v>
      </c>
      <c r="D110" s="325">
        <v>200.0</v>
      </c>
      <c r="E110" s="325">
        <f t="shared" si="4"/>
        <v>20000</v>
      </c>
      <c r="F110" s="324">
        <v>0.0</v>
      </c>
      <c r="G110" s="327">
        <v>3.0</v>
      </c>
      <c r="H110" s="324">
        <v>0.0</v>
      </c>
      <c r="I110" s="350">
        <v>0.0</v>
      </c>
      <c r="J110" s="350">
        <v>0.0</v>
      </c>
      <c r="K110" s="324">
        <v>0.0</v>
      </c>
      <c r="L110" s="324">
        <v>0.0</v>
      </c>
      <c r="M110" s="350">
        <v>0.0</v>
      </c>
      <c r="N110" s="324">
        <v>0.0</v>
      </c>
      <c r="O110" s="324">
        <v>0.0</v>
      </c>
      <c r="P110" s="322"/>
    </row>
    <row r="111">
      <c r="A111" s="342"/>
      <c r="B111" s="351" t="s">
        <v>465</v>
      </c>
      <c r="C111" s="349">
        <v>1.0</v>
      </c>
      <c r="D111" s="325">
        <v>150.0</v>
      </c>
      <c r="E111" s="325">
        <f t="shared" si="4"/>
        <v>15000</v>
      </c>
      <c r="F111" s="324">
        <v>0.0</v>
      </c>
      <c r="G111" s="327">
        <v>3.0</v>
      </c>
      <c r="H111" s="324">
        <v>0.0</v>
      </c>
      <c r="I111" s="350">
        <v>0.0</v>
      </c>
      <c r="J111" s="350">
        <v>0.0</v>
      </c>
      <c r="K111" s="324">
        <v>0.0</v>
      </c>
      <c r="L111" s="350">
        <v>0.0</v>
      </c>
      <c r="M111" s="350">
        <v>0.0</v>
      </c>
      <c r="N111" s="324">
        <v>0.0</v>
      </c>
      <c r="O111" s="324">
        <v>0.0</v>
      </c>
      <c r="P111" s="322"/>
    </row>
    <row r="112">
      <c r="A112" s="342"/>
      <c r="B112" s="351" t="s">
        <v>466</v>
      </c>
      <c r="C112" s="349">
        <v>0.0</v>
      </c>
      <c r="D112" s="325">
        <v>100.0</v>
      </c>
      <c r="E112" s="325">
        <f t="shared" si="4"/>
        <v>10000</v>
      </c>
      <c r="F112" s="324">
        <v>0.0</v>
      </c>
      <c r="G112" s="327">
        <v>2.0</v>
      </c>
      <c r="H112" s="324">
        <v>0.0</v>
      </c>
      <c r="I112" s="350">
        <v>0.0</v>
      </c>
      <c r="J112" s="324">
        <v>0.0</v>
      </c>
      <c r="K112" s="324">
        <v>0.0</v>
      </c>
      <c r="L112" s="350">
        <v>0.0</v>
      </c>
      <c r="M112" s="324">
        <v>0.0</v>
      </c>
      <c r="N112" s="324">
        <v>0.0</v>
      </c>
      <c r="O112" s="324">
        <v>0.0</v>
      </c>
      <c r="P112" s="322"/>
    </row>
    <row r="113">
      <c r="A113" s="342"/>
      <c r="B113" s="352" t="s">
        <v>467</v>
      </c>
      <c r="C113" s="349">
        <v>0.0</v>
      </c>
      <c r="D113" s="325">
        <v>50.0</v>
      </c>
      <c r="E113" s="325">
        <f t="shared" si="4"/>
        <v>5000</v>
      </c>
      <c r="F113" s="324">
        <v>0.0</v>
      </c>
      <c r="G113" s="327">
        <v>2.0</v>
      </c>
      <c r="H113" s="324">
        <v>0.0</v>
      </c>
      <c r="I113" s="324">
        <v>0.0</v>
      </c>
      <c r="J113" s="350">
        <v>0.0</v>
      </c>
      <c r="K113" s="324">
        <v>0.0</v>
      </c>
      <c r="L113" s="350">
        <v>0.0</v>
      </c>
      <c r="M113" s="324">
        <v>0.0</v>
      </c>
      <c r="N113" s="324">
        <v>0.0</v>
      </c>
      <c r="O113" s="324">
        <v>0.0</v>
      </c>
      <c r="P113" s="322"/>
    </row>
    <row r="114">
      <c r="A114" s="342"/>
      <c r="B114" s="352" t="s">
        <v>468</v>
      </c>
      <c r="C114" s="349">
        <v>0.0</v>
      </c>
      <c r="D114" s="325">
        <v>20.0</v>
      </c>
      <c r="E114" s="325">
        <f t="shared" si="4"/>
        <v>2000</v>
      </c>
      <c r="F114" s="324">
        <v>0.0</v>
      </c>
      <c r="G114" s="327">
        <v>1.0</v>
      </c>
      <c r="H114" s="324">
        <v>0.0</v>
      </c>
      <c r="I114" s="324">
        <v>0.0</v>
      </c>
      <c r="J114" s="350">
        <v>0.0</v>
      </c>
      <c r="K114" s="324">
        <v>0.0</v>
      </c>
      <c r="L114" s="350">
        <v>0.0</v>
      </c>
      <c r="M114" s="324">
        <v>0.0</v>
      </c>
      <c r="N114" s="324">
        <v>0.0</v>
      </c>
      <c r="O114" s="324">
        <v>0.0</v>
      </c>
      <c r="P114" s="322"/>
    </row>
    <row r="115" ht="6.0" customHeight="1">
      <c r="A115" s="108"/>
      <c r="B115" s="108"/>
      <c r="C115" s="108"/>
      <c r="D115" s="319"/>
      <c r="E115" s="319"/>
      <c r="F115" s="108"/>
      <c r="G115" s="108"/>
      <c r="H115" s="108"/>
      <c r="I115" s="108"/>
      <c r="J115" s="108"/>
      <c r="K115" s="108"/>
      <c r="L115" s="108"/>
      <c r="M115" s="108"/>
      <c r="N115" s="108"/>
      <c r="O115" s="108"/>
      <c r="P115" s="322"/>
    </row>
    <row r="116">
      <c r="A116" s="108"/>
      <c r="B116" s="330" t="s">
        <v>193</v>
      </c>
      <c r="C116" s="353"/>
      <c r="D116" s="326">
        <f t="shared" ref="D116:O116" si="5">sum(D106:D114)</f>
        <v>3070</v>
      </c>
      <c r="E116" s="326">
        <f t="shared" si="5"/>
        <v>307000</v>
      </c>
      <c r="F116" s="324">
        <f t="shared" si="5"/>
        <v>0</v>
      </c>
      <c r="G116" s="324">
        <f t="shared" si="5"/>
        <v>30</v>
      </c>
      <c r="H116" s="324">
        <f t="shared" si="5"/>
        <v>0</v>
      </c>
      <c r="I116" s="324">
        <f t="shared" si="5"/>
        <v>0</v>
      </c>
      <c r="J116" s="324">
        <f t="shared" si="5"/>
        <v>0</v>
      </c>
      <c r="K116" s="324">
        <f t="shared" si="5"/>
        <v>0</v>
      </c>
      <c r="L116" s="324">
        <f t="shared" si="5"/>
        <v>0</v>
      </c>
      <c r="M116" s="324">
        <f t="shared" si="5"/>
        <v>0</v>
      </c>
      <c r="N116" s="324">
        <f t="shared" si="5"/>
        <v>0</v>
      </c>
      <c r="O116" s="324">
        <f t="shared" si="5"/>
        <v>0</v>
      </c>
      <c r="P116" s="322"/>
    </row>
    <row r="117">
      <c r="A117" s="108"/>
      <c r="B117" s="108"/>
      <c r="C117" s="108"/>
      <c r="D117" s="319"/>
      <c r="E117" s="319"/>
      <c r="F117" s="108"/>
      <c r="G117" s="108"/>
      <c r="H117" s="108"/>
      <c r="I117" s="108"/>
      <c r="J117" s="108"/>
      <c r="K117" s="108"/>
      <c r="L117" s="108"/>
      <c r="M117" s="108"/>
      <c r="N117" s="108"/>
      <c r="O117" s="108"/>
      <c r="P117" s="108"/>
    </row>
    <row r="118">
      <c r="A118" s="108"/>
      <c r="B118" s="108"/>
      <c r="C118" s="108"/>
      <c r="D118" s="319"/>
      <c r="E118" s="319"/>
      <c r="F118" s="108"/>
      <c r="G118" s="108"/>
      <c r="H118" s="108"/>
      <c r="I118" s="108"/>
      <c r="J118" s="108"/>
      <c r="K118" s="108"/>
      <c r="L118" s="108"/>
      <c r="M118" s="108"/>
      <c r="N118" s="108"/>
      <c r="O118" s="108"/>
      <c r="P118" s="108"/>
    </row>
    <row r="119">
      <c r="A119" s="108"/>
      <c r="B119" s="316" t="s">
        <v>469</v>
      </c>
      <c r="C119" s="317"/>
      <c r="D119" s="331"/>
      <c r="E119" s="331"/>
      <c r="F119" s="317"/>
      <c r="G119" s="317"/>
      <c r="H119" s="317"/>
      <c r="I119" s="317"/>
      <c r="J119" s="317"/>
      <c r="K119" s="317"/>
      <c r="L119" s="317"/>
      <c r="M119" s="317"/>
      <c r="N119" s="317"/>
      <c r="O119" s="317"/>
      <c r="P119" s="317"/>
    </row>
    <row r="120">
      <c r="A120" s="108"/>
      <c r="B120" s="318" t="s">
        <v>470</v>
      </c>
      <c r="C120" s="108"/>
      <c r="D120" s="319"/>
      <c r="E120" s="319"/>
      <c r="F120" s="108"/>
      <c r="G120" s="108"/>
      <c r="H120" s="108"/>
      <c r="I120" s="108"/>
      <c r="J120" s="108"/>
      <c r="K120" s="108"/>
      <c r="L120" s="108"/>
      <c r="M120" s="108"/>
      <c r="N120" s="108"/>
      <c r="O120" s="108"/>
      <c r="P120" s="108"/>
    </row>
    <row r="121">
      <c r="A121" s="108"/>
      <c r="B121" s="318" t="s">
        <v>471</v>
      </c>
      <c r="C121" s="108"/>
      <c r="D121" s="319"/>
      <c r="E121" s="319"/>
      <c r="F121" s="108"/>
      <c r="G121" s="108"/>
      <c r="H121" s="108"/>
      <c r="I121" s="108"/>
      <c r="J121" s="108"/>
      <c r="K121" s="108"/>
      <c r="L121" s="108"/>
      <c r="M121" s="108"/>
      <c r="N121" s="108"/>
      <c r="O121" s="108"/>
      <c r="P121" s="108"/>
    </row>
    <row r="122">
      <c r="A122" s="108"/>
      <c r="B122" s="318" t="s">
        <v>472</v>
      </c>
      <c r="C122" s="108"/>
      <c r="D122" s="319"/>
      <c r="E122" s="319"/>
      <c r="F122" s="108"/>
      <c r="G122" s="108"/>
      <c r="H122" s="108"/>
      <c r="I122" s="108"/>
      <c r="J122" s="108"/>
      <c r="K122" s="108"/>
      <c r="L122" s="108"/>
      <c r="M122" s="108"/>
      <c r="N122" s="108"/>
      <c r="O122" s="108"/>
      <c r="P122" s="108"/>
    </row>
    <row r="123">
      <c r="A123" s="108"/>
      <c r="B123" s="108"/>
      <c r="C123" s="108"/>
      <c r="D123" s="319"/>
      <c r="E123" s="319"/>
      <c r="F123" s="108"/>
      <c r="G123" s="108"/>
      <c r="H123" s="108"/>
      <c r="I123" s="108"/>
      <c r="J123" s="108"/>
      <c r="K123" s="108"/>
      <c r="L123" s="108"/>
      <c r="M123" s="108"/>
      <c r="N123" s="108"/>
      <c r="O123" s="108"/>
      <c r="P123" s="108"/>
    </row>
    <row r="124">
      <c r="A124" s="108"/>
      <c r="B124" s="340" t="s">
        <v>473</v>
      </c>
      <c r="C124" s="320" t="s">
        <v>180</v>
      </c>
      <c r="D124" s="321" t="s">
        <v>171</v>
      </c>
      <c r="E124" s="321" t="s">
        <v>181</v>
      </c>
      <c r="F124" s="320" t="s">
        <v>182</v>
      </c>
      <c r="G124" s="320" t="s">
        <v>168</v>
      </c>
      <c r="H124" s="320" t="s">
        <v>169</v>
      </c>
      <c r="I124" s="320" t="s">
        <v>170</v>
      </c>
      <c r="J124" s="320" t="s">
        <v>184</v>
      </c>
      <c r="K124" s="320" t="s">
        <v>183</v>
      </c>
      <c r="L124" s="320" t="s">
        <v>409</v>
      </c>
      <c r="M124" s="320" t="s">
        <v>410</v>
      </c>
      <c r="N124" s="320" t="s">
        <v>411</v>
      </c>
      <c r="O124" s="320" t="s">
        <v>474</v>
      </c>
      <c r="P124" s="320" t="s">
        <v>475</v>
      </c>
    </row>
    <row r="125">
      <c r="A125" s="108"/>
      <c r="B125" s="341" t="s">
        <v>476</v>
      </c>
      <c r="C125" s="350">
        <v>0.0</v>
      </c>
      <c r="D125" s="354">
        <v>2000.0</v>
      </c>
      <c r="E125" s="355">
        <v>0.0</v>
      </c>
      <c r="F125" s="350">
        <v>0.0</v>
      </c>
      <c r="G125" s="350">
        <v>0.0</v>
      </c>
      <c r="H125" s="350">
        <v>0.0</v>
      </c>
      <c r="I125" s="350">
        <v>0.0</v>
      </c>
      <c r="J125" s="350">
        <v>0.0</v>
      </c>
      <c r="K125" s="350">
        <v>0.0</v>
      </c>
      <c r="L125" s="350">
        <v>0.0</v>
      </c>
      <c r="M125" s="350">
        <v>0.0</v>
      </c>
      <c r="N125" s="350">
        <v>0.0</v>
      </c>
      <c r="O125" s="350">
        <v>0.0</v>
      </c>
      <c r="P125" s="350">
        <v>0.0</v>
      </c>
    </row>
    <row r="126">
      <c r="A126" s="108"/>
      <c r="B126" s="341" t="s">
        <v>477</v>
      </c>
      <c r="C126" s="356">
        <v>20.0</v>
      </c>
      <c r="D126" s="355">
        <v>0.0</v>
      </c>
      <c r="E126" s="355">
        <v>0.0</v>
      </c>
      <c r="F126" s="350">
        <v>0.0</v>
      </c>
      <c r="G126" s="350">
        <v>0.0</v>
      </c>
      <c r="H126" s="350">
        <v>0.0</v>
      </c>
      <c r="I126" s="350">
        <v>0.0</v>
      </c>
      <c r="J126" s="350">
        <v>0.0</v>
      </c>
      <c r="K126" s="350">
        <v>0.0</v>
      </c>
      <c r="L126" s="350">
        <v>0.0</v>
      </c>
      <c r="M126" s="350">
        <v>0.0</v>
      </c>
      <c r="N126" s="350">
        <v>0.0</v>
      </c>
      <c r="O126" s="350">
        <v>0.0</v>
      </c>
      <c r="P126" s="350">
        <v>0.0</v>
      </c>
    </row>
    <row r="127">
      <c r="A127" s="108"/>
      <c r="B127" s="341" t="s">
        <v>478</v>
      </c>
      <c r="C127" s="350">
        <v>0.0</v>
      </c>
      <c r="D127" s="354">
        <v>3000.0</v>
      </c>
      <c r="E127" s="355">
        <v>0.0</v>
      </c>
      <c r="F127" s="350">
        <v>0.0</v>
      </c>
      <c r="G127" s="350">
        <v>0.0</v>
      </c>
      <c r="H127" s="350">
        <v>0.0</v>
      </c>
      <c r="I127" s="350">
        <v>0.0</v>
      </c>
      <c r="J127" s="350">
        <v>0.0</v>
      </c>
      <c r="K127" s="350">
        <v>0.0</v>
      </c>
      <c r="L127" s="350">
        <v>0.0</v>
      </c>
      <c r="M127" s="350">
        <v>0.0</v>
      </c>
      <c r="N127" s="350">
        <v>0.0</v>
      </c>
      <c r="O127" s="350">
        <v>0.0</v>
      </c>
      <c r="P127" s="350">
        <v>0.0</v>
      </c>
    </row>
    <row r="128">
      <c r="A128" s="108"/>
      <c r="B128" s="341" t="s">
        <v>479</v>
      </c>
      <c r="C128" s="356">
        <v>30.0</v>
      </c>
      <c r="D128" s="355">
        <v>0.0</v>
      </c>
      <c r="E128" s="355">
        <v>0.0</v>
      </c>
      <c r="F128" s="350">
        <v>0.0</v>
      </c>
      <c r="G128" s="350">
        <v>0.0</v>
      </c>
      <c r="H128" s="350">
        <v>0.0</v>
      </c>
      <c r="I128" s="350">
        <v>0.0</v>
      </c>
      <c r="J128" s="350">
        <v>0.0</v>
      </c>
      <c r="K128" s="350">
        <v>0.0</v>
      </c>
      <c r="L128" s="350">
        <v>0.0</v>
      </c>
      <c r="M128" s="350">
        <v>0.0</v>
      </c>
      <c r="N128" s="350">
        <v>0.0</v>
      </c>
      <c r="O128" s="350">
        <v>0.0</v>
      </c>
      <c r="P128" s="350">
        <v>0.0</v>
      </c>
    </row>
    <row r="129" ht="6.0" customHeight="1">
      <c r="A129" s="283"/>
      <c r="B129" s="284"/>
      <c r="C129" s="283"/>
      <c r="D129" s="40"/>
      <c r="E129" s="40"/>
      <c r="F129" s="283"/>
      <c r="G129" s="285"/>
      <c r="H129" s="285"/>
      <c r="I129" s="285"/>
      <c r="J129" s="285"/>
      <c r="K129" s="285"/>
      <c r="L129" s="285"/>
      <c r="M129" s="285"/>
      <c r="N129" s="285"/>
      <c r="O129" s="285"/>
      <c r="P129" s="285"/>
    </row>
    <row r="130">
      <c r="A130" s="108"/>
      <c r="B130" s="330" t="s">
        <v>193</v>
      </c>
      <c r="C130" s="324">
        <f t="shared" ref="C130:P130" si="6">sum(C125:C128)</f>
        <v>50</v>
      </c>
      <c r="D130" s="326">
        <f t="shared" si="6"/>
        <v>5000</v>
      </c>
      <c r="E130" s="326">
        <f t="shared" si="6"/>
        <v>0</v>
      </c>
      <c r="F130" s="324">
        <f t="shared" si="6"/>
        <v>0</v>
      </c>
      <c r="G130" s="324">
        <f t="shared" si="6"/>
        <v>0</v>
      </c>
      <c r="H130" s="324">
        <f t="shared" si="6"/>
        <v>0</v>
      </c>
      <c r="I130" s="324">
        <f t="shared" si="6"/>
        <v>0</v>
      </c>
      <c r="J130" s="324">
        <f t="shared" si="6"/>
        <v>0</v>
      </c>
      <c r="K130" s="324">
        <f t="shared" si="6"/>
        <v>0</v>
      </c>
      <c r="L130" s="324">
        <f t="shared" si="6"/>
        <v>0</v>
      </c>
      <c r="M130" s="324">
        <f t="shared" si="6"/>
        <v>0</v>
      </c>
      <c r="N130" s="324">
        <f t="shared" si="6"/>
        <v>0</v>
      </c>
      <c r="O130" s="324">
        <f t="shared" si="6"/>
        <v>0</v>
      </c>
      <c r="P130" s="324">
        <f t="shared" si="6"/>
        <v>0</v>
      </c>
    </row>
    <row r="131">
      <c r="A131" s="40"/>
      <c r="B131" s="40"/>
      <c r="C131" s="40"/>
      <c r="D131" s="293"/>
      <c r="E131" s="293"/>
      <c r="F131" s="40"/>
      <c r="G131" s="40"/>
      <c r="H131" s="40"/>
      <c r="I131" s="40"/>
      <c r="J131" s="40"/>
      <c r="K131" s="40"/>
      <c r="L131" s="40"/>
      <c r="M131" s="40"/>
      <c r="N131" s="40"/>
      <c r="O131" s="40"/>
      <c r="P131" s="40"/>
    </row>
    <row r="132">
      <c r="A132" s="40"/>
      <c r="B132" s="293"/>
      <c r="C132" s="40"/>
      <c r="D132" s="293"/>
      <c r="E132" s="293"/>
      <c r="F132" s="40"/>
      <c r="G132" s="40"/>
      <c r="H132" s="40"/>
      <c r="I132" s="40"/>
      <c r="J132" s="40"/>
      <c r="K132" s="40"/>
      <c r="L132" s="40"/>
      <c r="M132" s="40"/>
      <c r="N132" s="40"/>
      <c r="O132" s="40"/>
      <c r="P132" s="40"/>
    </row>
    <row r="133">
      <c r="A133" s="40"/>
      <c r="B133" s="40"/>
      <c r="C133" s="40"/>
      <c r="D133" s="293"/>
      <c r="E133" s="293"/>
      <c r="F133" s="40"/>
      <c r="G133" s="40"/>
      <c r="H133" s="40"/>
      <c r="I133" s="40"/>
      <c r="J133" s="40"/>
      <c r="K133" s="40"/>
      <c r="L133" s="40"/>
      <c r="M133" s="40"/>
      <c r="N133" s="40"/>
      <c r="O133" s="40"/>
      <c r="P133" s="40"/>
    </row>
    <row r="134">
      <c r="A134" s="40"/>
      <c r="B134" s="40"/>
      <c r="C134" s="40"/>
      <c r="D134" s="293"/>
      <c r="E134" s="293"/>
      <c r="F134" s="40"/>
      <c r="G134" s="40"/>
      <c r="H134" s="40"/>
      <c r="I134" s="40"/>
      <c r="J134" s="40"/>
      <c r="K134" s="40"/>
      <c r="L134" s="40"/>
      <c r="M134" s="40"/>
      <c r="N134" s="40"/>
      <c r="O134" s="40"/>
      <c r="P134" s="40"/>
    </row>
    <row r="135">
      <c r="A135" s="40"/>
      <c r="B135" s="40"/>
      <c r="C135" s="40"/>
      <c r="D135" s="293"/>
      <c r="E135" s="293"/>
      <c r="F135" s="40"/>
      <c r="G135" s="40"/>
      <c r="H135" s="40"/>
      <c r="I135" s="40"/>
      <c r="J135" s="40"/>
      <c r="K135" s="40"/>
      <c r="L135" s="40"/>
      <c r="M135" s="40"/>
      <c r="N135" s="40"/>
      <c r="O135" s="40"/>
      <c r="P135" s="40"/>
    </row>
    <row r="136">
      <c r="A136" s="40"/>
      <c r="B136" s="40"/>
      <c r="C136" s="40"/>
      <c r="D136" s="293"/>
      <c r="E136" s="293"/>
      <c r="F136" s="40"/>
      <c r="G136" s="40"/>
      <c r="H136" s="40"/>
      <c r="I136" s="40"/>
      <c r="J136" s="40"/>
      <c r="K136" s="40"/>
      <c r="L136" s="40"/>
      <c r="M136" s="40"/>
      <c r="N136" s="40"/>
      <c r="O136" s="40"/>
      <c r="P136" s="40"/>
    </row>
  </sheetData>
  <mergeCells count="10">
    <mergeCell ref="E23:F23"/>
    <mergeCell ref="E24:F24"/>
    <mergeCell ref="E25:F25"/>
    <mergeCell ref="E16:G16"/>
    <mergeCell ref="E17:F17"/>
    <mergeCell ref="E18:F18"/>
    <mergeCell ref="E19:F19"/>
    <mergeCell ref="E20:F20"/>
    <mergeCell ref="E21:F21"/>
    <mergeCell ref="E22:F22"/>
  </mergeCells>
  <hyperlinks>
    <hyperlink r:id="rId1" location="gid=0" ref="C9"/>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ySplit="9.0" topLeftCell="C10" activePane="bottomRight" state="frozen"/>
      <selection activeCell="C1" sqref="C1" pane="topRight"/>
      <selection activeCell="A10" sqref="A10" pane="bottomLeft"/>
      <selection activeCell="C10" sqref="C10" pane="bottomRight"/>
    </sheetView>
  </sheetViews>
  <sheetFormatPr customHeight="1" defaultColWidth="12.63" defaultRowHeight="15.75"/>
  <cols>
    <col customWidth="1" min="1" max="1" width="2.88"/>
    <col customWidth="1" min="2" max="2" width="18.75"/>
    <col customWidth="1" min="3" max="19" width="18.88"/>
    <col customWidth="1" min="20" max="20" width="4.63"/>
  </cols>
  <sheetData>
    <row r="1">
      <c r="A1" s="104"/>
      <c r="B1" s="41" t="s">
        <v>8</v>
      </c>
      <c r="C1" s="42"/>
      <c r="D1" s="42"/>
      <c r="E1" s="42"/>
      <c r="F1" s="42"/>
      <c r="G1" s="42"/>
      <c r="H1" s="42"/>
      <c r="I1" s="42"/>
      <c r="J1" s="42"/>
      <c r="K1" s="42"/>
      <c r="L1" s="42"/>
      <c r="M1" s="42"/>
      <c r="N1" s="42"/>
      <c r="O1" s="42"/>
      <c r="P1" s="42"/>
      <c r="Q1" s="42"/>
      <c r="R1" s="42"/>
      <c r="S1" s="42"/>
      <c r="T1" s="357"/>
    </row>
    <row r="2">
      <c r="A2" s="358"/>
      <c r="B2" s="359"/>
      <c r="C2" s="359"/>
      <c r="D2" s="360"/>
      <c r="E2" s="361"/>
      <c r="F2" s="362"/>
      <c r="G2" s="363"/>
      <c r="H2" s="364"/>
      <c r="I2" s="365"/>
      <c r="J2" s="365"/>
      <c r="K2" s="365"/>
      <c r="L2" s="365"/>
      <c r="M2" s="365"/>
      <c r="N2" s="365"/>
      <c r="O2" s="365"/>
      <c r="P2" s="365"/>
      <c r="Q2" s="365"/>
      <c r="R2" s="365"/>
      <c r="S2" s="365"/>
      <c r="T2" s="366"/>
    </row>
    <row r="3">
      <c r="A3" s="367"/>
      <c r="B3" s="368" t="s">
        <v>480</v>
      </c>
      <c r="C3" s="369"/>
      <c r="D3" s="369"/>
      <c r="E3" s="369"/>
      <c r="F3" s="370"/>
      <c r="G3" s="370"/>
      <c r="H3" s="370"/>
      <c r="I3" s="370"/>
      <c r="J3" s="370"/>
      <c r="K3" s="370"/>
      <c r="L3" s="370"/>
      <c r="M3" s="370"/>
      <c r="N3" s="370"/>
      <c r="O3" s="370"/>
      <c r="P3" s="370"/>
      <c r="Q3" s="370"/>
      <c r="R3" s="370"/>
      <c r="S3" s="370"/>
      <c r="T3" s="371"/>
    </row>
    <row r="4">
      <c r="A4" s="211"/>
      <c r="B4" s="372"/>
      <c r="C4" s="372"/>
      <c r="D4" s="372"/>
      <c r="E4" s="372"/>
      <c r="F4" s="372"/>
      <c r="G4" s="372"/>
      <c r="H4" s="372"/>
      <c r="I4" s="372"/>
      <c r="J4" s="372"/>
      <c r="K4" s="372"/>
      <c r="L4" s="372"/>
      <c r="M4" s="372"/>
      <c r="N4" s="372"/>
      <c r="O4" s="372"/>
      <c r="P4" s="372"/>
      <c r="Q4" s="372"/>
      <c r="R4" s="372"/>
      <c r="S4" s="372"/>
      <c r="T4" s="373"/>
    </row>
    <row r="5">
      <c r="A5" s="367"/>
      <c r="B5" s="289" t="s">
        <v>173</v>
      </c>
      <c r="C5" s="290" t="s">
        <v>174</v>
      </c>
      <c r="D5" s="291"/>
      <c r="E5" s="292"/>
      <c r="F5" s="372"/>
      <c r="G5" s="372"/>
      <c r="H5" s="372"/>
      <c r="I5" s="372"/>
      <c r="J5" s="372"/>
      <c r="K5" s="372"/>
      <c r="L5" s="372"/>
      <c r="M5" s="372"/>
      <c r="N5" s="372"/>
      <c r="O5" s="372"/>
      <c r="P5" s="372"/>
      <c r="Q5" s="372"/>
      <c r="R5" s="372"/>
      <c r="S5" s="372"/>
      <c r="T5" s="373"/>
    </row>
    <row r="6">
      <c r="A6" s="374"/>
      <c r="B6" s="295" t="s">
        <v>22</v>
      </c>
      <c r="C6" s="375" t="str">
        <f>'01_概要'!E30</f>
        <v>地獄楽 いいジャン祭 特別ミッション</v>
      </c>
      <c r="D6" s="376"/>
      <c r="E6" s="377"/>
      <c r="F6" s="372"/>
      <c r="G6" s="372"/>
      <c r="H6" s="372"/>
      <c r="I6" s="372"/>
      <c r="J6" s="372"/>
      <c r="K6" s="372"/>
      <c r="L6" s="372"/>
      <c r="M6" s="372"/>
      <c r="N6" s="372"/>
      <c r="O6" s="372"/>
      <c r="P6" s="372"/>
      <c r="Q6" s="372"/>
      <c r="R6" s="372"/>
      <c r="S6" s="372"/>
      <c r="T6" s="373"/>
    </row>
    <row r="7">
      <c r="A7" s="211"/>
      <c r="B7" s="295" t="s">
        <v>176</v>
      </c>
      <c r="C7" s="378">
        <f>'01_概要'!F30</f>
        <v>46038.625</v>
      </c>
      <c r="D7" s="379" t="s">
        <v>177</v>
      </c>
      <c r="E7" s="378">
        <f>'01_概要'!G30</f>
        <v>46069.45764</v>
      </c>
      <c r="F7" s="372"/>
      <c r="G7" s="372"/>
      <c r="H7" s="372"/>
      <c r="I7" s="372"/>
      <c r="J7" s="372"/>
      <c r="K7" s="372"/>
      <c r="L7" s="372"/>
      <c r="M7" s="372"/>
      <c r="N7" s="372"/>
      <c r="O7" s="372"/>
      <c r="P7" s="372"/>
      <c r="Q7" s="372"/>
      <c r="R7" s="372"/>
      <c r="S7" s="372"/>
      <c r="T7" s="373"/>
    </row>
    <row r="8">
      <c r="A8" s="367"/>
      <c r="B8" s="372"/>
      <c r="C8" s="372"/>
      <c r="D8" s="372"/>
      <c r="E8" s="372"/>
      <c r="F8" s="372"/>
      <c r="G8" s="372"/>
      <c r="H8" s="372"/>
      <c r="I8" s="372"/>
      <c r="J8" s="372"/>
      <c r="K8" s="372"/>
      <c r="L8" s="372"/>
      <c r="M8" s="294"/>
      <c r="N8" s="372"/>
      <c r="O8" s="372"/>
      <c r="P8" s="372"/>
      <c r="Q8" s="372"/>
      <c r="R8" s="372"/>
      <c r="S8" s="372"/>
      <c r="T8" s="373"/>
    </row>
    <row r="9">
      <c r="A9" s="374"/>
      <c r="B9" s="380" t="s">
        <v>473</v>
      </c>
      <c r="C9" s="381" t="s">
        <v>180</v>
      </c>
      <c r="D9" s="381" t="s">
        <v>171</v>
      </c>
      <c r="E9" s="382" t="s">
        <v>181</v>
      </c>
      <c r="F9" s="382" t="s">
        <v>182</v>
      </c>
      <c r="G9" s="383" t="s">
        <v>168</v>
      </c>
      <c r="H9" s="383" t="s">
        <v>169</v>
      </c>
      <c r="I9" s="383" t="s">
        <v>170</v>
      </c>
      <c r="J9" s="383" t="s">
        <v>184</v>
      </c>
      <c r="K9" s="383" t="s">
        <v>183</v>
      </c>
      <c r="L9" s="383" t="s">
        <v>409</v>
      </c>
      <c r="M9" s="383" t="s">
        <v>410</v>
      </c>
      <c r="N9" s="383" t="s">
        <v>411</v>
      </c>
      <c r="O9" s="381" t="s">
        <v>301</v>
      </c>
      <c r="P9" s="381" t="s">
        <v>114</v>
      </c>
      <c r="Q9" s="381" t="s">
        <v>116</v>
      </c>
      <c r="R9" s="381" t="s">
        <v>481</v>
      </c>
      <c r="S9" s="381" t="s">
        <v>482</v>
      </c>
      <c r="T9" s="384"/>
    </row>
    <row r="10">
      <c r="A10" s="346"/>
      <c r="B10" s="385" t="s">
        <v>483</v>
      </c>
      <c r="C10" s="287">
        <v>0.0</v>
      </c>
      <c r="D10" s="287">
        <v>0.0</v>
      </c>
      <c r="E10" s="287">
        <v>0.0</v>
      </c>
      <c r="F10" s="287">
        <v>0.0</v>
      </c>
      <c r="G10" s="287">
        <v>0.0</v>
      </c>
      <c r="H10" s="287">
        <v>0.0</v>
      </c>
      <c r="I10" s="287">
        <v>0.0</v>
      </c>
      <c r="J10" s="287">
        <v>0.0</v>
      </c>
      <c r="K10" s="287">
        <v>0.0</v>
      </c>
      <c r="L10" s="287">
        <v>0.0</v>
      </c>
      <c r="M10" s="287">
        <v>0.0</v>
      </c>
      <c r="N10" s="287">
        <v>0.0</v>
      </c>
      <c r="O10" s="287">
        <v>0.0</v>
      </c>
      <c r="P10" s="287">
        <v>0.0</v>
      </c>
      <c r="Q10" s="287">
        <v>0.0</v>
      </c>
      <c r="R10" s="287">
        <v>0.0</v>
      </c>
      <c r="S10" s="386">
        <v>200.0</v>
      </c>
      <c r="T10" s="387"/>
    </row>
    <row r="11">
      <c r="A11" s="346"/>
      <c r="B11" s="385" t="s">
        <v>484</v>
      </c>
      <c r="C11" s="287">
        <v>0.0</v>
      </c>
      <c r="D11" s="287">
        <v>0.0</v>
      </c>
      <c r="E11" s="287">
        <v>0.0</v>
      </c>
      <c r="F11" s="287">
        <v>0.0</v>
      </c>
      <c r="G11" s="287">
        <v>0.0</v>
      </c>
      <c r="H11" s="287">
        <v>0.0</v>
      </c>
      <c r="I11" s="287">
        <v>0.0</v>
      </c>
      <c r="J11" s="287">
        <v>0.0</v>
      </c>
      <c r="K11" s="287">
        <v>0.0</v>
      </c>
      <c r="L11" s="287">
        <v>0.0</v>
      </c>
      <c r="M11" s="287">
        <v>0.0</v>
      </c>
      <c r="N11" s="287">
        <v>0.0</v>
      </c>
      <c r="O11" s="287">
        <v>0.0</v>
      </c>
      <c r="P11" s="287">
        <v>0.0</v>
      </c>
      <c r="Q11" s="287">
        <v>0.0</v>
      </c>
      <c r="R11" s="287">
        <v>0.0</v>
      </c>
      <c r="S11" s="386">
        <v>300.0</v>
      </c>
      <c r="T11" s="387"/>
    </row>
    <row r="12">
      <c r="A12" s="346"/>
      <c r="B12" s="385" t="s">
        <v>485</v>
      </c>
      <c r="C12" s="287">
        <v>0.0</v>
      </c>
      <c r="D12" s="287">
        <v>0.0</v>
      </c>
      <c r="E12" s="287">
        <v>0.0</v>
      </c>
      <c r="F12" s="287">
        <v>0.0</v>
      </c>
      <c r="G12" s="287">
        <v>0.0</v>
      </c>
      <c r="H12" s="287">
        <v>0.0</v>
      </c>
      <c r="I12" s="287">
        <v>0.0</v>
      </c>
      <c r="J12" s="287">
        <v>0.0</v>
      </c>
      <c r="K12" s="287">
        <v>0.0</v>
      </c>
      <c r="L12" s="287">
        <v>0.0</v>
      </c>
      <c r="M12" s="287">
        <v>0.0</v>
      </c>
      <c r="N12" s="287">
        <v>0.0</v>
      </c>
      <c r="O12" s="287">
        <v>0.0</v>
      </c>
      <c r="P12" s="287">
        <v>0.0</v>
      </c>
      <c r="Q12" s="287">
        <v>0.0</v>
      </c>
      <c r="R12" s="287">
        <v>0.0</v>
      </c>
      <c r="S12" s="386">
        <v>350.0</v>
      </c>
      <c r="T12" s="387"/>
    </row>
    <row r="13">
      <c r="A13" s="346"/>
      <c r="B13" s="385" t="s">
        <v>486</v>
      </c>
      <c r="C13" s="287">
        <v>0.0</v>
      </c>
      <c r="D13" s="287">
        <v>0.0</v>
      </c>
      <c r="E13" s="388">
        <v>1.0</v>
      </c>
      <c r="F13" s="287">
        <v>0.0</v>
      </c>
      <c r="G13" s="287">
        <v>0.0</v>
      </c>
      <c r="H13" s="287">
        <v>0.0</v>
      </c>
      <c r="I13" s="287">
        <v>0.0</v>
      </c>
      <c r="J13" s="287">
        <v>0.0</v>
      </c>
      <c r="K13" s="287">
        <v>0.0</v>
      </c>
      <c r="L13" s="287">
        <v>0.0</v>
      </c>
      <c r="M13" s="287">
        <v>0.0</v>
      </c>
      <c r="N13" s="287">
        <v>0.0</v>
      </c>
      <c r="O13" s="287">
        <v>0.0</v>
      </c>
      <c r="P13" s="287">
        <v>0.0</v>
      </c>
      <c r="Q13" s="287">
        <v>0.0</v>
      </c>
      <c r="R13" s="287">
        <v>0.0</v>
      </c>
      <c r="S13" s="389">
        <v>0.0</v>
      </c>
      <c r="T13" s="387"/>
    </row>
    <row r="14">
      <c r="A14" s="346"/>
      <c r="B14" s="385" t="s">
        <v>487</v>
      </c>
      <c r="C14" s="389">
        <v>0.0</v>
      </c>
      <c r="D14" s="389">
        <v>0.0</v>
      </c>
      <c r="E14" s="389">
        <v>0.0</v>
      </c>
      <c r="F14" s="389">
        <v>0.0</v>
      </c>
      <c r="G14" s="389">
        <v>0.0</v>
      </c>
      <c r="H14" s="389">
        <v>0.0</v>
      </c>
      <c r="I14" s="389">
        <v>0.0</v>
      </c>
      <c r="J14" s="389">
        <v>0.0</v>
      </c>
      <c r="K14" s="389">
        <v>0.0</v>
      </c>
      <c r="L14" s="389">
        <v>0.0</v>
      </c>
      <c r="M14" s="389">
        <v>0.0</v>
      </c>
      <c r="N14" s="389">
        <v>0.0</v>
      </c>
      <c r="O14" s="389">
        <v>0.0</v>
      </c>
      <c r="P14" s="287">
        <v>0.0</v>
      </c>
      <c r="Q14" s="390">
        <v>10.0</v>
      </c>
      <c r="R14" s="389">
        <v>0.0</v>
      </c>
      <c r="S14" s="389">
        <v>0.0</v>
      </c>
      <c r="T14" s="391"/>
    </row>
    <row r="15">
      <c r="A15" s="392"/>
      <c r="B15" s="385" t="s">
        <v>488</v>
      </c>
      <c r="C15" s="389">
        <v>0.0</v>
      </c>
      <c r="D15" s="389">
        <v>0.0</v>
      </c>
      <c r="E15" s="389">
        <v>0.0</v>
      </c>
      <c r="F15" s="389">
        <v>0.0</v>
      </c>
      <c r="G15" s="389">
        <v>0.0</v>
      </c>
      <c r="H15" s="389">
        <v>0.0</v>
      </c>
      <c r="I15" s="389">
        <v>0.0</v>
      </c>
      <c r="J15" s="389">
        <v>0.0</v>
      </c>
      <c r="K15" s="389">
        <v>0.0</v>
      </c>
      <c r="L15" s="389">
        <v>0.0</v>
      </c>
      <c r="M15" s="389">
        <v>0.0</v>
      </c>
      <c r="N15" s="389">
        <v>0.0</v>
      </c>
      <c r="O15" s="389">
        <v>0.0</v>
      </c>
      <c r="P15" s="287">
        <v>0.0</v>
      </c>
      <c r="Q15" s="390">
        <v>20.0</v>
      </c>
      <c r="R15" s="389">
        <v>0.0</v>
      </c>
      <c r="S15" s="389">
        <v>0.0</v>
      </c>
      <c r="T15" s="391"/>
    </row>
    <row r="16">
      <c r="A16" s="367"/>
      <c r="B16" s="385" t="s">
        <v>489</v>
      </c>
      <c r="C16" s="393">
        <v>0.0</v>
      </c>
      <c r="D16" s="389">
        <v>0.0</v>
      </c>
      <c r="E16" s="389">
        <v>0.0</v>
      </c>
      <c r="F16" s="389">
        <v>0.0</v>
      </c>
      <c r="G16" s="389">
        <v>0.0</v>
      </c>
      <c r="H16" s="389">
        <v>0.0</v>
      </c>
      <c r="I16" s="389">
        <v>0.0</v>
      </c>
      <c r="J16" s="389">
        <v>0.0</v>
      </c>
      <c r="K16" s="389">
        <v>0.0</v>
      </c>
      <c r="L16" s="389">
        <v>0.0</v>
      </c>
      <c r="M16" s="389">
        <v>0.0</v>
      </c>
      <c r="N16" s="389">
        <v>0.0</v>
      </c>
      <c r="O16" s="389">
        <v>0.0</v>
      </c>
      <c r="P16" s="287">
        <v>0.0</v>
      </c>
      <c r="Q16" s="390">
        <v>20.0</v>
      </c>
      <c r="R16" s="389">
        <v>0.0</v>
      </c>
      <c r="S16" s="389">
        <v>0.0</v>
      </c>
      <c r="T16" s="391"/>
    </row>
    <row r="17">
      <c r="A17" s="374"/>
      <c r="B17" s="394" t="s">
        <v>490</v>
      </c>
      <c r="C17" s="287">
        <v>0.0</v>
      </c>
      <c r="D17" s="287">
        <v>0.0</v>
      </c>
      <c r="E17" s="287">
        <v>0.0</v>
      </c>
      <c r="F17" s="287">
        <v>0.0</v>
      </c>
      <c r="G17" s="287">
        <v>0.0</v>
      </c>
      <c r="H17" s="287">
        <v>0.0</v>
      </c>
      <c r="I17" s="287">
        <v>0.0</v>
      </c>
      <c r="J17" s="287">
        <v>0.0</v>
      </c>
      <c r="K17" s="287">
        <v>0.0</v>
      </c>
      <c r="L17" s="287">
        <v>0.0</v>
      </c>
      <c r="M17" s="287">
        <v>0.0</v>
      </c>
      <c r="N17" s="287">
        <v>0.0</v>
      </c>
      <c r="O17" s="287">
        <v>0.0</v>
      </c>
      <c r="P17" s="287">
        <v>0.0</v>
      </c>
      <c r="Q17" s="390">
        <v>20.0</v>
      </c>
      <c r="R17" s="287">
        <v>0.0</v>
      </c>
      <c r="S17" s="287">
        <v>0.0</v>
      </c>
      <c r="T17" s="391"/>
    </row>
    <row r="18">
      <c r="A18" s="374"/>
      <c r="B18" s="394" t="s">
        <v>491</v>
      </c>
      <c r="C18" s="287">
        <v>0.0</v>
      </c>
      <c r="D18" s="287">
        <v>0.0</v>
      </c>
      <c r="E18" s="287">
        <v>0.0</v>
      </c>
      <c r="F18" s="287">
        <v>0.0</v>
      </c>
      <c r="G18" s="287">
        <v>0.0</v>
      </c>
      <c r="H18" s="287">
        <v>0.0</v>
      </c>
      <c r="I18" s="287">
        <v>0.0</v>
      </c>
      <c r="J18" s="287">
        <v>0.0</v>
      </c>
      <c r="K18" s="287">
        <v>0.0</v>
      </c>
      <c r="L18" s="287">
        <v>0.0</v>
      </c>
      <c r="M18" s="287">
        <v>0.0</v>
      </c>
      <c r="N18" s="287">
        <v>0.0</v>
      </c>
      <c r="O18" s="287">
        <v>0.0</v>
      </c>
      <c r="P18" s="287">
        <v>0.0</v>
      </c>
      <c r="Q18" s="390">
        <v>30.0</v>
      </c>
      <c r="R18" s="287">
        <v>0.0</v>
      </c>
      <c r="S18" s="287">
        <v>0.0</v>
      </c>
      <c r="T18" s="391"/>
    </row>
    <row r="19">
      <c r="A19" s="374"/>
      <c r="B19" s="394" t="s">
        <v>492</v>
      </c>
      <c r="C19" s="287">
        <v>0.0</v>
      </c>
      <c r="D19" s="287">
        <v>0.0</v>
      </c>
      <c r="E19" s="287">
        <v>0.0</v>
      </c>
      <c r="F19" s="287">
        <v>0.0</v>
      </c>
      <c r="G19" s="287">
        <v>0.0</v>
      </c>
      <c r="H19" s="287">
        <v>0.0</v>
      </c>
      <c r="I19" s="287">
        <v>1.0</v>
      </c>
      <c r="J19" s="287">
        <v>0.0</v>
      </c>
      <c r="K19" s="287">
        <v>0.0</v>
      </c>
      <c r="L19" s="287">
        <v>0.0</v>
      </c>
      <c r="M19" s="287">
        <v>0.0</v>
      </c>
      <c r="N19" s="287">
        <v>0.0</v>
      </c>
      <c r="O19" s="287">
        <v>0.0</v>
      </c>
      <c r="P19" s="287">
        <v>0.0</v>
      </c>
      <c r="Q19" s="287">
        <v>0.0</v>
      </c>
      <c r="R19" s="287">
        <v>0.0</v>
      </c>
      <c r="S19" s="287">
        <v>0.0</v>
      </c>
      <c r="T19" s="391"/>
    </row>
    <row r="20">
      <c r="A20" s="374"/>
      <c r="B20" s="394" t="s">
        <v>493</v>
      </c>
      <c r="C20" s="287">
        <v>50.0</v>
      </c>
      <c r="D20" s="287">
        <v>0.0</v>
      </c>
      <c r="E20" s="287">
        <v>0.0</v>
      </c>
      <c r="F20" s="287">
        <v>0.0</v>
      </c>
      <c r="G20" s="287">
        <v>0.0</v>
      </c>
      <c r="H20" s="287">
        <v>0.0</v>
      </c>
      <c r="I20" s="287">
        <v>0.0</v>
      </c>
      <c r="J20" s="287">
        <v>0.0</v>
      </c>
      <c r="K20" s="287">
        <v>0.0</v>
      </c>
      <c r="L20" s="287">
        <v>0.0</v>
      </c>
      <c r="M20" s="287">
        <v>0.0</v>
      </c>
      <c r="N20" s="287">
        <v>0.0</v>
      </c>
      <c r="O20" s="287">
        <v>0.0</v>
      </c>
      <c r="P20" s="287">
        <v>0.0</v>
      </c>
      <c r="Q20" s="287">
        <v>0.0</v>
      </c>
      <c r="R20" s="287">
        <v>0.0</v>
      </c>
      <c r="S20" s="287">
        <v>0.0</v>
      </c>
      <c r="T20" s="391"/>
    </row>
    <row r="21">
      <c r="A21" s="374"/>
      <c r="B21" s="385" t="s">
        <v>494</v>
      </c>
      <c r="C21" s="287">
        <v>0.0</v>
      </c>
      <c r="D21" s="287">
        <v>0.0</v>
      </c>
      <c r="E21" s="287">
        <v>0.0</v>
      </c>
      <c r="F21" s="287">
        <v>0.0</v>
      </c>
      <c r="G21" s="287">
        <v>0.0</v>
      </c>
      <c r="H21" s="287">
        <v>0.0</v>
      </c>
      <c r="I21" s="287">
        <v>0.0</v>
      </c>
      <c r="J21" s="287">
        <v>0.0</v>
      </c>
      <c r="K21" s="287">
        <v>0.0</v>
      </c>
      <c r="L21" s="287">
        <v>0.0</v>
      </c>
      <c r="M21" s="287">
        <v>0.0</v>
      </c>
      <c r="N21" s="287">
        <v>0.0</v>
      </c>
      <c r="O21" s="287">
        <v>0.0</v>
      </c>
      <c r="P21" s="287">
        <v>0.0</v>
      </c>
      <c r="Q21" s="287">
        <v>0.0</v>
      </c>
      <c r="R21" s="390">
        <v>200.0</v>
      </c>
      <c r="S21" s="287">
        <v>0.0</v>
      </c>
      <c r="T21" s="391"/>
    </row>
    <row r="22">
      <c r="A22" s="374"/>
      <c r="B22" s="385" t="s">
        <v>495</v>
      </c>
      <c r="C22" s="287">
        <v>0.0</v>
      </c>
      <c r="D22" s="287">
        <v>0.0</v>
      </c>
      <c r="E22" s="287">
        <v>0.0</v>
      </c>
      <c r="F22" s="287">
        <v>0.0</v>
      </c>
      <c r="G22" s="287">
        <v>0.0</v>
      </c>
      <c r="H22" s="287">
        <v>0.0</v>
      </c>
      <c r="I22" s="287">
        <v>0.0</v>
      </c>
      <c r="J22" s="287">
        <v>0.0</v>
      </c>
      <c r="K22" s="287">
        <v>0.0</v>
      </c>
      <c r="L22" s="287">
        <v>0.0</v>
      </c>
      <c r="M22" s="287">
        <v>0.0</v>
      </c>
      <c r="N22" s="287">
        <v>0.0</v>
      </c>
      <c r="O22" s="287">
        <v>0.0</v>
      </c>
      <c r="P22" s="287">
        <v>0.0</v>
      </c>
      <c r="Q22" s="287">
        <v>0.0</v>
      </c>
      <c r="R22" s="390">
        <v>300.0</v>
      </c>
      <c r="S22" s="287">
        <v>0.0</v>
      </c>
      <c r="T22" s="391"/>
    </row>
    <row r="23">
      <c r="B23" s="385" t="s">
        <v>496</v>
      </c>
      <c r="C23" s="287">
        <v>0.0</v>
      </c>
      <c r="D23" s="287">
        <v>0.0</v>
      </c>
      <c r="E23" s="287">
        <v>0.0</v>
      </c>
      <c r="F23" s="287">
        <v>0.0</v>
      </c>
      <c r="G23" s="287">
        <v>0.0</v>
      </c>
      <c r="H23" s="287">
        <v>0.0</v>
      </c>
      <c r="I23" s="287">
        <v>0.0</v>
      </c>
      <c r="J23" s="287">
        <v>0.0</v>
      </c>
      <c r="K23" s="287">
        <v>0.0</v>
      </c>
      <c r="L23" s="287">
        <v>0.0</v>
      </c>
      <c r="M23" s="287">
        <v>0.0</v>
      </c>
      <c r="N23" s="287">
        <v>0.0</v>
      </c>
      <c r="O23" s="287">
        <v>0.0</v>
      </c>
      <c r="P23" s="287">
        <v>0.0</v>
      </c>
      <c r="Q23" s="287">
        <v>0.0</v>
      </c>
      <c r="R23" s="390">
        <v>350.0</v>
      </c>
      <c r="S23" s="287">
        <v>0.0</v>
      </c>
      <c r="T23" s="391"/>
    </row>
    <row r="24">
      <c r="A24" s="346"/>
      <c r="B24" s="385" t="s">
        <v>497</v>
      </c>
      <c r="C24" s="287">
        <v>0.0</v>
      </c>
      <c r="D24" s="287">
        <v>0.0</v>
      </c>
      <c r="E24" s="388">
        <v>1.0</v>
      </c>
      <c r="F24" s="287">
        <v>0.0</v>
      </c>
      <c r="G24" s="287">
        <v>0.0</v>
      </c>
      <c r="H24" s="287">
        <v>0.0</v>
      </c>
      <c r="I24" s="287">
        <v>0.0</v>
      </c>
      <c r="J24" s="287">
        <v>0.0</v>
      </c>
      <c r="K24" s="287">
        <v>0.0</v>
      </c>
      <c r="L24" s="287">
        <v>0.0</v>
      </c>
      <c r="M24" s="287">
        <v>0.0</v>
      </c>
      <c r="N24" s="287">
        <v>0.0</v>
      </c>
      <c r="O24" s="287">
        <v>0.0</v>
      </c>
      <c r="P24" s="287">
        <v>0.0</v>
      </c>
      <c r="Q24" s="287">
        <v>0.0</v>
      </c>
      <c r="R24" s="287">
        <v>0.0</v>
      </c>
      <c r="S24" s="287">
        <v>0.0</v>
      </c>
      <c r="T24" s="391"/>
    </row>
    <row r="25">
      <c r="A25" s="346"/>
      <c r="B25" s="385" t="s">
        <v>498</v>
      </c>
      <c r="C25" s="389">
        <v>0.0</v>
      </c>
      <c r="D25" s="389">
        <v>0.0</v>
      </c>
      <c r="E25" s="389">
        <v>0.0</v>
      </c>
      <c r="F25" s="389">
        <v>0.0</v>
      </c>
      <c r="G25" s="389">
        <v>0.0</v>
      </c>
      <c r="H25" s="389">
        <v>0.0</v>
      </c>
      <c r="I25" s="389">
        <v>0.0</v>
      </c>
      <c r="J25" s="389">
        <v>0.0</v>
      </c>
      <c r="K25" s="287">
        <v>0.0</v>
      </c>
      <c r="L25" s="287">
        <v>0.0</v>
      </c>
      <c r="M25" s="287">
        <v>0.0</v>
      </c>
      <c r="N25" s="287">
        <v>0.0</v>
      </c>
      <c r="O25" s="287">
        <v>0.0</v>
      </c>
      <c r="P25" s="390">
        <v>10.0</v>
      </c>
      <c r="Q25" s="287">
        <v>0.0</v>
      </c>
      <c r="R25" s="287">
        <v>0.0</v>
      </c>
      <c r="S25" s="287">
        <v>0.0</v>
      </c>
      <c r="T25" s="391"/>
    </row>
    <row r="26">
      <c r="A26" s="346"/>
      <c r="B26" s="385" t="s">
        <v>499</v>
      </c>
      <c r="C26" s="389">
        <v>0.0</v>
      </c>
      <c r="D26" s="389">
        <v>0.0</v>
      </c>
      <c r="E26" s="389">
        <v>0.0</v>
      </c>
      <c r="F26" s="389">
        <v>0.0</v>
      </c>
      <c r="G26" s="389">
        <v>0.0</v>
      </c>
      <c r="H26" s="389">
        <v>0.0</v>
      </c>
      <c r="I26" s="389">
        <v>0.0</v>
      </c>
      <c r="J26" s="389">
        <v>0.0</v>
      </c>
      <c r="K26" s="287">
        <v>0.0</v>
      </c>
      <c r="L26" s="287">
        <v>0.0</v>
      </c>
      <c r="M26" s="287">
        <v>0.0</v>
      </c>
      <c r="N26" s="287">
        <v>0.0</v>
      </c>
      <c r="O26" s="287">
        <v>0.0</v>
      </c>
      <c r="P26" s="390">
        <v>20.0</v>
      </c>
      <c r="Q26" s="287">
        <v>0.0</v>
      </c>
      <c r="R26" s="287">
        <v>0.0</v>
      </c>
      <c r="S26" s="287">
        <v>0.0</v>
      </c>
      <c r="T26" s="391"/>
    </row>
    <row r="27">
      <c r="A27" s="346"/>
      <c r="B27" s="385" t="s">
        <v>500</v>
      </c>
      <c r="C27" s="395">
        <v>0.0</v>
      </c>
      <c r="D27" s="389">
        <v>0.0</v>
      </c>
      <c r="E27" s="389">
        <v>0.0</v>
      </c>
      <c r="F27" s="389">
        <v>0.0</v>
      </c>
      <c r="G27" s="389">
        <v>0.0</v>
      </c>
      <c r="H27" s="389">
        <v>0.0</v>
      </c>
      <c r="I27" s="389">
        <v>0.0</v>
      </c>
      <c r="J27" s="389">
        <v>0.0</v>
      </c>
      <c r="K27" s="287">
        <v>0.0</v>
      </c>
      <c r="L27" s="287">
        <v>0.0</v>
      </c>
      <c r="M27" s="287">
        <v>0.0</v>
      </c>
      <c r="N27" s="287">
        <v>0.0</v>
      </c>
      <c r="O27" s="287">
        <v>0.0</v>
      </c>
      <c r="P27" s="390">
        <v>20.0</v>
      </c>
      <c r="Q27" s="287">
        <v>0.0</v>
      </c>
      <c r="R27" s="287">
        <v>0.0</v>
      </c>
      <c r="S27" s="287">
        <v>0.0</v>
      </c>
      <c r="T27" s="391"/>
    </row>
    <row r="28">
      <c r="A28" s="367"/>
      <c r="B28" s="394" t="s">
        <v>501</v>
      </c>
      <c r="C28" s="287">
        <v>0.0</v>
      </c>
      <c r="D28" s="287">
        <v>0.0</v>
      </c>
      <c r="E28" s="287">
        <v>0.0</v>
      </c>
      <c r="F28" s="287">
        <v>0.0</v>
      </c>
      <c r="G28" s="287">
        <v>0.0</v>
      </c>
      <c r="H28" s="287">
        <v>0.0</v>
      </c>
      <c r="I28" s="287">
        <v>0.0</v>
      </c>
      <c r="J28" s="287">
        <v>0.0</v>
      </c>
      <c r="K28" s="287">
        <v>0.0</v>
      </c>
      <c r="L28" s="287">
        <v>0.0</v>
      </c>
      <c r="M28" s="287">
        <v>0.0</v>
      </c>
      <c r="N28" s="287">
        <v>0.0</v>
      </c>
      <c r="O28" s="287">
        <v>0.0</v>
      </c>
      <c r="P28" s="390">
        <v>20.0</v>
      </c>
      <c r="Q28" s="287">
        <v>0.0</v>
      </c>
      <c r="R28" s="287">
        <v>0.0</v>
      </c>
      <c r="S28" s="287"/>
      <c r="T28" s="391"/>
    </row>
    <row r="29">
      <c r="A29" s="367"/>
      <c r="B29" s="394" t="s">
        <v>502</v>
      </c>
      <c r="C29" s="287">
        <v>0.0</v>
      </c>
      <c r="D29" s="287">
        <v>0.0</v>
      </c>
      <c r="E29" s="287">
        <v>0.0</v>
      </c>
      <c r="F29" s="287">
        <v>0.0</v>
      </c>
      <c r="G29" s="287">
        <v>0.0</v>
      </c>
      <c r="H29" s="287">
        <v>0.0</v>
      </c>
      <c r="I29" s="287">
        <v>0.0</v>
      </c>
      <c r="J29" s="287">
        <v>0.0</v>
      </c>
      <c r="K29" s="287">
        <v>0.0</v>
      </c>
      <c r="L29" s="287">
        <v>0.0</v>
      </c>
      <c r="M29" s="287">
        <v>0.0</v>
      </c>
      <c r="N29" s="287">
        <v>0.0</v>
      </c>
      <c r="O29" s="389">
        <v>0.0</v>
      </c>
      <c r="P29" s="390">
        <v>30.0</v>
      </c>
      <c r="Q29" s="287">
        <v>0.0</v>
      </c>
      <c r="R29" s="287">
        <v>0.0</v>
      </c>
      <c r="S29" s="287"/>
      <c r="T29" s="391"/>
    </row>
    <row r="30">
      <c r="A30" s="367"/>
      <c r="B30" s="394" t="s">
        <v>503</v>
      </c>
      <c r="C30" s="287">
        <v>0.0</v>
      </c>
      <c r="D30" s="287">
        <v>0.0</v>
      </c>
      <c r="E30" s="287">
        <v>0.0</v>
      </c>
      <c r="F30" s="287">
        <v>0.0</v>
      </c>
      <c r="G30" s="287">
        <v>0.0</v>
      </c>
      <c r="H30" s="287">
        <v>0.0</v>
      </c>
      <c r="I30" s="393">
        <v>1.0</v>
      </c>
      <c r="J30" s="287">
        <v>0.0</v>
      </c>
      <c r="K30" s="287">
        <v>0.0</v>
      </c>
      <c r="L30" s="287">
        <v>0.0</v>
      </c>
      <c r="M30" s="287">
        <v>0.0</v>
      </c>
      <c r="N30" s="287">
        <v>0.0</v>
      </c>
      <c r="O30" s="389">
        <v>0.0</v>
      </c>
      <c r="P30" s="287">
        <v>0.0</v>
      </c>
      <c r="Q30" s="287">
        <v>0.0</v>
      </c>
      <c r="R30" s="287">
        <v>0.0</v>
      </c>
      <c r="S30" s="287"/>
      <c r="T30" s="391"/>
    </row>
    <row r="31">
      <c r="A31" s="367"/>
      <c r="B31" s="394" t="s">
        <v>504</v>
      </c>
      <c r="C31" s="393">
        <v>50.0</v>
      </c>
      <c r="D31" s="287">
        <v>0.0</v>
      </c>
      <c r="E31" s="287">
        <v>0.0</v>
      </c>
      <c r="F31" s="287">
        <v>0.0</v>
      </c>
      <c r="G31" s="287">
        <v>0.0</v>
      </c>
      <c r="H31" s="287">
        <v>0.0</v>
      </c>
      <c r="I31" s="287">
        <v>0.0</v>
      </c>
      <c r="J31" s="287">
        <v>0.0</v>
      </c>
      <c r="K31" s="287">
        <v>0.0</v>
      </c>
      <c r="L31" s="287">
        <v>0.0</v>
      </c>
      <c r="M31" s="287">
        <v>0.0</v>
      </c>
      <c r="N31" s="287">
        <v>0.0</v>
      </c>
      <c r="O31" s="389">
        <v>0.0</v>
      </c>
      <c r="P31" s="287">
        <v>0.0</v>
      </c>
      <c r="Q31" s="287">
        <v>0.0</v>
      </c>
      <c r="R31" s="287">
        <v>0.0</v>
      </c>
      <c r="S31" s="287"/>
      <c r="T31" s="391"/>
    </row>
    <row r="32">
      <c r="A32" s="367"/>
      <c r="B32" s="385" t="s">
        <v>505</v>
      </c>
      <c r="C32" s="389">
        <v>0.0</v>
      </c>
      <c r="D32" s="386">
        <v>12500.0</v>
      </c>
      <c r="E32" s="389">
        <v>0.0</v>
      </c>
      <c r="F32" s="389">
        <v>0.0</v>
      </c>
      <c r="G32" s="389">
        <v>0.0</v>
      </c>
      <c r="H32" s="389">
        <v>0.0</v>
      </c>
      <c r="I32" s="389">
        <v>0.0</v>
      </c>
      <c r="J32" s="389">
        <v>0.0</v>
      </c>
      <c r="K32" s="389">
        <v>0.0</v>
      </c>
      <c r="L32" s="389">
        <v>0.0</v>
      </c>
      <c r="M32" s="287">
        <v>0.0</v>
      </c>
      <c r="N32" s="287">
        <v>0.0</v>
      </c>
      <c r="O32" s="287">
        <v>0.0</v>
      </c>
      <c r="P32" s="287">
        <v>0.0</v>
      </c>
      <c r="Q32" s="287">
        <v>0.0</v>
      </c>
      <c r="R32" s="287">
        <v>0.0</v>
      </c>
      <c r="S32" s="287">
        <v>0.0</v>
      </c>
      <c r="T32" s="391"/>
    </row>
    <row r="33">
      <c r="A33" s="367"/>
      <c r="B33" s="385" t="s">
        <v>506</v>
      </c>
      <c r="C33" s="389">
        <v>0.0</v>
      </c>
      <c r="D33" s="386">
        <v>12500.0</v>
      </c>
      <c r="E33" s="389">
        <v>0.0</v>
      </c>
      <c r="F33" s="389">
        <v>0.0</v>
      </c>
      <c r="G33" s="389">
        <v>0.0</v>
      </c>
      <c r="H33" s="389">
        <v>0.0</v>
      </c>
      <c r="I33" s="389">
        <v>0.0</v>
      </c>
      <c r="J33" s="287">
        <v>0.0</v>
      </c>
      <c r="K33" s="389">
        <v>0.0</v>
      </c>
      <c r="L33" s="389">
        <v>0.0</v>
      </c>
      <c r="M33" s="287">
        <v>0.0</v>
      </c>
      <c r="N33" s="287">
        <v>0.0</v>
      </c>
      <c r="O33" s="287">
        <v>0.0</v>
      </c>
      <c r="P33" s="287">
        <v>0.0</v>
      </c>
      <c r="Q33" s="287">
        <v>0.0</v>
      </c>
      <c r="R33" s="287">
        <v>0.0</v>
      </c>
      <c r="S33" s="287">
        <v>0.0</v>
      </c>
      <c r="T33" s="391"/>
    </row>
    <row r="34">
      <c r="A34" s="396"/>
      <c r="B34" s="385" t="s">
        <v>507</v>
      </c>
      <c r="C34" s="389">
        <v>0.0</v>
      </c>
      <c r="D34" s="389">
        <v>0.0</v>
      </c>
      <c r="E34" s="389">
        <v>0.0</v>
      </c>
      <c r="F34" s="386">
        <v>3.0</v>
      </c>
      <c r="G34" s="389">
        <v>0.0</v>
      </c>
      <c r="H34" s="389">
        <v>0.0</v>
      </c>
      <c r="I34" s="389">
        <v>0.0</v>
      </c>
      <c r="J34" s="287">
        <v>0.0</v>
      </c>
      <c r="K34" s="389">
        <v>0.0</v>
      </c>
      <c r="L34" s="389">
        <v>0.0</v>
      </c>
      <c r="M34" s="287">
        <v>0.0</v>
      </c>
      <c r="N34" s="287">
        <v>0.0</v>
      </c>
      <c r="O34" s="287">
        <v>0.0</v>
      </c>
      <c r="P34" s="287">
        <v>0.0</v>
      </c>
      <c r="Q34" s="287">
        <v>0.0</v>
      </c>
      <c r="R34" s="287">
        <v>0.0</v>
      </c>
      <c r="S34" s="287">
        <v>0.0</v>
      </c>
      <c r="T34" s="397"/>
    </row>
    <row r="35">
      <c r="A35" s="211"/>
      <c r="B35" s="385" t="s">
        <v>508</v>
      </c>
      <c r="C35" s="287">
        <v>0.0</v>
      </c>
      <c r="D35" s="389">
        <v>0.0</v>
      </c>
      <c r="E35" s="388">
        <v>1.0</v>
      </c>
      <c r="F35" s="287">
        <v>0.0</v>
      </c>
      <c r="G35" s="287">
        <v>0.0</v>
      </c>
      <c r="H35" s="287">
        <v>0.0</v>
      </c>
      <c r="I35" s="287">
        <v>0.0</v>
      </c>
      <c r="J35" s="287">
        <v>0.0</v>
      </c>
      <c r="K35" s="389">
        <v>0.0</v>
      </c>
      <c r="L35" s="389">
        <v>0.0</v>
      </c>
      <c r="M35" s="287">
        <v>0.0</v>
      </c>
      <c r="N35" s="287">
        <v>0.0</v>
      </c>
      <c r="O35" s="287">
        <v>0.0</v>
      </c>
      <c r="P35" s="287">
        <v>0.0</v>
      </c>
      <c r="Q35" s="287">
        <v>0.0</v>
      </c>
      <c r="R35" s="287">
        <v>0.0</v>
      </c>
      <c r="S35" s="287">
        <v>0.0</v>
      </c>
      <c r="T35" s="397"/>
    </row>
    <row r="36">
      <c r="A36" s="211"/>
      <c r="B36" s="385" t="s">
        <v>509</v>
      </c>
      <c r="C36" s="389">
        <v>0.0</v>
      </c>
      <c r="D36" s="389">
        <v>0.0</v>
      </c>
      <c r="E36" s="398">
        <v>0.0</v>
      </c>
      <c r="F36" s="398">
        <v>0.0</v>
      </c>
      <c r="G36" s="390">
        <v>5.0</v>
      </c>
      <c r="H36" s="398">
        <v>0.0</v>
      </c>
      <c r="I36" s="398">
        <v>0.0</v>
      </c>
      <c r="J36" s="389">
        <v>0.0</v>
      </c>
      <c r="K36" s="389">
        <v>0.0</v>
      </c>
      <c r="L36" s="389">
        <v>0.0</v>
      </c>
      <c r="M36" s="389">
        <v>0.0</v>
      </c>
      <c r="N36" s="287">
        <v>0.0</v>
      </c>
      <c r="O36" s="287">
        <v>0.0</v>
      </c>
      <c r="P36" s="287">
        <v>0.0</v>
      </c>
      <c r="Q36" s="287">
        <v>0.0</v>
      </c>
      <c r="R36" s="287">
        <v>0.0</v>
      </c>
      <c r="S36" s="287">
        <v>0.0</v>
      </c>
      <c r="T36" s="397"/>
    </row>
    <row r="37">
      <c r="A37" s="211"/>
      <c r="B37" s="385" t="s">
        <v>510</v>
      </c>
      <c r="C37" s="389">
        <v>0.0</v>
      </c>
      <c r="D37" s="389">
        <v>0.0</v>
      </c>
      <c r="E37" s="398">
        <v>0.0</v>
      </c>
      <c r="F37" s="398">
        <v>0.0</v>
      </c>
      <c r="G37" s="390">
        <v>5.0</v>
      </c>
      <c r="H37" s="398">
        <v>0.0</v>
      </c>
      <c r="I37" s="398">
        <v>0.0</v>
      </c>
      <c r="J37" s="389">
        <v>0.0</v>
      </c>
      <c r="K37" s="389">
        <v>0.0</v>
      </c>
      <c r="L37" s="389">
        <v>0.0</v>
      </c>
      <c r="M37" s="393">
        <v>0.0</v>
      </c>
      <c r="N37" s="287">
        <v>0.0</v>
      </c>
      <c r="O37" s="287">
        <v>0.0</v>
      </c>
      <c r="P37" s="287">
        <v>0.0</v>
      </c>
      <c r="Q37" s="287">
        <v>0.0</v>
      </c>
      <c r="R37" s="287">
        <v>0.0</v>
      </c>
      <c r="S37" s="287">
        <v>0.0</v>
      </c>
      <c r="T37" s="397"/>
    </row>
    <row r="38">
      <c r="A38" s="211"/>
      <c r="B38" s="385" t="s">
        <v>511</v>
      </c>
      <c r="C38" s="389">
        <v>0.0</v>
      </c>
      <c r="D38" s="389">
        <v>0.0</v>
      </c>
      <c r="E38" s="398">
        <v>0.0</v>
      </c>
      <c r="F38" s="398">
        <v>0.0</v>
      </c>
      <c r="G38" s="390">
        <v>5.0</v>
      </c>
      <c r="H38" s="398">
        <v>0.0</v>
      </c>
      <c r="I38" s="398">
        <v>0.0</v>
      </c>
      <c r="J38" s="389">
        <v>0.0</v>
      </c>
      <c r="K38" s="389">
        <v>0.0</v>
      </c>
      <c r="L38" s="389">
        <v>0.0</v>
      </c>
      <c r="M38" s="389">
        <v>0.0</v>
      </c>
      <c r="N38" s="287">
        <v>0.0</v>
      </c>
      <c r="O38" s="287">
        <v>0.0</v>
      </c>
      <c r="P38" s="287">
        <v>0.0</v>
      </c>
      <c r="Q38" s="287">
        <v>0.0</v>
      </c>
      <c r="R38" s="287">
        <v>0.0</v>
      </c>
      <c r="S38" s="287">
        <v>0.0</v>
      </c>
      <c r="T38" s="397"/>
    </row>
    <row r="39">
      <c r="A39" s="211"/>
      <c r="B39" s="385" t="s">
        <v>512</v>
      </c>
      <c r="C39" s="389">
        <v>0.0</v>
      </c>
      <c r="D39" s="389">
        <v>0.0</v>
      </c>
      <c r="E39" s="398">
        <v>0.0</v>
      </c>
      <c r="F39" s="398">
        <v>0.0</v>
      </c>
      <c r="G39" s="390">
        <v>5.0</v>
      </c>
      <c r="H39" s="398">
        <v>0.0</v>
      </c>
      <c r="I39" s="398">
        <v>0.0</v>
      </c>
      <c r="J39" s="393">
        <v>0.0</v>
      </c>
      <c r="K39" s="389">
        <v>0.0</v>
      </c>
      <c r="L39" s="389">
        <v>0.0</v>
      </c>
      <c r="M39" s="389">
        <v>0.0</v>
      </c>
      <c r="N39" s="287">
        <v>0.0</v>
      </c>
      <c r="O39" s="287">
        <v>0.0</v>
      </c>
      <c r="P39" s="287">
        <v>0.0</v>
      </c>
      <c r="Q39" s="287">
        <v>0.0</v>
      </c>
      <c r="R39" s="287">
        <v>0.0</v>
      </c>
      <c r="S39" s="287">
        <v>0.0</v>
      </c>
      <c r="T39" s="397"/>
    </row>
    <row r="40">
      <c r="A40" s="211"/>
      <c r="B40" s="385" t="s">
        <v>513</v>
      </c>
      <c r="C40" s="389">
        <v>0.0</v>
      </c>
      <c r="D40" s="389">
        <v>0.0</v>
      </c>
      <c r="E40" s="398">
        <v>0.0</v>
      </c>
      <c r="F40" s="398">
        <v>0.0</v>
      </c>
      <c r="G40" s="390">
        <v>10.0</v>
      </c>
      <c r="H40" s="398">
        <v>0.0</v>
      </c>
      <c r="I40" s="398">
        <v>0.0</v>
      </c>
      <c r="J40" s="389">
        <v>0.0</v>
      </c>
      <c r="K40" s="389">
        <v>0.0</v>
      </c>
      <c r="L40" s="389">
        <v>0.0</v>
      </c>
      <c r="M40" s="389">
        <v>0.0</v>
      </c>
      <c r="N40" s="287">
        <v>0.0</v>
      </c>
      <c r="O40" s="287">
        <v>0.0</v>
      </c>
      <c r="P40" s="287">
        <v>0.0</v>
      </c>
      <c r="Q40" s="287">
        <v>0.0</v>
      </c>
      <c r="R40" s="287">
        <v>0.0</v>
      </c>
      <c r="S40" s="287">
        <v>0.0</v>
      </c>
      <c r="T40" s="397"/>
    </row>
    <row r="41">
      <c r="A41" s="211"/>
      <c r="B41" s="394" t="s">
        <v>514</v>
      </c>
      <c r="C41" s="389">
        <v>0.0</v>
      </c>
      <c r="D41" s="389">
        <v>0.0</v>
      </c>
      <c r="E41" s="398">
        <v>0.0</v>
      </c>
      <c r="F41" s="398">
        <v>0.0</v>
      </c>
      <c r="G41" s="398">
        <v>0.0</v>
      </c>
      <c r="H41" s="390">
        <v>5.0</v>
      </c>
      <c r="I41" s="398">
        <v>0.0</v>
      </c>
      <c r="J41" s="389">
        <v>0.0</v>
      </c>
      <c r="K41" s="389">
        <v>0.0</v>
      </c>
      <c r="L41" s="389">
        <v>0.0</v>
      </c>
      <c r="M41" s="389">
        <v>0.0</v>
      </c>
      <c r="N41" s="389">
        <v>0.0</v>
      </c>
      <c r="O41" s="287">
        <v>0.0</v>
      </c>
      <c r="P41" s="389">
        <v>0.0</v>
      </c>
      <c r="Q41" s="389">
        <v>0.0</v>
      </c>
      <c r="R41" s="389">
        <v>0.0</v>
      </c>
      <c r="S41" s="389">
        <v>0.0</v>
      </c>
      <c r="T41" s="397"/>
    </row>
    <row r="42">
      <c r="A42" s="211"/>
      <c r="B42" s="394" t="s">
        <v>515</v>
      </c>
      <c r="C42" s="389">
        <v>0.0</v>
      </c>
      <c r="D42" s="389">
        <v>0.0</v>
      </c>
      <c r="E42" s="398">
        <v>0.0</v>
      </c>
      <c r="F42" s="398">
        <v>0.0</v>
      </c>
      <c r="G42" s="398">
        <v>0.0</v>
      </c>
      <c r="H42" s="390">
        <v>5.0</v>
      </c>
      <c r="I42" s="398">
        <v>0.0</v>
      </c>
      <c r="J42" s="389">
        <v>0.0</v>
      </c>
      <c r="K42" s="389">
        <v>0.0</v>
      </c>
      <c r="L42" s="389">
        <v>0.0</v>
      </c>
      <c r="M42" s="389">
        <v>0.0</v>
      </c>
      <c r="N42" s="389">
        <v>0.0</v>
      </c>
      <c r="O42" s="287">
        <v>0.0</v>
      </c>
      <c r="P42" s="389">
        <v>0.0</v>
      </c>
      <c r="Q42" s="389">
        <v>0.0</v>
      </c>
      <c r="R42" s="389">
        <v>0.0</v>
      </c>
      <c r="S42" s="389">
        <v>0.0</v>
      </c>
      <c r="T42" s="397"/>
    </row>
    <row r="43">
      <c r="A43" s="211"/>
      <c r="B43" s="394" t="s">
        <v>516</v>
      </c>
      <c r="C43" s="389">
        <v>0.0</v>
      </c>
      <c r="D43" s="389">
        <v>0.0</v>
      </c>
      <c r="E43" s="398">
        <v>0.0</v>
      </c>
      <c r="F43" s="398">
        <v>0.0</v>
      </c>
      <c r="G43" s="398">
        <v>0.0</v>
      </c>
      <c r="H43" s="390">
        <v>5.0</v>
      </c>
      <c r="I43" s="398">
        <v>0.0</v>
      </c>
      <c r="J43" s="389">
        <v>0.0</v>
      </c>
      <c r="K43" s="389">
        <v>0.0</v>
      </c>
      <c r="L43" s="389">
        <v>0.0</v>
      </c>
      <c r="M43" s="389">
        <v>0.0</v>
      </c>
      <c r="N43" s="389">
        <v>0.0</v>
      </c>
      <c r="O43" s="287">
        <v>0.0</v>
      </c>
      <c r="P43" s="389">
        <v>0.0</v>
      </c>
      <c r="Q43" s="389">
        <v>0.0</v>
      </c>
      <c r="R43" s="389">
        <v>0.0</v>
      </c>
      <c r="S43" s="389">
        <v>0.0</v>
      </c>
      <c r="T43" s="397"/>
    </row>
    <row r="44">
      <c r="A44" s="211"/>
      <c r="B44" s="394" t="s">
        <v>517</v>
      </c>
      <c r="C44" s="389">
        <v>0.0</v>
      </c>
      <c r="D44" s="389">
        <v>0.0</v>
      </c>
      <c r="E44" s="398">
        <v>0.0</v>
      </c>
      <c r="F44" s="398">
        <v>0.0</v>
      </c>
      <c r="G44" s="398">
        <v>0.0</v>
      </c>
      <c r="H44" s="390">
        <v>5.0</v>
      </c>
      <c r="I44" s="398">
        <v>0.0</v>
      </c>
      <c r="J44" s="389">
        <v>0.0</v>
      </c>
      <c r="K44" s="389">
        <v>0.0</v>
      </c>
      <c r="L44" s="389">
        <v>0.0</v>
      </c>
      <c r="M44" s="389">
        <v>0.0</v>
      </c>
      <c r="N44" s="389">
        <v>0.0</v>
      </c>
      <c r="O44" s="287">
        <v>0.0</v>
      </c>
      <c r="P44" s="389">
        <v>0.0</v>
      </c>
      <c r="Q44" s="389">
        <v>0.0</v>
      </c>
      <c r="R44" s="389">
        <v>0.0</v>
      </c>
      <c r="S44" s="389">
        <v>0.0</v>
      </c>
      <c r="T44" s="397"/>
    </row>
    <row r="45">
      <c r="A45" s="211"/>
      <c r="B45" s="385" t="s">
        <v>518</v>
      </c>
      <c r="C45" s="389">
        <v>0.0</v>
      </c>
      <c r="D45" s="389">
        <v>0.0</v>
      </c>
      <c r="E45" s="398">
        <v>0.0</v>
      </c>
      <c r="F45" s="398">
        <v>0.0</v>
      </c>
      <c r="G45" s="398">
        <v>0.0</v>
      </c>
      <c r="H45" s="398">
        <v>0.0</v>
      </c>
      <c r="I45" s="390">
        <v>1.0</v>
      </c>
      <c r="J45" s="389">
        <v>0.0</v>
      </c>
      <c r="K45" s="389">
        <v>0.0</v>
      </c>
      <c r="L45" s="389">
        <v>0.0</v>
      </c>
      <c r="M45" s="389">
        <v>0.0</v>
      </c>
      <c r="N45" s="389">
        <v>0.0</v>
      </c>
      <c r="O45" s="287">
        <v>0.0</v>
      </c>
      <c r="P45" s="389">
        <v>0.0</v>
      </c>
      <c r="Q45" s="389">
        <v>0.0</v>
      </c>
      <c r="R45" s="389">
        <v>0.0</v>
      </c>
      <c r="S45" s="389">
        <v>0.0</v>
      </c>
      <c r="T45" s="397"/>
    </row>
    <row r="46">
      <c r="A46" s="211"/>
      <c r="B46" s="394" t="s">
        <v>519</v>
      </c>
      <c r="C46" s="389">
        <v>0.0</v>
      </c>
      <c r="D46" s="389">
        <v>0.0</v>
      </c>
      <c r="E46" s="398">
        <v>0.0</v>
      </c>
      <c r="F46" s="398">
        <v>0.0</v>
      </c>
      <c r="G46" s="398">
        <v>0.0</v>
      </c>
      <c r="H46" s="398">
        <v>0.0</v>
      </c>
      <c r="I46" s="390">
        <v>1.0</v>
      </c>
      <c r="J46" s="389">
        <v>0.0</v>
      </c>
      <c r="K46" s="389">
        <v>0.0</v>
      </c>
      <c r="L46" s="389">
        <v>0.0</v>
      </c>
      <c r="M46" s="389">
        <v>0.0</v>
      </c>
      <c r="N46" s="389">
        <v>0.0</v>
      </c>
      <c r="O46" s="287">
        <v>0.0</v>
      </c>
      <c r="P46" s="389">
        <v>0.0</v>
      </c>
      <c r="Q46" s="389">
        <v>0.0</v>
      </c>
      <c r="R46" s="389">
        <v>0.0</v>
      </c>
      <c r="S46" s="389">
        <v>0.0</v>
      </c>
      <c r="T46" s="397"/>
    </row>
    <row r="47">
      <c r="A47" s="211"/>
      <c r="B47" s="394" t="s">
        <v>520</v>
      </c>
      <c r="C47" s="389">
        <v>0.0</v>
      </c>
      <c r="D47" s="389">
        <v>0.0</v>
      </c>
      <c r="E47" s="398">
        <v>0.0</v>
      </c>
      <c r="F47" s="398">
        <v>0.0</v>
      </c>
      <c r="G47" s="398">
        <v>0.0</v>
      </c>
      <c r="H47" s="398">
        <v>0.0</v>
      </c>
      <c r="I47" s="390">
        <v>1.0</v>
      </c>
      <c r="J47" s="389">
        <v>0.0</v>
      </c>
      <c r="K47" s="389">
        <v>0.0</v>
      </c>
      <c r="L47" s="389">
        <v>0.0</v>
      </c>
      <c r="M47" s="389">
        <v>0.0</v>
      </c>
      <c r="N47" s="389">
        <v>0.0</v>
      </c>
      <c r="O47" s="287">
        <v>0.0</v>
      </c>
      <c r="P47" s="389">
        <v>0.0</v>
      </c>
      <c r="Q47" s="389">
        <v>0.0</v>
      </c>
      <c r="R47" s="389">
        <v>0.0</v>
      </c>
      <c r="S47" s="389">
        <v>0.0</v>
      </c>
      <c r="T47" s="397"/>
    </row>
    <row r="48">
      <c r="A48" s="211"/>
      <c r="B48" s="394" t="s">
        <v>521</v>
      </c>
      <c r="C48" s="389">
        <v>0.0</v>
      </c>
      <c r="D48" s="389">
        <v>0.0</v>
      </c>
      <c r="E48" s="390">
        <v>1.0</v>
      </c>
      <c r="F48" s="398">
        <v>0.0</v>
      </c>
      <c r="G48" s="398">
        <v>0.0</v>
      </c>
      <c r="H48" s="398">
        <v>0.0</v>
      </c>
      <c r="I48" s="398">
        <v>0.0</v>
      </c>
      <c r="J48" s="389">
        <v>0.0</v>
      </c>
      <c r="K48" s="389">
        <v>0.0</v>
      </c>
      <c r="L48" s="389">
        <v>0.0</v>
      </c>
      <c r="M48" s="389">
        <v>0.0</v>
      </c>
      <c r="N48" s="389">
        <v>0.0</v>
      </c>
      <c r="O48" s="393">
        <v>0.0</v>
      </c>
      <c r="P48" s="389">
        <v>0.0</v>
      </c>
      <c r="Q48" s="389">
        <v>0.0</v>
      </c>
      <c r="R48" s="389">
        <v>0.0</v>
      </c>
      <c r="S48" s="389">
        <v>0.0</v>
      </c>
      <c r="T48" s="397"/>
    </row>
    <row r="49">
      <c r="A49" s="211"/>
      <c r="B49" s="394" t="s">
        <v>522</v>
      </c>
      <c r="C49" s="389">
        <v>0.0</v>
      </c>
      <c r="D49" s="389">
        <v>0.0</v>
      </c>
      <c r="E49" s="390">
        <v>1.0</v>
      </c>
      <c r="F49" s="398">
        <v>0.0</v>
      </c>
      <c r="G49" s="398">
        <v>0.0</v>
      </c>
      <c r="H49" s="398">
        <v>0.0</v>
      </c>
      <c r="I49" s="398">
        <v>0.0</v>
      </c>
      <c r="J49" s="389">
        <v>0.0</v>
      </c>
      <c r="K49" s="389">
        <v>0.0</v>
      </c>
      <c r="L49" s="389">
        <v>0.0</v>
      </c>
      <c r="M49" s="389">
        <v>0.0</v>
      </c>
      <c r="N49" s="389">
        <v>0.0</v>
      </c>
      <c r="O49" s="393">
        <v>0.0</v>
      </c>
      <c r="P49" s="389">
        <v>0.0</v>
      </c>
      <c r="Q49" s="389">
        <v>0.0</v>
      </c>
      <c r="R49" s="389">
        <v>0.0</v>
      </c>
      <c r="S49" s="389">
        <v>0.0</v>
      </c>
      <c r="T49" s="397"/>
    </row>
    <row r="50">
      <c r="A50" s="211"/>
      <c r="B50" s="399" t="s">
        <v>523</v>
      </c>
      <c r="C50" s="389">
        <v>0.0</v>
      </c>
      <c r="D50" s="389">
        <v>0.0</v>
      </c>
      <c r="E50" s="398">
        <v>0.0</v>
      </c>
      <c r="F50" s="398">
        <v>0.0</v>
      </c>
      <c r="G50" s="398">
        <v>0.0</v>
      </c>
      <c r="H50" s="398">
        <v>0.0</v>
      </c>
      <c r="I50" s="398">
        <v>0.0</v>
      </c>
      <c r="J50" s="389">
        <v>0.0</v>
      </c>
      <c r="K50" s="389">
        <v>0.0</v>
      </c>
      <c r="L50" s="389">
        <v>0.0</v>
      </c>
      <c r="M50" s="389">
        <v>0.0</v>
      </c>
      <c r="N50" s="389">
        <v>0.0</v>
      </c>
      <c r="O50" s="393">
        <v>5.0</v>
      </c>
      <c r="P50" s="389">
        <v>0.0</v>
      </c>
      <c r="Q50" s="389">
        <v>0.0</v>
      </c>
      <c r="R50" s="389">
        <v>0.0</v>
      </c>
      <c r="S50" s="389">
        <v>0.0</v>
      </c>
      <c r="T50" s="397"/>
    </row>
    <row r="51">
      <c r="A51" s="211"/>
      <c r="B51" s="399" t="s">
        <v>524</v>
      </c>
      <c r="C51" s="389">
        <v>0.0</v>
      </c>
      <c r="D51" s="389">
        <v>0.0</v>
      </c>
      <c r="E51" s="398">
        <v>0.0</v>
      </c>
      <c r="F51" s="398">
        <v>0.0</v>
      </c>
      <c r="G51" s="398">
        <v>0.0</v>
      </c>
      <c r="H51" s="398">
        <v>0.0</v>
      </c>
      <c r="I51" s="398">
        <v>0.0</v>
      </c>
      <c r="J51" s="389">
        <v>0.0</v>
      </c>
      <c r="K51" s="389">
        <v>0.0</v>
      </c>
      <c r="L51" s="389">
        <v>0.0</v>
      </c>
      <c r="M51" s="389">
        <v>0.0</v>
      </c>
      <c r="N51" s="389">
        <v>0.0</v>
      </c>
      <c r="O51" s="393">
        <v>15.0</v>
      </c>
      <c r="P51" s="389">
        <v>0.0</v>
      </c>
      <c r="Q51" s="389">
        <v>0.0</v>
      </c>
      <c r="R51" s="389">
        <v>0.0</v>
      </c>
      <c r="S51" s="389">
        <v>0.0</v>
      </c>
      <c r="T51" s="397"/>
    </row>
    <row r="52">
      <c r="A52" s="211"/>
      <c r="B52" s="399" t="s">
        <v>525</v>
      </c>
      <c r="C52" s="389">
        <v>0.0</v>
      </c>
      <c r="D52" s="389">
        <v>0.0</v>
      </c>
      <c r="E52" s="398">
        <v>0.0</v>
      </c>
      <c r="F52" s="398">
        <v>0.0</v>
      </c>
      <c r="G52" s="398">
        <v>0.0</v>
      </c>
      <c r="H52" s="398">
        <v>0.0</v>
      </c>
      <c r="I52" s="398">
        <v>0.0</v>
      </c>
      <c r="J52" s="389">
        <v>0.0</v>
      </c>
      <c r="K52" s="389">
        <v>0.0</v>
      </c>
      <c r="L52" s="389">
        <v>0.0</v>
      </c>
      <c r="M52" s="389">
        <v>0.0</v>
      </c>
      <c r="N52" s="389">
        <v>0.0</v>
      </c>
      <c r="O52" s="393">
        <v>20.0</v>
      </c>
      <c r="P52" s="389">
        <v>0.0</v>
      </c>
      <c r="Q52" s="389">
        <v>0.0</v>
      </c>
      <c r="R52" s="389">
        <v>0.0</v>
      </c>
      <c r="S52" s="389">
        <v>0.0</v>
      </c>
      <c r="T52" s="397"/>
    </row>
    <row r="53" ht="7.5" customHeight="1">
      <c r="A53" s="211"/>
      <c r="B53" s="400"/>
      <c r="C53" s="401"/>
      <c r="D53" s="372"/>
      <c r="E53" s="372"/>
      <c r="F53" s="401"/>
      <c r="G53" s="401"/>
      <c r="H53" s="401"/>
      <c r="I53" s="401"/>
      <c r="J53" s="401"/>
      <c r="K53" s="401"/>
      <c r="L53" s="401"/>
      <c r="M53" s="401"/>
      <c r="N53" s="401"/>
      <c r="O53" s="402"/>
      <c r="P53" s="402"/>
      <c r="Q53" s="402"/>
      <c r="R53" s="402"/>
      <c r="S53" s="402"/>
      <c r="T53" s="402"/>
    </row>
    <row r="54">
      <c r="A54" s="211"/>
      <c r="B54" s="403" t="s">
        <v>193</v>
      </c>
      <c r="C54" s="295">
        <f t="shared" ref="C54:S54" si="1">sum(C10:C52)</f>
        <v>100</v>
      </c>
      <c r="D54" s="295">
        <f t="shared" si="1"/>
        <v>25000</v>
      </c>
      <c r="E54" s="295">
        <f t="shared" si="1"/>
        <v>5</v>
      </c>
      <c r="F54" s="295">
        <f t="shared" si="1"/>
        <v>3</v>
      </c>
      <c r="G54" s="295">
        <f t="shared" si="1"/>
        <v>30</v>
      </c>
      <c r="H54" s="295">
        <f t="shared" si="1"/>
        <v>20</v>
      </c>
      <c r="I54" s="295">
        <f t="shared" si="1"/>
        <v>5</v>
      </c>
      <c r="J54" s="295">
        <f t="shared" si="1"/>
        <v>0</v>
      </c>
      <c r="K54" s="295">
        <f t="shared" si="1"/>
        <v>0</v>
      </c>
      <c r="L54" s="295">
        <f t="shared" si="1"/>
        <v>0</v>
      </c>
      <c r="M54" s="295">
        <f t="shared" si="1"/>
        <v>0</v>
      </c>
      <c r="N54" s="295">
        <f t="shared" si="1"/>
        <v>0</v>
      </c>
      <c r="O54" s="295">
        <f t="shared" si="1"/>
        <v>40</v>
      </c>
      <c r="P54" s="295">
        <f t="shared" si="1"/>
        <v>100</v>
      </c>
      <c r="Q54" s="295">
        <f t="shared" si="1"/>
        <v>100</v>
      </c>
      <c r="R54" s="295">
        <f t="shared" si="1"/>
        <v>850</v>
      </c>
      <c r="S54" s="295">
        <f t="shared" si="1"/>
        <v>850</v>
      </c>
      <c r="T54" s="401"/>
    </row>
    <row r="55">
      <c r="A55" s="211"/>
      <c r="B55" s="404"/>
      <c r="C55" s="397"/>
      <c r="D55" s="397"/>
      <c r="E55" s="397"/>
      <c r="F55" s="397"/>
      <c r="G55" s="397"/>
      <c r="H55" s="397"/>
      <c r="I55" s="397"/>
      <c r="J55" s="397"/>
      <c r="K55" s="397"/>
      <c r="L55" s="397"/>
      <c r="M55" s="397"/>
      <c r="N55" s="397"/>
      <c r="O55" s="397"/>
      <c r="P55" s="397"/>
      <c r="Q55" s="397"/>
      <c r="R55" s="397"/>
      <c r="S55" s="397"/>
      <c r="T55" s="401"/>
    </row>
    <row r="56">
      <c r="A56" s="211"/>
      <c r="B56" s="404"/>
      <c r="C56" s="401"/>
      <c r="D56" s="401"/>
      <c r="E56" s="401"/>
      <c r="F56" s="401"/>
      <c r="G56" s="401"/>
      <c r="H56" s="401"/>
      <c r="I56" s="401"/>
      <c r="J56" s="401"/>
      <c r="K56" s="401"/>
      <c r="L56" s="401"/>
      <c r="M56" s="401"/>
      <c r="N56" s="401"/>
      <c r="O56" s="401"/>
      <c r="P56" s="401"/>
      <c r="Q56" s="401"/>
      <c r="R56" s="401"/>
      <c r="S56" s="401"/>
      <c r="T56" s="401"/>
    </row>
    <row r="57">
      <c r="A57" s="211"/>
      <c r="B57" s="404"/>
      <c r="C57" s="401"/>
      <c r="D57" s="401"/>
      <c r="E57" s="401"/>
      <c r="F57" s="401"/>
      <c r="G57" s="401"/>
      <c r="H57" s="401"/>
      <c r="I57" s="401"/>
      <c r="J57" s="401"/>
      <c r="K57" s="401"/>
      <c r="L57" s="401"/>
      <c r="M57" s="401"/>
      <c r="N57" s="401"/>
      <c r="O57" s="401"/>
      <c r="P57" s="401"/>
      <c r="Q57" s="401"/>
      <c r="R57" s="401"/>
      <c r="S57" s="401"/>
      <c r="T57" s="401"/>
    </row>
    <row r="58">
      <c r="A58" s="211"/>
      <c r="B58" s="404"/>
      <c r="C58" s="401"/>
      <c r="D58" s="401"/>
      <c r="E58" s="401"/>
      <c r="F58" s="401"/>
      <c r="G58" s="401"/>
      <c r="H58" s="401"/>
      <c r="I58" s="401"/>
      <c r="J58" s="401"/>
      <c r="K58" s="401"/>
      <c r="L58" s="401"/>
      <c r="M58" s="401"/>
      <c r="N58" s="401"/>
      <c r="O58" s="401"/>
      <c r="P58" s="401"/>
      <c r="Q58" s="401"/>
      <c r="R58" s="401"/>
      <c r="S58" s="401"/>
      <c r="T58" s="401"/>
    </row>
  </sheetData>
  <conditionalFormatting sqref="C10:S52">
    <cfRule type="cellIs" dxfId="3" priority="1" operator="greaterThan">
      <formula>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6.38"/>
    <col customWidth="1" min="5" max="5" width="20.63"/>
    <col customWidth="1" min="6" max="6" width="14.38"/>
    <col customWidth="1" min="7" max="7" width="11.13"/>
    <col customWidth="1" min="8" max="8" width="10.0"/>
    <col customWidth="1" min="9" max="9" width="17.13"/>
    <col customWidth="1" min="10" max="10" width="11.38"/>
    <col customWidth="1" min="14" max="17" width="6.38"/>
    <col customWidth="1" min="18" max="18" width="7.75"/>
  </cols>
  <sheetData>
    <row r="1">
      <c r="A1" s="405" t="s">
        <v>22</v>
      </c>
      <c r="B1" s="406"/>
      <c r="C1" s="42"/>
      <c r="D1" s="42"/>
      <c r="E1" s="42"/>
      <c r="F1" s="42"/>
      <c r="G1" s="42"/>
      <c r="H1" s="42"/>
      <c r="I1" s="42"/>
      <c r="J1" s="42"/>
      <c r="K1" s="42"/>
      <c r="L1" s="42"/>
      <c r="M1" s="40"/>
      <c r="N1" s="40"/>
      <c r="O1" s="40"/>
      <c r="P1" s="40"/>
      <c r="Q1" s="40"/>
      <c r="R1" s="40"/>
    </row>
    <row r="2">
      <c r="A2" s="407"/>
      <c r="B2" s="408" t="s">
        <v>526</v>
      </c>
      <c r="C2" s="407"/>
      <c r="D2" s="407"/>
      <c r="E2" s="407"/>
      <c r="F2" s="407"/>
      <c r="H2" s="407"/>
      <c r="I2" s="407"/>
      <c r="J2" s="409" t="s">
        <v>527</v>
      </c>
      <c r="K2" s="407"/>
      <c r="L2" s="407"/>
      <c r="M2" s="407"/>
      <c r="N2" s="407"/>
      <c r="O2" s="407"/>
      <c r="P2" s="407"/>
      <c r="Q2" s="407"/>
      <c r="R2" s="407"/>
    </row>
    <row r="3">
      <c r="A3" s="410"/>
      <c r="B3" s="411"/>
      <c r="C3" s="46"/>
      <c r="D3" s="412"/>
      <c r="E3" s="47"/>
      <c r="F3" s="47"/>
      <c r="G3" s="47"/>
      <c r="H3" s="47"/>
      <c r="I3" s="47"/>
      <c r="J3" s="413"/>
      <c r="K3" s="410"/>
      <c r="L3" s="410"/>
      <c r="M3" s="410"/>
      <c r="N3" s="410"/>
      <c r="O3" s="410"/>
      <c r="P3" s="410"/>
      <c r="Q3" s="410"/>
      <c r="R3" s="410"/>
    </row>
    <row r="4" ht="22.5" customHeight="1">
      <c r="A4" s="40"/>
      <c r="B4" s="408"/>
      <c r="C4" s="47"/>
      <c r="D4" s="48"/>
      <c r="E4" s="47"/>
      <c r="F4" s="47"/>
      <c r="G4" s="47"/>
      <c r="H4" s="47"/>
      <c r="I4" s="47"/>
      <c r="J4" s="49"/>
      <c r="K4" s="40"/>
      <c r="L4" s="40"/>
      <c r="M4" s="40"/>
      <c r="N4" s="40"/>
      <c r="O4" s="40"/>
      <c r="P4" s="40"/>
      <c r="Q4" s="40"/>
      <c r="R4" s="40"/>
    </row>
    <row r="5" ht="54.0" customHeight="1">
      <c r="A5" s="40"/>
      <c r="B5" s="408" t="s">
        <v>528</v>
      </c>
      <c r="C5" s="47"/>
      <c r="D5" s="47"/>
      <c r="E5" s="47"/>
      <c r="F5" s="47"/>
      <c r="G5" s="47"/>
      <c r="H5" s="47"/>
      <c r="I5" s="47"/>
      <c r="J5" s="49" t="s">
        <v>529</v>
      </c>
      <c r="K5" s="40"/>
      <c r="L5" s="40"/>
      <c r="M5" s="40"/>
      <c r="N5" s="40"/>
      <c r="O5" s="40"/>
      <c r="P5" s="40"/>
      <c r="Q5" s="40"/>
      <c r="R5" s="40"/>
    </row>
    <row r="6">
      <c r="A6" s="407"/>
      <c r="B6" s="408"/>
      <c r="C6" s="407"/>
      <c r="D6" s="414"/>
      <c r="E6" s="407"/>
      <c r="F6" s="407"/>
      <c r="G6" s="409"/>
      <c r="H6" s="407"/>
      <c r="I6" s="407"/>
      <c r="J6" s="293"/>
      <c r="K6" s="407"/>
      <c r="L6" s="407"/>
      <c r="M6" s="407"/>
      <c r="N6" s="407"/>
      <c r="O6" s="407"/>
      <c r="P6" s="407"/>
      <c r="Q6" s="407"/>
      <c r="R6" s="407"/>
    </row>
    <row r="7">
      <c r="A7" s="407"/>
      <c r="C7" s="407"/>
      <c r="D7" s="407"/>
      <c r="E7" s="407"/>
      <c r="F7" s="407"/>
      <c r="G7" s="409"/>
      <c r="H7" s="407"/>
      <c r="I7" s="407"/>
      <c r="J7" s="415"/>
      <c r="K7" s="407"/>
      <c r="L7" s="407"/>
      <c r="M7" s="407"/>
      <c r="N7" s="407"/>
      <c r="O7" s="407"/>
      <c r="P7" s="407"/>
      <c r="Q7" s="407"/>
      <c r="R7" s="407"/>
    </row>
    <row r="8">
      <c r="A8" s="410"/>
      <c r="B8" s="411"/>
      <c r="C8" s="411"/>
      <c r="E8" s="410"/>
      <c r="F8" s="410"/>
      <c r="G8" s="416"/>
      <c r="H8" s="410"/>
      <c r="I8" s="410"/>
      <c r="J8" s="410"/>
      <c r="K8" s="410"/>
      <c r="L8" s="410"/>
      <c r="M8" s="410"/>
      <c r="N8" s="410"/>
      <c r="O8" s="410"/>
      <c r="P8" s="410"/>
      <c r="Q8" s="410"/>
      <c r="R8" s="410"/>
    </row>
    <row r="9">
      <c r="A9" s="40"/>
      <c r="B9" s="417"/>
      <c r="C9" s="293"/>
      <c r="D9" s="40"/>
      <c r="E9" s="40"/>
      <c r="F9" s="40"/>
      <c r="G9" s="418"/>
      <c r="H9" s="40"/>
      <c r="I9" s="40"/>
      <c r="J9" s="40"/>
      <c r="K9" s="40"/>
      <c r="L9" s="40"/>
      <c r="M9" s="40"/>
      <c r="N9" s="40"/>
      <c r="O9" s="40"/>
      <c r="P9" s="40"/>
      <c r="Q9" s="40"/>
      <c r="R9" s="40"/>
    </row>
    <row r="10">
      <c r="A10" s="40"/>
      <c r="B10" s="315"/>
      <c r="C10" s="293"/>
      <c r="D10" s="293"/>
      <c r="E10" s="40"/>
      <c r="F10" s="40"/>
      <c r="G10" s="418"/>
      <c r="H10" s="40"/>
      <c r="I10" s="40"/>
      <c r="J10" s="40"/>
      <c r="K10" s="40"/>
      <c r="L10" s="40"/>
      <c r="M10" s="40"/>
      <c r="N10" s="40"/>
      <c r="O10" s="40"/>
      <c r="P10" s="40"/>
      <c r="Q10" s="40"/>
      <c r="R10" s="40"/>
    </row>
    <row r="11">
      <c r="A11" s="419" t="s">
        <v>530</v>
      </c>
      <c r="B11" s="420"/>
      <c r="C11" s="42"/>
      <c r="D11" s="42"/>
      <c r="E11" s="42"/>
      <c r="F11" s="42"/>
      <c r="G11" s="42"/>
      <c r="H11" s="42"/>
      <c r="I11" s="42"/>
      <c r="J11" s="42"/>
      <c r="K11" s="42"/>
      <c r="L11" s="42"/>
      <c r="M11" s="40"/>
      <c r="N11" s="40"/>
      <c r="O11" s="40"/>
      <c r="P11" s="40"/>
      <c r="Q11" s="40"/>
      <c r="R11" s="40"/>
    </row>
    <row r="12" ht="10.5" customHeight="1">
      <c r="A12" s="40"/>
      <c r="B12" s="43"/>
      <c r="C12" s="44"/>
      <c r="D12" s="45"/>
      <c r="E12" s="45"/>
      <c r="F12" s="45"/>
      <c r="G12" s="45"/>
      <c r="H12" s="45"/>
      <c r="I12" s="45"/>
      <c r="J12" s="45"/>
      <c r="K12" s="45"/>
      <c r="L12" s="45"/>
      <c r="M12" s="40"/>
      <c r="N12" s="40"/>
      <c r="O12" s="40"/>
      <c r="P12" s="40"/>
      <c r="Q12" s="40"/>
      <c r="R12" s="40"/>
    </row>
    <row r="13">
      <c r="A13" s="40"/>
      <c r="B13" s="421" t="s">
        <v>531</v>
      </c>
      <c r="C13" s="422"/>
      <c r="D13" s="42"/>
      <c r="E13" s="42"/>
      <c r="F13" s="42"/>
      <c r="G13" s="42"/>
      <c r="H13" s="42"/>
      <c r="I13" s="42"/>
      <c r="J13" s="42"/>
      <c r="K13" s="42"/>
      <c r="L13" s="42"/>
      <c r="M13" s="40"/>
      <c r="N13" s="40"/>
      <c r="O13" s="40"/>
      <c r="P13" s="40"/>
      <c r="Q13" s="40"/>
      <c r="R13" s="40"/>
    </row>
    <row r="14" ht="6.0" customHeight="1">
      <c r="A14" s="40"/>
      <c r="B14" s="315"/>
      <c r="C14" s="40"/>
      <c r="D14" s="40"/>
      <c r="E14" s="40"/>
      <c r="F14" s="40"/>
      <c r="G14" s="418"/>
      <c r="H14" s="40"/>
      <c r="I14" s="40"/>
      <c r="J14" s="40"/>
      <c r="K14" s="40"/>
      <c r="L14" s="40"/>
      <c r="M14" s="40"/>
      <c r="N14" s="40"/>
      <c r="O14" s="40"/>
      <c r="P14" s="40"/>
      <c r="Q14" s="40"/>
      <c r="R14" s="40"/>
    </row>
    <row r="15">
      <c r="A15" s="40"/>
      <c r="B15" s="315" t="s">
        <v>532</v>
      </c>
      <c r="C15" s="40"/>
      <c r="D15" s="40"/>
      <c r="E15" s="40"/>
      <c r="F15" s="40"/>
      <c r="G15" s="418"/>
      <c r="H15" s="40"/>
      <c r="I15" s="40"/>
      <c r="J15" s="40"/>
      <c r="K15" s="40"/>
      <c r="L15" s="40"/>
      <c r="M15" s="40"/>
      <c r="N15" s="40"/>
      <c r="O15" s="40"/>
      <c r="P15" s="40"/>
      <c r="Q15" s="40"/>
      <c r="R15" s="40"/>
    </row>
    <row r="16">
      <c r="A16" s="40"/>
      <c r="B16" s="423"/>
      <c r="C16" s="424" t="s">
        <v>533</v>
      </c>
      <c r="D16" s="40"/>
      <c r="E16" s="40"/>
      <c r="F16" s="40"/>
      <c r="G16" s="418"/>
      <c r="H16" s="40"/>
      <c r="I16" s="40"/>
      <c r="J16" s="40"/>
      <c r="K16" s="40"/>
      <c r="L16" s="40"/>
      <c r="M16" s="40"/>
      <c r="N16" s="40"/>
      <c r="O16" s="40"/>
      <c r="P16" s="40"/>
      <c r="Q16" s="40"/>
      <c r="R16" s="40"/>
    </row>
    <row r="17">
      <c r="A17" s="40"/>
      <c r="B17" s="423"/>
      <c r="C17" s="424" t="s">
        <v>534</v>
      </c>
      <c r="D17" s="40"/>
      <c r="E17" s="40"/>
      <c r="F17" s="40"/>
      <c r="G17" s="418"/>
      <c r="H17" s="40"/>
      <c r="I17" s="40"/>
      <c r="J17" s="40"/>
      <c r="K17" s="40"/>
      <c r="L17" s="40"/>
      <c r="M17" s="40"/>
      <c r="N17" s="40"/>
      <c r="O17" s="40"/>
      <c r="P17" s="40"/>
      <c r="Q17" s="40"/>
      <c r="R17" s="40"/>
    </row>
    <row r="18">
      <c r="A18" s="40"/>
      <c r="B18" s="423"/>
      <c r="C18" s="424" t="s">
        <v>535</v>
      </c>
      <c r="D18" s="40"/>
      <c r="E18" s="40"/>
      <c r="F18" s="40"/>
      <c r="G18" s="418"/>
      <c r="H18" s="40"/>
      <c r="I18" s="40"/>
      <c r="J18" s="40"/>
      <c r="K18" s="40"/>
      <c r="L18" s="40"/>
      <c r="M18" s="40"/>
      <c r="N18" s="40"/>
      <c r="O18" s="40"/>
      <c r="P18" s="40"/>
      <c r="Q18" s="40"/>
      <c r="R18" s="40"/>
    </row>
    <row r="19">
      <c r="A19" s="40"/>
      <c r="B19" s="423"/>
      <c r="C19" s="425"/>
      <c r="D19" s="40"/>
      <c r="E19" s="40"/>
      <c r="F19" s="40"/>
      <c r="G19" s="418"/>
      <c r="H19" s="40"/>
      <c r="I19" s="40"/>
      <c r="J19" s="40"/>
      <c r="K19" s="40"/>
      <c r="L19" s="40"/>
      <c r="M19" s="40"/>
      <c r="N19" s="40"/>
      <c r="O19" s="40"/>
      <c r="P19" s="40"/>
      <c r="Q19" s="40"/>
      <c r="R19" s="40"/>
    </row>
    <row r="20">
      <c r="A20" s="40"/>
      <c r="B20" s="315" t="s">
        <v>536</v>
      </c>
      <c r="C20" s="40"/>
      <c r="D20" s="40"/>
      <c r="E20" s="40"/>
      <c r="F20" s="293"/>
      <c r="G20" s="418"/>
      <c r="H20" s="40"/>
      <c r="I20" s="40"/>
      <c r="J20" s="40"/>
      <c r="K20" s="40"/>
      <c r="L20" s="40"/>
      <c r="M20" s="40"/>
      <c r="N20" s="40"/>
      <c r="O20" s="40"/>
      <c r="P20" s="40"/>
      <c r="Q20" s="40"/>
      <c r="R20" s="40"/>
    </row>
    <row r="21">
      <c r="A21" s="40"/>
      <c r="B21" s="315"/>
      <c r="C21" s="426" t="s">
        <v>537</v>
      </c>
      <c r="D21" s="427"/>
      <c r="E21" s="428"/>
      <c r="F21" s="429" t="s">
        <v>538</v>
      </c>
      <c r="G21" s="430"/>
      <c r="H21" s="431"/>
      <c r="I21" s="429" t="s">
        <v>539</v>
      </c>
      <c r="J21" s="432"/>
      <c r="K21" s="432"/>
      <c r="L21" s="433"/>
      <c r="M21" s="293"/>
      <c r="N21" s="40"/>
      <c r="O21" s="40"/>
      <c r="P21" s="40"/>
      <c r="Q21" s="40"/>
      <c r="R21" s="40"/>
    </row>
    <row r="22" ht="25.5" customHeight="1">
      <c r="A22" s="40"/>
      <c r="B22" s="315"/>
      <c r="C22" s="309"/>
      <c r="E22" s="434"/>
      <c r="F22" s="435"/>
      <c r="G22" s="436"/>
      <c r="H22" s="437"/>
      <c r="I22" s="438"/>
      <c r="J22" s="436"/>
      <c r="K22" s="437"/>
      <c r="L22" s="433"/>
      <c r="M22" s="40"/>
      <c r="N22" s="40"/>
      <c r="O22" s="40"/>
      <c r="P22" s="40"/>
      <c r="Q22" s="40"/>
      <c r="R22" s="40"/>
    </row>
    <row r="23" ht="25.5" customHeight="1">
      <c r="A23" s="40"/>
      <c r="B23" s="315"/>
      <c r="C23" s="439"/>
      <c r="E23" s="434"/>
      <c r="F23" s="439"/>
      <c r="H23" s="434"/>
      <c r="K23" s="434"/>
      <c r="L23" s="433"/>
      <c r="M23" s="40"/>
      <c r="N23" s="40"/>
      <c r="O23" s="40"/>
      <c r="P23" s="40"/>
      <c r="Q23" s="40"/>
      <c r="R23" s="40"/>
    </row>
    <row r="24" ht="25.5" customHeight="1">
      <c r="A24" s="40"/>
      <c r="B24" s="315"/>
      <c r="C24" s="440"/>
      <c r="D24" s="441"/>
      <c r="E24" s="442"/>
      <c r="F24" s="440"/>
      <c r="G24" s="441"/>
      <c r="H24" s="442"/>
      <c r="I24" s="441"/>
      <c r="J24" s="441"/>
      <c r="K24" s="442"/>
      <c r="L24" s="433"/>
      <c r="M24" s="40"/>
      <c r="N24" s="40"/>
      <c r="O24" s="40"/>
      <c r="P24" s="40"/>
      <c r="Q24" s="40"/>
      <c r="R24" s="40"/>
    </row>
    <row r="25">
      <c r="A25" s="40"/>
      <c r="B25" s="315"/>
      <c r="C25" s="40"/>
      <c r="D25" s="40"/>
      <c r="E25" s="40"/>
      <c r="F25" s="293"/>
      <c r="G25" s="418"/>
      <c r="H25" s="40"/>
      <c r="I25" s="40"/>
      <c r="J25" s="40"/>
      <c r="K25" s="40"/>
      <c r="L25" s="40"/>
      <c r="M25" s="40"/>
      <c r="N25" s="40"/>
      <c r="O25" s="40"/>
      <c r="P25" s="40"/>
      <c r="Q25" s="40"/>
      <c r="R25" s="40"/>
    </row>
    <row r="26">
      <c r="A26" s="40"/>
      <c r="B26" s="315"/>
      <c r="C26" s="40"/>
      <c r="D26" s="40"/>
      <c r="E26" s="40"/>
      <c r="F26" s="293"/>
      <c r="G26" s="418"/>
      <c r="H26" s="40"/>
      <c r="I26" s="40"/>
      <c r="J26" s="40"/>
      <c r="K26" s="40"/>
      <c r="L26" s="40"/>
      <c r="M26" s="40"/>
      <c r="N26" s="40"/>
      <c r="O26" s="40"/>
      <c r="P26" s="40"/>
      <c r="Q26" s="40"/>
      <c r="R26" s="40"/>
    </row>
    <row r="27">
      <c r="A27" s="40"/>
      <c r="B27" s="315" t="s">
        <v>540</v>
      </c>
      <c r="C27" s="40"/>
      <c r="D27" s="40"/>
      <c r="E27" s="40"/>
      <c r="F27" s="293"/>
      <c r="G27" s="418"/>
      <c r="H27" s="40"/>
      <c r="I27" s="40"/>
      <c r="J27" s="40"/>
      <c r="K27" s="40"/>
      <c r="L27" s="40"/>
      <c r="M27" s="40"/>
      <c r="N27" s="40"/>
      <c r="O27" s="40"/>
      <c r="P27" s="40"/>
      <c r="Q27" s="40"/>
      <c r="R27" s="40"/>
    </row>
    <row r="28">
      <c r="A28" s="40"/>
      <c r="B28" s="417"/>
      <c r="C28" s="443"/>
      <c r="D28" s="40"/>
      <c r="E28" s="40"/>
      <c r="F28" s="293"/>
      <c r="G28" s="418"/>
      <c r="H28" s="40"/>
      <c r="I28" s="40"/>
      <c r="J28" s="40"/>
      <c r="K28" s="40"/>
      <c r="L28" s="40"/>
      <c r="M28" s="40"/>
      <c r="N28" s="40"/>
      <c r="O28" s="40"/>
      <c r="P28" s="40"/>
      <c r="Q28" s="40"/>
      <c r="R28" s="40"/>
    </row>
    <row r="29">
      <c r="A29" s="444"/>
      <c r="B29" s="445"/>
      <c r="C29" s="446" t="s">
        <v>541</v>
      </c>
      <c r="D29" s="447"/>
      <c r="F29" s="448"/>
      <c r="G29" s="449"/>
      <c r="H29" s="40"/>
      <c r="I29" s="40"/>
      <c r="J29" s="40"/>
      <c r="K29" s="40"/>
      <c r="L29" s="40"/>
      <c r="M29" s="40"/>
      <c r="N29" s="40"/>
      <c r="O29" s="40"/>
      <c r="P29" s="40"/>
      <c r="Q29" s="40"/>
      <c r="R29" s="40"/>
    </row>
    <row r="30">
      <c r="A30" s="444"/>
      <c r="B30" s="445"/>
      <c r="D30" s="447"/>
      <c r="F30" s="450"/>
      <c r="G30" s="418"/>
      <c r="H30" s="40"/>
      <c r="I30" s="40"/>
      <c r="J30" s="40"/>
      <c r="K30" s="40"/>
      <c r="L30" s="40"/>
      <c r="M30" s="40"/>
      <c r="N30" s="40"/>
      <c r="O30" s="40"/>
      <c r="P30" s="40"/>
      <c r="Q30" s="40"/>
      <c r="R30" s="40"/>
    </row>
    <row r="31">
      <c r="A31" s="444"/>
      <c r="B31" s="445"/>
      <c r="D31" s="451" t="s">
        <v>542</v>
      </c>
      <c r="E31" s="452"/>
      <c r="F31" s="453"/>
      <c r="G31" s="454"/>
      <c r="H31" s="455"/>
      <c r="I31" s="455"/>
      <c r="J31" s="455"/>
      <c r="K31" s="455"/>
      <c r="L31" s="40"/>
      <c r="M31" s="40"/>
      <c r="N31" s="40"/>
      <c r="O31" s="40"/>
      <c r="P31" s="40"/>
      <c r="Q31" s="40"/>
      <c r="R31" s="40"/>
    </row>
    <row r="32">
      <c r="A32" s="444"/>
      <c r="B32" s="445"/>
      <c r="D32" s="456" t="s">
        <v>543</v>
      </c>
      <c r="E32" s="457"/>
      <c r="F32" s="458"/>
      <c r="G32" s="459"/>
      <c r="H32" s="455"/>
      <c r="I32" s="455"/>
      <c r="J32" s="455"/>
      <c r="K32" s="40"/>
      <c r="L32" s="40"/>
      <c r="M32" s="40"/>
      <c r="N32" s="40"/>
      <c r="O32" s="40"/>
      <c r="P32" s="40"/>
      <c r="Q32" s="40"/>
      <c r="R32" s="40"/>
    </row>
    <row r="33">
      <c r="A33" s="444"/>
      <c r="B33" s="445"/>
      <c r="D33" s="460"/>
      <c r="E33" s="457"/>
      <c r="F33" s="458"/>
      <c r="G33" s="459"/>
      <c r="H33" s="455"/>
      <c r="I33" s="455"/>
      <c r="J33" s="455"/>
      <c r="K33" s="40"/>
      <c r="L33" s="40"/>
      <c r="M33" s="40"/>
      <c r="N33" s="40"/>
      <c r="O33" s="40"/>
      <c r="P33" s="40"/>
      <c r="Q33" s="40"/>
      <c r="R33" s="40"/>
    </row>
    <row r="34">
      <c r="A34" s="444"/>
      <c r="B34" s="445"/>
      <c r="D34" s="451" t="s">
        <v>544</v>
      </c>
      <c r="E34" s="452"/>
      <c r="F34" s="453"/>
      <c r="G34" s="455"/>
      <c r="H34" s="455"/>
      <c r="I34" s="455"/>
      <c r="J34" s="455"/>
      <c r="K34" s="455"/>
      <c r="L34" s="40"/>
      <c r="M34" s="40"/>
      <c r="N34" s="40"/>
      <c r="O34" s="40"/>
      <c r="P34" s="40"/>
      <c r="Q34" s="40"/>
      <c r="R34" s="40"/>
    </row>
    <row r="35" ht="22.5" customHeight="1">
      <c r="A35" s="444"/>
      <c r="B35" s="445"/>
      <c r="D35" s="456" t="s">
        <v>543</v>
      </c>
      <c r="E35" s="457"/>
      <c r="F35" s="458"/>
      <c r="G35" s="459"/>
      <c r="H35" s="459"/>
      <c r="I35" s="461"/>
      <c r="J35" s="461"/>
      <c r="K35" s="462"/>
      <c r="L35" s="462"/>
      <c r="M35" s="40"/>
      <c r="N35" s="40"/>
      <c r="O35" s="40"/>
      <c r="P35" s="40"/>
      <c r="Q35" s="40"/>
      <c r="R35" s="40"/>
    </row>
    <row r="36">
      <c r="A36" s="444"/>
      <c r="B36" s="445"/>
      <c r="D36" s="463"/>
      <c r="E36" s="457"/>
      <c r="F36" s="458"/>
      <c r="G36" s="459"/>
      <c r="H36" s="459"/>
      <c r="I36" s="464"/>
      <c r="J36" s="461"/>
      <c r="K36" s="462"/>
      <c r="L36" s="462"/>
      <c r="M36" s="40"/>
      <c r="N36" s="40"/>
      <c r="O36" s="40"/>
      <c r="P36" s="40"/>
      <c r="Q36" s="40"/>
      <c r="R36" s="40"/>
    </row>
    <row r="37">
      <c r="A37" s="444"/>
      <c r="B37" s="445"/>
      <c r="D37" s="451" t="s">
        <v>545</v>
      </c>
      <c r="E37" s="465"/>
      <c r="F37" s="453"/>
      <c r="G37" s="454"/>
      <c r="H37" s="455"/>
      <c r="I37" s="455"/>
      <c r="J37" s="461"/>
      <c r="K37" s="461"/>
      <c r="L37" s="462"/>
      <c r="M37" s="462"/>
      <c r="N37" s="40"/>
      <c r="O37" s="40"/>
      <c r="P37" s="40"/>
      <c r="Q37" s="40"/>
      <c r="R37" s="40"/>
    </row>
    <row r="38">
      <c r="A38" s="444"/>
      <c r="B38" s="445"/>
      <c r="D38" s="456" t="s">
        <v>543</v>
      </c>
      <c r="E38" s="457"/>
      <c r="F38" s="458"/>
      <c r="G38" s="459"/>
      <c r="H38" s="455"/>
      <c r="I38" s="461"/>
      <c r="J38" s="461"/>
      <c r="K38" s="462"/>
      <c r="L38" s="462"/>
      <c r="M38" s="40"/>
      <c r="N38" s="40"/>
      <c r="O38" s="40"/>
      <c r="P38" s="40"/>
      <c r="Q38" s="40"/>
      <c r="R38" s="40"/>
    </row>
    <row r="39">
      <c r="A39" s="444"/>
      <c r="B39" s="445"/>
      <c r="D39" s="466"/>
      <c r="E39" s="461"/>
      <c r="F39" s="455"/>
      <c r="G39" s="455"/>
      <c r="H39" s="455"/>
      <c r="I39" s="461"/>
      <c r="J39" s="461"/>
      <c r="K39" s="462"/>
      <c r="L39" s="462"/>
      <c r="M39" s="40"/>
      <c r="N39" s="40"/>
      <c r="O39" s="40"/>
      <c r="P39" s="40"/>
      <c r="Q39" s="40"/>
      <c r="R39" s="40"/>
    </row>
    <row r="40">
      <c r="A40" s="444"/>
      <c r="B40" s="445"/>
      <c r="D40" s="424"/>
      <c r="E40" s="464"/>
      <c r="F40" s="461"/>
      <c r="G40" s="455"/>
      <c r="H40" s="455"/>
      <c r="I40" s="455"/>
      <c r="J40" s="461"/>
      <c r="K40" s="461"/>
      <c r="L40" s="462"/>
      <c r="M40" s="462"/>
      <c r="N40" s="40"/>
      <c r="O40" s="40"/>
      <c r="P40" s="40"/>
      <c r="Q40" s="40"/>
      <c r="R40" s="40"/>
    </row>
    <row r="41">
      <c r="A41" s="444"/>
      <c r="B41" s="445"/>
      <c r="D41" s="467"/>
      <c r="E41" s="464"/>
      <c r="F41" s="464"/>
      <c r="G41" s="459"/>
      <c r="H41" s="459"/>
      <c r="I41" s="455"/>
      <c r="J41" s="461"/>
      <c r="K41" s="461"/>
      <c r="L41" s="462"/>
      <c r="M41" s="462"/>
      <c r="N41" s="40"/>
      <c r="O41" s="40"/>
      <c r="P41" s="40"/>
      <c r="Q41" s="40"/>
      <c r="R41" s="40"/>
    </row>
    <row r="42" ht="6.0" customHeight="1">
      <c r="A42" s="444"/>
      <c r="B42" s="445"/>
      <c r="C42" s="468"/>
      <c r="D42" s="40"/>
      <c r="E42" s="450"/>
      <c r="F42" s="293"/>
      <c r="G42" s="418"/>
      <c r="H42" s="40"/>
      <c r="I42" s="40"/>
      <c r="J42" s="40"/>
      <c r="K42" s="40"/>
      <c r="L42" s="40"/>
      <c r="M42" s="40"/>
      <c r="N42" s="40"/>
      <c r="O42" s="40"/>
      <c r="P42" s="40"/>
      <c r="Q42" s="40"/>
      <c r="R42" s="40"/>
    </row>
    <row r="43">
      <c r="A43" s="40"/>
      <c r="B43" s="417"/>
      <c r="C43" s="425"/>
      <c r="D43" s="40"/>
      <c r="E43" s="40"/>
      <c r="F43" s="293"/>
      <c r="G43" s="418"/>
      <c r="H43" s="40"/>
      <c r="I43" s="40"/>
      <c r="J43" s="40"/>
      <c r="K43" s="40"/>
      <c r="L43" s="40"/>
      <c r="M43" s="40"/>
      <c r="N43" s="40"/>
      <c r="O43" s="40"/>
      <c r="P43" s="40"/>
      <c r="Q43" s="40"/>
      <c r="R43" s="40"/>
    </row>
    <row r="44">
      <c r="A44" s="40"/>
      <c r="B44" s="421" t="s">
        <v>546</v>
      </c>
      <c r="C44" s="422"/>
      <c r="D44" s="42"/>
      <c r="E44" s="42"/>
      <c r="F44" s="42"/>
      <c r="G44" s="42"/>
      <c r="H44" s="42"/>
      <c r="I44" s="42"/>
      <c r="J44" s="42"/>
      <c r="K44" s="42"/>
      <c r="L44" s="42"/>
      <c r="M44" s="40"/>
      <c r="N44" s="40"/>
      <c r="O44" s="40"/>
      <c r="P44" s="40"/>
      <c r="Q44" s="40"/>
      <c r="R44" s="40"/>
    </row>
    <row r="45">
      <c r="A45" s="40"/>
      <c r="B45" s="315" t="s">
        <v>547</v>
      </c>
      <c r="C45" s="40"/>
      <c r="D45" s="40"/>
      <c r="E45" s="469"/>
      <c r="F45" s="293" t="s">
        <v>548</v>
      </c>
      <c r="G45" s="469"/>
      <c r="H45" s="469"/>
      <c r="I45" s="469"/>
      <c r="J45" s="469"/>
      <c r="K45" s="469"/>
      <c r="L45" s="469"/>
      <c r="M45" s="469"/>
      <c r="N45" s="469"/>
      <c r="O45" s="40"/>
      <c r="P45" s="40"/>
      <c r="Q45" s="40"/>
      <c r="R45" s="40"/>
    </row>
    <row r="46">
      <c r="A46" s="40"/>
      <c r="B46" s="417"/>
      <c r="C46" s="293"/>
      <c r="D46" s="40"/>
      <c r="E46" s="470" t="s">
        <v>549</v>
      </c>
      <c r="F46" s="471" t="s">
        <v>23</v>
      </c>
      <c r="G46" s="471" t="s">
        <v>550</v>
      </c>
      <c r="H46" s="471" t="s">
        <v>24</v>
      </c>
      <c r="I46" s="471" t="s">
        <v>550</v>
      </c>
      <c r="J46" s="471" t="s">
        <v>551</v>
      </c>
      <c r="K46" s="472" t="s">
        <v>3</v>
      </c>
      <c r="L46" s="63"/>
      <c r="M46" s="64"/>
      <c r="N46" s="473"/>
      <c r="O46" s="40"/>
      <c r="P46" s="40"/>
      <c r="Q46" s="40"/>
      <c r="R46" s="40"/>
    </row>
    <row r="47">
      <c r="A47" s="40"/>
      <c r="B47" s="417"/>
      <c r="C47" s="40"/>
      <c r="D47" s="40"/>
      <c r="E47" s="474" t="s">
        <v>552</v>
      </c>
      <c r="F47" s="475"/>
      <c r="G47" s="476"/>
      <c r="H47" s="477"/>
      <c r="I47" s="478"/>
      <c r="J47" s="479"/>
      <c r="K47" s="480"/>
      <c r="L47" s="481"/>
      <c r="M47" s="479"/>
      <c r="N47" s="479"/>
      <c r="O47" s="40"/>
      <c r="P47" s="40"/>
      <c r="Q47" s="40"/>
      <c r="R47" s="40"/>
    </row>
    <row r="48">
      <c r="A48" s="40"/>
      <c r="B48" s="417"/>
      <c r="C48" s="40"/>
      <c r="D48" s="40"/>
      <c r="E48" s="474" t="s">
        <v>553</v>
      </c>
      <c r="F48" s="482"/>
      <c r="G48" s="483"/>
      <c r="H48" s="484"/>
      <c r="I48" s="485"/>
      <c r="J48" s="479"/>
      <c r="K48" s="480"/>
      <c r="L48" s="481"/>
      <c r="M48" s="479"/>
      <c r="N48" s="479"/>
      <c r="O48" s="40"/>
      <c r="P48" s="40"/>
      <c r="Q48" s="40"/>
      <c r="R48" s="40"/>
    </row>
    <row r="49">
      <c r="A49" s="40"/>
      <c r="B49" s="417"/>
      <c r="C49" s="40"/>
      <c r="D49" s="40"/>
      <c r="E49" s="474" t="s">
        <v>554</v>
      </c>
      <c r="F49" s="482"/>
      <c r="G49" s="483"/>
      <c r="H49" s="477"/>
      <c r="I49" s="485"/>
      <c r="J49" s="479"/>
      <c r="K49" s="480"/>
      <c r="L49" s="481"/>
      <c r="M49" s="479"/>
      <c r="N49" s="479"/>
      <c r="O49" s="40"/>
      <c r="P49" s="40"/>
      <c r="Q49" s="40"/>
      <c r="R49" s="40"/>
    </row>
    <row r="50">
      <c r="A50" s="40"/>
      <c r="B50" s="417"/>
      <c r="C50" s="40"/>
      <c r="D50" s="40"/>
      <c r="E50" s="474" t="s">
        <v>555</v>
      </c>
      <c r="F50" s="477"/>
      <c r="G50" s="486"/>
      <c r="H50" s="482"/>
      <c r="I50" s="483"/>
      <c r="J50" s="479"/>
      <c r="K50" s="480"/>
      <c r="L50" s="487"/>
      <c r="M50" s="479"/>
      <c r="N50" s="479"/>
      <c r="O50" s="40"/>
      <c r="P50" s="40"/>
      <c r="Q50" s="40"/>
      <c r="R50" s="40"/>
    </row>
    <row r="51">
      <c r="A51" s="40"/>
      <c r="B51" s="417"/>
      <c r="C51" s="40"/>
      <c r="D51" s="40"/>
      <c r="E51" s="474" t="s">
        <v>556</v>
      </c>
      <c r="F51" s="477"/>
      <c r="G51" s="486"/>
      <c r="H51" s="482"/>
      <c r="I51" s="483"/>
      <c r="J51" s="479"/>
      <c r="K51" s="480"/>
      <c r="L51" s="487"/>
      <c r="M51" s="479"/>
      <c r="N51" s="479"/>
      <c r="O51" s="40"/>
      <c r="P51" s="40"/>
      <c r="Q51" s="40"/>
      <c r="R51" s="40"/>
    </row>
    <row r="52">
      <c r="A52" s="40"/>
      <c r="B52" s="417"/>
      <c r="C52" s="40"/>
      <c r="D52" s="40"/>
      <c r="E52" s="474" t="s">
        <v>557</v>
      </c>
      <c r="F52" s="477"/>
      <c r="G52" s="488">
        <v>0.4166666666666667</v>
      </c>
      <c r="H52" s="483"/>
      <c r="I52" s="483"/>
      <c r="J52" s="479"/>
      <c r="K52" s="480"/>
      <c r="L52" s="487"/>
      <c r="M52" s="479"/>
      <c r="N52" s="479"/>
      <c r="O52" s="40"/>
      <c r="P52" s="40"/>
      <c r="Q52" s="40"/>
      <c r="R52" s="40"/>
    </row>
    <row r="53">
      <c r="A53" s="40"/>
      <c r="B53" s="417"/>
      <c r="C53" s="40"/>
      <c r="D53" s="40"/>
      <c r="E53" s="489" t="s">
        <v>150</v>
      </c>
      <c r="F53" s="484"/>
      <c r="G53" s="490"/>
      <c r="H53" s="484"/>
      <c r="I53" s="490"/>
      <c r="J53" s="491" t="s">
        <v>558</v>
      </c>
      <c r="K53" s="487"/>
      <c r="L53" s="487"/>
      <c r="M53" s="479"/>
      <c r="N53" s="479"/>
      <c r="O53" s="40"/>
      <c r="P53" s="40"/>
      <c r="Q53" s="40"/>
      <c r="R53" s="40"/>
    </row>
    <row r="54">
      <c r="A54" s="40"/>
      <c r="B54" s="417"/>
      <c r="C54" s="40"/>
      <c r="D54" s="40"/>
      <c r="E54" s="492" t="s">
        <v>559</v>
      </c>
      <c r="F54" s="477"/>
      <c r="G54" s="493"/>
      <c r="H54" s="477"/>
      <c r="I54" s="493"/>
      <c r="J54" s="494"/>
      <c r="K54" s="487"/>
      <c r="L54" s="487"/>
      <c r="M54" s="479"/>
      <c r="N54" s="479"/>
      <c r="O54" s="40"/>
      <c r="P54" s="40"/>
      <c r="Q54" s="40"/>
      <c r="R54" s="40"/>
    </row>
    <row r="55">
      <c r="A55" s="40"/>
      <c r="B55" s="417"/>
      <c r="C55" s="40"/>
      <c r="D55" s="40"/>
      <c r="E55" s="293"/>
      <c r="F55" s="40"/>
      <c r="G55" s="418"/>
      <c r="H55" s="40"/>
      <c r="I55" s="40"/>
      <c r="J55" s="40"/>
      <c r="K55" s="40"/>
      <c r="L55" s="40"/>
      <c r="M55" s="40"/>
      <c r="N55" s="40"/>
      <c r="O55" s="40"/>
      <c r="P55" s="40"/>
      <c r="Q55" s="40"/>
      <c r="R55" s="40"/>
    </row>
    <row r="56">
      <c r="A56" s="40"/>
      <c r="B56" s="417"/>
      <c r="C56" s="40"/>
      <c r="D56" s="40"/>
      <c r="E56" s="40"/>
      <c r="F56" s="40"/>
      <c r="G56" s="418"/>
      <c r="H56" s="40"/>
      <c r="I56" s="40"/>
      <c r="J56" s="40"/>
      <c r="K56" s="40"/>
      <c r="L56" s="40"/>
      <c r="M56" s="40"/>
      <c r="N56" s="40"/>
      <c r="O56" s="40"/>
      <c r="P56" s="40"/>
      <c r="Q56" s="40"/>
      <c r="R56" s="40"/>
    </row>
    <row r="57">
      <c r="A57" s="40"/>
      <c r="B57" s="315" t="s">
        <v>560</v>
      </c>
      <c r="C57" s="40"/>
      <c r="D57" s="40"/>
      <c r="E57" s="40"/>
      <c r="F57" s="40"/>
      <c r="G57" s="418"/>
      <c r="H57" s="40"/>
      <c r="I57" s="40"/>
      <c r="J57" s="293"/>
      <c r="K57" s="293"/>
      <c r="L57" s="40"/>
      <c r="M57" s="40"/>
      <c r="N57" s="40"/>
      <c r="O57" s="40"/>
      <c r="P57" s="40"/>
      <c r="Q57" s="40"/>
      <c r="R57" s="40"/>
    </row>
    <row r="58">
      <c r="A58" s="40"/>
      <c r="B58" s="315"/>
      <c r="C58" s="40"/>
      <c r="D58" s="40"/>
      <c r="E58" s="495" t="s">
        <v>561</v>
      </c>
      <c r="F58" s="495" t="s">
        <v>562</v>
      </c>
      <c r="G58" s="496" t="s">
        <v>563</v>
      </c>
      <c r="H58" s="437"/>
      <c r="I58" s="497" t="s">
        <v>564</v>
      </c>
      <c r="J58" s="63"/>
      <c r="K58" s="63"/>
      <c r="L58" s="64"/>
      <c r="M58" s="40"/>
      <c r="N58" s="40"/>
      <c r="O58" s="40"/>
      <c r="P58" s="40"/>
      <c r="Q58" s="40"/>
      <c r="R58" s="40"/>
    </row>
    <row r="59">
      <c r="A59" s="40"/>
      <c r="B59" s="315"/>
      <c r="C59" s="40"/>
      <c r="D59" s="40"/>
      <c r="E59" s="498" t="s">
        <v>565</v>
      </c>
      <c r="F59" s="499"/>
      <c r="G59" s="500" t="str">
        <f t="shared" ref="G59:G81" si="1">vlookup(F59,'触らない'!$C$3:$D$50,2,false)</f>
        <v>#REF!</v>
      </c>
      <c r="H59" s="64"/>
      <c r="I59" s="501"/>
      <c r="J59" s="502"/>
      <c r="K59" s="503"/>
      <c r="L59" s="503"/>
      <c r="M59" s="40"/>
      <c r="N59" s="40"/>
      <c r="O59" s="40"/>
      <c r="P59" s="40"/>
      <c r="Q59" s="40"/>
      <c r="R59" s="40"/>
    </row>
    <row r="60">
      <c r="A60" s="40"/>
      <c r="B60" s="315"/>
      <c r="C60" s="40"/>
      <c r="D60" s="40"/>
      <c r="E60" s="504" t="s">
        <v>566</v>
      </c>
      <c r="F60" s="499" t="s">
        <v>567</v>
      </c>
      <c r="G60" s="500" t="str">
        <f t="shared" si="1"/>
        <v>#REF!</v>
      </c>
      <c r="H60" s="64"/>
      <c r="I60" s="505" t="s">
        <v>568</v>
      </c>
      <c r="J60" s="436"/>
      <c r="K60" s="437"/>
      <c r="L60" s="503"/>
      <c r="M60" s="40"/>
      <c r="N60" s="40"/>
      <c r="O60" s="40"/>
      <c r="P60" s="40"/>
      <c r="Q60" s="40"/>
      <c r="R60" s="40"/>
    </row>
    <row r="61">
      <c r="A61" s="40"/>
      <c r="B61" s="315"/>
      <c r="C61" s="40"/>
      <c r="D61" s="40"/>
      <c r="E61" s="166"/>
      <c r="F61" s="499" t="s">
        <v>569</v>
      </c>
      <c r="G61" s="500" t="str">
        <f t="shared" si="1"/>
        <v>#REF!</v>
      </c>
      <c r="H61" s="64"/>
      <c r="K61" s="434"/>
      <c r="L61" s="503"/>
      <c r="M61" s="40"/>
      <c r="N61" s="40"/>
      <c r="O61" s="40"/>
      <c r="P61" s="40"/>
      <c r="Q61" s="40"/>
      <c r="R61" s="40"/>
    </row>
    <row r="62">
      <c r="A62" s="40"/>
      <c r="B62" s="315"/>
      <c r="C62" s="40"/>
      <c r="D62" s="40"/>
      <c r="E62" s="168"/>
      <c r="F62" s="499" t="s">
        <v>570</v>
      </c>
      <c r="G62" s="500" t="str">
        <f t="shared" si="1"/>
        <v>#REF!</v>
      </c>
      <c r="H62" s="64"/>
      <c r="I62" s="441"/>
      <c r="J62" s="441"/>
      <c r="K62" s="442"/>
      <c r="L62" s="503"/>
      <c r="M62" s="40"/>
      <c r="N62" s="40"/>
      <c r="O62" s="40"/>
      <c r="P62" s="40"/>
      <c r="Q62" s="40"/>
      <c r="R62" s="40"/>
    </row>
    <row r="63">
      <c r="A63" s="40"/>
      <c r="B63" s="315"/>
      <c r="C63" s="40"/>
      <c r="D63" s="40"/>
      <c r="E63" s="504" t="s">
        <v>571</v>
      </c>
      <c r="F63" s="499" t="s">
        <v>572</v>
      </c>
      <c r="G63" s="500" t="str">
        <f t="shared" si="1"/>
        <v>#REF!</v>
      </c>
      <c r="H63" s="64"/>
      <c r="I63" s="505" t="str">
        <f>HYPERLINK("https://docs.google.com/spreadsheets/d/1f45D-eYUxwJb_Qbti6LUcYIBmryrOJScfVyW96Uhw50/edit#gid=913093388","背景一覧")</f>
        <v>背景一覧</v>
      </c>
      <c r="J63" s="436"/>
      <c r="K63" s="437"/>
      <c r="L63" s="506" t="s">
        <v>573</v>
      </c>
      <c r="M63" s="40"/>
      <c r="N63" s="40"/>
      <c r="O63" s="40"/>
      <c r="P63" s="40"/>
      <c r="Q63" s="40"/>
      <c r="R63" s="40"/>
    </row>
    <row r="64">
      <c r="A64" s="40"/>
      <c r="B64" s="315"/>
      <c r="C64" s="40"/>
      <c r="D64" s="40"/>
      <c r="E64" s="166"/>
      <c r="F64" s="499" t="s">
        <v>574</v>
      </c>
      <c r="G64" s="500" t="str">
        <f t="shared" si="1"/>
        <v>#REF!</v>
      </c>
      <c r="H64" s="64"/>
      <c r="K64" s="434"/>
      <c r="L64" s="434"/>
      <c r="M64" s="40"/>
      <c r="N64" s="40"/>
      <c r="O64" s="40"/>
      <c r="P64" s="40"/>
      <c r="Q64" s="40"/>
      <c r="R64" s="40"/>
    </row>
    <row r="65">
      <c r="A65" s="40"/>
      <c r="B65" s="315"/>
      <c r="C65" s="40"/>
      <c r="D65" s="40"/>
      <c r="E65" s="168"/>
      <c r="F65" s="499" t="s">
        <v>575</v>
      </c>
      <c r="G65" s="500" t="str">
        <f t="shared" si="1"/>
        <v>#REF!</v>
      </c>
      <c r="H65" s="64"/>
      <c r="I65" s="441"/>
      <c r="J65" s="441"/>
      <c r="K65" s="442"/>
      <c r="L65" s="442"/>
      <c r="M65" s="40"/>
      <c r="N65" s="40"/>
      <c r="O65" s="40"/>
      <c r="P65" s="40"/>
      <c r="Q65" s="40"/>
      <c r="R65" s="40"/>
    </row>
    <row r="66">
      <c r="A66" s="40"/>
      <c r="B66" s="315"/>
      <c r="C66" s="40"/>
      <c r="D66" s="40"/>
      <c r="E66" s="504" t="s">
        <v>576</v>
      </c>
      <c r="F66" s="499" t="s">
        <v>577</v>
      </c>
      <c r="G66" s="500" t="str">
        <f t="shared" si="1"/>
        <v>#REF!</v>
      </c>
      <c r="H66" s="64"/>
      <c r="I66" s="501"/>
      <c r="J66" s="502"/>
      <c r="K66" s="503"/>
      <c r="L66" s="503"/>
      <c r="M66" s="40"/>
      <c r="N66" s="40"/>
      <c r="O66" s="40"/>
      <c r="P66" s="40"/>
      <c r="Q66" s="40"/>
      <c r="R66" s="40"/>
    </row>
    <row r="67">
      <c r="A67" s="40"/>
      <c r="B67" s="315"/>
      <c r="C67" s="40"/>
      <c r="D67" s="40"/>
      <c r="E67" s="168"/>
      <c r="F67" s="499"/>
      <c r="G67" s="500" t="str">
        <f t="shared" si="1"/>
        <v>#REF!</v>
      </c>
      <c r="H67" s="64"/>
      <c r="I67" s="501"/>
      <c r="J67" s="502"/>
      <c r="K67" s="503"/>
      <c r="L67" s="503"/>
      <c r="M67" s="40"/>
      <c r="N67" s="40"/>
      <c r="O67" s="40"/>
      <c r="P67" s="40"/>
      <c r="Q67" s="40"/>
      <c r="R67" s="40"/>
    </row>
    <row r="68">
      <c r="A68" s="40"/>
      <c r="B68" s="315"/>
      <c r="C68" s="40"/>
      <c r="D68" s="40"/>
      <c r="E68" s="504" t="s">
        <v>578</v>
      </c>
      <c r="F68" s="499" t="s">
        <v>579</v>
      </c>
      <c r="G68" s="500" t="str">
        <f t="shared" si="1"/>
        <v>#REF!</v>
      </c>
      <c r="H68" s="64"/>
      <c r="I68" s="507" t="str">
        <f>HYPERLINK("https://docs.google.com/spreadsheets/d/1UETdAKNZqscs2qfsD8n86FhAAfSwuV-DLAm2fNqF7W8","ログボテキスト管理")</f>
        <v>ログボテキスト管理</v>
      </c>
      <c r="J68" s="502"/>
      <c r="K68" s="503"/>
      <c r="L68" s="503"/>
      <c r="M68" s="40"/>
      <c r="N68" s="40"/>
      <c r="O68" s="40"/>
      <c r="P68" s="40"/>
      <c r="Q68" s="40"/>
      <c r="R68" s="40"/>
    </row>
    <row r="69">
      <c r="A69" s="40"/>
      <c r="B69" s="315"/>
      <c r="C69" s="40"/>
      <c r="D69" s="40"/>
      <c r="E69" s="168"/>
      <c r="F69" s="499" t="s">
        <v>580</v>
      </c>
      <c r="G69" s="500" t="str">
        <f t="shared" si="1"/>
        <v>#REF!</v>
      </c>
      <c r="H69" s="64"/>
      <c r="I69" s="508"/>
      <c r="J69" s="502"/>
      <c r="K69" s="503"/>
      <c r="L69" s="503"/>
      <c r="M69" s="40"/>
      <c r="N69" s="40"/>
      <c r="O69" s="40"/>
      <c r="P69" s="40"/>
      <c r="Q69" s="40"/>
      <c r="R69" s="40"/>
    </row>
    <row r="70">
      <c r="A70" s="40"/>
      <c r="B70" s="315"/>
      <c r="C70" s="40"/>
      <c r="D70" s="40"/>
      <c r="E70" s="504" t="s">
        <v>581</v>
      </c>
      <c r="F70" s="499" t="s">
        <v>577</v>
      </c>
      <c r="G70" s="500" t="str">
        <f t="shared" si="1"/>
        <v>#REF!</v>
      </c>
      <c r="H70" s="64"/>
      <c r="I70" s="501"/>
      <c r="J70" s="502"/>
      <c r="K70" s="503"/>
      <c r="L70" s="503"/>
      <c r="M70" s="40"/>
      <c r="N70" s="40"/>
      <c r="O70" s="40"/>
      <c r="P70" s="40"/>
      <c r="Q70" s="40"/>
      <c r="R70" s="40"/>
    </row>
    <row r="71">
      <c r="A71" s="40"/>
      <c r="B71" s="315"/>
      <c r="C71" s="40"/>
      <c r="D71" s="40"/>
      <c r="E71" s="168"/>
      <c r="F71" s="499" t="s">
        <v>579</v>
      </c>
      <c r="G71" s="500" t="str">
        <f t="shared" si="1"/>
        <v>#REF!</v>
      </c>
      <c r="H71" s="64"/>
      <c r="I71" s="501"/>
      <c r="J71" s="502"/>
      <c r="K71" s="503"/>
      <c r="L71" s="503"/>
      <c r="M71" s="40"/>
      <c r="N71" s="40"/>
      <c r="O71" s="40"/>
      <c r="P71" s="40"/>
      <c r="Q71" s="40"/>
      <c r="R71" s="40"/>
    </row>
    <row r="72">
      <c r="A72" s="40"/>
      <c r="B72" s="315"/>
      <c r="C72" s="40"/>
      <c r="D72" s="40"/>
      <c r="E72" s="509" t="s">
        <v>582</v>
      </c>
      <c r="F72" s="499"/>
      <c r="G72" s="500" t="str">
        <f t="shared" si="1"/>
        <v>#REF!</v>
      </c>
      <c r="H72" s="64"/>
      <c r="I72" s="501"/>
      <c r="J72" s="502"/>
      <c r="K72" s="503"/>
      <c r="L72" s="503"/>
      <c r="M72" s="40"/>
      <c r="N72" s="40"/>
      <c r="O72" s="40"/>
      <c r="P72" s="40"/>
      <c r="Q72" s="40"/>
      <c r="R72" s="40"/>
    </row>
    <row r="73">
      <c r="A73" s="40"/>
      <c r="B73" s="315"/>
      <c r="C73" s="293"/>
      <c r="D73" s="40"/>
      <c r="E73" s="509" t="s">
        <v>583</v>
      </c>
      <c r="F73" s="499"/>
      <c r="G73" s="500" t="str">
        <f t="shared" si="1"/>
        <v>#REF!</v>
      </c>
      <c r="H73" s="64"/>
      <c r="I73" s="501"/>
      <c r="J73" s="502"/>
      <c r="K73" s="503"/>
      <c r="L73" s="503"/>
      <c r="M73" s="40"/>
      <c r="N73" s="40"/>
      <c r="O73" s="40"/>
      <c r="P73" s="40"/>
      <c r="Q73" s="40"/>
      <c r="R73" s="40"/>
    </row>
    <row r="74">
      <c r="A74" s="40"/>
      <c r="B74" s="315"/>
      <c r="C74" s="40"/>
      <c r="D74" s="40"/>
      <c r="E74" s="510" t="s">
        <v>584</v>
      </c>
      <c r="F74" s="499" t="s">
        <v>585</v>
      </c>
      <c r="G74" s="500" t="str">
        <f t="shared" si="1"/>
        <v>#REF!</v>
      </c>
      <c r="H74" s="64"/>
      <c r="I74" s="505" t="s">
        <v>586</v>
      </c>
      <c r="J74" s="436"/>
      <c r="K74" s="437"/>
      <c r="L74" s="503"/>
      <c r="M74" s="40"/>
      <c r="N74" s="40"/>
      <c r="O74" s="40"/>
      <c r="P74" s="40"/>
      <c r="Q74" s="40"/>
      <c r="R74" s="40"/>
    </row>
    <row r="75">
      <c r="A75" s="40"/>
      <c r="B75" s="315"/>
      <c r="C75" s="40"/>
      <c r="D75" s="40"/>
      <c r="E75" s="166"/>
      <c r="F75" s="499" t="s">
        <v>587</v>
      </c>
      <c r="G75" s="500" t="str">
        <f t="shared" si="1"/>
        <v>#REF!</v>
      </c>
      <c r="H75" s="64"/>
      <c r="K75" s="434"/>
      <c r="L75" s="503"/>
      <c r="M75" s="40"/>
      <c r="N75" s="40"/>
      <c r="O75" s="40"/>
      <c r="P75" s="40"/>
      <c r="Q75" s="40"/>
      <c r="R75" s="40"/>
    </row>
    <row r="76">
      <c r="A76" s="40"/>
      <c r="B76" s="315"/>
      <c r="C76" s="40"/>
      <c r="D76" s="40"/>
      <c r="E76" s="168"/>
      <c r="F76" s="499" t="s">
        <v>588</v>
      </c>
      <c r="G76" s="500" t="str">
        <f t="shared" si="1"/>
        <v>#REF!</v>
      </c>
      <c r="H76" s="64"/>
      <c r="K76" s="434"/>
      <c r="L76" s="503"/>
      <c r="M76" s="40"/>
      <c r="N76" s="40"/>
      <c r="O76" s="40"/>
      <c r="P76" s="40"/>
      <c r="Q76" s="40"/>
      <c r="R76" s="40"/>
    </row>
    <row r="77">
      <c r="A77" s="40"/>
      <c r="B77" s="315"/>
      <c r="C77" s="40"/>
      <c r="D77" s="40"/>
      <c r="E77" s="498" t="s">
        <v>589</v>
      </c>
      <c r="F77" s="499" t="s">
        <v>590</v>
      </c>
      <c r="G77" s="500" t="str">
        <f t="shared" si="1"/>
        <v>#REF!</v>
      </c>
      <c r="H77" s="64"/>
      <c r="K77" s="434"/>
      <c r="L77" s="503"/>
      <c r="M77" s="40"/>
      <c r="N77" s="40"/>
      <c r="O77" s="40"/>
      <c r="P77" s="40"/>
      <c r="Q77" s="40"/>
      <c r="R77" s="40"/>
    </row>
    <row r="78">
      <c r="A78" s="40"/>
      <c r="B78" s="315"/>
      <c r="C78" s="40"/>
      <c r="D78" s="40"/>
      <c r="E78" s="498" t="s">
        <v>591</v>
      </c>
      <c r="F78" s="499"/>
      <c r="G78" s="500" t="str">
        <f t="shared" si="1"/>
        <v>#REF!</v>
      </c>
      <c r="H78" s="64"/>
      <c r="K78" s="434"/>
      <c r="L78" s="503"/>
      <c r="M78" s="40"/>
      <c r="N78" s="40"/>
      <c r="O78" s="40"/>
      <c r="P78" s="40"/>
      <c r="Q78" s="40"/>
      <c r="R78" s="40"/>
    </row>
    <row r="79">
      <c r="A79" s="40"/>
      <c r="B79" s="315"/>
      <c r="C79" s="40"/>
      <c r="D79" s="40"/>
      <c r="E79" s="498" t="s">
        <v>592</v>
      </c>
      <c r="F79" s="499"/>
      <c r="G79" s="500" t="str">
        <f t="shared" si="1"/>
        <v>#REF!</v>
      </c>
      <c r="H79" s="64"/>
      <c r="I79" s="441"/>
      <c r="J79" s="441"/>
      <c r="K79" s="442"/>
      <c r="L79" s="503"/>
      <c r="M79" s="40"/>
      <c r="N79" s="40"/>
      <c r="O79" s="40"/>
      <c r="P79" s="40"/>
      <c r="Q79" s="40"/>
      <c r="R79" s="40"/>
    </row>
    <row r="80">
      <c r="A80" s="40"/>
      <c r="B80" s="315"/>
      <c r="C80" s="40"/>
      <c r="D80" s="40"/>
      <c r="E80" s="498" t="s">
        <v>593</v>
      </c>
      <c r="F80" s="499"/>
      <c r="G80" s="500" t="str">
        <f t="shared" si="1"/>
        <v>#REF!</v>
      </c>
      <c r="H80" s="64"/>
      <c r="I80" s="507" t="str">
        <f>HYPERLINK("https://docs.google.com/spreadsheets/d/1r1w98PAUjeLY8L0XcX_s3piRa78I8NL-8Tb7KF2RhiU/edit#gid=1292800452&amp;range=A1","告知スケジュール")</f>
        <v>告知スケジュール</v>
      </c>
      <c r="J80" s="502"/>
      <c r="K80" s="503"/>
      <c r="L80" s="503"/>
      <c r="M80" s="40"/>
      <c r="N80" s="40"/>
      <c r="O80" s="40"/>
      <c r="P80" s="40"/>
      <c r="Q80" s="40"/>
      <c r="R80" s="40"/>
    </row>
    <row r="81">
      <c r="A81" s="40"/>
      <c r="B81" s="315"/>
      <c r="C81" s="40"/>
      <c r="D81" s="40"/>
      <c r="E81" s="504" t="s">
        <v>594</v>
      </c>
      <c r="F81" s="499" t="s">
        <v>595</v>
      </c>
      <c r="G81" s="500" t="str">
        <f t="shared" si="1"/>
        <v>#REF!</v>
      </c>
      <c r="H81" s="64"/>
      <c r="I81" s="501"/>
      <c r="J81" s="502"/>
      <c r="K81" s="503"/>
      <c r="L81" s="503"/>
      <c r="M81" s="40"/>
      <c r="N81" s="40"/>
      <c r="O81" s="40"/>
      <c r="P81" s="40"/>
      <c r="Q81" s="40"/>
      <c r="R81" s="40"/>
    </row>
    <row r="82">
      <c r="A82" s="40"/>
      <c r="B82" s="315"/>
      <c r="C82" s="40"/>
      <c r="D82" s="40"/>
      <c r="E82" s="168"/>
      <c r="F82" s="499" t="s">
        <v>596</v>
      </c>
      <c r="G82" s="500"/>
      <c r="H82" s="64"/>
      <c r="I82" s="501"/>
      <c r="J82" s="502"/>
      <c r="K82" s="503"/>
      <c r="L82" s="503"/>
      <c r="M82" s="40"/>
      <c r="N82" s="40"/>
      <c r="O82" s="40"/>
      <c r="P82" s="40"/>
      <c r="Q82" s="40"/>
      <c r="R82" s="40"/>
    </row>
    <row r="83">
      <c r="A83" s="40"/>
      <c r="B83" s="315"/>
      <c r="C83" s="40"/>
      <c r="D83" s="40"/>
      <c r="E83" s="504" t="s">
        <v>597</v>
      </c>
      <c r="F83" s="499" t="s">
        <v>596</v>
      </c>
      <c r="G83" s="500" t="str">
        <f t="shared" ref="G83:G86" si="2">vlookup(F83,'触らない'!$C$3:$D$50,2,false)</f>
        <v>#REF!</v>
      </c>
      <c r="H83" s="64"/>
      <c r="I83" s="501"/>
      <c r="J83" s="502"/>
      <c r="K83" s="503"/>
      <c r="L83" s="503"/>
      <c r="M83" s="40"/>
      <c r="N83" s="40"/>
      <c r="O83" s="40"/>
      <c r="P83" s="40"/>
      <c r="Q83" s="40"/>
      <c r="R83" s="40"/>
    </row>
    <row r="84">
      <c r="A84" s="40"/>
      <c r="B84" s="315"/>
      <c r="C84" s="40"/>
      <c r="D84" s="40"/>
      <c r="E84" s="168"/>
      <c r="F84" s="499" t="s">
        <v>595</v>
      </c>
      <c r="G84" s="500" t="str">
        <f t="shared" si="2"/>
        <v>#REF!</v>
      </c>
      <c r="H84" s="64"/>
      <c r="I84" s="501"/>
      <c r="J84" s="502"/>
      <c r="K84" s="503"/>
      <c r="L84" s="503"/>
      <c r="M84" s="40"/>
      <c r="N84" s="40"/>
      <c r="O84" s="40"/>
      <c r="P84" s="40"/>
      <c r="Q84" s="40"/>
      <c r="R84" s="40"/>
    </row>
    <row r="85">
      <c r="A85" s="40"/>
      <c r="B85" s="315"/>
      <c r="C85" s="40"/>
      <c r="D85" s="40"/>
      <c r="E85" s="498" t="s">
        <v>598</v>
      </c>
      <c r="F85" s="499" t="s">
        <v>595</v>
      </c>
      <c r="G85" s="500" t="str">
        <f t="shared" si="2"/>
        <v>#REF!</v>
      </c>
      <c r="H85" s="64"/>
      <c r="I85" s="501"/>
      <c r="J85" s="502"/>
      <c r="K85" s="503"/>
      <c r="L85" s="503"/>
      <c r="M85" s="40"/>
      <c r="N85" s="40"/>
      <c r="O85" s="40"/>
      <c r="P85" s="40"/>
      <c r="Q85" s="40"/>
      <c r="R85" s="40"/>
    </row>
    <row r="86">
      <c r="A86" s="40"/>
      <c r="B86" s="315"/>
      <c r="C86" s="40"/>
      <c r="D86" s="40"/>
      <c r="E86" s="498" t="s">
        <v>599</v>
      </c>
      <c r="F86" s="499"/>
      <c r="G86" s="500" t="str">
        <f t="shared" si="2"/>
        <v>#REF!</v>
      </c>
      <c r="H86" s="64"/>
      <c r="I86" s="501"/>
      <c r="J86" s="502"/>
      <c r="K86" s="503"/>
      <c r="L86" s="503"/>
      <c r="M86" s="40"/>
      <c r="N86" s="40"/>
      <c r="O86" s="40"/>
      <c r="P86" s="40"/>
      <c r="Q86" s="40"/>
      <c r="R86" s="40"/>
    </row>
    <row r="87">
      <c r="A87" s="40"/>
      <c r="B87" s="315"/>
      <c r="C87" s="40"/>
      <c r="D87" s="40"/>
      <c r="E87" s="511" t="s">
        <v>600</v>
      </c>
      <c r="F87" s="511"/>
      <c r="G87" s="512" t="str">
        <f>iferror(vlookup(F59,#REF!,2,false),"")</f>
        <v/>
      </c>
      <c r="H87" s="442"/>
      <c r="I87" s="513"/>
      <c r="J87" s="514"/>
      <c r="K87" s="515"/>
      <c r="L87" s="515"/>
      <c r="M87" s="40"/>
      <c r="N87" s="40"/>
      <c r="O87" s="40"/>
      <c r="P87" s="40"/>
      <c r="Q87" s="40"/>
      <c r="R87" s="40"/>
    </row>
    <row r="88">
      <c r="A88" s="40"/>
      <c r="B88" s="315"/>
      <c r="C88" s="40"/>
      <c r="D88" s="40"/>
      <c r="E88" s="40"/>
      <c r="F88" s="293" t="s">
        <v>601</v>
      </c>
      <c r="G88" s="418"/>
      <c r="H88" s="40"/>
      <c r="I88" s="40"/>
      <c r="J88" s="293"/>
      <c r="K88" s="293"/>
      <c r="L88" s="40"/>
      <c r="M88" s="40"/>
      <c r="N88" s="293"/>
      <c r="O88" s="40"/>
      <c r="P88" s="40"/>
      <c r="Q88" s="40"/>
      <c r="R88" s="40"/>
    </row>
    <row r="89">
      <c r="A89" s="40"/>
      <c r="B89" s="315" t="s">
        <v>602</v>
      </c>
      <c r="C89" s="40"/>
      <c r="D89" s="40"/>
      <c r="E89" s="40"/>
      <c r="F89" s="40"/>
      <c r="G89" s="418"/>
      <c r="H89" s="40"/>
      <c r="I89" s="40"/>
      <c r="J89" s="293"/>
      <c r="K89" s="293"/>
      <c r="L89" s="40"/>
      <c r="N89" s="40"/>
      <c r="O89" s="40"/>
      <c r="P89" s="40"/>
    </row>
    <row r="90">
      <c r="A90" s="40"/>
      <c r="B90" s="315"/>
      <c r="C90" s="40"/>
      <c r="D90" s="40"/>
      <c r="E90" s="40"/>
      <c r="F90" s="40"/>
      <c r="G90" s="418"/>
      <c r="H90" s="40"/>
      <c r="I90" s="40"/>
      <c r="J90" s="293"/>
      <c r="K90" s="293"/>
      <c r="L90" s="40"/>
      <c r="N90" s="40"/>
      <c r="O90" s="40"/>
      <c r="P90" s="40"/>
      <c r="Q90" s="293"/>
      <c r="R90" s="40"/>
    </row>
    <row r="91">
      <c r="A91" s="40"/>
      <c r="B91" s="315"/>
      <c r="C91" s="40"/>
      <c r="D91" s="40"/>
      <c r="E91" s="40"/>
      <c r="F91" s="40"/>
      <c r="G91" s="418"/>
      <c r="H91" s="40"/>
      <c r="I91" s="40"/>
      <c r="J91" s="293"/>
      <c r="K91" s="293"/>
      <c r="L91" s="40"/>
      <c r="N91" s="40"/>
      <c r="O91" s="40"/>
      <c r="P91" s="40"/>
      <c r="Q91" s="293"/>
      <c r="R91" s="40"/>
    </row>
    <row r="92">
      <c r="A92" s="40"/>
      <c r="B92" s="315"/>
      <c r="C92" s="40"/>
      <c r="D92" s="516" t="s">
        <v>603</v>
      </c>
      <c r="E92" s="40"/>
      <c r="F92" s="40"/>
      <c r="G92" s="418"/>
      <c r="H92" s="40"/>
      <c r="I92" s="40"/>
      <c r="J92" s="516" t="s">
        <v>604</v>
      </c>
      <c r="K92" s="293"/>
      <c r="L92" s="40"/>
      <c r="N92" s="40"/>
      <c r="O92" s="40"/>
      <c r="P92" s="40"/>
      <c r="Q92" s="293"/>
      <c r="R92" s="40"/>
    </row>
    <row r="93">
      <c r="A93" s="294"/>
      <c r="C93" s="293"/>
      <c r="D93" s="517"/>
      <c r="E93" s="517" t="s">
        <v>605</v>
      </c>
      <c r="F93" s="437"/>
      <c r="G93" s="518" t="s">
        <v>606</v>
      </c>
      <c r="H93" s="519" t="s">
        <v>607</v>
      </c>
      <c r="I93" s="519"/>
      <c r="J93" s="520" t="s">
        <v>551</v>
      </c>
      <c r="K93" s="63"/>
      <c r="L93" s="40"/>
      <c r="N93" s="40"/>
      <c r="O93" s="40"/>
      <c r="P93" s="40"/>
      <c r="Q93" s="40"/>
      <c r="R93" s="40"/>
    </row>
    <row r="94">
      <c r="C94" s="293"/>
      <c r="D94" s="521" t="s">
        <v>608</v>
      </c>
      <c r="E94" s="440"/>
      <c r="F94" s="442"/>
      <c r="G94" s="168"/>
      <c r="H94" s="441"/>
      <c r="I94" s="522"/>
      <c r="J94" s="520" t="s">
        <v>609</v>
      </c>
      <c r="K94" s="520" t="s">
        <v>610</v>
      </c>
    </row>
    <row r="95">
      <c r="A95" s="293"/>
      <c r="C95" s="293"/>
      <c r="D95" s="523" t="str">
        <f t="shared" ref="D95:D96" si="3">indirect("02_施策!H"&amp;match(E95,'02_施策'!C:C,0))</f>
        <v>#REF!</v>
      </c>
      <c r="E95" s="524" t="str">
        <f t="shared" ref="E95:E96" si="4">#REF!</f>
        <v>#REF!</v>
      </c>
      <c r="F95" s="441"/>
      <c r="G95" s="525" t="str">
        <f t="shared" ref="G95:G139" si="5">$J$3</f>
        <v/>
      </c>
      <c r="H95" s="526"/>
      <c r="I95" s="300"/>
      <c r="J95" s="527"/>
      <c r="K95" s="528"/>
    </row>
    <row r="96">
      <c r="A96" s="293"/>
      <c r="B96" s="293"/>
      <c r="C96" s="293"/>
      <c r="D96" s="523" t="str">
        <f t="shared" si="3"/>
        <v>#REF!</v>
      </c>
      <c r="E96" s="524" t="str">
        <f t="shared" si="4"/>
        <v>#REF!</v>
      </c>
      <c r="F96" s="441"/>
      <c r="G96" s="525" t="str">
        <f t="shared" si="5"/>
        <v/>
      </c>
      <c r="H96" s="526"/>
      <c r="I96" s="300"/>
      <c r="J96" s="528"/>
      <c r="K96" s="529"/>
    </row>
    <row r="97">
      <c r="A97" s="293"/>
      <c r="C97" s="293"/>
      <c r="D97" s="523" t="str">
        <f t="array" ref="D97">indirect("02_施策!H"&amp;match(E111,'02_施策'!C:C,0))</f>
        <v>#REF!</v>
      </c>
      <c r="E97" s="524"/>
      <c r="F97" s="441"/>
      <c r="G97" s="525" t="str">
        <f t="shared" si="5"/>
        <v/>
      </c>
      <c r="H97" s="526">
        <v>1.0</v>
      </c>
      <c r="I97" s="300"/>
      <c r="J97" s="528"/>
      <c r="K97" s="529"/>
    </row>
    <row r="98">
      <c r="A98" s="293"/>
      <c r="C98" s="293"/>
      <c r="D98" s="523" t="str">
        <f t="shared" ref="D98:D99" si="6">indirect("02_施策!H"&amp;match(E98,'02_施策'!C:C,0))</f>
        <v>#REF!</v>
      </c>
      <c r="E98" s="524"/>
      <c r="F98" s="441"/>
      <c r="G98" s="525" t="str">
        <f t="shared" si="5"/>
        <v/>
      </c>
      <c r="H98" s="526">
        <v>2.0</v>
      </c>
      <c r="I98" s="300"/>
      <c r="J98" s="528"/>
      <c r="K98" s="529"/>
    </row>
    <row r="99">
      <c r="A99" s="293"/>
      <c r="C99" s="293"/>
      <c r="D99" s="523" t="str">
        <f t="shared" si="6"/>
        <v>#REF!</v>
      </c>
      <c r="E99" s="524"/>
      <c r="F99" s="441"/>
      <c r="G99" s="525" t="str">
        <f t="shared" si="5"/>
        <v/>
      </c>
      <c r="H99" s="526">
        <v>3.0</v>
      </c>
      <c r="I99" s="300"/>
      <c r="J99" s="528"/>
      <c r="K99" s="529"/>
    </row>
    <row r="100">
      <c r="A100" s="293"/>
      <c r="C100" s="40"/>
      <c r="D100" s="523" t="str">
        <f t="array" ref="D100">indirect("02_施策!H"&amp;match(E114,'02_施策'!C:C,0))</f>
        <v>#REF!</v>
      </c>
      <c r="E100" s="524"/>
      <c r="F100" s="441"/>
      <c r="G100" s="525" t="str">
        <f t="shared" si="5"/>
        <v/>
      </c>
      <c r="H100" s="526">
        <v>4.0</v>
      </c>
      <c r="I100" s="300"/>
      <c r="J100" s="528"/>
      <c r="K100" s="529"/>
    </row>
    <row r="101">
      <c r="A101" s="293"/>
      <c r="C101" s="40"/>
      <c r="D101" s="523" t="str">
        <f t="shared" ref="D101:D127" si="7">indirect("02_施策!H"&amp;match(E101,'02_施策'!C:C,0))</f>
        <v>#REF!</v>
      </c>
      <c r="E101" s="524"/>
      <c r="F101" s="441"/>
      <c r="G101" s="525" t="str">
        <f t="shared" si="5"/>
        <v/>
      </c>
      <c r="H101" s="526">
        <v>5.0</v>
      </c>
      <c r="I101" s="300"/>
      <c r="J101" s="528"/>
      <c r="K101" s="529"/>
    </row>
    <row r="102">
      <c r="A102" s="293"/>
      <c r="C102" s="40"/>
      <c r="D102" s="523" t="str">
        <f t="shared" si="7"/>
        <v>#REF!</v>
      </c>
      <c r="E102" s="524"/>
      <c r="F102" s="441"/>
      <c r="G102" s="525" t="str">
        <f t="shared" si="5"/>
        <v/>
      </c>
      <c r="H102" s="526">
        <v>6.0</v>
      </c>
      <c r="I102" s="300"/>
      <c r="J102" s="528"/>
      <c r="K102" s="529"/>
    </row>
    <row r="103">
      <c r="A103" s="293"/>
      <c r="C103" s="40"/>
      <c r="D103" s="523" t="str">
        <f t="shared" si="7"/>
        <v>#REF!</v>
      </c>
      <c r="E103" s="530"/>
      <c r="F103" s="441"/>
      <c r="G103" s="525" t="str">
        <f t="shared" si="5"/>
        <v/>
      </c>
      <c r="H103" s="526">
        <v>7.0</v>
      </c>
      <c r="I103" s="300"/>
      <c r="J103" s="528"/>
      <c r="K103" s="529"/>
    </row>
    <row r="104">
      <c r="A104" s="293"/>
      <c r="C104" s="40"/>
      <c r="D104" s="523" t="str">
        <f t="shared" si="7"/>
        <v>#REF!</v>
      </c>
      <c r="E104" s="524"/>
      <c r="F104" s="441"/>
      <c r="G104" s="525" t="str">
        <f t="shared" si="5"/>
        <v/>
      </c>
      <c r="H104" s="526">
        <v>8.0</v>
      </c>
      <c r="I104" s="300"/>
      <c r="J104" s="528"/>
      <c r="K104" s="529"/>
    </row>
    <row r="105">
      <c r="A105" s="293"/>
      <c r="C105" s="40"/>
      <c r="D105" s="523" t="str">
        <f t="shared" si="7"/>
        <v>#REF!</v>
      </c>
      <c r="E105" s="524"/>
      <c r="F105" s="441"/>
      <c r="G105" s="525" t="str">
        <f t="shared" si="5"/>
        <v/>
      </c>
      <c r="H105" s="526">
        <v>9.0</v>
      </c>
      <c r="I105" s="300"/>
      <c r="J105" s="527"/>
      <c r="K105" s="529"/>
    </row>
    <row r="106">
      <c r="A106" s="293"/>
      <c r="C106" s="40"/>
      <c r="D106" s="523" t="str">
        <f t="shared" si="7"/>
        <v>#REF!</v>
      </c>
      <c r="E106" s="524"/>
      <c r="F106" s="441"/>
      <c r="G106" s="525" t="str">
        <f t="shared" si="5"/>
        <v/>
      </c>
      <c r="H106" s="526">
        <v>10.0</v>
      </c>
      <c r="I106" s="300"/>
      <c r="J106" s="528"/>
      <c r="K106" s="529"/>
    </row>
    <row r="107">
      <c r="A107" s="293"/>
      <c r="C107" s="40"/>
      <c r="D107" s="523" t="str">
        <f t="shared" si="7"/>
        <v>#REF!</v>
      </c>
      <c r="E107" s="524"/>
      <c r="F107" s="441"/>
      <c r="G107" s="525" t="str">
        <f t="shared" si="5"/>
        <v/>
      </c>
      <c r="H107" s="526">
        <v>11.0</v>
      </c>
      <c r="I107" s="300"/>
      <c r="J107" s="528"/>
      <c r="K107" s="529"/>
    </row>
    <row r="108">
      <c r="A108" s="293"/>
      <c r="C108" s="40"/>
      <c r="D108" s="523" t="str">
        <f t="shared" si="7"/>
        <v>#REF!</v>
      </c>
      <c r="E108" s="500"/>
      <c r="F108" s="531"/>
      <c r="G108" s="525" t="str">
        <f t="shared" si="5"/>
        <v/>
      </c>
      <c r="H108" s="526">
        <v>12.0</v>
      </c>
      <c r="I108" s="300"/>
      <c r="J108" s="528"/>
      <c r="K108" s="529"/>
    </row>
    <row r="109">
      <c r="A109" s="293"/>
      <c r="C109" s="40"/>
      <c r="D109" s="523" t="str">
        <f t="shared" si="7"/>
        <v>#REF!</v>
      </c>
      <c r="E109" s="524"/>
      <c r="F109" s="441"/>
      <c r="G109" s="525" t="str">
        <f t="shared" si="5"/>
        <v/>
      </c>
      <c r="H109" s="526">
        <v>13.0</v>
      </c>
      <c r="I109" s="300"/>
      <c r="J109" s="528"/>
      <c r="K109" s="529"/>
    </row>
    <row r="110">
      <c r="A110" s="293"/>
      <c r="C110" s="40"/>
      <c r="D110" s="523" t="str">
        <f t="shared" si="7"/>
        <v>#REF!</v>
      </c>
      <c r="E110" s="524"/>
      <c r="F110" s="441"/>
      <c r="G110" s="525" t="str">
        <f t="shared" si="5"/>
        <v/>
      </c>
      <c r="H110" s="526">
        <v>14.0</v>
      </c>
      <c r="I110" s="300"/>
      <c r="J110" s="528"/>
      <c r="K110" s="529"/>
    </row>
    <row r="111">
      <c r="A111" s="293"/>
      <c r="C111" s="40"/>
      <c r="D111" s="523" t="str">
        <f t="shared" si="7"/>
        <v>#REF!</v>
      </c>
      <c r="E111" s="524"/>
      <c r="F111" s="441"/>
      <c r="G111" s="525" t="str">
        <f t="shared" si="5"/>
        <v/>
      </c>
      <c r="H111" s="526">
        <v>15.0</v>
      </c>
      <c r="I111" s="300"/>
      <c r="J111" s="528"/>
      <c r="K111" s="532"/>
    </row>
    <row r="112">
      <c r="A112" s="293"/>
      <c r="C112" s="40"/>
      <c r="D112" s="523" t="str">
        <f t="shared" si="7"/>
        <v>#REF!</v>
      </c>
      <c r="E112" s="524"/>
      <c r="F112" s="441"/>
      <c r="G112" s="525" t="str">
        <f t="shared" si="5"/>
        <v/>
      </c>
      <c r="H112" s="526">
        <v>16.0</v>
      </c>
      <c r="I112" s="300"/>
      <c r="J112" s="528"/>
      <c r="K112" s="529"/>
    </row>
    <row r="113">
      <c r="A113" s="293"/>
      <c r="C113" s="40"/>
      <c r="D113" s="523" t="str">
        <f t="shared" si="7"/>
        <v>#REF!</v>
      </c>
      <c r="E113" s="524"/>
      <c r="F113" s="441"/>
      <c r="G113" s="525" t="str">
        <f t="shared" si="5"/>
        <v/>
      </c>
      <c r="H113" s="526">
        <v>17.0</v>
      </c>
      <c r="I113" s="300"/>
      <c r="J113" s="528"/>
      <c r="K113" s="529"/>
    </row>
    <row r="114">
      <c r="A114" s="293"/>
      <c r="C114" s="293"/>
      <c r="D114" s="523" t="str">
        <f t="shared" si="7"/>
        <v>#REF!</v>
      </c>
      <c r="E114" s="533"/>
      <c r="F114" s="441"/>
      <c r="G114" s="525" t="str">
        <f t="shared" si="5"/>
        <v/>
      </c>
      <c r="H114" s="526">
        <v>18.0</v>
      </c>
      <c r="I114" s="300"/>
      <c r="J114" s="528"/>
      <c r="K114" s="529"/>
    </row>
    <row r="115">
      <c r="A115" s="293"/>
      <c r="C115" s="40"/>
      <c r="D115" s="523" t="str">
        <f t="shared" si="7"/>
        <v>#REF!</v>
      </c>
      <c r="E115" s="524"/>
      <c r="F115" s="441"/>
      <c r="G115" s="525" t="str">
        <f t="shared" si="5"/>
        <v/>
      </c>
      <c r="H115" s="526">
        <v>19.0</v>
      </c>
      <c r="I115" s="300"/>
      <c r="J115" s="528"/>
      <c r="K115" s="532"/>
    </row>
    <row r="116">
      <c r="A116" s="293"/>
      <c r="C116" s="293"/>
      <c r="D116" s="523" t="str">
        <f t="shared" si="7"/>
        <v>#REF!</v>
      </c>
      <c r="E116" s="524"/>
      <c r="F116" s="441"/>
      <c r="G116" s="525" t="str">
        <f t="shared" si="5"/>
        <v/>
      </c>
      <c r="H116" s="526">
        <v>20.0</v>
      </c>
      <c r="I116" s="300"/>
      <c r="J116" s="528"/>
      <c r="K116" s="529"/>
    </row>
    <row r="117">
      <c r="A117" s="293"/>
      <c r="C117" s="293"/>
      <c r="D117" s="523" t="str">
        <f t="shared" si="7"/>
        <v>#REF!</v>
      </c>
      <c r="E117" s="524"/>
      <c r="F117" s="441"/>
      <c r="G117" s="525" t="str">
        <f t="shared" si="5"/>
        <v/>
      </c>
      <c r="H117" s="526">
        <v>21.0</v>
      </c>
      <c r="I117" s="300"/>
      <c r="J117" s="528"/>
      <c r="K117" s="529"/>
      <c r="L117" s="40"/>
      <c r="N117" s="40"/>
      <c r="O117" s="40"/>
      <c r="P117" s="40"/>
      <c r="Q117" s="40"/>
      <c r="R117" s="40"/>
    </row>
    <row r="118">
      <c r="A118" s="293"/>
      <c r="C118" s="293"/>
      <c r="D118" s="523" t="str">
        <f t="shared" si="7"/>
        <v>#REF!</v>
      </c>
      <c r="E118" s="524"/>
      <c r="F118" s="441"/>
      <c r="G118" s="525" t="str">
        <f t="shared" si="5"/>
        <v/>
      </c>
      <c r="H118" s="526">
        <v>22.0</v>
      </c>
      <c r="I118" s="300"/>
      <c r="J118" s="528"/>
      <c r="K118" s="529"/>
    </row>
    <row r="119">
      <c r="A119" s="293"/>
      <c r="C119" s="293"/>
      <c r="D119" s="523" t="str">
        <f t="shared" si="7"/>
        <v>#REF!</v>
      </c>
      <c r="E119" s="524"/>
      <c r="F119" s="441"/>
      <c r="G119" s="525" t="str">
        <f t="shared" si="5"/>
        <v/>
      </c>
      <c r="H119" s="526">
        <v>23.0</v>
      </c>
      <c r="I119" s="300"/>
      <c r="J119" s="528"/>
      <c r="K119" s="529"/>
    </row>
    <row r="120">
      <c r="A120" s="293"/>
      <c r="C120" s="293"/>
      <c r="D120" s="523" t="str">
        <f t="shared" si="7"/>
        <v>#REF!</v>
      </c>
      <c r="E120" s="533"/>
      <c r="F120" s="441"/>
      <c r="G120" s="525" t="str">
        <f t="shared" si="5"/>
        <v/>
      </c>
      <c r="H120" s="526">
        <v>24.0</v>
      </c>
      <c r="I120" s="300"/>
      <c r="J120" s="528"/>
      <c r="K120" s="529"/>
    </row>
    <row r="121">
      <c r="A121" s="293"/>
      <c r="C121" s="293"/>
      <c r="D121" s="523" t="str">
        <f t="shared" si="7"/>
        <v>#REF!</v>
      </c>
      <c r="E121" s="524"/>
      <c r="F121" s="441"/>
      <c r="G121" s="525" t="str">
        <f t="shared" si="5"/>
        <v/>
      </c>
      <c r="H121" s="526">
        <v>25.0</v>
      </c>
      <c r="I121" s="300"/>
      <c r="J121" s="528"/>
      <c r="K121" s="529"/>
    </row>
    <row r="122">
      <c r="A122" s="293"/>
      <c r="C122" s="40"/>
      <c r="D122" s="523" t="str">
        <f t="shared" si="7"/>
        <v>#REF!</v>
      </c>
      <c r="E122" s="524"/>
      <c r="F122" s="441"/>
      <c r="G122" s="525" t="str">
        <f t="shared" si="5"/>
        <v/>
      </c>
      <c r="H122" s="526">
        <v>26.0</v>
      </c>
      <c r="I122" s="300"/>
      <c r="J122" s="528"/>
      <c r="K122" s="527"/>
    </row>
    <row r="123">
      <c r="A123" s="293"/>
      <c r="C123" s="293"/>
      <c r="D123" s="523" t="str">
        <f t="shared" si="7"/>
        <v>#REF!</v>
      </c>
      <c r="E123" s="524"/>
      <c r="F123" s="441"/>
      <c r="G123" s="525" t="str">
        <f t="shared" si="5"/>
        <v/>
      </c>
      <c r="H123" s="526">
        <v>27.0</v>
      </c>
      <c r="I123" s="300"/>
      <c r="J123" s="528"/>
      <c r="K123" s="529"/>
    </row>
    <row r="124">
      <c r="A124" s="293"/>
      <c r="C124" s="293"/>
      <c r="D124" s="523" t="str">
        <f t="shared" si="7"/>
        <v>#REF!</v>
      </c>
      <c r="E124" s="524"/>
      <c r="F124" s="441"/>
      <c r="G124" s="525" t="str">
        <f t="shared" si="5"/>
        <v/>
      </c>
      <c r="H124" s="526">
        <v>28.0</v>
      </c>
      <c r="I124" s="300"/>
      <c r="J124" s="528"/>
      <c r="K124" s="528"/>
    </row>
    <row r="125">
      <c r="A125" s="293"/>
      <c r="C125" s="293"/>
      <c r="D125" s="523" t="str">
        <f t="shared" si="7"/>
        <v>#REF!</v>
      </c>
      <c r="E125" s="524"/>
      <c r="F125" s="441"/>
      <c r="G125" s="525" t="str">
        <f t="shared" si="5"/>
        <v/>
      </c>
      <c r="H125" s="526">
        <v>29.0</v>
      </c>
      <c r="I125" s="300"/>
      <c r="J125" s="528"/>
      <c r="K125" s="528"/>
    </row>
    <row r="126">
      <c r="A126" s="293"/>
      <c r="C126" s="293"/>
      <c r="D126" s="523" t="str">
        <f t="shared" si="7"/>
        <v>#REF!</v>
      </c>
      <c r="E126" s="524"/>
      <c r="F126" s="441"/>
      <c r="G126" s="525" t="str">
        <f t="shared" si="5"/>
        <v/>
      </c>
      <c r="H126" s="534">
        <v>30.0</v>
      </c>
      <c r="I126" s="300"/>
      <c r="J126" s="528"/>
      <c r="K126" s="529"/>
    </row>
    <row r="127">
      <c r="A127" s="293"/>
      <c r="C127" s="40"/>
      <c r="D127" s="523" t="str">
        <f t="shared" si="7"/>
        <v>#REF!</v>
      </c>
      <c r="E127" s="535"/>
      <c r="G127" s="536" t="str">
        <f t="shared" si="5"/>
        <v/>
      </c>
      <c r="H127" s="537">
        <v>31.0</v>
      </c>
      <c r="I127" s="300"/>
      <c r="J127" s="528"/>
      <c r="K127" s="529"/>
    </row>
    <row r="128">
      <c r="A128" s="293"/>
      <c r="B128" s="293"/>
      <c r="C128" s="40"/>
      <c r="D128" s="300"/>
      <c r="E128" s="538"/>
      <c r="F128" s="64"/>
      <c r="G128" s="536" t="str">
        <f t="shared" si="5"/>
        <v/>
      </c>
      <c r="H128" s="534">
        <v>32.0</v>
      </c>
      <c r="I128" s="300"/>
      <c r="J128" s="528"/>
      <c r="K128" s="529"/>
    </row>
    <row r="129">
      <c r="A129" s="293"/>
      <c r="B129" s="293"/>
      <c r="C129" s="40"/>
      <c r="D129" s="300"/>
      <c r="E129" s="538"/>
      <c r="F129" s="64"/>
      <c r="G129" s="536" t="str">
        <f t="shared" si="5"/>
        <v/>
      </c>
      <c r="H129" s="534">
        <v>33.0</v>
      </c>
      <c r="I129" s="300"/>
      <c r="J129" s="528"/>
      <c r="K129" s="539"/>
    </row>
    <row r="130">
      <c r="A130" s="293"/>
      <c r="B130" s="293"/>
      <c r="C130" s="40"/>
      <c r="D130" s="300"/>
      <c r="E130" s="538"/>
      <c r="F130" s="64"/>
      <c r="G130" s="525" t="str">
        <f t="shared" si="5"/>
        <v/>
      </c>
      <c r="H130" s="534">
        <v>34.0</v>
      </c>
      <c r="I130" s="300"/>
      <c r="J130" s="528"/>
      <c r="K130" s="529"/>
    </row>
    <row r="131">
      <c r="A131" s="293"/>
      <c r="B131" s="293"/>
      <c r="C131" s="40"/>
      <c r="D131" s="300"/>
      <c r="E131" s="538"/>
      <c r="F131" s="64"/>
      <c r="G131" s="525" t="str">
        <f t="shared" si="5"/>
        <v/>
      </c>
      <c r="H131" s="534">
        <v>35.0</v>
      </c>
      <c r="I131" s="300"/>
      <c r="J131" s="528"/>
      <c r="K131" s="529"/>
    </row>
    <row r="132">
      <c r="A132" s="293"/>
      <c r="B132" s="293"/>
      <c r="C132" s="40"/>
      <c r="D132" s="300"/>
      <c r="E132" s="538"/>
      <c r="F132" s="64"/>
      <c r="G132" s="525" t="str">
        <f t="shared" si="5"/>
        <v/>
      </c>
      <c r="H132" s="534">
        <v>36.0</v>
      </c>
      <c r="I132" s="300"/>
      <c r="J132" s="528"/>
      <c r="K132" s="529"/>
    </row>
    <row r="133">
      <c r="A133" s="293"/>
      <c r="B133" s="293"/>
      <c r="C133" s="40"/>
      <c r="D133" s="300"/>
      <c r="E133" s="538"/>
      <c r="F133" s="64"/>
      <c r="G133" s="525" t="str">
        <f t="shared" si="5"/>
        <v/>
      </c>
      <c r="H133" s="534">
        <v>37.0</v>
      </c>
      <c r="I133" s="300"/>
      <c r="J133" s="528"/>
      <c r="K133" s="529"/>
    </row>
    <row r="134">
      <c r="A134" s="293"/>
      <c r="B134" s="293"/>
      <c r="C134" s="40"/>
      <c r="D134" s="300"/>
      <c r="E134" s="538"/>
      <c r="F134" s="64"/>
      <c r="G134" s="525" t="str">
        <f t="shared" si="5"/>
        <v/>
      </c>
      <c r="H134" s="534">
        <v>38.0</v>
      </c>
      <c r="I134" s="300"/>
      <c r="J134" s="528"/>
      <c r="K134" s="529"/>
    </row>
    <row r="135">
      <c r="A135" s="293"/>
      <c r="B135" s="293"/>
      <c r="C135" s="40"/>
      <c r="D135" s="300"/>
      <c r="E135" s="538"/>
      <c r="F135" s="64"/>
      <c r="G135" s="525" t="str">
        <f t="shared" si="5"/>
        <v/>
      </c>
      <c r="H135" s="534">
        <v>39.0</v>
      </c>
      <c r="I135" s="300"/>
      <c r="J135" s="528"/>
      <c r="K135" s="529"/>
    </row>
    <row r="136">
      <c r="A136" s="293"/>
      <c r="B136" s="293"/>
      <c r="C136" s="40"/>
      <c r="D136" s="300"/>
      <c r="E136" s="538"/>
      <c r="F136" s="64"/>
      <c r="G136" s="525" t="str">
        <f t="shared" si="5"/>
        <v/>
      </c>
      <c r="H136" s="534">
        <v>40.0</v>
      </c>
      <c r="I136" s="300"/>
      <c r="J136" s="528"/>
      <c r="K136" s="529"/>
    </row>
    <row r="137">
      <c r="A137" s="293"/>
      <c r="B137" s="293"/>
      <c r="C137" s="40"/>
      <c r="D137" s="300"/>
      <c r="E137" s="538"/>
      <c r="F137" s="64"/>
      <c r="G137" s="525" t="str">
        <f t="shared" si="5"/>
        <v/>
      </c>
      <c r="H137" s="534">
        <v>41.0</v>
      </c>
      <c r="I137" s="300"/>
      <c r="J137" s="528"/>
      <c r="K137" s="529"/>
    </row>
    <row r="138">
      <c r="A138" s="293"/>
      <c r="B138" s="293"/>
      <c r="C138" s="40"/>
      <c r="D138" s="300"/>
      <c r="E138" s="538"/>
      <c r="F138" s="64"/>
      <c r="G138" s="525" t="str">
        <f t="shared" si="5"/>
        <v/>
      </c>
      <c r="H138" s="534"/>
      <c r="I138" s="300"/>
      <c r="J138" s="528"/>
      <c r="K138" s="529"/>
    </row>
    <row r="139">
      <c r="A139" s="293"/>
      <c r="B139" s="293"/>
      <c r="C139" s="40"/>
      <c r="D139" s="300"/>
      <c r="E139" s="538"/>
      <c r="F139" s="64"/>
      <c r="G139" s="525" t="str">
        <f t="shared" si="5"/>
        <v/>
      </c>
      <c r="H139" s="534"/>
      <c r="I139" s="300"/>
      <c r="J139" s="528"/>
      <c r="K139" s="529"/>
    </row>
    <row r="140">
      <c r="A140" s="40"/>
      <c r="B140" s="423"/>
      <c r="C140" s="40"/>
      <c r="D140" s="40"/>
      <c r="E140" s="540" t="s">
        <v>611</v>
      </c>
      <c r="F140" s="40"/>
      <c r="G140" s="418"/>
      <c r="H140" s="293"/>
      <c r="I140" s="40"/>
      <c r="J140" s="40"/>
      <c r="K140" s="40"/>
    </row>
    <row r="141">
      <c r="A141" s="40"/>
      <c r="B141" s="315" t="s">
        <v>612</v>
      </c>
      <c r="C141" s="40"/>
      <c r="D141" s="40"/>
      <c r="E141" s="541" t="str">
        <f>HYPERLINK("https://docs.google.com/spreadsheets/d/1Tzzd5YefBg0AuOTx7STjBsRFBQx6XszoEKAuGgjhuUY/edit#gid=0&amp;range=A647","監修IDマスタ")</f>
        <v>監修IDマスタ</v>
      </c>
      <c r="F141" s="293" t="s">
        <v>613</v>
      </c>
      <c r="G141" s="418"/>
      <c r="H141" s="40"/>
      <c r="I141" s="40"/>
      <c r="J141" s="40"/>
      <c r="K141" s="40"/>
      <c r="L141" s="40"/>
      <c r="N141" s="40"/>
      <c r="O141" s="40"/>
      <c r="P141" s="40"/>
      <c r="Q141" s="40"/>
      <c r="R141" s="40"/>
    </row>
    <row r="142">
      <c r="A142" s="40"/>
      <c r="B142" s="423"/>
      <c r="C142" s="293"/>
      <c r="D142" s="542"/>
      <c r="E142" s="542"/>
      <c r="F142" s="543"/>
      <c r="G142" s="544"/>
      <c r="H142" s="496"/>
      <c r="I142" s="40"/>
      <c r="J142" s="40"/>
    </row>
    <row r="143">
      <c r="A143" s="40"/>
      <c r="B143" s="423"/>
      <c r="C143" s="293"/>
      <c r="D143" s="545" t="s">
        <v>76</v>
      </c>
      <c r="E143" s="546" t="s">
        <v>77</v>
      </c>
      <c r="F143" s="442"/>
      <c r="G143" s="547" t="s">
        <v>614</v>
      </c>
      <c r="H143" s="548" t="s">
        <v>615</v>
      </c>
      <c r="I143" s="40"/>
      <c r="J143" s="40"/>
    </row>
    <row r="144">
      <c r="A144" s="40"/>
      <c r="B144" s="423"/>
      <c r="C144" s="293"/>
      <c r="D144" s="549"/>
      <c r="E144" s="524"/>
      <c r="F144" s="441"/>
      <c r="G144" s="550"/>
      <c r="H144" s="551"/>
      <c r="I144" s="40"/>
      <c r="J144" s="40"/>
    </row>
    <row r="145">
      <c r="A145" s="40"/>
      <c r="B145" s="423"/>
      <c r="C145" s="293"/>
      <c r="D145" s="549"/>
      <c r="E145" s="524"/>
      <c r="F145" s="441"/>
      <c r="G145" s="550"/>
      <c r="H145" s="551"/>
      <c r="I145" s="40"/>
      <c r="J145" s="40"/>
    </row>
    <row r="146">
      <c r="A146" s="40"/>
      <c r="B146" s="423"/>
      <c r="C146" s="293"/>
      <c r="D146" s="549"/>
      <c r="E146" s="524"/>
      <c r="F146" s="441"/>
      <c r="G146" s="550"/>
      <c r="H146" s="551"/>
      <c r="I146" s="40"/>
      <c r="J146" s="40"/>
    </row>
    <row r="147">
      <c r="A147" s="40"/>
      <c r="B147" s="423"/>
      <c r="C147" s="293"/>
      <c r="D147" s="549"/>
      <c r="E147" s="524"/>
      <c r="F147" s="441"/>
      <c r="G147" s="550"/>
      <c r="H147" s="551"/>
      <c r="I147" s="40"/>
      <c r="J147" s="40"/>
    </row>
    <row r="148">
      <c r="A148" s="40"/>
      <c r="B148" s="423"/>
      <c r="C148" s="293"/>
      <c r="D148" s="549"/>
      <c r="E148" s="524"/>
      <c r="F148" s="441"/>
      <c r="G148" s="550"/>
      <c r="H148" s="551"/>
      <c r="I148" s="40"/>
      <c r="J148" s="40"/>
    </row>
    <row r="149">
      <c r="A149" s="40"/>
      <c r="B149" s="423"/>
      <c r="C149" s="293"/>
      <c r="D149" s="549"/>
      <c r="E149" s="524"/>
      <c r="F149" s="441"/>
      <c r="G149" s="550"/>
      <c r="H149" s="551"/>
      <c r="I149" s="40"/>
      <c r="J149" s="40"/>
    </row>
    <row r="150">
      <c r="A150" s="40"/>
      <c r="B150" s="423"/>
      <c r="C150" s="293"/>
      <c r="D150" s="549"/>
      <c r="E150" s="524"/>
      <c r="F150" s="441"/>
      <c r="G150" s="550"/>
      <c r="H150" s="551"/>
      <c r="I150" s="40"/>
      <c r="J150" s="40"/>
    </row>
    <row r="151">
      <c r="A151" s="40"/>
      <c r="B151" s="423"/>
      <c r="C151" s="293"/>
      <c r="D151" s="549"/>
      <c r="E151" s="524"/>
      <c r="F151" s="441"/>
      <c r="G151" s="550"/>
      <c r="H151" s="551"/>
      <c r="I151" s="40"/>
      <c r="J151" s="40"/>
    </row>
    <row r="152">
      <c r="A152" s="40"/>
      <c r="B152" s="423"/>
      <c r="C152" s="293"/>
      <c r="D152" s="549"/>
      <c r="E152" s="524"/>
      <c r="F152" s="441"/>
      <c r="G152" s="550"/>
      <c r="H152" s="551"/>
      <c r="I152" s="40"/>
      <c r="J152" s="40"/>
    </row>
    <row r="153">
      <c r="A153" s="40"/>
      <c r="B153" s="423"/>
      <c r="C153" s="293"/>
      <c r="D153" s="549"/>
      <c r="E153" s="524"/>
      <c r="F153" s="441"/>
      <c r="G153" s="550"/>
      <c r="H153" s="551"/>
      <c r="I153" s="40"/>
      <c r="J153" s="40"/>
    </row>
    <row r="154">
      <c r="A154" s="40"/>
      <c r="B154" s="423"/>
      <c r="C154" s="293"/>
      <c r="D154" s="552"/>
      <c r="E154" s="524"/>
      <c r="F154" s="441"/>
      <c r="G154" s="550"/>
      <c r="H154" s="551"/>
      <c r="I154" s="40"/>
      <c r="J154" s="40"/>
    </row>
    <row r="155">
      <c r="A155" s="40"/>
      <c r="B155" s="423"/>
      <c r="C155" s="293"/>
      <c r="D155" s="552"/>
      <c r="E155" s="524"/>
      <c r="F155" s="441"/>
      <c r="G155" s="550"/>
      <c r="H155" s="553"/>
      <c r="I155" s="40"/>
      <c r="J155" s="40"/>
    </row>
    <row r="156">
      <c r="A156" s="455"/>
      <c r="B156" s="423"/>
      <c r="C156" s="293"/>
      <c r="D156" s="552"/>
      <c r="E156" s="524"/>
      <c r="F156" s="441"/>
      <c r="G156" s="550"/>
      <c r="H156" s="553"/>
      <c r="I156" s="455"/>
      <c r="J156" s="455"/>
    </row>
    <row r="157" ht="18.0" customHeight="1">
      <c r="A157" s="455"/>
      <c r="B157" s="423"/>
      <c r="C157" s="293"/>
      <c r="D157" s="552"/>
      <c r="E157" s="524"/>
      <c r="F157" s="441"/>
      <c r="G157" s="550"/>
      <c r="H157" s="553"/>
      <c r="I157" s="455"/>
      <c r="J157" s="455"/>
    </row>
    <row r="158">
      <c r="A158" s="455"/>
      <c r="B158" s="423"/>
      <c r="C158" s="293"/>
      <c r="D158" s="552"/>
      <c r="E158" s="554"/>
      <c r="F158" s="555"/>
      <c r="G158" s="550"/>
      <c r="H158" s="551"/>
      <c r="I158" s="455"/>
      <c r="J158" s="455"/>
    </row>
    <row r="159">
      <c r="A159" s="40"/>
      <c r="B159" s="423"/>
      <c r="C159" s="293"/>
      <c r="D159" s="552"/>
      <c r="E159" s="556"/>
      <c r="F159" s="441"/>
      <c r="G159" s="550"/>
      <c r="H159" s="551"/>
      <c r="I159" s="40"/>
      <c r="J159" s="40"/>
    </row>
    <row r="160">
      <c r="A160" s="40"/>
      <c r="B160" s="423"/>
      <c r="C160" s="293"/>
      <c r="D160" s="552"/>
      <c r="E160" s="556"/>
      <c r="F160" s="441"/>
      <c r="G160" s="550"/>
      <c r="H160" s="553"/>
      <c r="I160" s="40"/>
      <c r="J160" s="40"/>
    </row>
    <row r="161">
      <c r="A161" s="40"/>
      <c r="B161" s="423"/>
      <c r="C161" s="293"/>
      <c r="D161" s="552"/>
      <c r="E161" s="556"/>
      <c r="F161" s="441"/>
      <c r="G161" s="550"/>
      <c r="H161" s="553"/>
      <c r="I161" s="40"/>
      <c r="J161" s="40"/>
    </row>
    <row r="162">
      <c r="A162" s="40"/>
      <c r="B162" s="423"/>
      <c r="C162" s="293"/>
      <c r="D162" s="552"/>
      <c r="E162" s="556"/>
      <c r="F162" s="441"/>
      <c r="G162" s="550"/>
      <c r="H162" s="551"/>
      <c r="I162" s="40"/>
      <c r="J162" s="40"/>
    </row>
    <row r="163">
      <c r="A163" s="40"/>
      <c r="B163" s="423"/>
      <c r="C163" s="293"/>
      <c r="D163" s="552"/>
      <c r="E163" s="556"/>
      <c r="F163" s="442"/>
      <c r="G163" s="550"/>
      <c r="H163" s="551"/>
      <c r="I163" s="40"/>
      <c r="J163" s="40"/>
    </row>
    <row r="164">
      <c r="A164" s="40"/>
      <c r="B164" s="423"/>
      <c r="C164" s="293"/>
      <c r="D164" s="552"/>
      <c r="E164" s="556"/>
      <c r="F164" s="442"/>
      <c r="G164" s="550"/>
      <c r="H164" s="551"/>
      <c r="I164" s="40"/>
      <c r="J164" s="40"/>
    </row>
  </sheetData>
  <autoFilter ref="$G$143:$H$164"/>
  <mergeCells count="150">
    <mergeCell ref="G74:H74"/>
    <mergeCell ref="I74:K79"/>
    <mergeCell ref="G75:H75"/>
    <mergeCell ref="G76:H76"/>
    <mergeCell ref="G77:H77"/>
    <mergeCell ref="G78:H78"/>
    <mergeCell ref="G79:H79"/>
    <mergeCell ref="G80:H80"/>
    <mergeCell ref="G81:H81"/>
    <mergeCell ref="G82:H82"/>
    <mergeCell ref="G83:H83"/>
    <mergeCell ref="G84:H84"/>
    <mergeCell ref="G85:H85"/>
    <mergeCell ref="G86:H86"/>
    <mergeCell ref="I60:K62"/>
    <mergeCell ref="G61:H61"/>
    <mergeCell ref="G62:H62"/>
    <mergeCell ref="I63:K65"/>
    <mergeCell ref="L63:L65"/>
    <mergeCell ref="C22:E24"/>
    <mergeCell ref="F22:H24"/>
    <mergeCell ref="I22:K24"/>
    <mergeCell ref="K46:M46"/>
    <mergeCell ref="G58:H58"/>
    <mergeCell ref="I58:L58"/>
    <mergeCell ref="E60:E62"/>
    <mergeCell ref="G66:H66"/>
    <mergeCell ref="G67:H67"/>
    <mergeCell ref="G59:H59"/>
    <mergeCell ref="G60:H60"/>
    <mergeCell ref="E63:E65"/>
    <mergeCell ref="G63:H63"/>
    <mergeCell ref="G64:H64"/>
    <mergeCell ref="G65:H65"/>
    <mergeCell ref="E66:E67"/>
    <mergeCell ref="E70:E71"/>
    <mergeCell ref="E74:E76"/>
    <mergeCell ref="E81:E82"/>
    <mergeCell ref="E83:E84"/>
    <mergeCell ref="E68:E69"/>
    <mergeCell ref="G68:H68"/>
    <mergeCell ref="G69:H69"/>
    <mergeCell ref="G70:H70"/>
    <mergeCell ref="G71:H71"/>
    <mergeCell ref="G72:H72"/>
    <mergeCell ref="G73:H73"/>
    <mergeCell ref="G87:H87"/>
    <mergeCell ref="A93:B94"/>
    <mergeCell ref="E93:F94"/>
    <mergeCell ref="G93:G94"/>
    <mergeCell ref="H93:H94"/>
    <mergeCell ref="J93:K93"/>
    <mergeCell ref="A95:B95"/>
    <mergeCell ref="E122:F122"/>
    <mergeCell ref="E123:F123"/>
    <mergeCell ref="E115:F115"/>
    <mergeCell ref="E116:F116"/>
    <mergeCell ref="E117:F117"/>
    <mergeCell ref="E118:F118"/>
    <mergeCell ref="E119:F119"/>
    <mergeCell ref="E120:F120"/>
    <mergeCell ref="E121:F121"/>
    <mergeCell ref="A125:B125"/>
    <mergeCell ref="A126:B126"/>
    <mergeCell ref="A127:B127"/>
    <mergeCell ref="A120:B120"/>
    <mergeCell ref="A121:B121"/>
    <mergeCell ref="A122:B122"/>
    <mergeCell ref="A123:B123"/>
    <mergeCell ref="A124:B124"/>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57:F157"/>
    <mergeCell ref="E158:F158"/>
    <mergeCell ref="E159:F159"/>
    <mergeCell ref="E160:F160"/>
    <mergeCell ref="E161:F161"/>
    <mergeCell ref="E162:F162"/>
    <mergeCell ref="E163:F163"/>
    <mergeCell ref="E164:F164"/>
    <mergeCell ref="E150:F150"/>
    <mergeCell ref="E151:F151"/>
    <mergeCell ref="E152:F152"/>
    <mergeCell ref="E153:F153"/>
    <mergeCell ref="E154:F154"/>
    <mergeCell ref="E155:F155"/>
    <mergeCell ref="E156:F156"/>
    <mergeCell ref="E95:F95"/>
    <mergeCell ref="E96:F96"/>
    <mergeCell ref="A97:B97"/>
    <mergeCell ref="E97:F97"/>
    <mergeCell ref="A98:B98"/>
    <mergeCell ref="E98:F98"/>
    <mergeCell ref="E99:F99"/>
    <mergeCell ref="A99:B99"/>
    <mergeCell ref="A100:B100"/>
    <mergeCell ref="A101:B101"/>
    <mergeCell ref="A102:B102"/>
    <mergeCell ref="A103:B103"/>
    <mergeCell ref="A104:B104"/>
    <mergeCell ref="A105:B105"/>
    <mergeCell ref="E100:F100"/>
    <mergeCell ref="E101:F101"/>
    <mergeCell ref="E102:F102"/>
    <mergeCell ref="E103:F103"/>
    <mergeCell ref="E104:F104"/>
    <mergeCell ref="E105:F105"/>
    <mergeCell ref="E106:F106"/>
    <mergeCell ref="A106:B106"/>
    <mergeCell ref="A107:B107"/>
    <mergeCell ref="A108:B108"/>
    <mergeCell ref="A109:B109"/>
    <mergeCell ref="A110:B110"/>
    <mergeCell ref="A111:B111"/>
    <mergeCell ref="A112:B112"/>
    <mergeCell ref="E107:F107"/>
    <mergeCell ref="E109:F109"/>
    <mergeCell ref="E110:F110"/>
    <mergeCell ref="E111:F111"/>
    <mergeCell ref="E112:F112"/>
    <mergeCell ref="E113:F113"/>
    <mergeCell ref="E114:F114"/>
    <mergeCell ref="A113:B113"/>
    <mergeCell ref="A114:B114"/>
    <mergeCell ref="A115:B115"/>
    <mergeCell ref="A116:B116"/>
    <mergeCell ref="A117:B117"/>
    <mergeCell ref="A118:B118"/>
    <mergeCell ref="A119:B119"/>
    <mergeCell ref="E143:F143"/>
    <mergeCell ref="E144:F144"/>
    <mergeCell ref="E145:F145"/>
    <mergeCell ref="E146:F146"/>
    <mergeCell ref="E147:F147"/>
    <mergeCell ref="E148:F148"/>
    <mergeCell ref="E149:F149"/>
  </mergeCells>
  <conditionalFormatting sqref="G144:G164">
    <cfRule type="containsText" dxfId="3" priority="1" operator="containsText" text="新規記念">
      <formula>NOT(ISERROR(SEARCH(("新規記念"),(G144))))</formula>
    </cfRule>
  </conditionalFormatting>
  <conditionalFormatting sqref="F53">
    <cfRule type="notContainsBlanks" dxfId="4" priority="2">
      <formula>LEN(TRIM(F53))&gt;0</formula>
    </cfRule>
  </conditionalFormatting>
  <conditionalFormatting sqref="G144:G164">
    <cfRule type="containsText" dxfId="5" priority="3" operator="containsText" text="新規ガチャ">
      <formula>NOT(ISERROR(SEARCH(("新規ガチャ"),(G144))))</formula>
    </cfRule>
  </conditionalFormatting>
  <conditionalFormatting sqref="F59:F86">
    <cfRule type="containsBlanks" dxfId="3" priority="4">
      <formula>LEN(TRIM(F59))=0</formula>
    </cfRule>
  </conditionalFormatting>
  <conditionalFormatting sqref="G144:G164">
    <cfRule type="cellIs" dxfId="6" priority="5" operator="equal">
      <formula>"新規イベント"</formula>
    </cfRule>
  </conditionalFormatting>
  <dataValidations>
    <dataValidation type="list" allowBlank="1" sqref="G144:G164">
      <formula1>'触らない'!$H$3:$H$16</formula1>
    </dataValidation>
    <dataValidation type="list" allowBlank="1" sqref="F59:F86">
      <formula1>'触らない'!$C$3:$C$50</formula1>
    </dataValidation>
    <dataValidation type="list" allowBlank="1" sqref="I95:I139">
      <formula1>'触らない'!$I$3:$I$8</formula1>
    </dataValidation>
  </dataValidations>
  <hyperlinks>
    <hyperlink display="制作依頼一覧" location="null!A1" ref="I74"/>
  </hyperlinks>
  <printOptions gridLines="1" horizontalCentered="1"/>
  <pageMargins bottom="0.75" footer="0.0" header="0.0" left="0.7" right="0.7" top="0.75"/>
  <pageSetup fitToHeight="0" paperSize="14"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4.75"/>
    <col customWidth="1" min="2" max="2" width="36.63"/>
    <col customWidth="1" min="3" max="3" width="10.38"/>
    <col customWidth="1" min="4" max="4" width="7.75"/>
    <col customWidth="1" min="5" max="5" width="6.88"/>
    <col customWidth="1" min="6" max="6" width="23.25"/>
    <col customWidth="1" min="7" max="8" width="31.25"/>
    <col customWidth="1" min="9" max="10" width="14.63"/>
    <col customWidth="1" min="11" max="11" width="29.38"/>
    <col customWidth="1" min="12" max="12" width="6.88"/>
    <col customWidth="1" min="13" max="13" width="14.63"/>
    <col customWidth="1" min="14" max="14" width="30.13"/>
    <col customWidth="1" min="15" max="15" width="28.25"/>
    <col customWidth="1" min="16" max="16" width="6.88"/>
    <col customWidth="1" min="17" max="17" width="10.88"/>
    <col customWidth="1" min="18" max="18" width="9.63"/>
    <col customWidth="1" min="19" max="19" width="9.88"/>
  </cols>
  <sheetData>
    <row r="1" ht="45.75" customHeight="1">
      <c r="A1" s="557" t="s">
        <v>616</v>
      </c>
      <c r="B1" s="557" t="s">
        <v>617</v>
      </c>
      <c r="C1" s="558"/>
      <c r="D1" s="559"/>
      <c r="E1" s="560">
        <f>SUM(E3:E80)</f>
        <v>0</v>
      </c>
      <c r="F1" s="561" t="s">
        <v>618</v>
      </c>
      <c r="G1" s="561"/>
      <c r="H1" s="561" t="s">
        <v>619</v>
      </c>
      <c r="I1" s="562"/>
      <c r="J1" s="562"/>
      <c r="K1" s="562"/>
      <c r="L1" s="562"/>
      <c r="M1" s="562"/>
      <c r="N1" s="563" t="s">
        <v>620</v>
      </c>
      <c r="O1" s="564"/>
      <c r="P1" s="562"/>
      <c r="Q1" s="562"/>
      <c r="R1" s="562"/>
      <c r="S1" s="562"/>
    </row>
    <row r="2">
      <c r="A2" s="565" t="s">
        <v>621</v>
      </c>
      <c r="B2" s="565" t="s">
        <v>622</v>
      </c>
      <c r="C2" s="565" t="s">
        <v>623</v>
      </c>
      <c r="D2" s="565" t="s">
        <v>624</v>
      </c>
      <c r="E2" s="566" t="s">
        <v>625</v>
      </c>
      <c r="F2" s="565" t="s">
        <v>626</v>
      </c>
      <c r="G2" s="565" t="s">
        <v>627</v>
      </c>
      <c r="H2" s="565" t="s">
        <v>628</v>
      </c>
      <c r="I2" s="567" t="s">
        <v>629</v>
      </c>
      <c r="J2" s="567" t="s">
        <v>630</v>
      </c>
      <c r="K2" s="567" t="s">
        <v>631</v>
      </c>
      <c r="L2" s="567" t="s">
        <v>632</v>
      </c>
      <c r="M2" s="567" t="s">
        <v>633</v>
      </c>
      <c r="N2" s="568" t="s">
        <v>634</v>
      </c>
      <c r="O2" s="569" t="s">
        <v>635</v>
      </c>
      <c r="P2" s="567" t="s">
        <v>632</v>
      </c>
      <c r="Q2" s="567" t="s">
        <v>636</v>
      </c>
      <c r="R2" s="570" t="s">
        <v>637</v>
      </c>
      <c r="S2" s="571" t="s">
        <v>638</v>
      </c>
    </row>
    <row r="3">
      <c r="A3" s="572" t="s">
        <v>639</v>
      </c>
      <c r="B3" s="573"/>
      <c r="C3" s="574"/>
      <c r="D3" s="574"/>
      <c r="E3" s="575"/>
      <c r="F3" s="573"/>
      <c r="G3" s="573"/>
      <c r="H3" s="573"/>
      <c r="I3" s="576"/>
      <c r="J3" s="576"/>
      <c r="K3" s="576"/>
      <c r="L3" s="577"/>
      <c r="M3" s="578"/>
      <c r="N3" s="579"/>
      <c r="O3" s="580"/>
      <c r="P3" s="577"/>
      <c r="Q3" s="581"/>
      <c r="R3" s="582"/>
      <c r="S3" s="582"/>
    </row>
    <row r="4">
      <c r="A4" s="583"/>
      <c r="B4" s="583"/>
      <c r="C4" s="584"/>
      <c r="D4" s="585"/>
      <c r="E4" s="109">
        <v>0.0</v>
      </c>
      <c r="F4" s="82"/>
      <c r="G4" s="82"/>
      <c r="H4" s="82"/>
      <c r="I4" s="586"/>
      <c r="J4" s="586"/>
      <c r="K4" s="586"/>
      <c r="L4" s="586"/>
      <c r="M4" s="587"/>
      <c r="N4" s="588"/>
      <c r="O4" s="589"/>
      <c r="P4" s="590"/>
      <c r="Q4" s="591"/>
      <c r="R4" s="592"/>
      <c r="S4" s="592"/>
    </row>
    <row r="5">
      <c r="A5" s="593"/>
      <c r="B5" s="593"/>
      <c r="C5" s="584"/>
      <c r="D5" s="585"/>
      <c r="E5" s="109">
        <v>0.0</v>
      </c>
      <c r="F5" s="594"/>
      <c r="G5" s="594"/>
      <c r="H5" s="594"/>
      <c r="I5" s="586"/>
      <c r="J5" s="595"/>
      <c r="K5" s="595"/>
      <c r="L5" s="586"/>
      <c r="M5" s="596"/>
      <c r="N5" s="597"/>
      <c r="O5" s="598"/>
      <c r="P5" s="599"/>
      <c r="Q5" s="591"/>
      <c r="R5" s="600"/>
      <c r="S5" s="600"/>
    </row>
    <row r="6">
      <c r="A6" s="583"/>
      <c r="B6" s="583"/>
      <c r="C6" s="584"/>
      <c r="D6" s="585"/>
      <c r="E6" s="109">
        <v>0.0</v>
      </c>
      <c r="F6" s="82"/>
      <c r="G6" s="82"/>
      <c r="H6" s="82"/>
      <c r="I6" s="586"/>
      <c r="J6" s="586"/>
      <c r="K6" s="586"/>
      <c r="L6" s="586"/>
      <c r="M6" s="587"/>
      <c r="N6" s="588"/>
      <c r="O6" s="589"/>
      <c r="P6" s="590"/>
      <c r="Q6" s="591"/>
      <c r="R6" s="592"/>
      <c r="S6" s="592"/>
    </row>
    <row r="7">
      <c r="A7" s="583"/>
      <c r="B7" s="583"/>
      <c r="C7" s="584"/>
      <c r="D7" s="585"/>
      <c r="E7" s="109">
        <v>0.0</v>
      </c>
      <c r="F7" s="82"/>
      <c r="G7" s="82"/>
      <c r="H7" s="82"/>
      <c r="I7" s="586"/>
      <c r="J7" s="586"/>
      <c r="K7" s="586"/>
      <c r="L7" s="586"/>
      <c r="M7" s="587"/>
      <c r="N7" s="588"/>
      <c r="O7" s="589"/>
      <c r="P7" s="590"/>
      <c r="Q7" s="591" t="s">
        <v>640</v>
      </c>
      <c r="R7" s="592"/>
      <c r="S7" s="592"/>
    </row>
    <row r="8">
      <c r="A8" s="572" t="s">
        <v>641</v>
      </c>
      <c r="B8" s="573"/>
      <c r="C8" s="574"/>
      <c r="D8" s="574"/>
      <c r="E8" s="575"/>
      <c r="F8" s="573"/>
      <c r="G8" s="573"/>
      <c r="H8" s="573"/>
      <c r="I8" s="576"/>
      <c r="J8" s="576"/>
      <c r="K8" s="576"/>
      <c r="L8" s="577"/>
      <c r="M8" s="578"/>
      <c r="N8" s="579"/>
      <c r="O8" s="580"/>
      <c r="P8" s="577"/>
      <c r="Q8" s="581"/>
      <c r="R8" s="582"/>
      <c r="S8" s="582"/>
    </row>
    <row r="9">
      <c r="A9" s="593"/>
      <c r="B9" s="601"/>
      <c r="C9" s="584"/>
      <c r="D9" s="584"/>
      <c r="E9" s="109">
        <v>0.0</v>
      </c>
      <c r="F9" s="82"/>
      <c r="G9" s="82"/>
      <c r="H9" s="82"/>
      <c r="I9" s="586"/>
      <c r="J9" s="586"/>
      <c r="K9" s="586"/>
      <c r="L9" s="586"/>
      <c r="M9" s="602"/>
      <c r="N9" s="588"/>
      <c r="O9" s="589"/>
      <c r="P9" s="590"/>
      <c r="Q9" s="591"/>
      <c r="R9" s="592"/>
      <c r="S9" s="592"/>
    </row>
    <row r="10">
      <c r="A10" s="593"/>
      <c r="B10" s="601"/>
      <c r="C10" s="584"/>
      <c r="D10" s="584"/>
      <c r="E10" s="109">
        <v>0.0</v>
      </c>
      <c r="F10" s="82"/>
      <c r="G10" s="82"/>
      <c r="H10" s="82"/>
      <c r="I10" s="586"/>
      <c r="J10" s="586"/>
      <c r="K10" s="586"/>
      <c r="L10" s="586"/>
      <c r="M10" s="602"/>
      <c r="N10" s="588"/>
      <c r="O10" s="589"/>
      <c r="P10" s="590"/>
      <c r="Q10" s="591"/>
      <c r="R10" s="592"/>
      <c r="S10" s="592"/>
    </row>
    <row r="11">
      <c r="A11" s="593"/>
      <c r="B11" s="601"/>
      <c r="C11" s="584"/>
      <c r="D11" s="584"/>
      <c r="E11" s="109">
        <v>0.0</v>
      </c>
      <c r="F11" s="82"/>
      <c r="G11" s="82"/>
      <c r="H11" s="82"/>
      <c r="I11" s="586"/>
      <c r="J11" s="586"/>
      <c r="K11" s="586"/>
      <c r="L11" s="586"/>
      <c r="M11" s="602"/>
      <c r="N11" s="588"/>
      <c r="O11" s="589"/>
      <c r="P11" s="590"/>
      <c r="Q11" s="591" t="s">
        <v>640</v>
      </c>
      <c r="R11" s="592"/>
      <c r="S11" s="592"/>
    </row>
    <row r="12">
      <c r="A12" s="603" t="s">
        <v>642</v>
      </c>
      <c r="B12" s="604" t="s">
        <v>643</v>
      </c>
      <c r="C12" s="605"/>
      <c r="D12" s="605"/>
      <c r="E12" s="606"/>
      <c r="F12" s="604"/>
      <c r="G12" s="604"/>
      <c r="H12" s="604"/>
      <c r="I12" s="607"/>
      <c r="J12" s="607"/>
      <c r="K12" s="607"/>
      <c r="L12" s="608"/>
      <c r="M12" s="609"/>
      <c r="N12" s="610"/>
      <c r="O12" s="611"/>
      <c r="P12" s="608"/>
      <c r="Q12" s="612"/>
      <c r="R12" s="613"/>
      <c r="S12" s="613"/>
    </row>
    <row r="13">
      <c r="A13" s="593"/>
      <c r="B13" s="614" t="str">
        <f t="shared" ref="B13:B26" si="1">'施策リソース数管理シート'!B4</f>
        <v>#REF!</v>
      </c>
      <c r="C13" s="585"/>
      <c r="D13" s="585"/>
      <c r="E13" s="109">
        <v>0.0</v>
      </c>
      <c r="F13" s="615"/>
      <c r="G13" s="615"/>
      <c r="H13" s="615"/>
      <c r="I13" s="586"/>
      <c r="J13" s="595"/>
      <c r="K13" s="595"/>
      <c r="L13" s="586"/>
      <c r="M13" s="616"/>
      <c r="N13" s="597"/>
      <c r="O13" s="617"/>
      <c r="P13" s="599"/>
      <c r="Q13" s="618"/>
      <c r="R13" s="600"/>
      <c r="S13" s="600"/>
    </row>
    <row r="14">
      <c r="A14" s="593"/>
      <c r="B14" s="614" t="str">
        <f t="shared" si="1"/>
        <v>#REF!</v>
      </c>
      <c r="C14" s="584"/>
      <c r="D14" s="584"/>
      <c r="E14" s="109">
        <v>0.0</v>
      </c>
      <c r="F14" s="619"/>
      <c r="G14" s="619"/>
      <c r="H14" s="619"/>
      <c r="I14" s="586"/>
      <c r="J14" s="586"/>
      <c r="K14" s="586"/>
      <c r="L14" s="586"/>
      <c r="M14" s="602"/>
      <c r="N14" s="620"/>
      <c r="O14" s="621"/>
      <c r="P14" s="590"/>
      <c r="Q14" s="622"/>
      <c r="R14" s="592"/>
      <c r="S14" s="592"/>
    </row>
    <row r="15">
      <c r="A15" s="593"/>
      <c r="B15" s="614" t="str">
        <f t="shared" si="1"/>
        <v>#REF!</v>
      </c>
      <c r="C15" s="584"/>
      <c r="D15" s="584"/>
      <c r="E15" s="109">
        <v>0.0</v>
      </c>
      <c r="F15" s="619"/>
      <c r="G15" s="619"/>
      <c r="H15" s="619"/>
      <c r="I15" s="586"/>
      <c r="J15" s="586"/>
      <c r="K15" s="586"/>
      <c r="L15" s="586"/>
      <c r="M15" s="602"/>
      <c r="N15" s="588"/>
      <c r="O15" s="621"/>
      <c r="P15" s="590"/>
      <c r="Q15" s="622"/>
      <c r="R15" s="592"/>
      <c r="S15" s="592"/>
    </row>
    <row r="16">
      <c r="A16" s="593"/>
      <c r="B16" s="614" t="str">
        <f t="shared" si="1"/>
        <v>#REF!</v>
      </c>
      <c r="C16" s="584"/>
      <c r="D16" s="584"/>
      <c r="E16" s="109">
        <v>0.0</v>
      </c>
      <c r="F16" s="82"/>
      <c r="G16" s="82"/>
      <c r="H16" s="82"/>
      <c r="I16" s="586"/>
      <c r="J16" s="586"/>
      <c r="K16" s="586"/>
      <c r="L16" s="586"/>
      <c r="M16" s="602"/>
      <c r="N16" s="620"/>
      <c r="O16" s="621"/>
      <c r="P16" s="590"/>
      <c r="Q16" s="622"/>
      <c r="R16" s="592"/>
      <c r="S16" s="592"/>
    </row>
    <row r="17">
      <c r="A17" s="593"/>
      <c r="B17" s="614" t="str">
        <f t="shared" si="1"/>
        <v>#REF!</v>
      </c>
      <c r="C17" s="584"/>
      <c r="D17" s="584"/>
      <c r="E17" s="109">
        <v>0.0</v>
      </c>
      <c r="F17" s="82"/>
      <c r="G17" s="82"/>
      <c r="H17" s="82"/>
      <c r="I17" s="586"/>
      <c r="J17" s="586"/>
      <c r="K17" s="586"/>
      <c r="L17" s="586"/>
      <c r="M17" s="602"/>
      <c r="N17" s="621"/>
      <c r="O17" s="621"/>
      <c r="P17" s="590"/>
      <c r="Q17" s="622"/>
      <c r="R17" s="592"/>
      <c r="S17" s="592"/>
    </row>
    <row r="18">
      <c r="A18" s="593"/>
      <c r="B18" s="614" t="str">
        <f t="shared" si="1"/>
        <v>#REF!</v>
      </c>
      <c r="C18" s="584"/>
      <c r="D18" s="584"/>
      <c r="E18" s="109">
        <v>0.0</v>
      </c>
      <c r="F18" s="82"/>
      <c r="G18" s="82"/>
      <c r="H18" s="82"/>
      <c r="I18" s="586"/>
      <c r="J18" s="586"/>
      <c r="K18" s="586"/>
      <c r="L18" s="586"/>
      <c r="M18" s="602"/>
      <c r="N18" s="621"/>
      <c r="O18" s="621"/>
      <c r="P18" s="590"/>
      <c r="Q18" s="622"/>
      <c r="R18" s="592"/>
      <c r="S18" s="592"/>
    </row>
    <row r="19">
      <c r="A19" s="593"/>
      <c r="B19" s="614" t="str">
        <f t="shared" si="1"/>
        <v>#REF!</v>
      </c>
      <c r="C19" s="584"/>
      <c r="D19" s="584"/>
      <c r="E19" s="109">
        <v>0.0</v>
      </c>
      <c r="F19" s="82"/>
      <c r="G19" s="82"/>
      <c r="H19" s="82"/>
      <c r="I19" s="586"/>
      <c r="J19" s="586"/>
      <c r="K19" s="586"/>
      <c r="L19" s="586"/>
      <c r="M19" s="602"/>
      <c r="N19" s="621"/>
      <c r="O19" s="621"/>
      <c r="P19" s="590"/>
      <c r="Q19" s="622"/>
      <c r="R19" s="592"/>
      <c r="S19" s="592"/>
    </row>
    <row r="20">
      <c r="A20" s="593"/>
      <c r="B20" s="614" t="str">
        <f t="shared" si="1"/>
        <v>#REF!</v>
      </c>
      <c r="C20" s="584"/>
      <c r="D20" s="584"/>
      <c r="E20" s="109">
        <v>0.0</v>
      </c>
      <c r="F20" s="82"/>
      <c r="G20" s="82"/>
      <c r="H20" s="82"/>
      <c r="I20" s="586"/>
      <c r="J20" s="586"/>
      <c r="K20" s="586"/>
      <c r="L20" s="586"/>
      <c r="M20" s="602"/>
      <c r="N20" s="621"/>
      <c r="O20" s="621"/>
      <c r="P20" s="590"/>
      <c r="Q20" s="622"/>
      <c r="R20" s="592"/>
      <c r="S20" s="592"/>
    </row>
    <row r="21">
      <c r="A21" s="593"/>
      <c r="B21" s="614" t="str">
        <f t="shared" si="1"/>
        <v>#REF!</v>
      </c>
      <c r="C21" s="584"/>
      <c r="D21" s="584"/>
      <c r="E21" s="109">
        <v>0.0</v>
      </c>
      <c r="F21" s="82"/>
      <c r="G21" s="82"/>
      <c r="H21" s="82"/>
      <c r="I21" s="586"/>
      <c r="J21" s="586"/>
      <c r="K21" s="586"/>
      <c r="L21" s="586"/>
      <c r="M21" s="602"/>
      <c r="N21" s="621"/>
      <c r="O21" s="621"/>
      <c r="P21" s="590"/>
      <c r="Q21" s="622"/>
      <c r="R21" s="592"/>
      <c r="S21" s="592"/>
    </row>
    <row r="22">
      <c r="A22" s="593"/>
      <c r="B22" s="614" t="str">
        <f t="shared" si="1"/>
        <v>#REF!</v>
      </c>
      <c r="C22" s="584"/>
      <c r="D22" s="584"/>
      <c r="E22" s="109">
        <v>0.0</v>
      </c>
      <c r="F22" s="82"/>
      <c r="G22" s="82"/>
      <c r="H22" s="82"/>
      <c r="I22" s="586"/>
      <c r="J22" s="586"/>
      <c r="K22" s="586"/>
      <c r="L22" s="586"/>
      <c r="M22" s="602"/>
      <c r="N22" s="621"/>
      <c r="O22" s="621"/>
      <c r="P22" s="590"/>
      <c r="Q22" s="622"/>
      <c r="R22" s="592"/>
      <c r="S22" s="592"/>
    </row>
    <row r="23">
      <c r="A23" s="593"/>
      <c r="B23" s="614" t="str">
        <f t="shared" si="1"/>
        <v>#REF!</v>
      </c>
      <c r="C23" s="584"/>
      <c r="D23" s="584"/>
      <c r="E23" s="109">
        <v>0.0</v>
      </c>
      <c r="F23" s="82"/>
      <c r="G23" s="82"/>
      <c r="H23" s="82"/>
      <c r="I23" s="586"/>
      <c r="J23" s="586"/>
      <c r="K23" s="586"/>
      <c r="L23" s="586"/>
      <c r="M23" s="602"/>
      <c r="N23" s="588"/>
      <c r="O23" s="589"/>
      <c r="P23" s="590"/>
      <c r="Q23" s="622"/>
      <c r="R23" s="592"/>
      <c r="S23" s="592"/>
    </row>
    <row r="24">
      <c r="A24" s="593"/>
      <c r="B24" s="614" t="str">
        <f t="shared" si="1"/>
        <v>#REF!</v>
      </c>
      <c r="C24" s="584"/>
      <c r="D24" s="584"/>
      <c r="E24" s="109">
        <v>0.0</v>
      </c>
      <c r="F24" s="82"/>
      <c r="G24" s="82"/>
      <c r="H24" s="82"/>
      <c r="I24" s="586"/>
      <c r="J24" s="586"/>
      <c r="K24" s="586"/>
      <c r="L24" s="586"/>
      <c r="M24" s="602"/>
      <c r="N24" s="588"/>
      <c r="O24" s="589"/>
      <c r="P24" s="590"/>
      <c r="Q24" s="622"/>
      <c r="R24" s="592"/>
      <c r="S24" s="592"/>
    </row>
    <row r="25">
      <c r="A25" s="593"/>
      <c r="B25" s="614" t="str">
        <f t="shared" si="1"/>
        <v>#REF!</v>
      </c>
      <c r="C25" s="585"/>
      <c r="D25" s="585"/>
      <c r="E25" s="109">
        <v>0.0</v>
      </c>
      <c r="F25" s="615"/>
      <c r="G25" s="615"/>
      <c r="H25" s="615"/>
      <c r="I25" s="586"/>
      <c r="J25" s="595"/>
      <c r="K25" s="595"/>
      <c r="L25" s="586"/>
      <c r="M25" s="616"/>
      <c r="N25" s="597"/>
      <c r="O25" s="617"/>
      <c r="P25" s="599"/>
      <c r="Q25" s="618"/>
      <c r="R25" s="600"/>
      <c r="S25" s="600"/>
    </row>
    <row r="26">
      <c r="A26" s="593"/>
      <c r="B26" s="614" t="str">
        <f t="shared" si="1"/>
        <v>#REF!</v>
      </c>
      <c r="C26" s="585"/>
      <c r="D26" s="585"/>
      <c r="E26" s="109">
        <v>0.0</v>
      </c>
      <c r="F26" s="615"/>
      <c r="G26" s="615"/>
      <c r="H26" s="615"/>
      <c r="I26" s="586"/>
      <c r="J26" s="595"/>
      <c r="K26" s="595"/>
      <c r="L26" s="586"/>
      <c r="M26" s="616"/>
      <c r="N26" s="597"/>
      <c r="O26" s="617"/>
      <c r="P26" s="599"/>
      <c r="Q26" s="618"/>
      <c r="R26" s="600"/>
      <c r="S26" s="600"/>
    </row>
    <row r="27">
      <c r="A27" s="603" t="s">
        <v>644</v>
      </c>
      <c r="B27" s="604" t="s">
        <v>643</v>
      </c>
      <c r="C27" s="605"/>
      <c r="D27" s="605"/>
      <c r="E27" s="606"/>
      <c r="F27" s="604"/>
      <c r="G27" s="604"/>
      <c r="H27" s="604"/>
      <c r="I27" s="607"/>
      <c r="J27" s="607"/>
      <c r="K27" s="607"/>
      <c r="L27" s="608"/>
      <c r="M27" s="609"/>
      <c r="N27" s="610"/>
      <c r="O27" s="611"/>
      <c r="P27" s="608"/>
      <c r="Q27" s="612"/>
      <c r="R27" s="613"/>
      <c r="S27" s="613"/>
    </row>
    <row r="28">
      <c r="A28" s="623"/>
      <c r="B28" s="601" t="str">
        <f>'施策リソース数管理シート'!B24</f>
        <v>#REF!</v>
      </c>
      <c r="C28" s="584" t="s">
        <v>645</v>
      </c>
      <c r="D28" s="584"/>
      <c r="E28" s="109">
        <v>0.0</v>
      </c>
      <c r="F28" s="82"/>
      <c r="G28" s="82"/>
      <c r="H28" s="82"/>
      <c r="I28" s="586"/>
      <c r="J28" s="586"/>
      <c r="K28" s="586"/>
      <c r="L28" s="586"/>
      <c r="M28" s="602"/>
      <c r="N28" s="588"/>
      <c r="O28" s="589"/>
      <c r="P28" s="590"/>
      <c r="Q28" s="591" t="s">
        <v>640</v>
      </c>
      <c r="R28" s="592"/>
      <c r="S28" s="592"/>
    </row>
    <row r="29">
      <c r="A29" s="603" t="s">
        <v>646</v>
      </c>
      <c r="B29" s="604" t="s">
        <v>643</v>
      </c>
      <c r="C29" s="605"/>
      <c r="D29" s="605"/>
      <c r="E29" s="606"/>
      <c r="F29" s="604"/>
      <c r="G29" s="604"/>
      <c r="H29" s="604"/>
      <c r="I29" s="607"/>
      <c r="J29" s="607"/>
      <c r="K29" s="607"/>
      <c r="L29" s="608"/>
      <c r="M29" s="609"/>
      <c r="N29" s="610"/>
      <c r="O29" s="611"/>
      <c r="P29" s="608"/>
      <c r="Q29" s="612"/>
      <c r="R29" s="613"/>
      <c r="S29" s="613"/>
    </row>
    <row r="30">
      <c r="A30" s="623"/>
      <c r="B30" s="583" t="str">
        <f t="shared" ref="B30:B32" si="2">'施策リソース数管理シート'!B27</f>
        <v>#REF!</v>
      </c>
      <c r="C30" s="584" t="s">
        <v>647</v>
      </c>
      <c r="D30" s="584"/>
      <c r="E30" s="109">
        <v>0.0</v>
      </c>
      <c r="F30" s="82" t="s">
        <v>648</v>
      </c>
      <c r="G30" s="82"/>
      <c r="H30" s="82"/>
      <c r="I30" s="586"/>
      <c r="J30" s="586"/>
      <c r="K30" s="586"/>
      <c r="L30" s="586"/>
      <c r="M30" s="602"/>
      <c r="N30" s="588"/>
      <c r="O30" s="589"/>
      <c r="P30" s="590"/>
      <c r="Q30" s="622"/>
      <c r="R30" s="592"/>
      <c r="S30" s="592"/>
    </row>
    <row r="31">
      <c r="A31" s="624"/>
      <c r="B31" s="583" t="str">
        <f t="shared" si="2"/>
        <v>#REF!</v>
      </c>
      <c r="C31" s="584"/>
      <c r="D31" s="584"/>
      <c r="E31" s="60">
        <v>0.0</v>
      </c>
      <c r="F31" s="82"/>
      <c r="G31" s="82"/>
      <c r="H31" s="82"/>
      <c r="I31" s="586"/>
      <c r="J31" s="586"/>
      <c r="K31" s="586"/>
      <c r="L31" s="586"/>
      <c r="M31" s="602"/>
      <c r="N31" s="588"/>
      <c r="O31" s="589"/>
      <c r="P31" s="590"/>
      <c r="Q31" s="622"/>
      <c r="R31" s="592"/>
      <c r="S31" s="592"/>
    </row>
    <row r="32">
      <c r="A32" s="624"/>
      <c r="B32" s="583" t="str">
        <f t="shared" si="2"/>
        <v>#REF!</v>
      </c>
      <c r="C32" s="584"/>
      <c r="D32" s="584"/>
      <c r="E32" s="60">
        <v>0.0</v>
      </c>
      <c r="F32" s="82"/>
      <c r="G32" s="82"/>
      <c r="H32" s="82"/>
      <c r="I32" s="586"/>
      <c r="J32" s="586"/>
      <c r="K32" s="586"/>
      <c r="L32" s="586"/>
      <c r="M32" s="602"/>
      <c r="N32" s="588"/>
      <c r="O32" s="589"/>
      <c r="P32" s="590"/>
      <c r="Q32" s="622"/>
      <c r="R32" s="592"/>
      <c r="S32" s="592"/>
    </row>
    <row r="33">
      <c r="A33" s="603" t="s">
        <v>649</v>
      </c>
      <c r="B33" s="604" t="s">
        <v>643</v>
      </c>
      <c r="C33" s="605"/>
      <c r="D33" s="605"/>
      <c r="E33" s="606"/>
      <c r="F33" s="604"/>
      <c r="G33" s="604"/>
      <c r="H33" s="604"/>
      <c r="I33" s="607"/>
      <c r="J33" s="607"/>
      <c r="K33" s="607"/>
      <c r="L33" s="608"/>
      <c r="M33" s="609"/>
      <c r="N33" s="610"/>
      <c r="O33" s="611"/>
      <c r="P33" s="608"/>
      <c r="Q33" s="612"/>
      <c r="R33" s="613"/>
      <c r="S33" s="613"/>
    </row>
    <row r="34">
      <c r="A34" s="623"/>
      <c r="B34" s="583" t="str">
        <f t="shared" ref="B34:B36" si="3">'施策リソース数管理シート'!B30</f>
        <v>#REF!</v>
      </c>
      <c r="C34" s="584"/>
      <c r="D34" s="584"/>
      <c r="E34" s="109">
        <v>0.0</v>
      </c>
      <c r="F34" s="82"/>
      <c r="G34" s="82"/>
      <c r="H34" s="82"/>
      <c r="I34" s="586"/>
      <c r="J34" s="586"/>
      <c r="K34" s="586"/>
      <c r="L34" s="586"/>
      <c r="M34" s="602"/>
      <c r="N34" s="588"/>
      <c r="O34" s="589"/>
      <c r="P34" s="590"/>
      <c r="Q34" s="622"/>
      <c r="R34" s="592"/>
      <c r="S34" s="592"/>
    </row>
    <row r="35">
      <c r="A35" s="624"/>
      <c r="B35" s="583" t="str">
        <f t="shared" si="3"/>
        <v>#REF!</v>
      </c>
      <c r="C35" s="584"/>
      <c r="D35" s="584"/>
      <c r="E35" s="60">
        <v>0.0</v>
      </c>
      <c r="F35" s="82"/>
      <c r="G35" s="82"/>
      <c r="H35" s="82"/>
      <c r="I35" s="586"/>
      <c r="J35" s="586"/>
      <c r="K35" s="586"/>
      <c r="L35" s="586"/>
      <c r="M35" s="602"/>
      <c r="N35" s="588"/>
      <c r="O35" s="589"/>
      <c r="P35" s="590"/>
      <c r="Q35" s="622"/>
      <c r="R35" s="592"/>
      <c r="S35" s="592"/>
    </row>
    <row r="36">
      <c r="A36" s="624"/>
      <c r="B36" s="583" t="str">
        <f t="shared" si="3"/>
        <v>#REF!</v>
      </c>
      <c r="C36" s="584"/>
      <c r="D36" s="584"/>
      <c r="E36" s="60">
        <v>0.0</v>
      </c>
      <c r="F36" s="82"/>
      <c r="G36" s="82"/>
      <c r="H36" s="82"/>
      <c r="I36" s="586"/>
      <c r="J36" s="586"/>
      <c r="K36" s="586"/>
      <c r="L36" s="586"/>
      <c r="M36" s="602"/>
      <c r="N36" s="588"/>
      <c r="O36" s="589"/>
      <c r="P36" s="590"/>
      <c r="Q36" s="622"/>
      <c r="R36" s="592"/>
      <c r="S36" s="592"/>
    </row>
    <row r="37">
      <c r="A37" s="603" t="s">
        <v>650</v>
      </c>
      <c r="B37" s="604" t="s">
        <v>643</v>
      </c>
      <c r="C37" s="605"/>
      <c r="D37" s="605"/>
      <c r="E37" s="606"/>
      <c r="F37" s="604"/>
      <c r="G37" s="604"/>
      <c r="H37" s="604"/>
      <c r="I37" s="607"/>
      <c r="J37" s="607"/>
      <c r="K37" s="607"/>
      <c r="L37" s="608"/>
      <c r="M37" s="609"/>
      <c r="N37" s="610"/>
      <c r="O37" s="611"/>
      <c r="P37" s="608"/>
      <c r="Q37" s="612"/>
      <c r="R37" s="613"/>
      <c r="S37" s="613"/>
    </row>
    <row r="38">
      <c r="A38" s="623"/>
      <c r="B38" s="583"/>
      <c r="C38" s="584" t="s">
        <v>640</v>
      </c>
      <c r="D38" s="585"/>
      <c r="E38" s="109">
        <v>0.0</v>
      </c>
      <c r="F38" s="82"/>
      <c r="G38" s="82"/>
      <c r="H38" s="82"/>
      <c r="I38" s="586"/>
      <c r="J38" s="586"/>
      <c r="K38" s="586"/>
      <c r="L38" s="586"/>
      <c r="M38" s="587" t="s">
        <v>77</v>
      </c>
      <c r="N38" s="588"/>
      <c r="O38" s="589"/>
      <c r="P38" s="590"/>
      <c r="Q38" s="591"/>
      <c r="R38" s="592"/>
      <c r="S38" s="592"/>
    </row>
    <row r="39">
      <c r="A39" s="623"/>
      <c r="B39" s="583" t="str">
        <f t="shared" ref="B39:B47" si="4">'施策リソース数管理シート'!C5</f>
        <v>#REF!</v>
      </c>
      <c r="C39" s="584" t="s">
        <v>640</v>
      </c>
      <c r="D39" s="585"/>
      <c r="E39" s="109">
        <v>0.0</v>
      </c>
      <c r="F39" s="82"/>
      <c r="G39" s="82"/>
      <c r="H39" s="82"/>
      <c r="I39" s="586"/>
      <c r="J39" s="586"/>
      <c r="K39" s="586"/>
      <c r="L39" s="586"/>
      <c r="M39" s="587" t="s">
        <v>77</v>
      </c>
      <c r="N39" s="588"/>
      <c r="O39" s="589"/>
      <c r="P39" s="590"/>
      <c r="Q39" s="591"/>
      <c r="R39" s="592"/>
      <c r="S39" s="592"/>
    </row>
    <row r="40">
      <c r="A40" s="623"/>
      <c r="B40" s="583" t="str">
        <f t="shared" si="4"/>
        <v>#REF!</v>
      </c>
      <c r="C40" s="584" t="s">
        <v>640</v>
      </c>
      <c r="D40" s="585"/>
      <c r="E40" s="109">
        <v>0.0</v>
      </c>
      <c r="F40" s="82"/>
      <c r="G40" s="82"/>
      <c r="H40" s="82"/>
      <c r="I40" s="586"/>
      <c r="J40" s="586"/>
      <c r="K40" s="586"/>
      <c r="L40" s="586"/>
      <c r="M40" s="587" t="s">
        <v>77</v>
      </c>
      <c r="N40" s="588"/>
      <c r="O40" s="589"/>
      <c r="P40" s="590"/>
      <c r="Q40" s="591"/>
      <c r="R40" s="592"/>
      <c r="S40" s="592"/>
    </row>
    <row r="41">
      <c r="A41" s="623"/>
      <c r="B41" s="583" t="str">
        <f t="shared" si="4"/>
        <v>#REF!</v>
      </c>
      <c r="C41" s="584" t="s">
        <v>640</v>
      </c>
      <c r="D41" s="585"/>
      <c r="E41" s="109">
        <v>0.0</v>
      </c>
      <c r="F41" s="82"/>
      <c r="G41" s="82"/>
      <c r="H41" s="82"/>
      <c r="I41" s="586"/>
      <c r="J41" s="586"/>
      <c r="K41" s="586"/>
      <c r="L41" s="586"/>
      <c r="M41" s="587" t="s">
        <v>77</v>
      </c>
      <c r="N41" s="588"/>
      <c r="O41" s="589"/>
      <c r="P41" s="590"/>
      <c r="Q41" s="591"/>
      <c r="R41" s="592"/>
      <c r="S41" s="592"/>
    </row>
    <row r="42">
      <c r="A42" s="623"/>
      <c r="B42" s="583" t="str">
        <f t="shared" si="4"/>
        <v>#REF!</v>
      </c>
      <c r="C42" s="584" t="s">
        <v>640</v>
      </c>
      <c r="D42" s="585"/>
      <c r="E42" s="109">
        <v>0.0</v>
      </c>
      <c r="F42" s="625"/>
      <c r="G42" s="625"/>
      <c r="H42" s="625"/>
      <c r="I42" s="586"/>
      <c r="J42" s="586"/>
      <c r="K42" s="586"/>
      <c r="L42" s="586"/>
      <c r="M42" s="587" t="s">
        <v>77</v>
      </c>
      <c r="N42" s="626"/>
      <c r="O42" s="627"/>
      <c r="P42" s="628"/>
      <c r="Q42" s="629"/>
      <c r="R42" s="630"/>
      <c r="S42" s="630"/>
    </row>
    <row r="43">
      <c r="A43" s="624"/>
      <c r="B43" s="583" t="str">
        <f t="shared" si="4"/>
        <v>#REF!</v>
      </c>
      <c r="C43" s="584" t="s">
        <v>640</v>
      </c>
      <c r="D43" s="585"/>
      <c r="E43" s="109">
        <v>0.0</v>
      </c>
      <c r="F43" s="82"/>
      <c r="G43" s="82"/>
      <c r="H43" s="82"/>
      <c r="I43" s="586"/>
      <c r="J43" s="586"/>
      <c r="K43" s="586"/>
      <c r="L43" s="631"/>
      <c r="M43" s="587" t="s">
        <v>77</v>
      </c>
      <c r="N43" s="588"/>
      <c r="O43" s="589"/>
      <c r="P43" s="590"/>
      <c r="Q43" s="591"/>
      <c r="R43" s="592"/>
      <c r="S43" s="592"/>
    </row>
    <row r="44">
      <c r="A44" s="624"/>
      <c r="B44" s="583" t="str">
        <f t="shared" si="4"/>
        <v>#REF!</v>
      </c>
      <c r="C44" s="584" t="s">
        <v>640</v>
      </c>
      <c r="D44" s="585"/>
      <c r="E44" s="109">
        <v>0.0</v>
      </c>
      <c r="F44" s="82"/>
      <c r="G44" s="82"/>
      <c r="H44" s="82"/>
      <c r="I44" s="586"/>
      <c r="J44" s="586"/>
      <c r="K44" s="586"/>
      <c r="L44" s="631"/>
      <c r="M44" s="587" t="s">
        <v>77</v>
      </c>
      <c r="N44" s="588"/>
      <c r="O44" s="589"/>
      <c r="P44" s="590"/>
      <c r="Q44" s="591"/>
      <c r="R44" s="592"/>
      <c r="S44" s="592"/>
    </row>
    <row r="45">
      <c r="A45" s="624"/>
      <c r="B45" s="583" t="str">
        <f t="shared" si="4"/>
        <v>#REF!</v>
      </c>
      <c r="C45" s="584" t="s">
        <v>640</v>
      </c>
      <c r="D45" s="585"/>
      <c r="E45" s="109">
        <v>0.0</v>
      </c>
      <c r="F45" s="82"/>
      <c r="G45" s="82"/>
      <c r="H45" s="82"/>
      <c r="I45" s="586"/>
      <c r="J45" s="586"/>
      <c r="K45" s="586"/>
      <c r="L45" s="631"/>
      <c r="M45" s="587" t="s">
        <v>77</v>
      </c>
      <c r="N45" s="588"/>
      <c r="O45" s="589"/>
      <c r="P45" s="590"/>
      <c r="Q45" s="591"/>
      <c r="R45" s="592"/>
      <c r="S45" s="592"/>
    </row>
    <row r="46">
      <c r="A46" s="624"/>
      <c r="B46" s="583" t="str">
        <f t="shared" si="4"/>
        <v>#REF!</v>
      </c>
      <c r="C46" s="584" t="s">
        <v>640</v>
      </c>
      <c r="D46" s="585"/>
      <c r="E46" s="109">
        <v>0.0</v>
      </c>
      <c r="F46" s="82"/>
      <c r="G46" s="82"/>
      <c r="H46" s="82"/>
      <c r="I46" s="586"/>
      <c r="J46" s="586"/>
      <c r="K46" s="586"/>
      <c r="L46" s="631"/>
      <c r="M46" s="587" t="s">
        <v>77</v>
      </c>
      <c r="N46" s="588"/>
      <c r="O46" s="589"/>
      <c r="P46" s="590"/>
      <c r="Q46" s="591"/>
      <c r="R46" s="592"/>
      <c r="S46" s="592"/>
    </row>
    <row r="47">
      <c r="A47" s="624"/>
      <c r="B47" s="583" t="str">
        <f t="shared" si="4"/>
        <v>#REF!</v>
      </c>
      <c r="C47" s="584" t="s">
        <v>640</v>
      </c>
      <c r="D47" s="585"/>
      <c r="E47" s="109">
        <v>0.0</v>
      </c>
      <c r="F47" s="82"/>
      <c r="G47" s="82"/>
      <c r="H47" s="82"/>
      <c r="I47" s="586"/>
      <c r="J47" s="586"/>
      <c r="K47" s="586"/>
      <c r="L47" s="631"/>
      <c r="M47" s="587" t="s">
        <v>77</v>
      </c>
      <c r="N47" s="588"/>
      <c r="O47" s="589"/>
      <c r="P47" s="590"/>
      <c r="Q47" s="591"/>
      <c r="R47" s="592"/>
      <c r="S47" s="592"/>
    </row>
    <row r="48">
      <c r="A48" s="603" t="s">
        <v>651</v>
      </c>
      <c r="B48" s="604" t="s">
        <v>643</v>
      </c>
      <c r="C48" s="605"/>
      <c r="D48" s="605"/>
      <c r="E48" s="606"/>
      <c r="F48" s="604"/>
      <c r="G48" s="604"/>
      <c r="H48" s="604"/>
      <c r="I48" s="607"/>
      <c r="J48" s="607"/>
      <c r="K48" s="607"/>
      <c r="L48" s="608"/>
      <c r="M48" s="609"/>
      <c r="N48" s="610"/>
      <c r="O48" s="611"/>
      <c r="P48" s="608"/>
      <c r="Q48" s="612"/>
      <c r="R48" s="613"/>
      <c r="S48" s="613"/>
    </row>
    <row r="49">
      <c r="A49" s="623"/>
      <c r="B49" s="583"/>
      <c r="C49" s="584" t="s">
        <v>652</v>
      </c>
      <c r="D49" s="585"/>
      <c r="E49" s="109">
        <v>0.0</v>
      </c>
      <c r="F49" s="82"/>
      <c r="G49" s="82"/>
      <c r="H49" s="82"/>
      <c r="I49" s="109">
        <v>0.0</v>
      </c>
      <c r="J49" s="109">
        <v>0.0</v>
      </c>
      <c r="K49" s="588"/>
      <c r="L49" s="590"/>
      <c r="M49" s="587" t="s">
        <v>104</v>
      </c>
      <c r="N49" s="588"/>
      <c r="O49" s="589"/>
      <c r="P49" s="590"/>
      <c r="Q49" s="622"/>
      <c r="R49" s="592"/>
      <c r="S49" s="592"/>
    </row>
    <row r="50">
      <c r="A50" s="623"/>
      <c r="B50" s="583"/>
      <c r="C50" s="584" t="s">
        <v>652</v>
      </c>
      <c r="D50" s="585"/>
      <c r="E50" s="109">
        <v>0.0</v>
      </c>
      <c r="F50" s="82"/>
      <c r="G50" s="82"/>
      <c r="H50" s="82"/>
      <c r="I50" s="109">
        <v>0.0</v>
      </c>
      <c r="J50" s="109">
        <v>0.0</v>
      </c>
      <c r="K50" s="588"/>
      <c r="L50" s="590"/>
      <c r="M50" s="587" t="s">
        <v>104</v>
      </c>
      <c r="N50" s="588"/>
      <c r="O50" s="589"/>
      <c r="P50" s="590"/>
      <c r="Q50" s="622"/>
      <c r="R50" s="592"/>
      <c r="S50" s="592"/>
    </row>
    <row r="51">
      <c r="A51" s="623"/>
      <c r="B51" s="583"/>
      <c r="C51" s="584" t="s">
        <v>652</v>
      </c>
      <c r="D51" s="585"/>
      <c r="E51" s="109">
        <v>0.0</v>
      </c>
      <c r="F51" s="82"/>
      <c r="G51" s="82"/>
      <c r="H51" s="82"/>
      <c r="I51" s="109">
        <v>0.0</v>
      </c>
      <c r="J51" s="109">
        <v>0.0</v>
      </c>
      <c r="K51" s="588"/>
      <c r="L51" s="590"/>
      <c r="M51" s="587" t="s">
        <v>104</v>
      </c>
      <c r="N51" s="588"/>
      <c r="O51" s="589"/>
      <c r="P51" s="590"/>
      <c r="Q51" s="622"/>
      <c r="R51" s="592"/>
      <c r="S51" s="592"/>
    </row>
    <row r="52">
      <c r="A52" s="623"/>
      <c r="B52" s="583"/>
      <c r="C52" s="584" t="s">
        <v>652</v>
      </c>
      <c r="D52" s="585"/>
      <c r="E52" s="109">
        <v>0.0</v>
      </c>
      <c r="F52" s="82"/>
      <c r="G52" s="82"/>
      <c r="H52" s="82"/>
      <c r="I52" s="109">
        <v>0.0</v>
      </c>
      <c r="J52" s="109">
        <v>0.0</v>
      </c>
      <c r="K52" s="588"/>
      <c r="L52" s="590"/>
      <c r="M52" s="587" t="s">
        <v>104</v>
      </c>
      <c r="N52" s="588"/>
      <c r="O52" s="589"/>
      <c r="P52" s="590"/>
      <c r="Q52" s="622"/>
      <c r="R52" s="592"/>
      <c r="S52" s="592"/>
    </row>
    <row r="53">
      <c r="A53" s="603" t="s">
        <v>653</v>
      </c>
      <c r="B53" s="604" t="s">
        <v>643</v>
      </c>
      <c r="C53" s="605"/>
      <c r="D53" s="605"/>
      <c r="E53" s="606"/>
      <c r="F53" s="604"/>
      <c r="G53" s="604"/>
      <c r="H53" s="604"/>
      <c r="I53" s="607"/>
      <c r="J53" s="607"/>
      <c r="K53" s="607"/>
      <c r="L53" s="608"/>
      <c r="M53" s="609"/>
      <c r="N53" s="632"/>
      <c r="O53" s="611"/>
      <c r="P53" s="608"/>
      <c r="Q53" s="612"/>
      <c r="R53" s="613"/>
      <c r="S53" s="613"/>
    </row>
    <row r="54">
      <c r="A54" s="623"/>
      <c r="B54" s="583"/>
      <c r="C54" s="584" t="s">
        <v>654</v>
      </c>
      <c r="D54" s="585"/>
      <c r="E54" s="109">
        <v>0.0</v>
      </c>
      <c r="F54" s="82"/>
      <c r="G54" s="82"/>
      <c r="H54" s="82"/>
      <c r="I54" s="586"/>
      <c r="J54" s="586"/>
      <c r="K54" s="588"/>
      <c r="L54" s="590"/>
      <c r="M54" s="587" t="s">
        <v>655</v>
      </c>
      <c r="N54" s="588"/>
      <c r="O54" s="589"/>
      <c r="P54" s="590"/>
      <c r="Q54" s="591"/>
      <c r="R54" s="592"/>
      <c r="S54" s="592"/>
    </row>
    <row r="55">
      <c r="A55" s="603" t="s">
        <v>656</v>
      </c>
      <c r="B55" s="604" t="s">
        <v>643</v>
      </c>
      <c r="C55" s="605"/>
      <c r="D55" s="605"/>
      <c r="E55" s="606"/>
      <c r="F55" s="604"/>
      <c r="G55" s="604"/>
      <c r="H55" s="604"/>
      <c r="I55" s="607"/>
      <c r="J55" s="607"/>
      <c r="K55" s="607"/>
      <c r="L55" s="608"/>
      <c r="M55" s="609"/>
      <c r="N55" s="610"/>
      <c r="O55" s="611"/>
      <c r="P55" s="608"/>
      <c r="Q55" s="612"/>
      <c r="R55" s="613"/>
      <c r="S55" s="613"/>
    </row>
    <row r="56">
      <c r="A56" s="623"/>
      <c r="B56" s="583"/>
      <c r="C56" s="584" t="s">
        <v>657</v>
      </c>
      <c r="D56" s="585"/>
      <c r="E56" s="109">
        <v>0.0</v>
      </c>
      <c r="F56" s="82"/>
      <c r="G56" s="82"/>
      <c r="H56" s="82"/>
      <c r="I56" s="586"/>
      <c r="J56" s="586"/>
      <c r="K56" s="588"/>
      <c r="L56" s="590"/>
      <c r="M56" s="587" t="s">
        <v>657</v>
      </c>
      <c r="N56" s="588"/>
      <c r="O56" s="589"/>
      <c r="P56" s="590"/>
      <c r="Q56" s="591"/>
      <c r="R56" s="592"/>
      <c r="S56" s="592"/>
    </row>
    <row r="57">
      <c r="A57" s="623"/>
      <c r="B57" s="583"/>
      <c r="C57" s="584" t="s">
        <v>657</v>
      </c>
      <c r="D57" s="585"/>
      <c r="E57" s="109">
        <v>0.0</v>
      </c>
      <c r="F57" s="82"/>
      <c r="G57" s="82"/>
      <c r="H57" s="82"/>
      <c r="I57" s="586"/>
      <c r="J57" s="586"/>
      <c r="K57" s="588"/>
      <c r="L57" s="590"/>
      <c r="M57" s="587" t="s">
        <v>657</v>
      </c>
      <c r="N57" s="588"/>
      <c r="O57" s="589"/>
      <c r="P57" s="590"/>
      <c r="Q57" s="591"/>
      <c r="R57" s="592"/>
      <c r="S57" s="592"/>
    </row>
    <row r="58">
      <c r="A58" s="603" t="s">
        <v>658</v>
      </c>
      <c r="B58" s="604" t="s">
        <v>643</v>
      </c>
      <c r="C58" s="605"/>
      <c r="D58" s="605"/>
      <c r="E58" s="606"/>
      <c r="F58" s="604"/>
      <c r="G58" s="604"/>
      <c r="H58" s="604"/>
      <c r="I58" s="607"/>
      <c r="J58" s="607"/>
      <c r="K58" s="607"/>
      <c r="L58" s="608"/>
      <c r="M58" s="609"/>
      <c r="N58" s="610"/>
      <c r="O58" s="611"/>
      <c r="P58" s="608"/>
      <c r="Q58" s="612"/>
      <c r="R58" s="613"/>
      <c r="S58" s="613"/>
    </row>
    <row r="59">
      <c r="A59" s="623"/>
      <c r="B59" s="583"/>
      <c r="C59" s="584" t="s">
        <v>124</v>
      </c>
      <c r="D59" s="585"/>
      <c r="E59" s="109">
        <v>0.0</v>
      </c>
      <c r="F59" s="82"/>
      <c r="G59" s="82"/>
      <c r="H59" s="82"/>
      <c r="I59" s="109">
        <v>0.0</v>
      </c>
      <c r="J59" s="109">
        <v>0.0</v>
      </c>
      <c r="K59" s="588"/>
      <c r="L59" s="590"/>
      <c r="M59" s="587" t="s">
        <v>659</v>
      </c>
      <c r="N59" s="588"/>
      <c r="O59" s="589"/>
      <c r="P59" s="590"/>
      <c r="Q59" s="591"/>
      <c r="R59" s="592"/>
      <c r="S59" s="592"/>
    </row>
    <row r="60">
      <c r="A60" s="623"/>
      <c r="B60" s="633"/>
      <c r="C60" s="584" t="s">
        <v>124</v>
      </c>
      <c r="D60" s="585"/>
      <c r="E60" s="109">
        <v>0.0</v>
      </c>
      <c r="F60" s="625"/>
      <c r="G60" s="625"/>
      <c r="H60" s="625"/>
      <c r="I60" s="109">
        <v>0.0</v>
      </c>
      <c r="J60" s="109">
        <v>0.0</v>
      </c>
      <c r="K60" s="588"/>
      <c r="L60" s="590"/>
      <c r="M60" s="587" t="s">
        <v>77</v>
      </c>
      <c r="N60" s="626"/>
      <c r="O60" s="627"/>
      <c r="P60" s="628"/>
      <c r="Q60" s="629"/>
      <c r="R60" s="630"/>
      <c r="S60" s="630"/>
    </row>
    <row r="61">
      <c r="A61" s="634" t="s">
        <v>660</v>
      </c>
      <c r="B61" s="635" t="s">
        <v>643</v>
      </c>
      <c r="C61" s="636"/>
      <c r="D61" s="636"/>
      <c r="E61" s="637"/>
      <c r="F61" s="635"/>
      <c r="G61" s="635"/>
      <c r="H61" s="635"/>
      <c r="I61" s="638"/>
      <c r="J61" s="638"/>
      <c r="K61" s="638"/>
      <c r="L61" s="639"/>
      <c r="M61" s="640"/>
      <c r="N61" s="641"/>
      <c r="O61" s="642"/>
      <c r="P61" s="639"/>
      <c r="Q61" s="643"/>
      <c r="R61" s="644"/>
      <c r="S61" s="644"/>
    </row>
    <row r="62">
      <c r="A62" s="633"/>
      <c r="B62" s="645"/>
      <c r="C62" s="584" t="s">
        <v>661</v>
      </c>
      <c r="D62" s="585"/>
      <c r="E62" s="109">
        <v>0.0</v>
      </c>
      <c r="F62" s="82" t="s">
        <v>662</v>
      </c>
      <c r="G62" s="82"/>
      <c r="H62" s="82"/>
      <c r="I62" s="586"/>
      <c r="J62" s="586"/>
      <c r="K62" s="586"/>
      <c r="L62" s="586"/>
      <c r="M62" s="587"/>
      <c r="N62" s="621"/>
      <c r="O62" s="621"/>
      <c r="P62" s="590"/>
      <c r="Q62" s="629"/>
      <c r="R62" s="592"/>
      <c r="S62" s="646"/>
    </row>
    <row r="63">
      <c r="A63" s="166"/>
      <c r="B63" s="168"/>
      <c r="C63" s="584" t="s">
        <v>661</v>
      </c>
      <c r="D63" s="585"/>
      <c r="E63" s="109">
        <v>0.0</v>
      </c>
      <c r="F63" s="82" t="s">
        <v>663</v>
      </c>
      <c r="G63" s="82"/>
      <c r="H63" s="82"/>
      <c r="I63" s="586"/>
      <c r="J63" s="586"/>
      <c r="K63" s="586"/>
      <c r="L63" s="586"/>
      <c r="M63" s="587"/>
      <c r="N63" s="621"/>
      <c r="O63" s="621"/>
      <c r="P63" s="590"/>
      <c r="Q63" s="629"/>
      <c r="R63" s="592"/>
      <c r="S63" s="646"/>
    </row>
    <row r="64">
      <c r="A64" s="166"/>
      <c r="B64" s="647"/>
      <c r="C64" s="584" t="s">
        <v>661</v>
      </c>
      <c r="D64" s="585"/>
      <c r="E64" s="109">
        <v>0.0</v>
      </c>
      <c r="F64" s="82" t="s">
        <v>663</v>
      </c>
      <c r="G64" s="82"/>
      <c r="H64" s="82"/>
      <c r="I64" s="586"/>
      <c r="J64" s="586"/>
      <c r="K64" s="586"/>
      <c r="L64" s="586"/>
      <c r="M64" s="587"/>
      <c r="N64" s="621"/>
      <c r="O64" s="621"/>
      <c r="P64" s="590"/>
      <c r="Q64" s="629"/>
      <c r="R64" s="592"/>
      <c r="S64" s="646"/>
    </row>
    <row r="65">
      <c r="A65" s="634" t="s">
        <v>664</v>
      </c>
      <c r="B65" s="635"/>
      <c r="C65" s="636"/>
      <c r="D65" s="636"/>
      <c r="E65" s="637"/>
      <c r="F65" s="635"/>
      <c r="G65" s="635"/>
      <c r="H65" s="635"/>
      <c r="I65" s="638"/>
      <c r="J65" s="638"/>
      <c r="K65" s="638"/>
      <c r="L65" s="639"/>
      <c r="M65" s="640"/>
      <c r="N65" s="641"/>
      <c r="O65" s="642"/>
      <c r="P65" s="639"/>
      <c r="Q65" s="643"/>
      <c r="R65" s="644"/>
      <c r="S65" s="644"/>
    </row>
    <row r="66">
      <c r="A66" s="633"/>
      <c r="B66" s="648" t="s">
        <v>665</v>
      </c>
      <c r="C66" s="584" t="s">
        <v>661</v>
      </c>
      <c r="D66" s="585"/>
      <c r="E66" s="109">
        <v>0.0</v>
      </c>
      <c r="F66" s="82"/>
      <c r="G66" s="82"/>
      <c r="H66" s="82"/>
      <c r="I66" s="586"/>
      <c r="J66" s="586"/>
      <c r="K66" s="586"/>
      <c r="L66" s="586"/>
      <c r="M66" s="587"/>
      <c r="N66" s="621"/>
      <c r="O66" s="621"/>
      <c r="P66" s="590"/>
      <c r="Q66" s="591" t="s">
        <v>640</v>
      </c>
      <c r="R66" s="592"/>
      <c r="S66" s="646"/>
    </row>
    <row r="67">
      <c r="A67" s="623"/>
      <c r="B67" s="648" t="s">
        <v>666</v>
      </c>
      <c r="C67" s="584" t="s">
        <v>661</v>
      </c>
      <c r="D67" s="585"/>
      <c r="E67" s="109">
        <v>0.0</v>
      </c>
      <c r="F67" s="82"/>
      <c r="G67" s="82"/>
      <c r="H67" s="82"/>
      <c r="I67" s="586"/>
      <c r="J67" s="586"/>
      <c r="K67" s="586"/>
      <c r="L67" s="586"/>
      <c r="M67" s="587"/>
      <c r="N67" s="621"/>
      <c r="O67" s="621"/>
      <c r="P67" s="590"/>
      <c r="Q67" s="591" t="s">
        <v>640</v>
      </c>
      <c r="R67" s="592"/>
      <c r="S67" s="646"/>
    </row>
    <row r="68">
      <c r="A68" s="623"/>
      <c r="B68" s="647" t="s">
        <v>667</v>
      </c>
      <c r="C68" s="584" t="s">
        <v>661</v>
      </c>
      <c r="D68" s="585"/>
      <c r="E68" s="109">
        <v>0.0</v>
      </c>
      <c r="F68" s="82"/>
      <c r="G68" s="82"/>
      <c r="H68" s="82"/>
      <c r="I68" s="586"/>
      <c r="J68" s="586"/>
      <c r="K68" s="586"/>
      <c r="L68" s="586"/>
      <c r="M68" s="587"/>
      <c r="N68" s="621"/>
      <c r="O68" s="621"/>
      <c r="P68" s="590"/>
      <c r="Q68" s="591" t="s">
        <v>640</v>
      </c>
      <c r="R68" s="592"/>
      <c r="S68" s="646"/>
    </row>
    <row r="69">
      <c r="A69" s="623"/>
      <c r="B69" s="647" t="s">
        <v>668</v>
      </c>
      <c r="C69" s="584" t="s">
        <v>661</v>
      </c>
      <c r="D69" s="585"/>
      <c r="E69" s="109">
        <v>0.0</v>
      </c>
      <c r="F69" s="82"/>
      <c r="G69" s="82"/>
      <c r="H69" s="82"/>
      <c r="I69" s="586"/>
      <c r="J69" s="586"/>
      <c r="K69" s="586"/>
      <c r="L69" s="586"/>
      <c r="M69" s="587"/>
      <c r="N69" s="621"/>
      <c r="O69" s="621"/>
      <c r="P69" s="590"/>
      <c r="Q69" s="591" t="s">
        <v>640</v>
      </c>
      <c r="R69" s="592"/>
      <c r="S69" s="646"/>
    </row>
    <row r="70">
      <c r="A70" s="623"/>
      <c r="B70" s="649" t="s">
        <v>669</v>
      </c>
      <c r="C70" s="584" t="s">
        <v>670</v>
      </c>
      <c r="D70" s="585"/>
      <c r="E70" s="109">
        <v>0.0</v>
      </c>
      <c r="F70" s="82"/>
      <c r="G70" s="82"/>
      <c r="H70" s="82"/>
      <c r="I70" s="586"/>
      <c r="J70" s="586"/>
      <c r="K70" s="586"/>
      <c r="L70" s="586"/>
      <c r="M70" s="587"/>
      <c r="N70" s="621"/>
      <c r="O70" s="621"/>
      <c r="P70" s="590"/>
      <c r="Q70" s="591" t="s">
        <v>640</v>
      </c>
      <c r="R70" s="592"/>
      <c r="S70" s="646"/>
    </row>
    <row r="71">
      <c r="A71" s="634" t="s">
        <v>671</v>
      </c>
      <c r="B71" s="635"/>
      <c r="C71" s="636"/>
      <c r="D71" s="636"/>
      <c r="E71" s="637"/>
      <c r="F71" s="635"/>
      <c r="G71" s="635"/>
      <c r="H71" s="635"/>
      <c r="I71" s="638"/>
      <c r="J71" s="638"/>
      <c r="K71" s="638"/>
      <c r="L71" s="639"/>
      <c r="M71" s="640"/>
      <c r="N71" s="641"/>
      <c r="O71" s="642"/>
      <c r="P71" s="639"/>
      <c r="Q71" s="643"/>
      <c r="R71" s="644"/>
      <c r="S71" s="644"/>
    </row>
    <row r="72">
      <c r="A72" s="633"/>
      <c r="B72" s="593"/>
      <c r="C72" s="584" t="s">
        <v>672</v>
      </c>
      <c r="D72" s="585"/>
      <c r="E72" s="109">
        <v>0.0</v>
      </c>
      <c r="F72" s="218"/>
      <c r="G72" s="218"/>
      <c r="H72" s="218"/>
      <c r="I72" s="586"/>
      <c r="J72" s="586"/>
      <c r="K72" s="586"/>
      <c r="L72" s="586"/>
      <c r="M72" s="587"/>
      <c r="N72" s="621"/>
      <c r="O72" s="621"/>
      <c r="P72" s="590"/>
      <c r="Q72" s="591" t="s">
        <v>640</v>
      </c>
      <c r="R72" s="592"/>
      <c r="S72" s="646"/>
    </row>
    <row r="73">
      <c r="A73" s="623"/>
      <c r="B73" s="593"/>
      <c r="C73" s="584" t="s">
        <v>672</v>
      </c>
      <c r="D73" s="585"/>
      <c r="E73" s="109">
        <v>0.0</v>
      </c>
      <c r="F73" s="218"/>
      <c r="G73" s="218"/>
      <c r="H73" s="218"/>
      <c r="I73" s="586"/>
      <c r="J73" s="586"/>
      <c r="K73" s="586"/>
      <c r="L73" s="586"/>
      <c r="M73" s="587"/>
      <c r="N73" s="621"/>
      <c r="O73" s="621"/>
      <c r="P73" s="590"/>
      <c r="Q73" s="591" t="s">
        <v>640</v>
      </c>
      <c r="R73" s="592"/>
      <c r="S73" s="646"/>
    </row>
    <row r="74">
      <c r="A74" s="650" t="s">
        <v>673</v>
      </c>
      <c r="B74" s="651"/>
      <c r="C74" s="652"/>
      <c r="D74" s="652"/>
      <c r="E74" s="653"/>
      <c r="F74" s="654"/>
      <c r="G74" s="654"/>
      <c r="H74" s="654"/>
      <c r="I74" s="655"/>
      <c r="J74" s="655"/>
      <c r="K74" s="655"/>
      <c r="L74" s="656"/>
      <c r="M74" s="657"/>
      <c r="N74" s="658" t="s">
        <v>674</v>
      </c>
      <c r="O74" s="659"/>
      <c r="P74" s="656"/>
      <c r="Q74" s="660"/>
      <c r="R74" s="661"/>
      <c r="S74" s="661"/>
    </row>
    <row r="75">
      <c r="A75" s="633"/>
      <c r="B75" s="662" t="s">
        <v>675</v>
      </c>
      <c r="C75" s="584" t="s">
        <v>645</v>
      </c>
      <c r="D75" s="585"/>
      <c r="E75" s="109">
        <v>0.0</v>
      </c>
      <c r="F75" s="82"/>
      <c r="G75" s="82"/>
      <c r="H75" s="82"/>
      <c r="I75" s="586"/>
      <c r="J75" s="586"/>
      <c r="K75" s="586"/>
      <c r="L75" s="586"/>
      <c r="M75" s="587"/>
      <c r="N75" s="621"/>
      <c r="O75" s="621"/>
      <c r="P75" s="590"/>
      <c r="Q75" s="591" t="s">
        <v>640</v>
      </c>
      <c r="R75" s="592"/>
      <c r="S75" s="646"/>
    </row>
    <row r="76">
      <c r="A76" s="623"/>
      <c r="B76" s="662" t="s">
        <v>676</v>
      </c>
      <c r="C76" s="584" t="s">
        <v>647</v>
      </c>
      <c r="D76" s="585"/>
      <c r="E76" s="109">
        <v>0.0</v>
      </c>
      <c r="F76" s="82"/>
      <c r="G76" s="82"/>
      <c r="H76" s="82"/>
      <c r="I76" s="586"/>
      <c r="J76" s="586"/>
      <c r="K76" s="586"/>
      <c r="L76" s="586"/>
      <c r="M76" s="587"/>
      <c r="N76" s="621"/>
      <c r="O76" s="621"/>
      <c r="P76" s="590"/>
      <c r="Q76" s="591" t="s">
        <v>640</v>
      </c>
      <c r="R76" s="592"/>
      <c r="S76" s="646"/>
    </row>
    <row r="77">
      <c r="A77" s="623"/>
      <c r="B77" s="662" t="s">
        <v>677</v>
      </c>
      <c r="C77" s="584" t="s">
        <v>647</v>
      </c>
      <c r="D77" s="585"/>
      <c r="E77" s="109">
        <v>0.0</v>
      </c>
      <c r="F77" s="82" t="s">
        <v>678</v>
      </c>
      <c r="G77" s="82"/>
      <c r="H77" s="82"/>
      <c r="I77" s="586"/>
      <c r="J77" s="586"/>
      <c r="K77" s="586"/>
      <c r="L77" s="586"/>
      <c r="M77" s="587"/>
      <c r="N77" s="621"/>
      <c r="O77" s="621"/>
      <c r="P77" s="590"/>
      <c r="Q77" s="591" t="s">
        <v>640</v>
      </c>
      <c r="R77" s="592"/>
      <c r="S77" s="646"/>
    </row>
    <row r="78">
      <c r="A78" s="623"/>
      <c r="B78" s="662" t="s">
        <v>679</v>
      </c>
      <c r="C78" s="584" t="s">
        <v>680</v>
      </c>
      <c r="D78" s="585"/>
      <c r="E78" s="109">
        <v>0.0</v>
      </c>
      <c r="F78" s="82"/>
      <c r="G78" s="82"/>
      <c r="H78" s="82"/>
      <c r="I78" s="586"/>
      <c r="J78" s="586"/>
      <c r="K78" s="586"/>
      <c r="L78" s="586"/>
      <c r="M78" s="587"/>
      <c r="N78" s="621"/>
      <c r="O78" s="621"/>
      <c r="P78" s="590"/>
      <c r="Q78" s="591" t="s">
        <v>640</v>
      </c>
      <c r="R78" s="592"/>
      <c r="S78" s="646"/>
    </row>
    <row r="79">
      <c r="A79" s="593"/>
      <c r="B79" s="662"/>
      <c r="C79" s="584"/>
      <c r="D79" s="585"/>
      <c r="E79" s="109">
        <v>0.0</v>
      </c>
      <c r="F79" s="82"/>
      <c r="G79" s="82"/>
      <c r="H79" s="82"/>
      <c r="I79" s="586"/>
      <c r="J79" s="586"/>
      <c r="K79" s="586"/>
      <c r="L79" s="586"/>
      <c r="M79" s="587"/>
      <c r="N79" s="621"/>
      <c r="O79" s="621"/>
      <c r="P79" s="590"/>
      <c r="Q79" s="591" t="s">
        <v>640</v>
      </c>
      <c r="R79" s="592"/>
      <c r="S79" s="646"/>
    </row>
    <row r="80">
      <c r="A80" s="663" t="s">
        <v>681</v>
      </c>
      <c r="B80" s="664"/>
      <c r="C80" s="665"/>
      <c r="D80" s="665"/>
      <c r="E80" s="666"/>
      <c r="F80" s="667"/>
      <c r="G80" s="667"/>
      <c r="H80" s="667"/>
      <c r="I80" s="668"/>
      <c r="J80" s="668"/>
      <c r="K80" s="668"/>
      <c r="L80" s="669"/>
      <c r="M80" s="670"/>
      <c r="N80" s="671"/>
      <c r="O80" s="672"/>
      <c r="P80" s="669"/>
      <c r="Q80" s="673"/>
      <c r="R80" s="674"/>
      <c r="S80" s="674"/>
    </row>
    <row r="81">
      <c r="A81" s="633"/>
      <c r="B81" s="662"/>
      <c r="C81" s="584"/>
      <c r="D81" s="585"/>
      <c r="E81" s="109">
        <v>0.0</v>
      </c>
      <c r="F81" s="82"/>
      <c r="G81" s="82"/>
      <c r="H81" s="82"/>
      <c r="I81" s="586"/>
      <c r="J81" s="586"/>
      <c r="K81" s="586"/>
      <c r="L81" s="586"/>
      <c r="M81" s="587"/>
      <c r="N81" s="621"/>
      <c r="O81" s="621"/>
      <c r="P81" s="590"/>
      <c r="Q81" s="591" t="s">
        <v>640</v>
      </c>
      <c r="R81" s="592"/>
      <c r="S81" s="646"/>
    </row>
    <row r="82">
      <c r="A82" s="593"/>
      <c r="B82" s="662"/>
      <c r="C82" s="584"/>
      <c r="D82" s="585"/>
      <c r="E82" s="109">
        <v>0.0</v>
      </c>
      <c r="F82" s="82"/>
      <c r="G82" s="82"/>
      <c r="H82" s="82"/>
      <c r="I82" s="586"/>
      <c r="J82" s="586"/>
      <c r="K82" s="586"/>
      <c r="L82" s="586"/>
      <c r="M82" s="587"/>
      <c r="N82" s="621"/>
      <c r="O82" s="621"/>
      <c r="P82" s="590"/>
      <c r="Q82" s="591" t="s">
        <v>640</v>
      </c>
      <c r="R82" s="592"/>
      <c r="S82" s="646"/>
    </row>
  </sheetData>
  <mergeCells count="2">
    <mergeCell ref="A62:A64"/>
    <mergeCell ref="B62:B63"/>
  </mergeCells>
  <conditionalFormatting sqref="Q3:Q82">
    <cfRule type="cellIs" dxfId="7" priority="1" operator="equal">
      <formula>"監修中"</formula>
    </cfRule>
  </conditionalFormatting>
  <conditionalFormatting sqref="Q3:Q82">
    <cfRule type="cellIs" dxfId="8" priority="2" operator="equal">
      <formula>"作業完了"</formula>
    </cfRule>
  </conditionalFormatting>
  <conditionalFormatting sqref="Q3:Q82">
    <cfRule type="cellIs" dxfId="9" priority="3" operator="equal">
      <formula>"作業中"</formula>
    </cfRule>
  </conditionalFormatting>
  <conditionalFormatting sqref="Q3:Q82">
    <cfRule type="cellIs" dxfId="10" priority="4" operator="equal">
      <formula>"未着手"</formula>
    </cfRule>
  </conditionalFormatting>
  <conditionalFormatting sqref="Q3:Q82">
    <cfRule type="cellIs" dxfId="11" priority="5" operator="equal">
      <formula>"監修完了"</formula>
    </cfRule>
  </conditionalFormatting>
  <conditionalFormatting sqref="I3:S82">
    <cfRule type="expression" dxfId="12" priority="6">
      <formula>$Q3="不要"</formula>
    </cfRule>
  </conditionalFormatting>
  <conditionalFormatting sqref="I3:M82 N49">
    <cfRule type="containsText" dxfId="8" priority="7" operator="containsText" text="セリフ">
      <formula>NOT(ISERROR(SEARCH(("セリフ"),(I3))))</formula>
    </cfRule>
  </conditionalFormatting>
  <conditionalFormatting sqref="I3:M82 N49">
    <cfRule type="containsText" dxfId="13" priority="8" operator="containsText" text="アイテム">
      <formula>NOT(ISERROR(SEARCH(("アイテム"),(I3))))</formula>
    </cfRule>
  </conditionalFormatting>
  <conditionalFormatting sqref="I3:M82 N49">
    <cfRule type="containsText" dxfId="5" priority="9" operator="containsText" text="ガチャ">
      <formula>NOT(ISERROR(SEARCH(("ガチャ"),(I3))))</formula>
    </cfRule>
  </conditionalFormatting>
  <conditionalFormatting sqref="I3:M82 N49">
    <cfRule type="containsText" dxfId="14" priority="10" operator="containsText" text="イラスト">
      <formula>NOT(ISERROR(SEARCH(("イラスト"),(I3))))</formula>
    </cfRule>
  </conditionalFormatting>
  <conditionalFormatting sqref="I3:M82 N49">
    <cfRule type="containsText" dxfId="11" priority="11" operator="containsText" text="イベント名">
      <formula>NOT(ISERROR(SEARCH(("イベント名"),(I3))))</formula>
    </cfRule>
  </conditionalFormatting>
  <conditionalFormatting sqref="I3:M82 N49">
    <cfRule type="containsText" dxfId="15" priority="12" operator="containsText" text="特別衣装">
      <formula>NOT(ISERROR(SEARCH(("特別衣装"),(I3))))</formula>
    </cfRule>
  </conditionalFormatting>
  <conditionalFormatting sqref="I3:M82 N49">
    <cfRule type="containsText" dxfId="16" priority="13" operator="containsText" text="ログボ">
      <formula>NOT(ISERROR(SEARCH(("ログボ"),(I3))))</formula>
    </cfRule>
  </conditionalFormatting>
  <conditionalFormatting sqref="I3:M82 N49">
    <cfRule type="containsText" dxfId="17" priority="14" operator="containsText" text="その他">
      <formula>NOT(ISERROR(SEARCH(("その他"),(I3))))</formula>
    </cfRule>
  </conditionalFormatting>
  <conditionalFormatting sqref="I3:M82 N49">
    <cfRule type="containsText" dxfId="18" priority="15" operator="containsText" text="ミッション">
      <formula>NOT(ISERROR(SEARCH(("ミッション"),(I3))))</formula>
    </cfRule>
  </conditionalFormatting>
  <conditionalFormatting sqref="I3:M82 N49">
    <cfRule type="containsText" dxfId="14" priority="16" operator="containsText" text="スタンプ">
      <formula>NOT(ISERROR(SEARCH(("スタンプ"),(I3))))</formula>
    </cfRule>
  </conditionalFormatting>
  <conditionalFormatting sqref="I3:M82 N49">
    <cfRule type="containsText" dxfId="19" priority="17" operator="containsText" text="キャラ">
      <formula>NOT(ISERROR(SEARCH(("キャラ"),(I3))))</formula>
    </cfRule>
  </conditionalFormatting>
  <conditionalFormatting sqref="C1:E82 I4:L7 I9:L11 I13:L26 I28:L28 I30:L32 I34:L36 I38:L47 I49:M52 I54:L54 I56:L57 I59:L60 I62:L64 I66:L70 I72:L73 I75:J82 K75:L79 K81:L82">
    <cfRule type="containsText" dxfId="12" priority="18" operator="containsText" text="不要">
      <formula>NOT(ISERROR(SEARCH(("不要"),(C1))))</formula>
    </cfRule>
  </conditionalFormatting>
  <conditionalFormatting sqref="D3:D33 E3:E82 I4:L7 I9:L11 I13:L26 I28:L28 I30:L32 I34:L36 D37:D82 I38:L47 I49:L52 I54:L54 I56:L57 I59:L60 I62:L64 I66:L70 I72:L73 I75:J82 K75:L79 K81:L82">
    <cfRule type="expression" dxfId="20" priority="19">
      <formula>$C3="不要"</formula>
    </cfRule>
  </conditionalFormatting>
  <conditionalFormatting sqref="I3:M82 N49">
    <cfRule type="containsText" dxfId="19" priority="20" operator="containsText" text="レジェンド">
      <formula>NOT(ISERROR(SEARCH(("レジェンド"),(I3))))</formula>
    </cfRule>
  </conditionalFormatting>
  <conditionalFormatting sqref="D3:D33 D37:D82">
    <cfRule type="containsText" dxfId="8" priority="21" operator="containsText" text="正清">
      <formula>NOT(ISERROR(SEARCH(("正清"),(D3))))</formula>
    </cfRule>
  </conditionalFormatting>
  <conditionalFormatting sqref="D3:D33 D37:D82">
    <cfRule type="containsText" dxfId="6" priority="22" operator="containsText" text="望月">
      <formula>NOT(ISERROR(SEARCH(("望月"),(D3))))</formula>
    </cfRule>
  </conditionalFormatting>
  <conditionalFormatting sqref="D3:D33 D37:D82">
    <cfRule type="containsText" dxfId="21" priority="23" operator="containsText" text="鵜飼">
      <formula>NOT(ISERROR(SEARCH(("鵜飼"),(D3))))</formula>
    </cfRule>
  </conditionalFormatting>
  <conditionalFormatting sqref="D3:D33 D37:D82">
    <cfRule type="containsText" dxfId="16" priority="24" operator="containsText" text="島居">
      <formula>NOT(ISERROR(SEARCH(("島居"),(D3))))</formula>
    </cfRule>
  </conditionalFormatting>
  <conditionalFormatting sqref="D1:D82">
    <cfRule type="containsText" dxfId="22" priority="25" operator="containsText" text="鈴木">
      <formula>NOT(ISERROR(SEARCH(("鈴木"),(D1))))</formula>
    </cfRule>
  </conditionalFormatting>
  <conditionalFormatting sqref="D3:D33 D37:D82">
    <cfRule type="containsText" dxfId="17" priority="26" operator="containsText" text="plan">
      <formula>NOT(ISERROR(SEARCH(("plan"),(D3))))</formula>
    </cfRule>
  </conditionalFormatting>
  <conditionalFormatting sqref="D3:D33 D37:D82">
    <cfRule type="containsText" dxfId="17" priority="27" operator="containsText" text="マーケ">
      <formula>NOT(ISERROR(SEARCH(("マーケ"),(D3))))</formula>
    </cfRule>
  </conditionalFormatting>
  <conditionalFormatting sqref="E4:E82 I4:L7 I9:L11 I13:L26 I28:L28 I30:L32 I34:L36 I38:L47 I49:L52 I54:L54 I56:L57 I59:L60 I62:L64 I66:L70 I72:L73 I75:J82 K75:L79 K81:L82">
    <cfRule type="containsText" dxfId="12" priority="28" operator="containsText" text="1">
      <formula>NOT(ISERROR(SEARCH(("1"),(E4))))</formula>
    </cfRule>
  </conditionalFormatting>
  <conditionalFormatting sqref="C1:C82 M49:M52">
    <cfRule type="containsText" dxfId="14" priority="29" operator="containsText" text="アイテム">
      <formula>NOT(ISERROR(SEARCH(("アイテム"),(C1))))</formula>
    </cfRule>
  </conditionalFormatting>
  <conditionalFormatting sqref="C1:C82 M49:M52">
    <cfRule type="containsText" dxfId="23" priority="30" operator="containsText" text="チュートリアル">
      <formula>NOT(ISERROR(SEARCH(("チュートリアル"),(C1))))</formula>
    </cfRule>
  </conditionalFormatting>
  <conditionalFormatting sqref="C1:C82 M49:M52">
    <cfRule type="containsText" dxfId="18" priority="31" operator="containsText" text="デプロイ">
      <formula>NOT(ISERROR(SEARCH(("デプロイ"),(C1))))</formula>
    </cfRule>
  </conditionalFormatting>
  <dataValidations>
    <dataValidation type="list" allowBlank="1" sqref="Q4:Q7 Q9:Q11 Q13:Q26 Q28 Q30:Q32 Q34:Q36 Q38:Q47 Q49:Q52 Q54 Q56:Q57 Q59:Q60 Q62:Q64 Q66:Q70 Q72:Q73 Q75:Q79 Q81:Q82">
      <formula1>"作業完了,作業中,監修中,未着手,fix,保留,-,監修完了,不要"</formula1>
    </dataValidation>
    <dataValidation type="list" allowBlank="1" sqref="M4:M7 M38:M47 M56:M57 M60 M62:M64 M66:M70 M72:M73 M75:M79 M81:M82">
      <formula1>"セリフ,イベント名,キャラ名,アイテム名,冒険名,ガチャ名,ミッション名,特別衣装名,原画コマ,セリフと原画コマ,イラスト,スタンプ,ログボ,その他,-"</formula1>
    </dataValidation>
    <dataValidation type="list" allowBlank="1" sqref="M49:M52 M54">
      <formula1>"セリフ,イベント名,キャラ名,レジェンド,アイテム名,冒険名,ガチャ名,ミッション名,特別衣装名,原画コマ,セリフと原画コマ,イラスト,スタンプ,ログボ,その他,-"</formula1>
    </dataValidation>
    <dataValidation type="list" allowBlank="1" sqref="A4:A7 A9:A11">
      <formula1>"無双ガチャ,記念ガチャ,復刻記念ガチャ,新キャラガチャ,攻略応援ガチャ,即戦力ガチャ,ブーストガチャ,アイテムガチャ,その他ガチャ,パック,毎日ギフト,その他"</formula1>
    </dataValidation>
    <dataValidation type="list" allowBlank="1" sqref="D4:D7 D9:D11 D13:D26 D28 D30:D32 D34:D36 D38:D47 D49:D52 D54 D56:D57 D59:D60 D62:D64 D66:D70 D72:D73 D75:D79 D81:D82">
      <formula1>"正清,鵜飼,望月,島居,鈴木,外注,plan,マーケ,-"</formula1>
    </dataValidation>
    <dataValidation type="list" allowBlank="1" sqref="P4:P7 P9:P11 P13:P26 P28 P30:P32 P34:P36 P38:P47 P49:P52 P54 P56:P57 P59:P60 P62:P64 P66:P70 P72:P73 P75:P79 P81:P82">
      <formula1>"監修,企画,-"</formula1>
    </dataValidation>
    <dataValidation type="list" allowBlank="1" sqref="L49:L52 L54 L56:L57 L59:L60">
      <formula1>"監修,企画,デザイナー,-"</formula1>
    </dataValidation>
    <dataValidation type="list" allowBlank="1" sqref="M9:M11 M13:M26 M28 M30:M32 M34:M36">
      <formula1>"セリフ,イベント名,キャラ名,アイテム名,冒険名,ガチャ名,ミッション名,特別衣装名,原画コマ,セリフと原画コマ,イラスト,スタンプ,レジェンド,ログボ,その他,-"</formula1>
    </dataValidation>
    <dataValidation type="list" allowBlank="1" sqref="A13:A26">
      <formula1>"通常冒険,収集冒険,覚醒冒険,1日1回冒険,レジェンド入手冒険,その他冒険,団結バトル,決闘,その他"</formula1>
    </dataValidation>
    <dataValidation type="list" allowBlank="1" sqref="M59">
      <formula1>"セリフ,イベント名,キャラ名,アイテム名,エンブレム名,冒険名,ガチャ名,ミッション名,特別衣装名,原画コマ,セリフと原画コマ,イラスト,スタンプ,ログボ,その他,-"</formula1>
    </dataValidation>
    <dataValidation type="list" allowBlank="1" sqref="C4:C7 C9:C11 C13:C26 C28 C30:C32 C34:C36 C38:C47 C49:C52 C54 C56:C57 C59:C60 C62:C64 C66:C70 C72:C73 C75:C79 C81:C82">
      <formula1>"M,IGN,LINE,T,M/IGN,M/IGN/LINE,M/IGN/LINE/T,M/IGN/LINE/L/T,M/T,IGN/T,M/IGN/T,LINE/T,IGN/LINE/T,M/LINE/T,チュートリアル,アイテム,スタンプ,エンブレム,デプロイ素材,UI素材,その他,不要"</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7.88"/>
    <col customWidth="1" min="2" max="2" width="4.13"/>
    <col customWidth="1" min="3" max="3" width="7.13"/>
    <col customWidth="1" min="4" max="4" width="13.25"/>
    <col customWidth="1" min="5" max="5" width="8.88"/>
    <col customWidth="1" min="7" max="7" width="13.38"/>
    <col customWidth="1" min="8" max="8" width="15.75"/>
    <col customWidth="1" min="12" max="12" width="24.5"/>
    <col customWidth="1" min="13" max="13" width="7.63"/>
  </cols>
  <sheetData>
    <row r="1" ht="24.0" customHeight="1">
      <c r="A1" s="675"/>
      <c r="B1" s="676"/>
      <c r="C1" s="42"/>
      <c r="D1" s="42"/>
      <c r="E1" s="42"/>
      <c r="F1" s="42"/>
      <c r="G1" s="42"/>
      <c r="H1" s="42"/>
      <c r="I1" s="42"/>
      <c r="J1" s="40"/>
      <c r="K1" s="40"/>
      <c r="L1" s="40"/>
      <c r="M1" s="40"/>
      <c r="N1" s="677"/>
      <c r="O1" s="40"/>
      <c r="P1" s="40"/>
      <c r="Q1" s="40"/>
      <c r="R1" s="40"/>
      <c r="S1" s="40"/>
      <c r="T1" s="40"/>
      <c r="U1" s="40"/>
      <c r="V1" s="40"/>
      <c r="W1" s="40"/>
      <c r="X1" s="40"/>
      <c r="Y1" s="40"/>
      <c r="Z1" s="40"/>
      <c r="AA1" s="40"/>
      <c r="AB1" s="40"/>
      <c r="AC1" s="40"/>
    </row>
    <row r="2">
      <c r="A2" s="40"/>
      <c r="B2" s="315"/>
      <c r="C2" s="40"/>
      <c r="D2" s="40"/>
      <c r="E2" s="40"/>
      <c r="F2" s="40"/>
      <c r="G2" s="40"/>
      <c r="H2" s="40"/>
      <c r="I2" s="40"/>
      <c r="J2" s="40"/>
      <c r="K2" s="678"/>
      <c r="L2" s="40"/>
      <c r="M2" s="40"/>
      <c r="N2" s="677"/>
      <c r="O2" s="40"/>
      <c r="P2" s="40"/>
      <c r="Q2" s="40"/>
      <c r="R2" s="40"/>
      <c r="S2" s="40"/>
      <c r="T2" s="40"/>
      <c r="U2" s="40"/>
      <c r="V2" s="40"/>
      <c r="W2" s="40"/>
      <c r="X2" s="40"/>
      <c r="Y2" s="40"/>
      <c r="Z2" s="40"/>
      <c r="AA2" s="40"/>
      <c r="AB2" s="40"/>
      <c r="AC2" s="40"/>
    </row>
    <row r="3">
      <c r="A3" s="679" t="s">
        <v>682</v>
      </c>
      <c r="C3" s="680" t="s">
        <v>683</v>
      </c>
      <c r="E3" s="680" t="s">
        <v>684</v>
      </c>
      <c r="G3" s="679" t="s">
        <v>685</v>
      </c>
      <c r="I3" s="679" t="s">
        <v>686</v>
      </c>
      <c r="J3" s="681" t="s">
        <v>687</v>
      </c>
      <c r="K3" s="679" t="s">
        <v>688</v>
      </c>
      <c r="L3" s="679" t="s">
        <v>689</v>
      </c>
      <c r="M3" s="682"/>
      <c r="N3" s="677"/>
      <c r="O3" s="677"/>
      <c r="P3" s="677"/>
      <c r="Q3" s="677"/>
      <c r="R3" s="677"/>
      <c r="S3" s="677"/>
      <c r="T3" s="677"/>
      <c r="U3" s="677"/>
      <c r="V3" s="677"/>
      <c r="W3" s="677"/>
      <c r="X3" s="677"/>
      <c r="Y3" s="677"/>
      <c r="Z3" s="677"/>
      <c r="AA3" s="677"/>
      <c r="AB3" s="677"/>
      <c r="AC3" s="677"/>
    </row>
    <row r="4">
      <c r="A4" s="683"/>
      <c r="C4" s="684"/>
      <c r="E4" s="685"/>
      <c r="G4" s="686"/>
      <c r="I4" s="683"/>
      <c r="J4" s="683"/>
      <c r="K4" s="683"/>
      <c r="L4" s="683"/>
      <c r="M4" s="687"/>
      <c r="N4" s="687"/>
      <c r="O4" s="687"/>
      <c r="P4" s="687"/>
      <c r="Q4" s="687"/>
      <c r="R4" s="687"/>
      <c r="S4" s="687"/>
      <c r="T4" s="687"/>
      <c r="U4" s="687"/>
      <c r="V4" s="687"/>
      <c r="W4" s="687"/>
      <c r="X4" s="687"/>
      <c r="Y4" s="687"/>
      <c r="Z4" s="687"/>
      <c r="AA4" s="687"/>
      <c r="AB4" s="687"/>
      <c r="AC4" s="687"/>
    </row>
    <row r="5">
      <c r="M5" s="40"/>
      <c r="N5" s="677"/>
      <c r="O5" s="40"/>
      <c r="P5" s="40"/>
      <c r="Q5" s="40"/>
      <c r="R5" s="40"/>
      <c r="S5" s="40"/>
      <c r="T5" s="40"/>
      <c r="U5" s="40"/>
      <c r="V5" s="40"/>
      <c r="W5" s="40"/>
      <c r="X5" s="40"/>
      <c r="Y5" s="40"/>
      <c r="Z5" s="40"/>
      <c r="AA5" s="40"/>
      <c r="AB5" s="40"/>
      <c r="AC5" s="40"/>
    </row>
    <row r="6">
      <c r="M6" s="40"/>
      <c r="N6" s="677"/>
      <c r="O6" s="40"/>
      <c r="P6" s="40"/>
      <c r="Q6" s="40"/>
      <c r="R6" s="40"/>
      <c r="S6" s="40"/>
      <c r="T6" s="40"/>
      <c r="U6" s="40"/>
      <c r="V6" s="40"/>
      <c r="W6" s="40"/>
      <c r="X6" s="40"/>
      <c r="Y6" s="40"/>
      <c r="Z6" s="40"/>
      <c r="AA6" s="40"/>
      <c r="AB6" s="40"/>
      <c r="AC6" s="40"/>
    </row>
    <row r="7">
      <c r="M7" s="40"/>
      <c r="N7" s="677"/>
      <c r="O7" s="40"/>
      <c r="P7" s="40"/>
      <c r="Q7" s="40"/>
      <c r="R7" s="40"/>
      <c r="S7" s="40"/>
      <c r="T7" s="40"/>
      <c r="U7" s="40"/>
      <c r="V7" s="40"/>
      <c r="W7" s="40"/>
      <c r="X7" s="40"/>
      <c r="Y7" s="40"/>
      <c r="Z7" s="40"/>
      <c r="AA7" s="40"/>
      <c r="AB7" s="40"/>
      <c r="AC7" s="40"/>
    </row>
    <row r="8">
      <c r="A8" s="40"/>
      <c r="B8" s="315"/>
      <c r="C8" s="40"/>
      <c r="D8" s="40"/>
      <c r="E8" s="40"/>
      <c r="F8" s="40"/>
      <c r="G8" s="40"/>
      <c r="H8" s="40"/>
      <c r="I8" s="40"/>
      <c r="J8" s="40"/>
      <c r="K8" s="678"/>
      <c r="L8" s="40"/>
      <c r="M8" s="40"/>
      <c r="N8" s="677"/>
      <c r="O8" s="40"/>
      <c r="P8" s="40"/>
      <c r="Q8" s="40"/>
      <c r="R8" s="40"/>
      <c r="S8" s="40"/>
      <c r="T8" s="40"/>
      <c r="U8" s="40"/>
      <c r="V8" s="40"/>
      <c r="W8" s="40"/>
      <c r="X8" s="40"/>
      <c r="Y8" s="40"/>
      <c r="Z8" s="40"/>
      <c r="AA8" s="40"/>
      <c r="AB8" s="40"/>
      <c r="AC8" s="40"/>
    </row>
    <row r="9">
      <c r="A9" s="675" t="s">
        <v>690</v>
      </c>
      <c r="B9" s="688"/>
      <c r="C9" s="42"/>
      <c r="D9" s="42"/>
      <c r="E9" s="42"/>
      <c r="F9" s="42"/>
      <c r="G9" s="42"/>
      <c r="H9" s="42"/>
      <c r="I9" s="42"/>
      <c r="J9" s="40"/>
      <c r="K9" s="678"/>
      <c r="L9" s="40"/>
      <c r="M9" s="40"/>
      <c r="N9" s="677"/>
      <c r="O9" s="40"/>
      <c r="P9" s="40"/>
      <c r="Q9" s="40"/>
      <c r="R9" s="40"/>
      <c r="S9" s="40"/>
      <c r="T9" s="40"/>
      <c r="U9" s="40"/>
      <c r="V9" s="40"/>
      <c r="W9" s="40"/>
      <c r="X9" s="40"/>
      <c r="Y9" s="40"/>
      <c r="Z9" s="40"/>
      <c r="AA9" s="40"/>
      <c r="AB9" s="40"/>
      <c r="AC9" s="40"/>
    </row>
    <row r="10">
      <c r="A10" s="40"/>
      <c r="B10" s="315"/>
      <c r="C10" s="40"/>
      <c r="D10" s="40"/>
      <c r="E10" s="40"/>
      <c r="F10" s="40"/>
      <c r="G10" s="40"/>
      <c r="H10" s="40"/>
      <c r="I10" s="40"/>
      <c r="J10" s="40"/>
      <c r="K10" s="678"/>
      <c r="L10" s="40"/>
      <c r="M10" s="40"/>
      <c r="N10" s="677"/>
      <c r="O10" s="40"/>
      <c r="P10" s="40"/>
      <c r="Q10" s="40"/>
      <c r="R10" s="40"/>
      <c r="S10" s="40"/>
      <c r="T10" s="40"/>
      <c r="U10" s="40"/>
      <c r="V10" s="40"/>
      <c r="W10" s="40"/>
      <c r="X10" s="40"/>
      <c r="Y10" s="40"/>
      <c r="Z10" s="40"/>
      <c r="AA10" s="40"/>
      <c r="AB10" s="40"/>
      <c r="AC10" s="40"/>
    </row>
    <row r="11">
      <c r="A11" s="689" t="s">
        <v>691</v>
      </c>
      <c r="B11" s="690"/>
      <c r="C11" s="691"/>
      <c r="D11" s="691"/>
      <c r="E11" s="691"/>
      <c r="F11" s="691"/>
      <c r="G11" s="691"/>
      <c r="H11" s="691"/>
      <c r="I11" s="691"/>
      <c r="J11" s="691"/>
      <c r="K11" s="692"/>
      <c r="L11" s="693"/>
      <c r="M11" s="693"/>
      <c r="N11" s="694"/>
      <c r="O11" s="693"/>
      <c r="P11" s="693"/>
      <c r="Q11" s="693"/>
      <c r="R11" s="693"/>
      <c r="S11" s="693"/>
      <c r="T11" s="693"/>
      <c r="U11" s="693"/>
      <c r="V11" s="693"/>
      <c r="W11" s="693"/>
      <c r="X11" s="693"/>
      <c r="Y11" s="693"/>
      <c r="Z11" s="693"/>
      <c r="AA11" s="693"/>
      <c r="AB11" s="693"/>
      <c r="AC11" s="693"/>
    </row>
    <row r="12">
      <c r="A12" s="40"/>
      <c r="B12" s="315"/>
      <c r="C12" s="695"/>
      <c r="D12" s="696"/>
      <c r="E12" s="696"/>
      <c r="F12" s="40"/>
      <c r="G12" s="697"/>
      <c r="H12" s="40"/>
      <c r="I12" s="40"/>
      <c r="J12" s="40"/>
      <c r="K12" s="678"/>
      <c r="L12" s="40"/>
      <c r="M12" s="40"/>
      <c r="N12" s="677"/>
      <c r="O12" s="40"/>
      <c r="P12" s="40"/>
      <c r="Q12" s="40"/>
      <c r="R12" s="40"/>
      <c r="S12" s="40"/>
      <c r="T12" s="40"/>
      <c r="U12" s="40"/>
      <c r="V12" s="40"/>
      <c r="W12" s="40"/>
      <c r="X12" s="40"/>
      <c r="Y12" s="40"/>
      <c r="Z12" s="40"/>
      <c r="AA12" s="40"/>
      <c r="AB12" s="40"/>
      <c r="AC12" s="40"/>
    </row>
    <row r="13">
      <c r="A13" s="315"/>
      <c r="B13" s="698" t="s">
        <v>692</v>
      </c>
      <c r="C13" s="699"/>
      <c r="D13" s="699"/>
      <c r="E13" s="700"/>
      <c r="F13" s="701" t="s">
        <v>693</v>
      </c>
      <c r="G13" s="702"/>
      <c r="H13" s="703" t="s">
        <v>694</v>
      </c>
      <c r="I13" s="704"/>
      <c r="J13" s="40"/>
      <c r="L13" s="678"/>
      <c r="M13" s="40"/>
      <c r="N13" s="40"/>
      <c r="O13" s="677"/>
      <c r="P13" s="40"/>
      <c r="Q13" s="40"/>
    </row>
    <row r="14">
      <c r="A14" s="315"/>
      <c r="B14" s="705" t="str">
        <f>IFERROR(__xludf.DUMMYFUNCTION("iferror(ArrayFormula(HYPERLINK(""#gid=2015104756&amp;range=""&amp;""C""&amp;match(query('01_概要'!$F$99:$K$160,""select F where I = '""&amp;B13&amp;""'"",false),$C:$C,0),switch(query('01_概要'!$F$99:$K$160,""select F where I = '""&amp;B13&amp;""'""),""FIX"",""【FIX】"","""")&amp;query('01_概要'"&amp;"!$F$99:$K$160,""select F where I = '""&amp;B13&amp;""'"",false))),"""")"),"")</f>
        <v/>
      </c>
      <c r="C14" s="436"/>
      <c r="D14" s="436"/>
      <c r="E14" s="437"/>
      <c r="F14" s="706" t="str">
        <f>IFERROR(__xludf.DUMMYFUNCTION("iferror(ArrayFormula(HYPERLINK(""#gid=2015104756&amp;range=""&amp;""C""&amp;match(query('01_概要'!$F$99:$K$160,""select F where I = '""&amp;$F$13&amp;""'"",false),$C:$C,0),switch(query('01_概要'!$F$99:$K$160,""select F where I = '""&amp;$F$13&amp;""'""),""FIX"",""【FIX】"","""")&amp;query('01"&amp;"_概要'!$F$99:$K$160,""select F where I = '""&amp;$F$13&amp;""'"",false))),"""")"),"")</f>
        <v/>
      </c>
      <c r="G14" s="437"/>
      <c r="H14" s="706" t="str">
        <f>IFERROR(__xludf.DUMMYFUNCTION("iferror(unique(ArrayFormula(HYPERLINK(""#gid=2015104756&amp;range=""&amp;""C""&amp;match(query('01_概要'!$F$99:$K$160,""select F where I = '""&amp;$H$13&amp;""'"",false),$C:$C,0),switch(query('01_概要'!$F$99:$K$160,""select F where I = '""&amp;$H$13&amp;""'""),""FIX"",""【FIX】"","""")&amp;qu"&amp;"ery('01_概要'!$F$99:$K$160,""select F where I = '""&amp;$H$13&amp;""'"",false)))),"""")"),"")</f>
        <v/>
      </c>
      <c r="I14" s="707"/>
      <c r="J14" s="293"/>
      <c r="L14" s="678"/>
      <c r="M14" s="40"/>
      <c r="N14" s="40"/>
      <c r="O14" s="677"/>
      <c r="P14" s="40"/>
      <c r="Q14" s="40"/>
    </row>
    <row r="15">
      <c r="A15" s="315"/>
      <c r="B15" s="708"/>
      <c r="E15" s="434"/>
      <c r="F15" s="709"/>
      <c r="G15" s="434"/>
      <c r="H15" s="710"/>
      <c r="I15" s="711"/>
      <c r="J15" s="712"/>
      <c r="K15" s="712"/>
      <c r="L15" s="712"/>
      <c r="M15" s="40"/>
      <c r="N15" s="40"/>
      <c r="O15" s="677"/>
      <c r="P15" s="40"/>
      <c r="Q15" s="40"/>
    </row>
    <row r="16">
      <c r="A16" s="315"/>
      <c r="B16" s="708"/>
      <c r="E16" s="434"/>
      <c r="F16" s="709"/>
      <c r="G16" s="434"/>
      <c r="H16" s="713"/>
      <c r="I16" s="711"/>
      <c r="J16" s="40"/>
      <c r="L16" s="678"/>
      <c r="M16" s="40"/>
      <c r="N16" s="40"/>
      <c r="O16" s="677"/>
      <c r="P16" s="40"/>
      <c r="Q16" s="40"/>
    </row>
    <row r="17">
      <c r="A17" s="315"/>
      <c r="B17" s="708"/>
      <c r="E17" s="434"/>
      <c r="F17" s="713"/>
      <c r="G17" s="434"/>
      <c r="H17" s="713"/>
      <c r="I17" s="711"/>
      <c r="J17" s="40"/>
      <c r="L17" s="678"/>
      <c r="M17" s="40"/>
      <c r="N17" s="40"/>
      <c r="O17" s="677"/>
      <c r="P17" s="40"/>
      <c r="Q17" s="40"/>
    </row>
    <row r="18">
      <c r="B18" s="708"/>
      <c r="E18" s="434"/>
      <c r="F18" s="713"/>
      <c r="G18" s="434"/>
      <c r="H18" s="713"/>
      <c r="I18" s="711"/>
      <c r="J18" s="40"/>
      <c r="L18" s="678"/>
      <c r="M18" s="40"/>
      <c r="N18" s="40"/>
      <c r="O18" s="677"/>
      <c r="P18" s="40"/>
      <c r="Q18" s="40"/>
    </row>
    <row r="19">
      <c r="B19" s="708"/>
      <c r="E19" s="434"/>
      <c r="F19" s="713"/>
      <c r="G19" s="434"/>
      <c r="H19" s="713"/>
      <c r="I19" s="711"/>
      <c r="J19" s="40"/>
      <c r="L19" s="678"/>
      <c r="M19" s="40"/>
      <c r="N19" s="40"/>
      <c r="O19" s="677"/>
      <c r="P19" s="40"/>
      <c r="Q19" s="40"/>
    </row>
    <row r="20">
      <c r="B20" s="708"/>
      <c r="E20" s="434"/>
      <c r="F20" s="713"/>
      <c r="G20" s="434"/>
      <c r="H20" s="713"/>
      <c r="I20" s="711"/>
      <c r="J20" s="40"/>
      <c r="L20" s="678"/>
      <c r="M20" s="40"/>
      <c r="N20" s="40"/>
      <c r="O20" s="677"/>
      <c r="P20" s="40"/>
      <c r="Q20" s="40"/>
    </row>
    <row r="21">
      <c r="B21" s="708"/>
      <c r="E21" s="434"/>
      <c r="F21" s="713"/>
      <c r="G21" s="434"/>
      <c r="H21" s="713"/>
      <c r="I21" s="711"/>
      <c r="J21" s="40"/>
      <c r="L21" s="678"/>
      <c r="M21" s="40"/>
      <c r="N21" s="40"/>
      <c r="O21" s="677"/>
      <c r="P21" s="40"/>
      <c r="Q21" s="40"/>
    </row>
    <row r="22">
      <c r="B22" s="708"/>
      <c r="E22" s="434"/>
      <c r="F22" s="713"/>
      <c r="G22" s="434"/>
      <c r="H22" s="713"/>
      <c r="I22" s="711"/>
      <c r="J22" s="40"/>
      <c r="L22" s="678"/>
      <c r="M22" s="40"/>
      <c r="N22" s="40"/>
      <c r="O22" s="677"/>
      <c r="P22" s="40"/>
      <c r="Q22" s="40"/>
    </row>
    <row r="23">
      <c r="B23" s="708"/>
      <c r="E23" s="434"/>
      <c r="F23" s="713"/>
      <c r="G23" s="434"/>
      <c r="H23" s="713"/>
      <c r="I23" s="711"/>
      <c r="J23" s="40"/>
      <c r="L23" s="678"/>
      <c r="M23" s="40"/>
      <c r="N23" s="40"/>
      <c r="O23" s="677"/>
      <c r="P23" s="40"/>
      <c r="Q23" s="40"/>
    </row>
    <row r="24">
      <c r="B24" s="708"/>
      <c r="E24" s="434"/>
      <c r="F24" s="713"/>
      <c r="G24" s="434"/>
      <c r="H24" s="713"/>
      <c r="I24" s="711"/>
      <c r="J24" s="40"/>
      <c r="L24" s="678"/>
      <c r="M24" s="40"/>
      <c r="N24" s="40"/>
      <c r="O24" s="677"/>
      <c r="P24" s="40"/>
      <c r="Q24" s="40"/>
    </row>
    <row r="25">
      <c r="B25" s="708"/>
      <c r="E25" s="434"/>
      <c r="F25" s="713"/>
      <c r="G25" s="434"/>
      <c r="H25" s="713"/>
      <c r="I25" s="711"/>
      <c r="J25" s="40"/>
      <c r="L25" s="678"/>
      <c r="M25" s="40"/>
      <c r="N25" s="40"/>
      <c r="O25" s="677"/>
      <c r="P25" s="40"/>
      <c r="Q25" s="40"/>
    </row>
    <row r="26">
      <c r="B26" s="708"/>
      <c r="E26" s="434"/>
      <c r="F26" s="713"/>
      <c r="G26" s="434"/>
      <c r="H26" s="713"/>
      <c r="I26" s="711"/>
      <c r="J26" s="40"/>
      <c r="L26" s="678"/>
      <c r="M26" s="40"/>
      <c r="N26" s="40"/>
      <c r="O26" s="677"/>
      <c r="P26" s="40"/>
      <c r="Q26" s="40"/>
    </row>
    <row r="27">
      <c r="B27" s="708"/>
      <c r="E27" s="434"/>
      <c r="F27" s="713"/>
      <c r="G27" s="434"/>
      <c r="H27" s="713"/>
      <c r="I27" s="711"/>
      <c r="J27" s="40"/>
      <c r="L27" s="678"/>
      <c r="M27" s="40"/>
      <c r="N27" s="40"/>
      <c r="O27" s="677"/>
      <c r="P27" s="40"/>
      <c r="Q27" s="40"/>
    </row>
    <row r="28">
      <c r="B28" s="708"/>
      <c r="E28" s="434"/>
      <c r="F28" s="713"/>
      <c r="G28" s="434"/>
      <c r="H28" s="713"/>
      <c r="I28" s="711"/>
      <c r="J28" s="40"/>
      <c r="L28" s="678"/>
      <c r="M28" s="40"/>
      <c r="N28" s="40"/>
      <c r="O28" s="677"/>
      <c r="P28" s="40"/>
      <c r="Q28" s="40"/>
    </row>
    <row r="29">
      <c r="B29" s="708"/>
      <c r="E29" s="434"/>
      <c r="F29" s="713"/>
      <c r="G29" s="434"/>
      <c r="H29" s="713"/>
      <c r="I29" s="711"/>
      <c r="J29" s="40"/>
      <c r="L29" s="678"/>
      <c r="M29" s="40"/>
      <c r="N29" s="40"/>
      <c r="O29" s="677"/>
      <c r="P29" s="40"/>
      <c r="Q29" s="40"/>
    </row>
    <row r="30">
      <c r="B30" s="708"/>
      <c r="E30" s="434"/>
      <c r="F30" s="713"/>
      <c r="G30" s="434"/>
      <c r="H30" s="713"/>
      <c r="I30" s="711"/>
      <c r="J30" s="40"/>
      <c r="L30" s="678"/>
      <c r="M30" s="40"/>
      <c r="N30" s="40"/>
      <c r="O30" s="677"/>
      <c r="P30" s="40"/>
      <c r="Q30" s="40"/>
    </row>
    <row r="31">
      <c r="B31" s="708"/>
      <c r="E31" s="434"/>
      <c r="F31" s="713"/>
      <c r="G31" s="434"/>
      <c r="H31" s="713"/>
      <c r="I31" s="711"/>
      <c r="J31" s="40"/>
      <c r="L31" s="678"/>
      <c r="M31" s="40"/>
      <c r="N31" s="40"/>
      <c r="O31" s="677"/>
      <c r="P31" s="40"/>
      <c r="Q31" s="40"/>
    </row>
    <row r="32">
      <c r="B32" s="708"/>
      <c r="E32" s="434"/>
      <c r="F32" s="713"/>
      <c r="G32" s="434"/>
      <c r="H32" s="713"/>
      <c r="I32" s="711"/>
      <c r="J32" s="40"/>
      <c r="L32" s="678"/>
      <c r="M32" s="40"/>
      <c r="N32" s="40"/>
      <c r="O32" s="677"/>
      <c r="P32" s="40"/>
      <c r="Q32" s="40"/>
    </row>
    <row r="33">
      <c r="B33" s="708"/>
      <c r="E33" s="434"/>
      <c r="F33" s="713"/>
      <c r="G33" s="434"/>
      <c r="H33" s="713"/>
      <c r="I33" s="711"/>
      <c r="J33" s="40"/>
      <c r="L33" s="678"/>
      <c r="M33" s="40"/>
      <c r="N33" s="40"/>
      <c r="O33" s="677"/>
      <c r="P33" s="40"/>
      <c r="Q33" s="40"/>
    </row>
    <row r="34">
      <c r="B34" s="708"/>
      <c r="E34" s="434"/>
      <c r="F34" s="713"/>
      <c r="G34" s="434"/>
      <c r="H34" s="713"/>
      <c r="I34" s="711"/>
      <c r="J34" s="40"/>
      <c r="L34" s="678"/>
      <c r="M34" s="40"/>
      <c r="N34" s="40"/>
      <c r="O34" s="677"/>
      <c r="P34" s="40"/>
      <c r="Q34" s="40"/>
    </row>
    <row r="35">
      <c r="B35" s="714"/>
      <c r="C35" s="715"/>
      <c r="D35" s="715"/>
      <c r="E35" s="716"/>
      <c r="F35" s="717"/>
      <c r="G35" s="716"/>
      <c r="H35" s="717"/>
      <c r="I35" s="718"/>
      <c r="J35" s="40"/>
      <c r="L35" s="678"/>
      <c r="M35" s="40"/>
      <c r="N35" s="40"/>
      <c r="O35" s="677"/>
      <c r="P35" s="40"/>
      <c r="Q35" s="40"/>
    </row>
    <row r="36">
      <c r="B36" s="719"/>
      <c r="C36" s="719"/>
      <c r="D36" s="719"/>
      <c r="E36" s="423"/>
      <c r="F36" s="423"/>
      <c r="G36" s="423"/>
      <c r="H36" s="423"/>
      <c r="I36" s="719"/>
      <c r="J36" s="40"/>
      <c r="K36" s="40"/>
      <c r="L36" s="40"/>
      <c r="M36" s="678"/>
      <c r="N36" s="40"/>
      <c r="O36" s="40"/>
      <c r="P36" s="677"/>
      <c r="Q36" s="40"/>
      <c r="R36" s="40"/>
      <c r="S36" s="40"/>
      <c r="T36" s="40"/>
      <c r="U36" s="40"/>
      <c r="V36" s="40"/>
      <c r="W36" s="40"/>
      <c r="X36" s="40"/>
      <c r="Y36" s="40"/>
      <c r="Z36" s="40"/>
      <c r="AA36" s="40"/>
      <c r="AB36" s="40"/>
      <c r="AC36" s="40"/>
    </row>
    <row r="37">
      <c r="B37" s="720" t="s">
        <v>695</v>
      </c>
      <c r="C37" s="721"/>
      <c r="D37" s="721"/>
      <c r="E37" s="722"/>
      <c r="F37" s="723" t="s">
        <v>696</v>
      </c>
      <c r="G37" s="724"/>
      <c r="H37" s="725" t="s">
        <v>697</v>
      </c>
      <c r="I37" s="726"/>
      <c r="J37" s="40"/>
      <c r="K37" s="40"/>
      <c r="L37" s="678"/>
      <c r="M37" s="40"/>
      <c r="N37" s="40"/>
      <c r="O37" s="677"/>
      <c r="P37" s="40"/>
      <c r="Q37" s="40"/>
    </row>
    <row r="38">
      <c r="B38" s="708" t="str">
        <f>IFERROR(__xludf.DUMMYFUNCTION("iferror(ArrayFormula(HYPERLINK(""#gid=2015104756&amp;range=""&amp;""C""&amp;match(query('01_概要'!$F$99:$K$160,""select F where I = '""&amp;$B$37&amp;""'"",false),$C:$C,0),switch(query('01_概要'!$F$99:$K$160,""select F where I = '""&amp;$B$37&amp;""'""),""FIX"",""【FIX】"","""")&amp;query('01"&amp;"_概要'!$F$99:$K$160,""select F where I = '""&amp;$B$37&amp;""'"",false))),"""")"),"")</f>
        <v/>
      </c>
      <c r="E38" s="711"/>
      <c r="F38" s="727" t="str">
        <f>IFERROR(__xludf.DUMMYFUNCTION("iferror(ArrayFormula(HYPERLINK(""#gid=2015104756&amp;range=""&amp;""C""&amp;match(query('01_概要'!$F$99:$K$160,""select F where I = '""&amp;$F$37&amp;""'"",false),$C:$C,0),switch(query('01_概要'!$F$99:$K$160,""select F where I = '""&amp;$F$37&amp;""'""),""FIX"",""【FIX】"","""")&amp;query('01"&amp;"_概要'!$F$99:$K$160,""select F where I = '""&amp;$F$37&amp;""'"",false))),"""")"),"")</f>
        <v/>
      </c>
      <c r="H38" s="706" t="str">
        <f>IFERROR(__xludf.DUMMYFUNCTION("iferror(unique(ArrayFormula(HYPERLINK(""#gid=2015104756&amp;range=""&amp;""C""&amp;match(query('01_概要'!$F$99:$K$160,""select F where I = '""&amp;$H$37&amp;""'"",false),$C:$C,0),switch(query('01_概要'!$F$99:$K$160,""select F where I = '""&amp;$H$37&amp;""'""),""FIX"",""【FIX】"","""")&amp;qu"&amp;"ery('01_概要'!$F$99:$K$160,""select F where I = '""&amp;$H$37&amp;""'"",false)))),"""")"),"")</f>
        <v/>
      </c>
      <c r="I38" s="707"/>
      <c r="J38" s="40"/>
      <c r="K38" s="40"/>
      <c r="L38" s="678"/>
      <c r="M38" s="40"/>
      <c r="N38" s="40"/>
      <c r="O38" s="677"/>
      <c r="P38" s="40"/>
      <c r="Q38" s="40"/>
    </row>
    <row r="39" ht="15.75" customHeight="1">
      <c r="B39" s="728"/>
      <c r="E39" s="711"/>
      <c r="F39" s="729"/>
      <c r="H39" s="728"/>
      <c r="I39" s="711"/>
      <c r="J39" s="40"/>
      <c r="K39" s="40"/>
      <c r="L39" s="678"/>
      <c r="M39" s="40"/>
      <c r="N39" s="40"/>
      <c r="O39" s="677"/>
      <c r="P39" s="40"/>
      <c r="Q39" s="40"/>
    </row>
    <row r="40" ht="15.75" customHeight="1">
      <c r="B40" s="730"/>
      <c r="E40" s="711"/>
      <c r="F40" s="729"/>
      <c r="H40" s="728"/>
      <c r="I40" s="711"/>
      <c r="J40" s="40"/>
      <c r="K40" s="40"/>
      <c r="L40" s="678"/>
      <c r="M40" s="40"/>
      <c r="N40" s="40"/>
      <c r="O40" s="677"/>
      <c r="P40" s="40"/>
      <c r="Q40" s="40"/>
    </row>
    <row r="41" ht="15.75" customHeight="1">
      <c r="B41" s="728"/>
      <c r="E41" s="711"/>
      <c r="F41" s="729"/>
      <c r="H41" s="728"/>
      <c r="I41" s="711"/>
      <c r="J41" s="40"/>
      <c r="K41" s="40"/>
      <c r="L41" s="678"/>
      <c r="M41" s="40"/>
      <c r="N41" s="40"/>
      <c r="O41" s="677"/>
      <c r="P41" s="40"/>
      <c r="Q41" s="40"/>
    </row>
    <row r="42">
      <c r="B42" s="728"/>
      <c r="E42" s="711"/>
      <c r="F42" s="731"/>
      <c r="H42" s="728"/>
      <c r="I42" s="711"/>
      <c r="J42" s="40"/>
      <c r="K42" s="40"/>
      <c r="L42" s="678"/>
      <c r="M42" s="40"/>
      <c r="N42" s="40"/>
      <c r="O42" s="677"/>
      <c r="P42" s="40"/>
      <c r="Q42" s="40"/>
    </row>
    <row r="43">
      <c r="B43" s="728"/>
      <c r="E43" s="711"/>
      <c r="F43" s="729"/>
      <c r="H43" s="728"/>
      <c r="I43" s="711"/>
      <c r="J43" s="40"/>
      <c r="K43" s="40"/>
      <c r="L43" s="678"/>
      <c r="M43" s="40"/>
      <c r="N43" s="40"/>
      <c r="O43" s="677"/>
      <c r="P43" s="40"/>
      <c r="Q43" s="40"/>
    </row>
    <row r="44">
      <c r="B44" s="728"/>
      <c r="E44" s="711"/>
      <c r="F44" s="731"/>
      <c r="H44" s="728"/>
      <c r="I44" s="711"/>
      <c r="J44" s="40"/>
      <c r="K44" s="40"/>
      <c r="L44" s="678"/>
      <c r="M44" s="40"/>
      <c r="N44" s="40"/>
      <c r="O44" s="677"/>
      <c r="P44" s="40"/>
      <c r="Q44" s="40"/>
    </row>
    <row r="45">
      <c r="B45" s="728"/>
      <c r="E45" s="711"/>
      <c r="F45" s="729"/>
      <c r="H45" s="728"/>
      <c r="I45" s="711"/>
      <c r="J45" s="40"/>
      <c r="K45" s="40"/>
      <c r="L45" s="678"/>
      <c r="M45" s="40"/>
      <c r="N45" s="40"/>
      <c r="O45" s="677"/>
      <c r="P45" s="40"/>
      <c r="Q45" s="40"/>
    </row>
    <row r="46">
      <c r="B46" s="728"/>
      <c r="E46" s="711"/>
      <c r="F46" s="729"/>
      <c r="H46" s="728"/>
      <c r="I46" s="711"/>
      <c r="J46" s="40"/>
      <c r="K46" s="40"/>
      <c r="L46" s="678"/>
      <c r="M46" s="40"/>
      <c r="N46" s="40"/>
      <c r="O46" s="677"/>
      <c r="P46" s="40"/>
      <c r="Q46" s="40"/>
    </row>
    <row r="47">
      <c r="B47" s="728"/>
      <c r="E47" s="711"/>
      <c r="F47" s="729"/>
      <c r="H47" s="728"/>
      <c r="I47" s="711"/>
      <c r="J47" s="40"/>
      <c r="K47" s="40"/>
      <c r="L47" s="678"/>
      <c r="M47" s="40"/>
      <c r="N47" s="40"/>
      <c r="O47" s="677"/>
      <c r="P47" s="40"/>
      <c r="Q47" s="40"/>
    </row>
    <row r="48">
      <c r="B48" s="728"/>
      <c r="E48" s="711"/>
      <c r="F48" s="729"/>
      <c r="H48" s="728"/>
      <c r="I48" s="711"/>
      <c r="J48" s="40"/>
      <c r="K48" s="40"/>
      <c r="L48" s="678"/>
      <c r="M48" s="40"/>
      <c r="N48" s="40"/>
      <c r="O48" s="677"/>
      <c r="P48" s="40"/>
      <c r="Q48" s="40"/>
    </row>
    <row r="49">
      <c r="B49" s="732"/>
      <c r="E49" s="711"/>
      <c r="F49" s="729"/>
      <c r="G49" s="729"/>
      <c r="H49" s="728"/>
      <c r="I49" s="711"/>
      <c r="J49" s="40"/>
      <c r="K49" s="40"/>
      <c r="L49" s="678"/>
      <c r="M49" s="40"/>
      <c r="N49" s="40"/>
      <c r="O49" s="677"/>
      <c r="P49" s="40"/>
      <c r="Q49" s="40"/>
    </row>
    <row r="50">
      <c r="B50" s="728"/>
      <c r="E50" s="711"/>
      <c r="F50" s="729"/>
      <c r="G50" s="729"/>
      <c r="H50" s="728"/>
      <c r="I50" s="711"/>
      <c r="J50" s="40"/>
      <c r="K50" s="40"/>
      <c r="L50" s="678"/>
      <c r="M50" s="40"/>
      <c r="N50" s="40"/>
      <c r="O50" s="677"/>
      <c r="P50" s="40"/>
      <c r="Q50" s="40"/>
    </row>
    <row r="51">
      <c r="B51" s="728"/>
      <c r="E51" s="711"/>
      <c r="F51" s="729"/>
      <c r="H51" s="728"/>
      <c r="I51" s="733"/>
      <c r="J51" s="40"/>
      <c r="K51" s="40"/>
      <c r="L51" s="678"/>
      <c r="M51" s="40"/>
      <c r="N51" s="40"/>
      <c r="O51" s="677"/>
      <c r="P51" s="40"/>
      <c r="Q51" s="40"/>
    </row>
    <row r="52">
      <c r="A52" s="40"/>
      <c r="B52" s="734"/>
      <c r="C52" s="719"/>
      <c r="D52" s="423"/>
      <c r="E52" s="735"/>
      <c r="F52" s="423"/>
      <c r="G52" s="423"/>
      <c r="H52" s="736"/>
      <c r="I52" s="735"/>
      <c r="J52" s="40"/>
      <c r="K52" s="678"/>
      <c r="L52" s="40"/>
      <c r="M52" s="40"/>
      <c r="N52" s="677"/>
      <c r="O52" s="40"/>
      <c r="P52" s="40"/>
      <c r="Q52" s="40"/>
      <c r="R52" s="40"/>
      <c r="S52" s="40"/>
      <c r="T52" s="40"/>
      <c r="U52" s="40"/>
      <c r="V52" s="40"/>
      <c r="W52" s="40"/>
      <c r="X52" s="40"/>
      <c r="Y52" s="40"/>
      <c r="Z52" s="40"/>
      <c r="AA52" s="40"/>
      <c r="AB52" s="40"/>
      <c r="AC52" s="40"/>
    </row>
    <row r="53">
      <c r="A53" s="40"/>
      <c r="B53" s="734"/>
      <c r="C53" s="719"/>
      <c r="D53" s="423"/>
      <c r="E53" s="735"/>
      <c r="F53" s="423"/>
      <c r="G53" s="423"/>
      <c r="H53" s="736"/>
      <c r="I53" s="735"/>
      <c r="J53" s="40"/>
      <c r="K53" s="678"/>
      <c r="L53" s="40"/>
      <c r="M53" s="40"/>
      <c r="N53" s="677"/>
      <c r="O53" s="40"/>
      <c r="P53" s="40"/>
      <c r="Q53" s="40"/>
      <c r="R53" s="40"/>
      <c r="S53" s="40"/>
      <c r="T53" s="40"/>
      <c r="U53" s="40"/>
      <c r="V53" s="40"/>
      <c r="W53" s="40"/>
      <c r="X53" s="40"/>
      <c r="Y53" s="40"/>
      <c r="Z53" s="40"/>
      <c r="AA53" s="40"/>
      <c r="AB53" s="40"/>
      <c r="AC53" s="40"/>
    </row>
    <row r="54">
      <c r="B54" s="734"/>
      <c r="C54" s="719"/>
      <c r="D54" s="719"/>
      <c r="E54" s="733"/>
      <c r="F54" s="719"/>
      <c r="G54" s="719"/>
      <c r="H54" s="734"/>
      <c r="I54" s="733"/>
    </row>
    <row r="55">
      <c r="A55" s="737"/>
      <c r="B55" s="738"/>
      <c r="C55" s="739"/>
      <c r="D55" s="739"/>
      <c r="E55" s="740"/>
      <c r="F55" s="739"/>
      <c r="G55" s="739"/>
      <c r="H55" s="738"/>
      <c r="I55" s="741"/>
    </row>
    <row r="56">
      <c r="A56" s="737"/>
      <c r="B56" s="738"/>
      <c r="C56" s="739"/>
      <c r="D56" s="739"/>
      <c r="E56" s="740"/>
      <c r="F56" s="739"/>
      <c r="G56" s="739"/>
      <c r="H56" s="738"/>
      <c r="I56" s="741"/>
    </row>
    <row r="57">
      <c r="A57" s="737"/>
      <c r="B57" s="738"/>
      <c r="C57" s="739"/>
      <c r="D57" s="739"/>
      <c r="E57" s="740"/>
      <c r="F57" s="739"/>
      <c r="G57" s="739"/>
      <c r="H57" s="738"/>
      <c r="I57" s="741"/>
    </row>
    <row r="58">
      <c r="A58" s="737"/>
      <c r="B58" s="738"/>
      <c r="C58" s="739"/>
      <c r="D58" s="739"/>
      <c r="E58" s="740"/>
      <c r="F58" s="739"/>
      <c r="G58" s="739"/>
      <c r="H58" s="738"/>
      <c r="I58" s="741"/>
    </row>
    <row r="59">
      <c r="A59" s="737"/>
      <c r="B59" s="738"/>
      <c r="C59" s="739"/>
      <c r="D59" s="739"/>
      <c r="E59" s="740"/>
      <c r="F59" s="739"/>
      <c r="G59" s="739"/>
      <c r="H59" s="738"/>
      <c r="I59" s="741"/>
    </row>
    <row r="60">
      <c r="A60" s="737"/>
      <c r="B60" s="738"/>
      <c r="C60" s="739"/>
      <c r="D60" s="739"/>
      <c r="E60" s="740"/>
      <c r="F60" s="739"/>
      <c r="G60" s="739"/>
      <c r="H60" s="738"/>
      <c r="I60" s="741"/>
    </row>
    <row r="61">
      <c r="A61" s="737"/>
      <c r="B61" s="738"/>
      <c r="C61" s="739"/>
      <c r="D61" s="739"/>
      <c r="E61" s="740"/>
      <c r="F61" s="739"/>
      <c r="G61" s="739"/>
      <c r="H61" s="738"/>
      <c r="I61" s="741"/>
    </row>
    <row r="62">
      <c r="A62" s="737"/>
      <c r="B62" s="742"/>
      <c r="C62" s="743"/>
      <c r="D62" s="743"/>
      <c r="E62" s="744"/>
      <c r="F62" s="743"/>
      <c r="G62" s="743"/>
      <c r="H62" s="742"/>
      <c r="I62" s="745"/>
    </row>
    <row r="63">
      <c r="A63" s="737"/>
      <c r="B63" s="746"/>
      <c r="C63" s="45"/>
      <c r="D63" s="45"/>
      <c r="E63" s="45"/>
      <c r="F63" s="45"/>
      <c r="G63" s="45"/>
      <c r="H63" s="45"/>
      <c r="I63" s="747"/>
    </row>
    <row r="64">
      <c r="A64" s="748" t="s">
        <v>693</v>
      </c>
      <c r="B64" s="749"/>
      <c r="C64" s="691"/>
      <c r="D64" s="691"/>
      <c r="E64" s="691"/>
      <c r="F64" s="691"/>
      <c r="G64" s="691"/>
      <c r="H64" s="691"/>
      <c r="I64" s="750" t="s">
        <v>698</v>
      </c>
      <c r="J64" s="690"/>
      <c r="K64" s="690"/>
      <c r="L64" s="690"/>
      <c r="M64" s="690"/>
      <c r="N64" s="690"/>
      <c r="O64" s="690"/>
      <c r="P64" s="690"/>
      <c r="Q64" s="690"/>
      <c r="R64" s="690"/>
      <c r="S64" s="690"/>
      <c r="T64" s="690"/>
      <c r="U64" s="690"/>
      <c r="V64" s="690"/>
      <c r="W64" s="690"/>
      <c r="X64" s="690"/>
      <c r="Y64" s="690"/>
      <c r="Z64" s="690"/>
      <c r="AA64" s="690"/>
      <c r="AB64" s="690"/>
      <c r="AC64" s="690"/>
    </row>
    <row r="65">
      <c r="A65" s="446" t="s">
        <v>699</v>
      </c>
      <c r="B65" s="446"/>
    </row>
    <row r="66" ht="16.5" customHeight="1"/>
    <row r="67" ht="16.5" customHeight="1">
      <c r="C67" s="751" t="s">
        <v>700</v>
      </c>
      <c r="D67" s="752"/>
      <c r="E67" s="752"/>
      <c r="F67" s="752"/>
      <c r="G67" s="752"/>
      <c r="H67" s="752"/>
      <c r="I67" s="752"/>
      <c r="J67" s="752"/>
    </row>
    <row r="68" ht="16.5" customHeight="1">
      <c r="D68" s="753" t="s">
        <v>2</v>
      </c>
      <c r="E68" s="754"/>
      <c r="F68" s="63"/>
      <c r="G68" s="64"/>
    </row>
    <row r="69" ht="16.5" customHeight="1">
      <c r="D69" s="753" t="s">
        <v>701</v>
      </c>
      <c r="E69" s="755"/>
      <c r="F69" s="63"/>
      <c r="G69" s="64"/>
    </row>
    <row r="70" ht="16.5" customHeight="1">
      <c r="D70" s="753" t="s">
        <v>702</v>
      </c>
      <c r="E70" s="755"/>
      <c r="F70" s="63"/>
      <c r="G70" s="64"/>
    </row>
    <row r="71" ht="16.5" customHeight="1">
      <c r="D71" s="753" t="s">
        <v>176</v>
      </c>
      <c r="E71" s="755"/>
      <c r="F71" s="63"/>
      <c r="G71" s="64"/>
    </row>
    <row r="72" ht="16.5" customHeight="1">
      <c r="D72" s="446"/>
      <c r="E72" s="446"/>
      <c r="F72" s="446"/>
      <c r="G72" s="446"/>
    </row>
    <row r="73" ht="16.5" customHeight="1">
      <c r="C73" s="751" t="s">
        <v>703</v>
      </c>
      <c r="D73" s="752"/>
      <c r="E73" s="752"/>
      <c r="F73" s="752"/>
      <c r="G73" s="752"/>
      <c r="H73" s="752"/>
      <c r="I73" s="752"/>
      <c r="J73" s="752"/>
    </row>
    <row r="74" ht="16.5" customHeight="1">
      <c r="D74" s="446"/>
    </row>
    <row r="75" ht="16.5" customHeight="1">
      <c r="D75" s="753" t="s">
        <v>174</v>
      </c>
      <c r="E75" s="755"/>
      <c r="F75" s="63"/>
      <c r="G75" s="63"/>
      <c r="H75" s="63"/>
      <c r="I75" s="63"/>
      <c r="J75" s="64"/>
    </row>
    <row r="76" ht="16.5" customHeight="1">
      <c r="D76" s="753" t="s">
        <v>622</v>
      </c>
      <c r="E76" s="500"/>
      <c r="F76" s="63"/>
      <c r="G76" s="63"/>
      <c r="H76" s="63"/>
      <c r="I76" s="63"/>
      <c r="J76" s="64"/>
    </row>
    <row r="77" ht="16.5" customHeight="1">
      <c r="D77" s="753" t="s">
        <v>702</v>
      </c>
      <c r="E77" s="755"/>
      <c r="F77" s="63"/>
      <c r="G77" s="63"/>
      <c r="H77" s="63"/>
      <c r="I77" s="63"/>
      <c r="J77" s="64"/>
    </row>
    <row r="78" ht="16.5" customHeight="1">
      <c r="D78" s="756" t="s">
        <v>704</v>
      </c>
      <c r="E78" s="757"/>
      <c r="F78" s="436"/>
      <c r="G78" s="436"/>
      <c r="H78" s="436"/>
      <c r="I78" s="436"/>
      <c r="J78" s="437"/>
    </row>
    <row r="79" ht="66.75" customHeight="1">
      <c r="D79" s="168"/>
      <c r="E79" s="440"/>
      <c r="F79" s="441"/>
      <c r="G79" s="441"/>
      <c r="H79" s="441"/>
      <c r="I79" s="441"/>
      <c r="J79" s="442"/>
    </row>
    <row r="80" ht="16.5" customHeight="1">
      <c r="D80" s="753" t="s">
        <v>176</v>
      </c>
      <c r="E80" s="755"/>
      <c r="F80" s="63"/>
      <c r="G80" s="63"/>
      <c r="H80" s="63"/>
      <c r="I80" s="63"/>
      <c r="J80" s="64"/>
    </row>
    <row r="81" ht="16.5" customHeight="1">
      <c r="D81" s="753" t="s">
        <v>705</v>
      </c>
      <c r="E81" s="755"/>
      <c r="F81" s="63"/>
      <c r="G81" s="63"/>
      <c r="H81" s="63"/>
      <c r="I81" s="63"/>
      <c r="J81" s="64"/>
    </row>
    <row r="82" ht="16.5" customHeight="1">
      <c r="D82" s="756" t="s">
        <v>706</v>
      </c>
      <c r="E82" s="758"/>
      <c r="F82" s="436"/>
      <c r="G82" s="436"/>
      <c r="H82" s="436"/>
      <c r="I82" s="436"/>
      <c r="J82" s="437"/>
    </row>
    <row r="83" ht="16.5" customHeight="1">
      <c r="D83" s="166"/>
      <c r="E83" s="439"/>
      <c r="J83" s="434"/>
    </row>
    <row r="84" ht="51.0" customHeight="1">
      <c r="D84" s="168"/>
      <c r="E84" s="440"/>
      <c r="F84" s="441"/>
      <c r="G84" s="441"/>
      <c r="H84" s="441"/>
      <c r="I84" s="441"/>
      <c r="J84" s="442"/>
    </row>
    <row r="85" ht="16.5" customHeight="1"/>
    <row r="86" ht="16.5" customHeight="1">
      <c r="D86" s="753" t="s">
        <v>174</v>
      </c>
      <c r="E86" s="755"/>
      <c r="F86" s="63"/>
      <c r="G86" s="63"/>
      <c r="H86" s="63"/>
      <c r="I86" s="63"/>
      <c r="J86" s="64"/>
      <c r="L86" s="759"/>
    </row>
    <row r="87" ht="16.5" customHeight="1">
      <c r="D87" s="753" t="s">
        <v>622</v>
      </c>
      <c r="E87" s="500"/>
      <c r="F87" s="63"/>
      <c r="G87" s="63"/>
      <c r="H87" s="63"/>
      <c r="I87" s="63"/>
      <c r="J87" s="64"/>
    </row>
    <row r="88" ht="16.5" customHeight="1">
      <c r="D88" s="753" t="s">
        <v>702</v>
      </c>
      <c r="E88" s="755"/>
      <c r="F88" s="63"/>
      <c r="G88" s="63"/>
      <c r="H88" s="63"/>
      <c r="I88" s="63"/>
      <c r="J88" s="64"/>
    </row>
    <row r="89" ht="16.5" customHeight="1">
      <c r="D89" s="756" t="s">
        <v>704</v>
      </c>
      <c r="E89" s="760"/>
      <c r="F89" s="436"/>
      <c r="G89" s="436"/>
      <c r="H89" s="436"/>
      <c r="I89" s="436"/>
      <c r="J89" s="437"/>
    </row>
    <row r="90" ht="16.5" customHeight="1">
      <c r="D90" s="168"/>
      <c r="E90" s="440"/>
      <c r="F90" s="441"/>
      <c r="G90" s="441"/>
      <c r="H90" s="441"/>
      <c r="I90" s="441"/>
      <c r="J90" s="442"/>
    </row>
    <row r="91" ht="16.5" customHeight="1">
      <c r="D91" s="753" t="s">
        <v>176</v>
      </c>
      <c r="E91" s="755"/>
      <c r="F91" s="63"/>
      <c r="G91" s="63"/>
      <c r="H91" s="63"/>
      <c r="I91" s="63"/>
      <c r="J91" s="64"/>
    </row>
    <row r="92" ht="16.5" customHeight="1">
      <c r="D92" s="753" t="s">
        <v>705</v>
      </c>
      <c r="E92" s="755"/>
      <c r="F92" s="63"/>
      <c r="G92" s="63"/>
      <c r="H92" s="63"/>
      <c r="I92" s="63"/>
      <c r="J92" s="64"/>
    </row>
    <row r="93" ht="16.5" customHeight="1">
      <c r="D93" s="756" t="s">
        <v>706</v>
      </c>
      <c r="E93" s="758"/>
      <c r="F93" s="436"/>
      <c r="G93" s="436"/>
      <c r="H93" s="436"/>
      <c r="I93" s="436"/>
      <c r="J93" s="437"/>
    </row>
    <row r="94" ht="16.5" customHeight="1">
      <c r="D94" s="166"/>
      <c r="E94" s="439"/>
      <c r="J94" s="434"/>
    </row>
    <row r="95" ht="16.5" customHeight="1">
      <c r="D95" s="168"/>
      <c r="E95" s="440"/>
      <c r="F95" s="441"/>
      <c r="G95" s="441"/>
      <c r="H95" s="441"/>
      <c r="I95" s="441"/>
      <c r="J95" s="442"/>
    </row>
    <row r="96" ht="16.5" customHeight="1"/>
    <row r="97" ht="16.5" customHeight="1"/>
    <row r="98" ht="16.5" customHeight="1">
      <c r="C98" s="751" t="s">
        <v>707</v>
      </c>
      <c r="D98" s="752"/>
      <c r="E98" s="752"/>
      <c r="F98" s="752"/>
      <c r="G98" s="752"/>
      <c r="H98" s="752"/>
      <c r="I98" s="752"/>
      <c r="J98" s="752"/>
      <c r="K98" s="752"/>
    </row>
    <row r="99" ht="16.5" customHeight="1"/>
    <row r="100" ht="16.5" customHeight="1">
      <c r="D100" s="753" t="s">
        <v>174</v>
      </c>
      <c r="E100" s="755"/>
      <c r="F100" s="63"/>
      <c r="G100" s="63"/>
      <c r="H100" s="63"/>
      <c r="I100" s="63"/>
      <c r="J100" s="64"/>
    </row>
    <row r="101" ht="16.5" customHeight="1">
      <c r="D101" s="753" t="s">
        <v>622</v>
      </c>
      <c r="E101" s="755"/>
      <c r="F101" s="63"/>
      <c r="G101" s="63"/>
      <c r="H101" s="63"/>
      <c r="I101" s="63"/>
      <c r="J101" s="64"/>
    </row>
    <row r="102" ht="16.5" customHeight="1">
      <c r="D102" s="753" t="s">
        <v>702</v>
      </c>
      <c r="E102" s="755"/>
      <c r="F102" s="63"/>
      <c r="G102" s="63"/>
      <c r="H102" s="63"/>
      <c r="I102" s="63"/>
      <c r="J102" s="64"/>
    </row>
    <row r="103" ht="16.5" customHeight="1">
      <c r="D103" s="756" t="s">
        <v>704</v>
      </c>
      <c r="E103" s="757"/>
      <c r="F103" s="436"/>
      <c r="G103" s="436"/>
      <c r="H103" s="436"/>
      <c r="I103" s="436"/>
      <c r="J103" s="437"/>
      <c r="K103" s="761"/>
    </row>
    <row r="104" ht="16.5" customHeight="1">
      <c r="D104" s="168"/>
      <c r="E104" s="440"/>
      <c r="F104" s="441"/>
      <c r="G104" s="441"/>
      <c r="H104" s="441"/>
      <c r="I104" s="441"/>
      <c r="J104" s="442"/>
    </row>
    <row r="105" ht="16.5" customHeight="1">
      <c r="D105" s="753" t="s">
        <v>708</v>
      </c>
      <c r="E105" s="762"/>
      <c r="F105" s="63"/>
      <c r="G105" s="63"/>
      <c r="H105" s="63"/>
      <c r="I105" s="63"/>
      <c r="J105" s="64"/>
    </row>
    <row r="106" ht="16.5" customHeight="1">
      <c r="D106" s="753" t="s">
        <v>176</v>
      </c>
      <c r="E106" s="755"/>
      <c r="F106" s="63"/>
      <c r="G106" s="63"/>
      <c r="H106" s="63"/>
      <c r="I106" s="63"/>
      <c r="J106" s="64"/>
    </row>
    <row r="107" ht="16.5" customHeight="1">
      <c r="D107" s="756" t="s">
        <v>706</v>
      </c>
      <c r="E107" s="763"/>
      <c r="F107" s="436"/>
      <c r="G107" s="436"/>
      <c r="H107" s="436"/>
      <c r="I107" s="436"/>
      <c r="J107" s="437"/>
    </row>
    <row r="108" ht="16.5" customHeight="1">
      <c r="D108" s="166"/>
      <c r="E108" s="439"/>
      <c r="J108" s="434"/>
    </row>
    <row r="109" ht="16.5" customHeight="1">
      <c r="D109" s="166"/>
      <c r="E109" s="439"/>
      <c r="J109" s="434"/>
    </row>
    <row r="110" ht="16.5" customHeight="1">
      <c r="D110" s="168"/>
      <c r="E110" s="440"/>
      <c r="F110" s="441"/>
      <c r="G110" s="441"/>
      <c r="H110" s="441"/>
      <c r="I110" s="441"/>
      <c r="J110" s="442"/>
    </row>
    <row r="111" ht="16.5" customHeight="1"/>
    <row r="112" ht="16.5" customHeight="1"/>
    <row r="113" ht="16.5" customHeight="1"/>
    <row r="114">
      <c r="A114" s="748" t="s">
        <v>692</v>
      </c>
      <c r="B114" s="749"/>
      <c r="C114" s="691"/>
      <c r="D114" s="691"/>
      <c r="E114" s="691"/>
      <c r="F114" s="691"/>
      <c r="G114" s="691"/>
      <c r="H114" s="691"/>
      <c r="I114" s="750" t="s">
        <v>698</v>
      </c>
      <c r="J114" s="690"/>
      <c r="K114" s="690"/>
      <c r="L114" s="690"/>
      <c r="M114" s="690"/>
      <c r="N114" s="690"/>
      <c r="O114" s="690"/>
      <c r="P114" s="690"/>
      <c r="Q114" s="690"/>
      <c r="R114" s="690"/>
      <c r="S114" s="690"/>
      <c r="T114" s="690"/>
      <c r="U114" s="690"/>
      <c r="V114" s="690"/>
      <c r="W114" s="690"/>
      <c r="X114" s="690"/>
      <c r="Y114" s="690"/>
      <c r="Z114" s="690"/>
      <c r="AA114" s="690"/>
      <c r="AB114" s="690"/>
      <c r="AC114" s="690"/>
    </row>
    <row r="115">
      <c r="A115" s="761"/>
      <c r="B115" s="761" t="s">
        <v>709</v>
      </c>
    </row>
    <row r="116">
      <c r="C116" s="764"/>
      <c r="H116" s="764"/>
      <c r="J116" s="444"/>
      <c r="K116" s="765"/>
      <c r="L116" s="765"/>
      <c r="M116" s="765"/>
      <c r="N116" s="766" t="s">
        <v>698</v>
      </c>
    </row>
    <row r="117">
      <c r="C117" s="767" t="s">
        <v>710</v>
      </c>
      <c r="D117" s="768"/>
      <c r="N117" s="769"/>
    </row>
    <row r="118">
      <c r="D118" s="770" t="s">
        <v>173</v>
      </c>
      <c r="E118" s="771"/>
      <c r="F118" s="772" t="s">
        <v>174</v>
      </c>
      <c r="G118" s="441"/>
      <c r="H118" s="441"/>
      <c r="I118" s="441"/>
      <c r="J118" s="441"/>
      <c r="K118" s="441"/>
      <c r="L118" s="441"/>
      <c r="M118" s="441"/>
    </row>
    <row r="119">
      <c r="D119" s="755" t="s">
        <v>711</v>
      </c>
      <c r="E119" s="64"/>
      <c r="F119" s="773"/>
      <c r="G119" s="63"/>
      <c r="H119" s="64"/>
      <c r="I119" s="774" t="str">
        <f>iferror(vlookup(F119,'触らない'!$C$3:$D$50,2,false),"")</f>
        <v/>
      </c>
      <c r="J119" s="441"/>
      <c r="K119" s="441"/>
      <c r="L119" s="441"/>
      <c r="M119" s="442"/>
    </row>
    <row r="120">
      <c r="D120" s="755" t="s">
        <v>22</v>
      </c>
      <c r="E120" s="64"/>
      <c r="F120" s="775" t="str">
        <f>C116</f>
        <v/>
      </c>
      <c r="G120" s="63"/>
      <c r="H120" s="63"/>
      <c r="I120" s="63"/>
      <c r="J120" s="64"/>
      <c r="K120" s="446"/>
      <c r="M120" s="434"/>
    </row>
    <row r="121">
      <c r="A121" s="3"/>
      <c r="B121" s="3"/>
      <c r="C121" s="776"/>
      <c r="D121" s="777" t="s">
        <v>712</v>
      </c>
      <c r="E121" s="64"/>
      <c r="F121" s="778"/>
      <c r="G121" s="63"/>
      <c r="H121" s="63"/>
      <c r="I121" s="779" t="s">
        <v>713</v>
      </c>
      <c r="J121" s="780"/>
      <c r="K121" s="781"/>
      <c r="L121" s="781"/>
      <c r="M121" s="782"/>
      <c r="N121" s="3"/>
      <c r="O121" s="3"/>
      <c r="P121" s="3"/>
      <c r="Q121" s="3"/>
      <c r="R121" s="3"/>
      <c r="S121" s="3"/>
      <c r="T121" s="3"/>
      <c r="U121" s="3"/>
      <c r="V121" s="3"/>
      <c r="W121" s="3"/>
      <c r="X121" s="3"/>
      <c r="Y121" s="3"/>
      <c r="Z121" s="3"/>
      <c r="AA121" s="3"/>
      <c r="AB121" s="3"/>
      <c r="AC121" s="3"/>
    </row>
    <row r="122">
      <c r="D122" s="755" t="s">
        <v>176</v>
      </c>
      <c r="E122" s="64"/>
      <c r="F122" s="783" t="str">
        <f>vlookup(C116,'01_概要'!$F$99:$L$125,6,false)</f>
        <v>#REF!</v>
      </c>
      <c r="G122" s="63"/>
      <c r="H122" s="64"/>
      <c r="I122" s="780" t="s">
        <v>177</v>
      </c>
      <c r="J122" s="64"/>
      <c r="K122" s="784" t="str">
        <f>vlookup(C116,'01_概要'!$F$99:$L$125,7,false)</f>
        <v>#REF!</v>
      </c>
      <c r="L122" s="63"/>
      <c r="M122" s="64"/>
    </row>
    <row r="123">
      <c r="D123" s="755" t="s">
        <v>714</v>
      </c>
      <c r="E123" s="64"/>
      <c r="F123" s="755" t="s">
        <v>715</v>
      </c>
      <c r="G123" s="63"/>
      <c r="H123" s="63"/>
      <c r="I123" s="63"/>
      <c r="J123" s="63"/>
      <c r="K123" s="63"/>
      <c r="L123" s="63"/>
      <c r="M123" s="64"/>
    </row>
    <row r="125">
      <c r="A125" s="3"/>
      <c r="B125" s="3"/>
      <c r="C125" s="3"/>
      <c r="E125" s="785" t="s">
        <v>716</v>
      </c>
      <c r="F125" s="64"/>
      <c r="G125" s="785" t="s">
        <v>717</v>
      </c>
      <c r="H125" s="64"/>
      <c r="I125" s="785" t="s">
        <v>718</v>
      </c>
      <c r="J125" s="63"/>
      <c r="K125" s="64"/>
      <c r="L125" s="786" t="s">
        <v>546</v>
      </c>
      <c r="R125" s="3"/>
      <c r="S125" s="3"/>
      <c r="T125" s="3"/>
      <c r="U125" s="3"/>
      <c r="V125" s="3"/>
      <c r="W125" s="3"/>
      <c r="X125" s="3"/>
      <c r="Y125" s="3"/>
      <c r="Z125" s="3"/>
      <c r="AA125" s="3"/>
      <c r="AB125" s="3"/>
      <c r="AC125" s="3"/>
    </row>
    <row r="126">
      <c r="A126" s="211"/>
      <c r="B126" s="211"/>
      <c r="C126" s="3"/>
      <c r="E126" s="787"/>
      <c r="F126" s="64"/>
      <c r="G126" s="787"/>
      <c r="H126" s="64"/>
      <c r="I126" s="788"/>
      <c r="J126" s="63"/>
      <c r="K126" s="64"/>
      <c r="L126" s="116"/>
      <c r="R126" s="3"/>
      <c r="S126" s="3"/>
      <c r="T126" s="3"/>
      <c r="U126" s="3"/>
      <c r="V126" s="3"/>
      <c r="W126" s="3"/>
      <c r="X126" s="3"/>
      <c r="Y126" s="3"/>
      <c r="Z126" s="3"/>
      <c r="AA126" s="3"/>
      <c r="AB126" s="3"/>
      <c r="AC126" s="3"/>
    </row>
    <row r="127">
      <c r="A127" s="211"/>
      <c r="B127" s="211"/>
      <c r="C127" s="3"/>
      <c r="E127" s="787"/>
      <c r="F127" s="64"/>
      <c r="G127" s="787"/>
      <c r="H127" s="64"/>
      <c r="I127" s="788"/>
      <c r="J127" s="63"/>
      <c r="K127" s="64"/>
      <c r="L127" s="789"/>
      <c r="R127" s="3"/>
      <c r="S127" s="3"/>
      <c r="T127" s="3"/>
      <c r="U127" s="3"/>
      <c r="V127" s="3"/>
      <c r="W127" s="3"/>
      <c r="X127" s="3"/>
      <c r="Y127" s="3"/>
      <c r="Z127" s="3"/>
      <c r="AA127" s="3"/>
      <c r="AB127" s="3"/>
      <c r="AC127" s="3"/>
    </row>
    <row r="128">
      <c r="A128" s="211"/>
      <c r="B128" s="211"/>
      <c r="C128" s="3"/>
      <c r="E128" s="787"/>
      <c r="F128" s="64"/>
      <c r="G128" s="787"/>
      <c r="H128" s="64"/>
      <c r="I128" s="788"/>
      <c r="J128" s="63"/>
      <c r="K128" s="64"/>
      <c r="L128" s="116"/>
      <c r="R128" s="3"/>
      <c r="S128" s="3"/>
      <c r="T128" s="3"/>
      <c r="U128" s="3"/>
      <c r="V128" s="3"/>
      <c r="W128" s="3"/>
      <c r="X128" s="3"/>
      <c r="Y128" s="3"/>
      <c r="Z128" s="3"/>
      <c r="AA128" s="3"/>
      <c r="AB128" s="3"/>
      <c r="AC128" s="3"/>
    </row>
    <row r="129">
      <c r="A129" s="211"/>
      <c r="B129" s="211"/>
      <c r="C129" s="3"/>
      <c r="E129" s="787"/>
      <c r="F129" s="64"/>
      <c r="G129" s="787"/>
      <c r="H129" s="64"/>
      <c r="I129" s="755"/>
      <c r="J129" s="63"/>
      <c r="K129" s="64"/>
      <c r="L129" s="789"/>
      <c r="R129" s="3"/>
      <c r="S129" s="3"/>
      <c r="T129" s="3"/>
      <c r="U129" s="3"/>
      <c r="V129" s="3"/>
      <c r="W129" s="3"/>
      <c r="X129" s="3"/>
      <c r="Y129" s="3"/>
      <c r="Z129" s="3"/>
      <c r="AA129" s="3"/>
      <c r="AB129" s="3"/>
      <c r="AC129" s="3"/>
    </row>
    <row r="130">
      <c r="A130" s="211"/>
      <c r="B130" s="211"/>
      <c r="C130" s="3"/>
      <c r="E130" s="787"/>
      <c r="F130" s="64"/>
      <c r="G130" s="787"/>
      <c r="H130" s="64"/>
      <c r="I130" s="788"/>
      <c r="J130" s="63"/>
      <c r="K130" s="64"/>
      <c r="L130" s="116"/>
      <c r="R130" s="3"/>
      <c r="S130" s="3"/>
      <c r="T130" s="3"/>
      <c r="U130" s="3"/>
      <c r="V130" s="3"/>
      <c r="W130" s="3"/>
      <c r="X130" s="3"/>
      <c r="Y130" s="3"/>
      <c r="Z130" s="3"/>
      <c r="AA130" s="3"/>
      <c r="AB130" s="3"/>
      <c r="AC130" s="3"/>
    </row>
    <row r="131">
      <c r="A131" s="211"/>
      <c r="B131" s="211"/>
      <c r="C131" s="3"/>
      <c r="E131" s="787"/>
      <c r="F131" s="64"/>
      <c r="G131" s="787"/>
      <c r="H131" s="64"/>
      <c r="I131" s="755"/>
      <c r="J131" s="63"/>
      <c r="K131" s="64"/>
      <c r="L131" s="789"/>
      <c r="R131" s="3"/>
      <c r="S131" s="3"/>
      <c r="T131" s="3"/>
      <c r="U131" s="3"/>
      <c r="V131" s="3"/>
      <c r="W131" s="3"/>
      <c r="X131" s="3"/>
      <c r="Y131" s="3"/>
      <c r="Z131" s="3"/>
      <c r="AA131" s="3"/>
      <c r="AB131" s="3"/>
      <c r="AC131" s="3"/>
    </row>
    <row r="132">
      <c r="A132" s="211"/>
      <c r="B132" s="211"/>
      <c r="C132" s="3"/>
      <c r="E132" s="787"/>
      <c r="F132" s="64"/>
      <c r="G132" s="787"/>
      <c r="H132" s="64"/>
      <c r="I132" s="788"/>
      <c r="J132" s="63"/>
      <c r="K132" s="64"/>
      <c r="L132" s="789"/>
      <c r="R132" s="3"/>
      <c r="S132" s="3"/>
      <c r="T132" s="3"/>
      <c r="U132" s="3"/>
      <c r="V132" s="3"/>
      <c r="W132" s="3"/>
      <c r="X132" s="3"/>
      <c r="Y132" s="3"/>
      <c r="Z132" s="3"/>
      <c r="AA132" s="3"/>
      <c r="AB132" s="3"/>
      <c r="AC132" s="3"/>
    </row>
    <row r="133">
      <c r="A133" s="211"/>
      <c r="B133" s="211"/>
      <c r="C133" s="3"/>
      <c r="E133" s="787"/>
      <c r="F133" s="64"/>
      <c r="G133" s="787"/>
      <c r="H133" s="64"/>
      <c r="I133" s="755"/>
      <c r="J133" s="63"/>
      <c r="K133" s="64"/>
      <c r="L133" s="789"/>
      <c r="R133" s="3"/>
      <c r="S133" s="3"/>
      <c r="T133" s="3"/>
      <c r="U133" s="3"/>
      <c r="V133" s="3"/>
      <c r="W133" s="3"/>
      <c r="X133" s="3"/>
      <c r="Y133" s="3"/>
      <c r="Z133" s="3"/>
      <c r="AA133" s="3"/>
      <c r="AB133" s="3"/>
      <c r="AC133" s="3"/>
    </row>
    <row r="134">
      <c r="A134" s="211"/>
      <c r="B134" s="211"/>
      <c r="C134" s="3"/>
      <c r="E134" s="787"/>
      <c r="F134" s="64"/>
      <c r="G134" s="787"/>
      <c r="H134" s="64"/>
      <c r="I134" s="788"/>
      <c r="J134" s="63"/>
      <c r="K134" s="64"/>
      <c r="L134" s="789"/>
      <c r="R134" s="3"/>
      <c r="S134" s="3"/>
      <c r="T134" s="3"/>
      <c r="U134" s="3"/>
      <c r="V134" s="3"/>
      <c r="W134" s="3"/>
      <c r="X134" s="3"/>
      <c r="Y134" s="3"/>
      <c r="Z134" s="3"/>
      <c r="AA134" s="3"/>
      <c r="AB134" s="3"/>
      <c r="AC134" s="3"/>
    </row>
    <row r="135">
      <c r="A135" s="211"/>
      <c r="B135" s="211"/>
      <c r="C135" s="3"/>
      <c r="E135" s="787"/>
      <c r="F135" s="64"/>
      <c r="G135" s="787"/>
      <c r="H135" s="64"/>
      <c r="I135" s="755"/>
      <c r="J135" s="63"/>
      <c r="K135" s="64"/>
      <c r="L135" s="789"/>
      <c r="R135" s="3"/>
      <c r="S135" s="3"/>
      <c r="T135" s="3"/>
      <c r="U135" s="3"/>
      <c r="V135" s="3"/>
      <c r="W135" s="3"/>
      <c r="X135" s="3"/>
      <c r="Y135" s="3"/>
      <c r="Z135" s="3"/>
      <c r="AA135" s="3"/>
      <c r="AB135" s="3"/>
      <c r="AC135" s="3"/>
    </row>
    <row r="136">
      <c r="A136" s="211"/>
      <c r="B136" s="211"/>
      <c r="C136" s="3"/>
      <c r="E136" s="787"/>
      <c r="F136" s="64"/>
      <c r="G136" s="787"/>
      <c r="H136" s="64"/>
      <c r="I136" s="755"/>
      <c r="J136" s="63"/>
      <c r="K136" s="64"/>
      <c r="L136" s="789"/>
      <c r="R136" s="3"/>
      <c r="S136" s="3"/>
      <c r="T136" s="3"/>
      <c r="U136" s="3"/>
      <c r="V136" s="3"/>
      <c r="W136" s="3"/>
      <c r="X136" s="3"/>
      <c r="Y136" s="3"/>
      <c r="Z136" s="3"/>
      <c r="AA136" s="3"/>
      <c r="AB136" s="3"/>
      <c r="AC136" s="3"/>
    </row>
    <row r="137">
      <c r="A137" s="211"/>
      <c r="B137" s="211"/>
      <c r="C137" s="3"/>
      <c r="E137" s="787"/>
      <c r="F137" s="64"/>
      <c r="G137" s="787"/>
      <c r="H137" s="64"/>
      <c r="I137" s="755"/>
      <c r="J137" s="63"/>
      <c r="K137" s="64"/>
      <c r="L137" s="789"/>
      <c r="R137" s="3"/>
      <c r="S137" s="3"/>
      <c r="T137" s="3"/>
      <c r="U137" s="3"/>
      <c r="V137" s="3"/>
      <c r="W137" s="3"/>
      <c r="X137" s="3"/>
      <c r="Y137" s="3"/>
      <c r="Z137" s="3"/>
      <c r="AA137" s="3"/>
      <c r="AB137" s="3"/>
      <c r="AC137" s="3"/>
    </row>
    <row r="138">
      <c r="A138" s="211"/>
      <c r="B138" s="211"/>
      <c r="C138" s="3"/>
      <c r="E138" s="787"/>
      <c r="F138" s="64"/>
      <c r="G138" s="787"/>
      <c r="H138" s="64"/>
      <c r="I138" s="755"/>
      <c r="J138" s="63"/>
      <c r="K138" s="64"/>
      <c r="L138" s="789"/>
      <c r="R138" s="3"/>
      <c r="S138" s="3"/>
      <c r="T138" s="3"/>
      <c r="U138" s="3"/>
      <c r="V138" s="3"/>
      <c r="W138" s="3"/>
      <c r="X138" s="3"/>
      <c r="Y138" s="3"/>
      <c r="Z138" s="3"/>
      <c r="AA138" s="3"/>
      <c r="AB138" s="3"/>
      <c r="AC138" s="3"/>
    </row>
    <row r="139">
      <c r="A139" s="761"/>
      <c r="B139" s="761"/>
    </row>
    <row r="140">
      <c r="A140" s="761"/>
      <c r="B140" s="761"/>
    </row>
    <row r="141">
      <c r="A141" s="761"/>
      <c r="B141" s="761"/>
      <c r="D141" s="751" t="s">
        <v>719</v>
      </c>
    </row>
    <row r="142">
      <c r="A142" s="761"/>
      <c r="B142" s="761"/>
    </row>
    <row r="143">
      <c r="C143" s="764"/>
      <c r="H143" s="764"/>
      <c r="J143" s="444"/>
      <c r="K143" s="765"/>
      <c r="L143" s="765"/>
      <c r="M143" s="765"/>
      <c r="N143" s="766" t="s">
        <v>698</v>
      </c>
    </row>
    <row r="144">
      <c r="C144" s="767" t="s">
        <v>710</v>
      </c>
      <c r="D144" s="768"/>
      <c r="N144" s="769"/>
    </row>
    <row r="145">
      <c r="D145" s="770" t="s">
        <v>173</v>
      </c>
      <c r="E145" s="771"/>
      <c r="F145" s="772" t="s">
        <v>174</v>
      </c>
      <c r="G145" s="441"/>
      <c r="H145" s="441"/>
      <c r="I145" s="441"/>
      <c r="J145" s="441"/>
      <c r="K145" s="441"/>
      <c r="L145" s="441"/>
      <c r="M145" s="441"/>
    </row>
    <row r="146">
      <c r="D146" s="755" t="s">
        <v>711</v>
      </c>
      <c r="E146" s="64"/>
      <c r="F146" s="773"/>
      <c r="G146" s="63"/>
      <c r="H146" s="64"/>
      <c r="I146" s="774" t="str">
        <f>iferror(vlookup(F146,'触らない'!$C$3:$D$50,2,false),"")</f>
        <v/>
      </c>
      <c r="J146" s="441"/>
      <c r="K146" s="441"/>
      <c r="L146" s="441"/>
      <c r="M146" s="442"/>
    </row>
    <row r="147">
      <c r="D147" s="755" t="s">
        <v>22</v>
      </c>
      <c r="E147" s="64"/>
      <c r="F147" s="775" t="str">
        <f>C143</f>
        <v/>
      </c>
      <c r="G147" s="63"/>
      <c r="H147" s="63"/>
      <c r="I147" s="63"/>
      <c r="J147" s="64"/>
      <c r="K147" s="446"/>
      <c r="M147" s="434"/>
    </row>
    <row r="148">
      <c r="A148" s="3"/>
      <c r="B148" s="3"/>
      <c r="C148" s="776"/>
      <c r="D148" s="777" t="s">
        <v>712</v>
      </c>
      <c r="E148" s="64"/>
      <c r="F148" s="775"/>
      <c r="G148" s="63"/>
      <c r="H148" s="64"/>
      <c r="I148" s="790" t="s">
        <v>713</v>
      </c>
      <c r="J148" s="775"/>
      <c r="K148" s="63"/>
      <c r="L148" s="63"/>
      <c r="M148" s="64"/>
      <c r="N148" s="3"/>
      <c r="O148" s="3"/>
      <c r="P148" s="3"/>
      <c r="Q148" s="3"/>
      <c r="R148" s="3"/>
      <c r="S148" s="3"/>
      <c r="T148" s="3"/>
      <c r="U148" s="3"/>
      <c r="V148" s="3"/>
      <c r="W148" s="3"/>
      <c r="X148" s="3"/>
      <c r="Y148" s="3"/>
      <c r="Z148" s="3"/>
      <c r="AA148" s="3"/>
      <c r="AB148" s="3"/>
      <c r="AC148" s="3"/>
    </row>
    <row r="149">
      <c r="D149" s="755" t="s">
        <v>176</v>
      </c>
      <c r="E149" s="64"/>
      <c r="F149" s="783" t="str">
        <f>vlookup(C143,'01_概要'!$F$99:$L$153,6,false)</f>
        <v>#REF!</v>
      </c>
      <c r="G149" s="63"/>
      <c r="H149" s="64"/>
      <c r="I149" s="780" t="s">
        <v>177</v>
      </c>
      <c r="J149" s="64"/>
      <c r="K149" s="784" t="str">
        <f>vlookup(C143,'01_概要'!$F$99:$L$153,7,false)</f>
        <v>#REF!</v>
      </c>
      <c r="L149" s="63"/>
      <c r="M149" s="64"/>
    </row>
    <row r="150">
      <c r="D150" s="755" t="s">
        <v>714</v>
      </c>
      <c r="E150" s="64"/>
      <c r="F150" s="755"/>
      <c r="G150" s="63"/>
      <c r="H150" s="63"/>
      <c r="I150" s="63"/>
      <c r="J150" s="63"/>
      <c r="K150" s="63"/>
      <c r="L150" s="63"/>
      <c r="M150" s="64"/>
    </row>
    <row r="153">
      <c r="D153" s="791" t="s">
        <v>716</v>
      </c>
      <c r="E153" s="64"/>
      <c r="F153" s="791" t="s">
        <v>717</v>
      </c>
      <c r="G153" s="64"/>
      <c r="H153" s="791" t="s">
        <v>718</v>
      </c>
      <c r="I153" s="63"/>
      <c r="J153" s="64"/>
      <c r="K153" s="792"/>
      <c r="M153" s="446"/>
    </row>
    <row r="154">
      <c r="D154" s="787"/>
      <c r="E154" s="64"/>
      <c r="F154" s="787"/>
      <c r="G154" s="64"/>
      <c r="H154" s="788"/>
      <c r="I154" s="63"/>
      <c r="J154" s="64"/>
    </row>
    <row r="155">
      <c r="D155" s="787"/>
      <c r="E155" s="64"/>
      <c r="F155" s="787"/>
      <c r="G155" s="64"/>
      <c r="H155" s="788"/>
      <c r="I155" s="63"/>
      <c r="J155" s="64"/>
    </row>
    <row r="156">
      <c r="D156" s="787"/>
      <c r="E156" s="64"/>
      <c r="F156" s="787"/>
      <c r="G156" s="64"/>
      <c r="H156" s="788"/>
      <c r="I156" s="63"/>
      <c r="J156" s="64"/>
    </row>
    <row r="157">
      <c r="A157" s="761"/>
      <c r="B157" s="761"/>
    </row>
    <row r="158">
      <c r="A158" s="761"/>
      <c r="B158" s="761"/>
      <c r="D158" s="751" t="s">
        <v>719</v>
      </c>
      <c r="F158" s="446" t="s">
        <v>720</v>
      </c>
    </row>
    <row r="159">
      <c r="A159" s="761"/>
      <c r="B159" s="761"/>
      <c r="D159" s="446"/>
      <c r="F159" s="446"/>
    </row>
    <row r="160">
      <c r="C160" s="764"/>
      <c r="H160" s="764"/>
      <c r="J160" s="444"/>
      <c r="K160" s="765"/>
      <c r="L160" s="765"/>
      <c r="M160" s="765"/>
      <c r="N160" s="766" t="s">
        <v>698</v>
      </c>
    </row>
    <row r="161">
      <c r="C161" s="767" t="s">
        <v>710</v>
      </c>
      <c r="D161" s="768"/>
      <c r="N161" s="769"/>
    </row>
    <row r="162">
      <c r="D162" s="770" t="s">
        <v>173</v>
      </c>
      <c r="E162" s="771"/>
      <c r="F162" s="772" t="s">
        <v>174</v>
      </c>
      <c r="G162" s="441"/>
      <c r="H162" s="441"/>
      <c r="I162" s="441"/>
      <c r="J162" s="441"/>
      <c r="K162" s="441"/>
      <c r="L162" s="441"/>
      <c r="M162" s="441"/>
    </row>
    <row r="163">
      <c r="D163" s="755" t="s">
        <v>711</v>
      </c>
      <c r="E163" s="64"/>
      <c r="F163" s="773"/>
      <c r="G163" s="63"/>
      <c r="H163" s="64"/>
      <c r="I163" s="774" t="str">
        <f>iferror(vlookup(F163,'触らない'!$C$3:$D$50,2,false),"")</f>
        <v/>
      </c>
      <c r="J163" s="441"/>
      <c r="K163" s="441"/>
      <c r="L163" s="441"/>
      <c r="M163" s="442"/>
    </row>
    <row r="164">
      <c r="D164" s="755" t="s">
        <v>22</v>
      </c>
      <c r="E164" s="64"/>
      <c r="F164" s="775" t="str">
        <f>C160</f>
        <v/>
      </c>
      <c r="G164" s="63"/>
      <c r="H164" s="63"/>
      <c r="I164" s="63"/>
      <c r="J164" s="64"/>
      <c r="K164" s="446"/>
      <c r="M164" s="434"/>
    </row>
    <row r="165">
      <c r="A165" s="3"/>
      <c r="B165" s="3"/>
      <c r="C165" s="776"/>
      <c r="D165" s="777" t="s">
        <v>712</v>
      </c>
      <c r="E165" s="64"/>
      <c r="F165" s="775"/>
      <c r="G165" s="63"/>
      <c r="H165" s="64"/>
      <c r="I165" s="790" t="s">
        <v>713</v>
      </c>
      <c r="J165" s="775"/>
      <c r="K165" s="63"/>
      <c r="L165" s="63"/>
      <c r="M165" s="64"/>
      <c r="N165" s="3"/>
      <c r="O165" s="3"/>
      <c r="P165" s="3"/>
      <c r="Q165" s="3"/>
      <c r="R165" s="3"/>
      <c r="S165" s="3"/>
      <c r="T165" s="3"/>
      <c r="U165" s="3"/>
      <c r="V165" s="3"/>
      <c r="W165" s="3"/>
      <c r="X165" s="3"/>
      <c r="Y165" s="3"/>
      <c r="Z165" s="3"/>
      <c r="AA165" s="3"/>
      <c r="AB165" s="3"/>
      <c r="AC165" s="3"/>
    </row>
    <row r="166">
      <c r="D166" s="755" t="s">
        <v>176</v>
      </c>
      <c r="E166" s="64"/>
      <c r="F166" s="783" t="str">
        <f>vlookup(C160,'01_概要'!$F$99:$L$125,6,false)</f>
        <v>#REF!</v>
      </c>
      <c r="G166" s="63"/>
      <c r="H166" s="64"/>
      <c r="I166" s="780" t="s">
        <v>177</v>
      </c>
      <c r="J166" s="64"/>
      <c r="K166" s="784" t="str">
        <f>vlookup(C160,'01_概要'!$F$99:$L$125,7,false)</f>
        <v>#REF!</v>
      </c>
      <c r="L166" s="63"/>
      <c r="M166" s="64"/>
    </row>
    <row r="167">
      <c r="D167" s="755" t="s">
        <v>714</v>
      </c>
      <c r="E167" s="64"/>
      <c r="F167" s="755"/>
      <c r="G167" s="63"/>
      <c r="H167" s="63"/>
      <c r="I167" s="63"/>
      <c r="J167" s="63"/>
      <c r="K167" s="63"/>
      <c r="L167" s="63"/>
      <c r="M167" s="64"/>
    </row>
    <row r="170">
      <c r="D170" s="791" t="s">
        <v>716</v>
      </c>
      <c r="E170" s="64"/>
      <c r="F170" s="791" t="s">
        <v>717</v>
      </c>
      <c r="G170" s="64"/>
      <c r="H170" s="791" t="s">
        <v>718</v>
      </c>
      <c r="I170" s="63"/>
      <c r="J170" s="64"/>
      <c r="K170" s="792"/>
      <c r="M170" s="446"/>
    </row>
    <row r="171">
      <c r="D171" s="787"/>
      <c r="E171" s="64"/>
      <c r="F171" s="787"/>
      <c r="G171" s="64"/>
      <c r="H171" s="788"/>
      <c r="I171" s="63"/>
      <c r="J171" s="64"/>
    </row>
    <row r="172">
      <c r="A172" s="761"/>
      <c r="B172" s="761"/>
    </row>
    <row r="173">
      <c r="A173" s="761"/>
      <c r="B173" s="761"/>
      <c r="D173" s="751" t="s">
        <v>719</v>
      </c>
    </row>
    <row r="174">
      <c r="A174" s="761"/>
      <c r="B174" s="761"/>
    </row>
    <row r="175">
      <c r="A175" s="761"/>
      <c r="B175" s="761"/>
    </row>
    <row r="176">
      <c r="A176" s="761"/>
      <c r="B176" s="761"/>
    </row>
    <row r="177">
      <c r="A177" s="761"/>
      <c r="B177" s="761" t="s">
        <v>721</v>
      </c>
    </row>
    <row r="178">
      <c r="C178" s="764"/>
      <c r="H178" s="764"/>
      <c r="J178" s="444"/>
      <c r="K178" s="765"/>
      <c r="L178" s="765"/>
      <c r="M178" s="765"/>
      <c r="N178" s="766" t="s">
        <v>698</v>
      </c>
    </row>
    <row r="179">
      <c r="C179" s="767" t="s">
        <v>710</v>
      </c>
      <c r="D179" s="768"/>
      <c r="N179" s="769"/>
    </row>
    <row r="180">
      <c r="D180" s="770" t="s">
        <v>173</v>
      </c>
      <c r="E180" s="771"/>
      <c r="F180" s="772" t="s">
        <v>174</v>
      </c>
      <c r="G180" s="441"/>
      <c r="H180" s="441"/>
      <c r="I180" s="441"/>
      <c r="J180" s="441"/>
      <c r="K180" s="441"/>
      <c r="L180" s="441"/>
      <c r="M180" s="441"/>
    </row>
    <row r="181">
      <c r="D181" s="755" t="s">
        <v>711</v>
      </c>
      <c r="E181" s="64"/>
      <c r="F181" s="773"/>
      <c r="G181" s="63"/>
      <c r="H181" s="64"/>
      <c r="I181" s="774" t="str">
        <f>iferror(vlookup(F181,'触らない'!$C$3:$D$50,2,false),"")</f>
        <v/>
      </c>
      <c r="J181" s="441"/>
      <c r="K181" s="441"/>
      <c r="L181" s="441"/>
      <c r="M181" s="442"/>
    </row>
    <row r="182">
      <c r="D182" s="755" t="s">
        <v>22</v>
      </c>
      <c r="E182" s="64"/>
      <c r="F182" s="775" t="str">
        <f>C178</f>
        <v/>
      </c>
      <c r="G182" s="63"/>
      <c r="H182" s="63"/>
      <c r="I182" s="63"/>
      <c r="J182" s="64"/>
      <c r="K182" s="446"/>
      <c r="M182" s="434"/>
    </row>
    <row r="183">
      <c r="D183" s="755" t="s">
        <v>176</v>
      </c>
      <c r="E183" s="64"/>
      <c r="F183" s="783" t="str">
        <f>vlookup(C178,'01_概要'!$F$99:$M$160,6,false)</f>
        <v>#REF!</v>
      </c>
      <c r="G183" s="63"/>
      <c r="H183" s="64"/>
      <c r="I183" s="780" t="s">
        <v>177</v>
      </c>
      <c r="J183" s="64"/>
      <c r="K183" s="784" t="str">
        <f>vlookup(C178,'01_概要'!$F$99:$M$160,7,false)</f>
        <v>#REF!</v>
      </c>
      <c r="L183" s="63"/>
      <c r="M183" s="64"/>
    </row>
    <row r="186">
      <c r="D186" s="793" t="s">
        <v>676</v>
      </c>
      <c r="E186" s="446"/>
      <c r="F186" s="794" t="s">
        <v>174</v>
      </c>
      <c r="G186" s="795"/>
      <c r="H186" s="796"/>
      <c r="I186" s="794" t="s">
        <v>702</v>
      </c>
      <c r="J186" s="795"/>
      <c r="K186" s="796"/>
    </row>
    <row r="187">
      <c r="E187" s="446"/>
      <c r="F187" s="797"/>
      <c r="G187" s="795"/>
      <c r="H187" s="796"/>
      <c r="I187" s="797"/>
      <c r="J187" s="795"/>
      <c r="K187" s="796"/>
    </row>
    <row r="188">
      <c r="E188" s="446"/>
      <c r="F188" s="797"/>
      <c r="G188" s="795"/>
      <c r="H188" s="796"/>
      <c r="I188" s="797"/>
      <c r="J188" s="795"/>
      <c r="K188" s="796"/>
    </row>
    <row r="189">
      <c r="E189" s="446"/>
      <c r="F189" s="797"/>
      <c r="G189" s="795"/>
      <c r="H189" s="796"/>
      <c r="I189" s="797"/>
      <c r="J189" s="795"/>
      <c r="K189" s="796"/>
    </row>
    <row r="190">
      <c r="E190" s="446"/>
      <c r="F190" s="797"/>
      <c r="G190" s="795"/>
      <c r="H190" s="796"/>
      <c r="I190" s="798"/>
      <c r="J190" s="795"/>
      <c r="K190" s="796"/>
    </row>
    <row r="191">
      <c r="E191" s="446"/>
    </row>
    <row r="192">
      <c r="E192" s="446"/>
    </row>
    <row r="193">
      <c r="E193" s="446"/>
    </row>
    <row r="194">
      <c r="E194" s="446"/>
    </row>
    <row r="195">
      <c r="A195" s="748" t="s">
        <v>695</v>
      </c>
      <c r="B195" s="749"/>
      <c r="C195" s="691"/>
      <c r="D195" s="691"/>
      <c r="E195" s="691"/>
      <c r="F195" s="691"/>
      <c r="G195" s="691"/>
      <c r="H195" s="691"/>
      <c r="I195" s="750" t="s">
        <v>698</v>
      </c>
      <c r="J195" s="690"/>
      <c r="K195" s="690"/>
      <c r="L195" s="690"/>
      <c r="M195" s="690"/>
      <c r="N195" s="690"/>
      <c r="O195" s="690"/>
      <c r="P195" s="690"/>
      <c r="Q195" s="690"/>
      <c r="R195" s="690"/>
      <c r="S195" s="690"/>
      <c r="T195" s="690"/>
      <c r="U195" s="690"/>
      <c r="V195" s="690"/>
      <c r="W195" s="690"/>
      <c r="X195" s="690"/>
      <c r="Y195" s="690"/>
      <c r="Z195" s="690"/>
      <c r="AA195" s="690"/>
      <c r="AB195" s="690"/>
      <c r="AC195" s="690"/>
    </row>
    <row r="197">
      <c r="C197" s="764"/>
      <c r="H197" s="764" t="s">
        <v>722</v>
      </c>
      <c r="J197" s="799"/>
      <c r="K197" s="765"/>
      <c r="L197" s="765"/>
      <c r="M197" s="764"/>
      <c r="N197" s="766" t="s">
        <v>698</v>
      </c>
    </row>
    <row r="198">
      <c r="C198" s="767" t="s">
        <v>710</v>
      </c>
    </row>
    <row r="199">
      <c r="D199" s="800" t="s">
        <v>173</v>
      </c>
      <c r="E199" s="771"/>
      <c r="F199" s="772" t="s">
        <v>174</v>
      </c>
      <c r="G199" s="801"/>
      <c r="H199" s="801"/>
      <c r="I199" s="802"/>
      <c r="J199" s="802"/>
      <c r="K199" s="803"/>
      <c r="L199" s="804"/>
      <c r="N199" s="769"/>
      <c r="O199" s="769"/>
      <c r="P199" s="769"/>
      <c r="Q199" s="769"/>
      <c r="R199" s="769"/>
      <c r="S199" s="769"/>
      <c r="T199" s="769"/>
      <c r="U199" s="769"/>
      <c r="V199" s="769"/>
    </row>
    <row r="200">
      <c r="D200" s="805" t="s">
        <v>711</v>
      </c>
      <c r="E200" s="442"/>
      <c r="F200" s="773"/>
      <c r="G200" s="63"/>
      <c r="H200" s="64"/>
      <c r="I200" s="774" t="str">
        <f>iferror(vlookup(F200,'触らない'!$C$3:$D$50,2,false),"")</f>
        <v/>
      </c>
      <c r="J200" s="441"/>
      <c r="K200" s="441"/>
      <c r="L200" s="441"/>
      <c r="M200" s="442"/>
      <c r="N200" s="769"/>
      <c r="O200" s="769"/>
      <c r="P200" s="769"/>
      <c r="Q200" s="769"/>
      <c r="R200" s="769"/>
      <c r="S200" s="769"/>
      <c r="T200" s="769"/>
      <c r="U200" s="769"/>
      <c r="V200" s="769"/>
    </row>
    <row r="201">
      <c r="D201" s="806" t="s">
        <v>22</v>
      </c>
      <c r="E201" s="442"/>
      <c r="F201" s="807" t="str">
        <f>C197</f>
        <v/>
      </c>
      <c r="G201" s="63"/>
      <c r="H201" s="63"/>
      <c r="I201" s="63"/>
      <c r="J201" s="64"/>
      <c r="K201" s="807"/>
      <c r="L201" s="63"/>
      <c r="M201" s="64"/>
      <c r="N201" s="769"/>
      <c r="O201" s="769"/>
      <c r="P201" s="769"/>
      <c r="Q201" s="769"/>
      <c r="R201" s="769"/>
      <c r="S201" s="769"/>
      <c r="T201" s="769"/>
      <c r="U201" s="769"/>
      <c r="V201" s="769"/>
    </row>
    <row r="202">
      <c r="D202" s="808" t="s">
        <v>723</v>
      </c>
      <c r="E202" s="64"/>
      <c r="F202" s="809"/>
      <c r="G202" s="63"/>
      <c r="H202" s="63"/>
      <c r="I202" s="63"/>
      <c r="J202" s="63"/>
      <c r="K202" s="63"/>
      <c r="L202" s="63"/>
      <c r="M202" s="64"/>
      <c r="N202" s="769"/>
      <c r="O202" s="769"/>
      <c r="P202" s="769"/>
      <c r="Q202" s="769"/>
      <c r="R202" s="769"/>
      <c r="S202" s="769"/>
      <c r="T202" s="769"/>
      <c r="U202" s="769"/>
      <c r="V202" s="769"/>
    </row>
    <row r="203">
      <c r="A203" s="3"/>
      <c r="B203" s="3"/>
      <c r="C203" s="776"/>
      <c r="D203" s="810" t="s">
        <v>712</v>
      </c>
      <c r="E203" s="64"/>
      <c r="F203" s="755"/>
      <c r="G203" s="63"/>
      <c r="H203" s="63"/>
      <c r="I203" s="811" t="s">
        <v>713</v>
      </c>
      <c r="J203" s="812"/>
      <c r="K203" s="63"/>
      <c r="L203" s="63"/>
      <c r="M203" s="64"/>
      <c r="N203" s="211"/>
      <c r="O203" s="211"/>
      <c r="P203" s="211"/>
      <c r="Q203" s="211"/>
      <c r="R203" s="211"/>
      <c r="S203" s="211"/>
      <c r="T203" s="211"/>
      <c r="U203" s="211"/>
      <c r="V203" s="211"/>
      <c r="W203" s="3"/>
      <c r="X203" s="3"/>
      <c r="Y203" s="3"/>
      <c r="Z203" s="3"/>
      <c r="AA203" s="3"/>
      <c r="AB203" s="3"/>
      <c r="AC203" s="3"/>
    </row>
    <row r="204">
      <c r="D204" s="805" t="s">
        <v>724</v>
      </c>
      <c r="E204" s="442"/>
      <c r="F204" s="813" t="s">
        <v>725</v>
      </c>
      <c r="G204" s="63"/>
      <c r="H204" s="63"/>
      <c r="I204" s="64"/>
      <c r="J204" s="814"/>
      <c r="K204" s="814"/>
      <c r="L204" s="814"/>
      <c r="M204" s="814"/>
      <c r="N204" s="769"/>
      <c r="O204" s="769"/>
      <c r="P204" s="769"/>
      <c r="Q204" s="769"/>
      <c r="R204" s="769"/>
      <c r="S204" s="769"/>
      <c r="T204" s="769"/>
      <c r="U204" s="769"/>
      <c r="V204" s="769"/>
    </row>
    <row r="205">
      <c r="D205" s="805" t="s">
        <v>726</v>
      </c>
      <c r="E205" s="442"/>
      <c r="F205" s="815"/>
      <c r="G205" s="63"/>
      <c r="H205" s="63"/>
      <c r="I205" s="63"/>
      <c r="J205" s="63"/>
      <c r="K205" s="63"/>
      <c r="L205" s="63"/>
      <c r="M205" s="64"/>
      <c r="N205" s="769"/>
      <c r="O205" s="769"/>
      <c r="P205" s="769"/>
      <c r="Q205" s="769"/>
      <c r="R205" s="769"/>
      <c r="S205" s="769"/>
      <c r="T205" s="769"/>
      <c r="U205" s="769"/>
      <c r="V205" s="769"/>
    </row>
    <row r="206">
      <c r="D206" s="805" t="s">
        <v>176</v>
      </c>
      <c r="E206" s="442"/>
      <c r="F206" s="816" t="str">
        <f>vlookup(C197,'01_概要'!$F$99:$M$157,6,false)</f>
        <v>#REF!</v>
      </c>
      <c r="G206" s="441"/>
      <c r="H206" s="442"/>
      <c r="I206" s="817" t="s">
        <v>177</v>
      </c>
      <c r="J206" s="441"/>
      <c r="K206" s="818" t="str">
        <f>vlookup(C197,'01_概要'!$F$99:$M$157,7,false)</f>
        <v>#REF!</v>
      </c>
      <c r="L206" s="441"/>
      <c r="M206" s="442"/>
      <c r="N206" s="769"/>
      <c r="O206" s="769"/>
      <c r="P206" s="769"/>
      <c r="Q206" s="769"/>
      <c r="R206" s="769"/>
      <c r="S206" s="769"/>
      <c r="T206" s="769"/>
      <c r="U206" s="769"/>
      <c r="V206" s="769"/>
    </row>
    <row r="207">
      <c r="N207" s="769"/>
      <c r="O207" s="769"/>
      <c r="P207" s="769"/>
      <c r="Q207" s="769"/>
      <c r="R207" s="769"/>
      <c r="S207" s="769"/>
      <c r="T207" s="769"/>
      <c r="U207" s="769"/>
      <c r="V207" s="769"/>
    </row>
    <row r="208">
      <c r="N208" s="769"/>
      <c r="O208" s="769"/>
      <c r="P208" s="769"/>
      <c r="Q208" s="769"/>
      <c r="R208" s="769"/>
      <c r="S208" s="769"/>
      <c r="T208" s="769"/>
      <c r="U208" s="769"/>
      <c r="V208" s="769"/>
    </row>
    <row r="209">
      <c r="D209" s="819" t="s">
        <v>174</v>
      </c>
      <c r="F209" s="820"/>
      <c r="N209" s="769"/>
      <c r="O209" s="769"/>
      <c r="P209" s="769"/>
      <c r="Q209" s="769"/>
      <c r="R209" s="769"/>
      <c r="S209" s="769"/>
      <c r="T209" s="769"/>
      <c r="U209" s="769"/>
      <c r="V209" s="769"/>
    </row>
    <row r="210">
      <c r="N210" s="769"/>
      <c r="O210" s="769"/>
      <c r="P210" s="769"/>
      <c r="Q210" s="769"/>
      <c r="R210" s="769"/>
      <c r="S210" s="769"/>
      <c r="T210" s="769"/>
      <c r="U210" s="769"/>
      <c r="V210" s="769"/>
    </row>
    <row r="211">
      <c r="N211" s="769"/>
      <c r="O211" s="769"/>
      <c r="P211" s="769"/>
      <c r="Q211" s="769"/>
      <c r="R211" s="769"/>
      <c r="S211" s="769"/>
      <c r="T211" s="769"/>
      <c r="U211" s="769"/>
      <c r="V211" s="769"/>
    </row>
    <row r="212">
      <c r="N212" s="769"/>
      <c r="O212" s="769"/>
      <c r="P212" s="769"/>
      <c r="Q212" s="769"/>
      <c r="R212" s="769"/>
      <c r="S212" s="769"/>
      <c r="T212" s="769"/>
      <c r="U212" s="769"/>
      <c r="V212" s="769"/>
    </row>
    <row r="213">
      <c r="D213" s="821" t="s">
        <v>727</v>
      </c>
      <c r="F213" s="822" t="s">
        <v>727</v>
      </c>
      <c r="G213" s="64"/>
      <c r="I213" s="761"/>
      <c r="N213" s="769"/>
      <c r="O213" s="769"/>
      <c r="P213" s="769"/>
      <c r="Q213" s="769"/>
      <c r="R213" s="769"/>
      <c r="S213" s="769"/>
      <c r="T213" s="769"/>
      <c r="U213" s="769"/>
      <c r="V213" s="769"/>
    </row>
    <row r="214">
      <c r="F214" s="823"/>
      <c r="G214" s="64"/>
      <c r="L214" s="824"/>
      <c r="N214" s="769"/>
      <c r="O214" s="769"/>
      <c r="P214" s="769"/>
      <c r="Q214" s="769"/>
      <c r="R214" s="769"/>
      <c r="S214" s="769"/>
      <c r="T214" s="769"/>
      <c r="U214" s="769"/>
      <c r="V214" s="769"/>
    </row>
    <row r="215">
      <c r="F215" s="823"/>
      <c r="G215" s="64"/>
    </row>
    <row r="216">
      <c r="F216" s="825"/>
      <c r="G216" s="64"/>
    </row>
    <row r="217">
      <c r="F217" s="825"/>
      <c r="G217" s="64"/>
    </row>
    <row r="218">
      <c r="F218" s="825"/>
      <c r="G218" s="64"/>
    </row>
    <row r="220">
      <c r="D220" s="793" t="s">
        <v>719</v>
      </c>
    </row>
    <row r="222">
      <c r="D222" s="826" t="s">
        <v>205</v>
      </c>
      <c r="F222" s="827"/>
      <c r="G222" s="792"/>
      <c r="H222" s="792"/>
      <c r="I222" s="792"/>
    </row>
    <row r="223">
      <c r="I223" s="446"/>
    </row>
    <row r="224">
      <c r="C224" s="764"/>
      <c r="H224" s="764"/>
      <c r="J224" s="799"/>
      <c r="K224" s="765"/>
      <c r="L224" s="765"/>
      <c r="M224" s="764"/>
      <c r="N224" s="766" t="s">
        <v>698</v>
      </c>
    </row>
    <row r="225">
      <c r="C225" s="767" t="s">
        <v>710</v>
      </c>
    </row>
    <row r="226">
      <c r="D226" s="800" t="s">
        <v>173</v>
      </c>
      <c r="E226" s="771"/>
      <c r="F226" s="772" t="s">
        <v>174</v>
      </c>
      <c r="G226" s="801"/>
      <c r="H226" s="801"/>
      <c r="I226" s="802"/>
      <c r="J226" s="802"/>
      <c r="K226" s="803"/>
      <c r="L226" s="804"/>
      <c r="N226" s="769"/>
    </row>
    <row r="227">
      <c r="D227" s="805" t="s">
        <v>711</v>
      </c>
      <c r="E227" s="442"/>
      <c r="F227" s="773"/>
      <c r="G227" s="63"/>
      <c r="H227" s="64"/>
      <c r="I227" s="774" t="str">
        <f>iferror(vlookup(F227,'触らない'!$C$3:$D$50,2,false),"")</f>
        <v/>
      </c>
      <c r="J227" s="441"/>
      <c r="K227" s="441"/>
      <c r="L227" s="441"/>
      <c r="M227" s="442"/>
      <c r="N227" s="769"/>
    </row>
    <row r="228">
      <c r="D228" s="806" t="s">
        <v>22</v>
      </c>
      <c r="E228" s="442"/>
      <c r="F228" s="807" t="str">
        <f>C224</f>
        <v/>
      </c>
      <c r="G228" s="63"/>
      <c r="H228" s="63"/>
      <c r="I228" s="63"/>
      <c r="J228" s="64"/>
      <c r="K228" s="807"/>
      <c r="L228" s="63"/>
      <c r="M228" s="64"/>
      <c r="N228" s="828"/>
    </row>
    <row r="229">
      <c r="D229" s="829" t="s">
        <v>728</v>
      </c>
      <c r="E229" s="442"/>
      <c r="F229" s="830" t="b">
        <v>0</v>
      </c>
      <c r="G229" s="807" t="s">
        <v>729</v>
      </c>
      <c r="H229" s="63"/>
      <c r="I229" s="63"/>
      <c r="J229" s="63"/>
      <c r="K229" s="63"/>
      <c r="L229" s="63"/>
      <c r="M229" s="64"/>
    </row>
    <row r="230">
      <c r="A230" s="3"/>
      <c r="B230" s="3"/>
      <c r="C230" s="776"/>
      <c r="D230" s="810" t="s">
        <v>712</v>
      </c>
      <c r="E230" s="64"/>
      <c r="F230" s="755"/>
      <c r="G230" s="63"/>
      <c r="H230" s="63"/>
      <c r="I230" s="811" t="s">
        <v>713</v>
      </c>
      <c r="J230" s="812"/>
      <c r="K230" s="63"/>
      <c r="L230" s="63"/>
      <c r="M230" s="64"/>
      <c r="N230" s="3"/>
      <c r="O230" s="3"/>
      <c r="P230" s="3"/>
      <c r="Q230" s="3"/>
      <c r="R230" s="3"/>
      <c r="S230" s="3"/>
      <c r="T230" s="3"/>
      <c r="U230" s="3"/>
      <c r="V230" s="3"/>
      <c r="W230" s="3"/>
      <c r="X230" s="3"/>
      <c r="Y230" s="3"/>
      <c r="Z230" s="3"/>
      <c r="AA230" s="3"/>
      <c r="AB230" s="3"/>
      <c r="AC230" s="3"/>
    </row>
    <row r="231">
      <c r="D231" s="805" t="s">
        <v>724</v>
      </c>
      <c r="E231" s="442"/>
      <c r="F231" s="831" t="s">
        <v>725</v>
      </c>
      <c r="G231" s="441"/>
      <c r="H231" s="441"/>
      <c r="I231" s="442"/>
      <c r="J231" s="814"/>
      <c r="K231" s="814"/>
      <c r="L231" s="814"/>
      <c r="M231" s="814"/>
    </row>
    <row r="232">
      <c r="D232" s="805" t="s">
        <v>726</v>
      </c>
      <c r="E232" s="442"/>
      <c r="F232" s="815" t="s">
        <v>730</v>
      </c>
      <c r="G232" s="63"/>
      <c r="H232" s="63"/>
      <c r="I232" s="63"/>
      <c r="J232" s="63"/>
      <c r="K232" s="63"/>
      <c r="L232" s="63"/>
      <c r="M232" s="64"/>
      <c r="N232" s="45"/>
    </row>
    <row r="233">
      <c r="D233" s="805" t="s">
        <v>176</v>
      </c>
      <c r="E233" s="442"/>
      <c r="F233" s="816" t="str">
        <f>vlookup(C224,'01_概要'!$F$99:$M$157,6,false)</f>
        <v>#REF!</v>
      </c>
      <c r="G233" s="441"/>
      <c r="H233" s="442"/>
      <c r="I233" s="817" t="s">
        <v>177</v>
      </c>
      <c r="J233" s="441"/>
      <c r="K233" s="818" t="str">
        <f>vlookup(C224,'01_概要'!$F$99:$M$157,7,false)</f>
        <v>#REF!</v>
      </c>
      <c r="L233" s="441"/>
      <c r="M233" s="442"/>
      <c r="N233" s="832"/>
    </row>
    <row r="235">
      <c r="D235" s="833" t="s">
        <v>731</v>
      </c>
    </row>
    <row r="236">
      <c r="F236" s="761"/>
    </row>
    <row r="238">
      <c r="D238" s="819" t="s">
        <v>732</v>
      </c>
    </row>
    <row r="241">
      <c r="F241" s="446"/>
      <c r="G241" s="446"/>
    </row>
    <row r="242">
      <c r="D242" s="821" t="s">
        <v>727</v>
      </c>
      <c r="F242" s="834" t="s">
        <v>727</v>
      </c>
      <c r="G242" s="70"/>
      <c r="H242" s="64"/>
    </row>
    <row r="244">
      <c r="C244" s="764"/>
      <c r="H244" s="764" t="s">
        <v>722</v>
      </c>
      <c r="J244" s="799"/>
      <c r="K244" s="765"/>
      <c r="L244" s="765"/>
      <c r="M244" s="764"/>
      <c r="N244" s="766" t="s">
        <v>698</v>
      </c>
    </row>
    <row r="245">
      <c r="C245" s="835" t="s">
        <v>710</v>
      </c>
    </row>
    <row r="246">
      <c r="D246" s="800" t="s">
        <v>173</v>
      </c>
      <c r="E246" s="771"/>
      <c r="F246" s="772" t="s">
        <v>174</v>
      </c>
      <c r="G246" s="801"/>
      <c r="H246" s="801"/>
      <c r="I246" s="802"/>
      <c r="J246" s="802"/>
      <c r="K246" s="803"/>
      <c r="L246" s="804"/>
      <c r="N246" s="769"/>
    </row>
    <row r="247">
      <c r="D247" s="805" t="s">
        <v>711</v>
      </c>
      <c r="E247" s="442"/>
      <c r="F247" s="773"/>
      <c r="G247" s="63"/>
      <c r="H247" s="64"/>
      <c r="I247" s="774" t="str">
        <f>iferror(vlookup(F247,'触らない'!$C$3:$D$50,2,false),"")</f>
        <v/>
      </c>
      <c r="J247" s="441"/>
      <c r="K247" s="441"/>
      <c r="L247" s="441"/>
      <c r="M247" s="442"/>
      <c r="N247" s="769"/>
    </row>
    <row r="248">
      <c r="D248" s="806" t="s">
        <v>22</v>
      </c>
      <c r="E248" s="442"/>
      <c r="F248" s="807" t="str">
        <f>C244</f>
        <v/>
      </c>
      <c r="G248" s="63"/>
      <c r="H248" s="63"/>
      <c r="I248" s="63"/>
      <c r="J248" s="64"/>
      <c r="K248" s="807"/>
      <c r="L248" s="63"/>
      <c r="M248" s="64"/>
      <c r="N248" s="828"/>
    </row>
    <row r="249">
      <c r="D249" s="836" t="s">
        <v>728</v>
      </c>
      <c r="E249" s="434"/>
      <c r="F249" s="830" t="b">
        <v>0</v>
      </c>
      <c r="G249" s="807" t="s">
        <v>733</v>
      </c>
      <c r="H249" s="63"/>
      <c r="I249" s="63"/>
      <c r="J249" s="63"/>
      <c r="K249" s="63"/>
      <c r="L249" s="63"/>
      <c r="M249" s="64"/>
    </row>
    <row r="250">
      <c r="D250" s="439"/>
      <c r="E250" s="434"/>
      <c r="F250" s="830" t="b">
        <v>0</v>
      </c>
      <c r="G250" s="807" t="s">
        <v>734</v>
      </c>
      <c r="H250" s="63"/>
      <c r="I250" s="63"/>
      <c r="J250" s="63"/>
      <c r="K250" s="63"/>
      <c r="L250" s="63"/>
      <c r="M250" s="64"/>
      <c r="N250" s="45"/>
    </row>
    <row r="251">
      <c r="D251" s="440"/>
      <c r="E251" s="442"/>
      <c r="F251" s="830" t="b">
        <v>0</v>
      </c>
      <c r="G251" s="807" t="s">
        <v>735</v>
      </c>
      <c r="H251" s="63"/>
      <c r="I251" s="63"/>
      <c r="J251" s="63"/>
      <c r="K251" s="63"/>
      <c r="L251" s="63"/>
      <c r="M251" s="64"/>
      <c r="N251" s="45"/>
    </row>
    <row r="252">
      <c r="A252" s="3"/>
      <c r="B252" s="3"/>
      <c r="C252" s="776"/>
      <c r="D252" s="810" t="s">
        <v>712</v>
      </c>
      <c r="E252" s="64"/>
      <c r="F252" s="755"/>
      <c r="G252" s="63"/>
      <c r="H252" s="63"/>
      <c r="I252" s="811" t="s">
        <v>713</v>
      </c>
      <c r="J252" s="755"/>
      <c r="K252" s="63"/>
      <c r="L252" s="63"/>
      <c r="M252" s="64"/>
      <c r="N252" s="3"/>
      <c r="O252" s="3"/>
      <c r="P252" s="3"/>
      <c r="Q252" s="3"/>
      <c r="R252" s="3"/>
      <c r="S252" s="3"/>
      <c r="T252" s="3"/>
      <c r="U252" s="3"/>
      <c r="V252" s="3"/>
      <c r="W252" s="3"/>
      <c r="X252" s="3"/>
      <c r="Y252" s="3"/>
      <c r="Z252" s="3"/>
      <c r="AA252" s="3"/>
      <c r="AB252" s="3"/>
      <c r="AC252" s="3"/>
    </row>
    <row r="253">
      <c r="D253" s="805" t="s">
        <v>724</v>
      </c>
      <c r="E253" s="442"/>
      <c r="F253" s="813" t="s">
        <v>725</v>
      </c>
      <c r="G253" s="63"/>
      <c r="H253" s="63"/>
      <c r="I253" s="63"/>
      <c r="J253" s="837"/>
      <c r="K253" s="837"/>
      <c r="L253" s="837"/>
      <c r="M253" s="837"/>
      <c r="N253" s="832"/>
    </row>
    <row r="254">
      <c r="D254" s="805" t="s">
        <v>726</v>
      </c>
      <c r="E254" s="442"/>
      <c r="F254" s="815"/>
      <c r="G254" s="63"/>
      <c r="H254" s="63"/>
      <c r="I254" s="63"/>
      <c r="J254" s="63"/>
      <c r="K254" s="63"/>
      <c r="L254" s="63"/>
      <c r="M254" s="64"/>
      <c r="N254" s="838"/>
    </row>
    <row r="255">
      <c r="D255" s="805" t="s">
        <v>176</v>
      </c>
      <c r="E255" s="442"/>
      <c r="F255" s="816" t="str">
        <f>vlookup(C244,'01_概要'!$F$99:$M$157,6,false)</f>
        <v>#REF!</v>
      </c>
      <c r="G255" s="441"/>
      <c r="H255" s="442"/>
      <c r="I255" s="817" t="s">
        <v>177</v>
      </c>
      <c r="J255" s="441"/>
      <c r="K255" s="818" t="str">
        <f>vlookup(C244,'01_概要'!$F$99:$M$157,7,false)</f>
        <v>#REF!</v>
      </c>
      <c r="L255" s="441"/>
      <c r="M255" s="442"/>
    </row>
    <row r="257">
      <c r="D257" s="819" t="s">
        <v>174</v>
      </c>
    </row>
    <row r="261">
      <c r="D261" s="821" t="s">
        <v>736</v>
      </c>
      <c r="E261" s="839"/>
      <c r="F261" s="840" t="s">
        <v>728</v>
      </c>
      <c r="G261" s="841" t="s">
        <v>736</v>
      </c>
      <c r="H261" s="796"/>
      <c r="I261" s="446" t="s">
        <v>737</v>
      </c>
    </row>
    <row r="262">
      <c r="D262" s="446"/>
      <c r="F262" s="842" t="s">
        <v>733</v>
      </c>
      <c r="G262" s="843"/>
      <c r="H262" s="796"/>
      <c r="I262" s="446"/>
    </row>
    <row r="263">
      <c r="D263" s="446"/>
      <c r="F263" s="842" t="s">
        <v>734</v>
      </c>
      <c r="G263" s="843"/>
      <c r="H263" s="796"/>
      <c r="I263" s="446"/>
    </row>
    <row r="264">
      <c r="D264" s="446"/>
      <c r="F264" s="842" t="s">
        <v>735</v>
      </c>
      <c r="G264" s="843"/>
      <c r="H264" s="796"/>
      <c r="I264" s="446"/>
    </row>
    <row r="265">
      <c r="D265" s="446"/>
      <c r="F265" s="446"/>
      <c r="G265" s="446"/>
      <c r="I265" s="446"/>
    </row>
    <row r="267">
      <c r="D267" s="793" t="s">
        <v>676</v>
      </c>
    </row>
    <row r="268">
      <c r="F268" s="844"/>
      <c r="G268" s="844"/>
      <c r="H268" s="844"/>
      <c r="I268" s="844"/>
      <c r="J268" s="844"/>
    </row>
    <row r="269">
      <c r="C269" s="764"/>
      <c r="H269" s="764"/>
      <c r="J269" s="799"/>
      <c r="K269" s="765"/>
      <c r="L269" s="765"/>
      <c r="M269" s="764"/>
      <c r="N269" s="766" t="s">
        <v>698</v>
      </c>
    </row>
    <row r="270">
      <c r="C270" s="767" t="s">
        <v>710</v>
      </c>
    </row>
    <row r="271">
      <c r="D271" s="800" t="s">
        <v>173</v>
      </c>
      <c r="E271" s="801"/>
      <c r="F271" s="845" t="s">
        <v>174</v>
      </c>
      <c r="G271" s="846"/>
      <c r="H271" s="846"/>
      <c r="I271" s="802"/>
      <c r="J271" s="802"/>
      <c r="K271" s="803"/>
      <c r="L271" s="804"/>
      <c r="N271" s="769"/>
    </row>
    <row r="272">
      <c r="D272" s="805" t="s">
        <v>711</v>
      </c>
      <c r="E272" s="442"/>
      <c r="F272" s="773"/>
      <c r="G272" s="63"/>
      <c r="H272" s="64"/>
      <c r="I272" s="774" t="str">
        <f>iferror(vlookup(F272,'触らない'!$C$3:$D$50,2,false),"")</f>
        <v/>
      </c>
      <c r="J272" s="441"/>
      <c r="K272" s="441"/>
      <c r="L272" s="441"/>
      <c r="M272" s="442"/>
      <c r="N272" s="769"/>
    </row>
    <row r="273">
      <c r="D273" s="806" t="s">
        <v>22</v>
      </c>
      <c r="E273" s="442"/>
      <c r="F273" s="807" t="str">
        <f>C269</f>
        <v/>
      </c>
      <c r="G273" s="63"/>
      <c r="H273" s="63"/>
      <c r="I273" s="63"/>
      <c r="J273" s="64"/>
      <c r="K273" s="807"/>
      <c r="L273" s="63"/>
      <c r="M273" s="64"/>
      <c r="N273" s="828"/>
    </row>
    <row r="274">
      <c r="D274" s="836" t="s">
        <v>728</v>
      </c>
      <c r="E274" s="434"/>
      <c r="F274" s="830" t="b">
        <v>0</v>
      </c>
      <c r="G274" s="807" t="s">
        <v>733</v>
      </c>
      <c r="H274" s="63"/>
      <c r="I274" s="63"/>
      <c r="J274" s="63"/>
      <c r="K274" s="63"/>
      <c r="L274" s="63"/>
      <c r="M274" s="64"/>
    </row>
    <row r="275">
      <c r="D275" s="439"/>
      <c r="E275" s="434"/>
      <c r="F275" s="830" t="b">
        <v>0</v>
      </c>
      <c r="G275" s="807" t="s">
        <v>734</v>
      </c>
      <c r="H275" s="63"/>
      <c r="I275" s="63"/>
      <c r="J275" s="63"/>
      <c r="K275" s="63"/>
      <c r="L275" s="63"/>
      <c r="M275" s="64"/>
    </row>
    <row r="276">
      <c r="D276" s="439"/>
      <c r="E276" s="434"/>
      <c r="F276" s="830" t="b">
        <v>0</v>
      </c>
      <c r="G276" s="807" t="s">
        <v>735</v>
      </c>
      <c r="H276" s="63"/>
      <c r="I276" s="63"/>
      <c r="J276" s="63"/>
      <c r="K276" s="63"/>
      <c r="L276" s="63"/>
      <c r="M276" s="64"/>
    </row>
    <row r="277">
      <c r="D277" s="440"/>
      <c r="E277" s="442"/>
      <c r="F277" s="807" t="b">
        <v>0</v>
      </c>
      <c r="G277" s="807" t="s">
        <v>738</v>
      </c>
      <c r="H277" s="63"/>
      <c r="I277" s="63"/>
      <c r="J277" s="63"/>
      <c r="K277" s="63"/>
      <c r="L277" s="63"/>
      <c r="M277" s="64"/>
    </row>
    <row r="278">
      <c r="A278" s="3"/>
      <c r="B278" s="3"/>
      <c r="C278" s="776"/>
      <c r="D278" s="810" t="s">
        <v>712</v>
      </c>
      <c r="E278" s="64"/>
      <c r="F278" s="755"/>
      <c r="G278" s="63"/>
      <c r="H278" s="63"/>
      <c r="I278" s="790" t="s">
        <v>713</v>
      </c>
      <c r="J278" s="755"/>
      <c r="K278" s="63"/>
      <c r="L278" s="63"/>
      <c r="M278" s="64"/>
      <c r="N278" s="3"/>
      <c r="O278" s="3"/>
      <c r="P278" s="3"/>
      <c r="Q278" s="3"/>
      <c r="R278" s="3"/>
      <c r="S278" s="3"/>
      <c r="T278" s="3"/>
      <c r="U278" s="3"/>
      <c r="V278" s="3"/>
      <c r="W278" s="3"/>
      <c r="X278" s="3"/>
      <c r="Y278" s="3"/>
      <c r="Z278" s="3"/>
      <c r="AA278" s="3"/>
      <c r="AB278" s="3"/>
      <c r="AC278" s="3"/>
    </row>
    <row r="279">
      <c r="D279" s="805" t="s">
        <v>724</v>
      </c>
      <c r="E279" s="442"/>
      <c r="F279" s="813" t="s">
        <v>725</v>
      </c>
      <c r="G279" s="63"/>
      <c r="H279" s="63"/>
      <c r="I279" s="64"/>
      <c r="J279" s="814"/>
      <c r="K279" s="814"/>
      <c r="L279" s="814"/>
      <c r="M279" s="814"/>
    </row>
    <row r="280">
      <c r="D280" s="805" t="s">
        <v>726</v>
      </c>
      <c r="E280" s="442"/>
      <c r="F280" s="815"/>
      <c r="G280" s="63"/>
      <c r="H280" s="63"/>
      <c r="I280" s="63"/>
      <c r="J280" s="63"/>
      <c r="K280" s="63"/>
      <c r="L280" s="63"/>
      <c r="M280" s="64"/>
    </row>
    <row r="281">
      <c r="D281" s="805" t="s">
        <v>176</v>
      </c>
      <c r="E281" s="442"/>
      <c r="F281" s="783" t="str">
        <f>vlookup(C269,'01_概要'!$F$99:$M$157,6,false)</f>
        <v>#REF!</v>
      </c>
      <c r="G281" s="63"/>
      <c r="H281" s="64"/>
      <c r="I281" s="847" t="s">
        <v>177</v>
      </c>
      <c r="J281" s="64"/>
      <c r="K281" s="784" t="str">
        <f>vlookup(C269,'01_概要'!$F$99:$M$157,7,false)</f>
        <v>#REF!</v>
      </c>
      <c r="L281" s="63"/>
      <c r="M281" s="64"/>
      <c r="N281" s="45"/>
    </row>
    <row r="283">
      <c r="D283" s="819" t="s">
        <v>174</v>
      </c>
    </row>
    <row r="285">
      <c r="D285" s="821" t="s">
        <v>200</v>
      </c>
      <c r="F285" s="792"/>
      <c r="G285" s="792"/>
      <c r="H285" s="446"/>
      <c r="I285" s="446"/>
      <c r="J285" s="446"/>
      <c r="K285" s="446"/>
    </row>
    <row r="286">
      <c r="D286" s="821" t="s">
        <v>739</v>
      </c>
      <c r="F286" s="446"/>
      <c r="G286" s="446"/>
      <c r="H286" s="446"/>
      <c r="I286" s="446"/>
      <c r="J286" s="446"/>
      <c r="K286" s="446"/>
    </row>
    <row r="287">
      <c r="F287" s="446"/>
      <c r="G287" s="446"/>
      <c r="H287" s="446"/>
      <c r="I287" s="446"/>
      <c r="J287" s="446"/>
    </row>
    <row r="288">
      <c r="F288" s="446"/>
      <c r="G288" s="446"/>
      <c r="H288" s="446"/>
      <c r="I288" s="446"/>
      <c r="J288" s="446"/>
    </row>
    <row r="289">
      <c r="F289" s="446"/>
      <c r="G289" s="446"/>
      <c r="H289" s="446"/>
      <c r="I289" s="446"/>
      <c r="J289" s="446"/>
    </row>
    <row r="291">
      <c r="D291" s="848" t="s">
        <v>740</v>
      </c>
      <c r="F291" s="761"/>
    </row>
    <row r="292">
      <c r="G292" s="849"/>
      <c r="M292" s="850"/>
    </row>
    <row r="293">
      <c r="S293" s="3"/>
      <c r="T293" s="3"/>
    </row>
    <row r="294">
      <c r="D294" s="764" t="s">
        <v>676</v>
      </c>
      <c r="F294" s="792"/>
      <c r="I294" s="792"/>
      <c r="S294" s="3"/>
    </row>
    <row r="295">
      <c r="F295" s="446"/>
      <c r="I295" s="446"/>
      <c r="S295" s="3"/>
    </row>
    <row r="296">
      <c r="D296" s="793" t="s">
        <v>670</v>
      </c>
      <c r="S296" s="3"/>
    </row>
    <row r="297">
      <c r="S297" s="3"/>
    </row>
    <row r="298">
      <c r="A298" s="3"/>
      <c r="B298" s="3"/>
      <c r="C298" s="764"/>
      <c r="H298" s="851"/>
      <c r="I298" s="851"/>
      <c r="J298" s="852"/>
      <c r="K298" s="851"/>
      <c r="L298" s="851"/>
      <c r="M298" s="851"/>
      <c r="N298" s="853" t="s">
        <v>698</v>
      </c>
      <c r="O298" s="3"/>
      <c r="P298" s="3"/>
      <c r="Q298" s="3"/>
      <c r="R298" s="3"/>
      <c r="S298" s="3"/>
      <c r="T298" s="3"/>
      <c r="U298" s="3"/>
      <c r="V298" s="3"/>
      <c r="W298" s="3"/>
      <c r="X298" s="3"/>
      <c r="Y298" s="3"/>
      <c r="Z298" s="3"/>
      <c r="AA298" s="3"/>
      <c r="AB298" s="3"/>
      <c r="AC298" s="3"/>
    </row>
    <row r="299">
      <c r="A299" s="3"/>
      <c r="B299" s="3"/>
      <c r="C299" s="854" t="s">
        <v>710</v>
      </c>
      <c r="D299" s="211"/>
      <c r="E299" s="3"/>
      <c r="F299" s="3"/>
      <c r="G299" s="3"/>
      <c r="H299" s="3"/>
      <c r="I299" s="3"/>
      <c r="J299" s="3"/>
      <c r="K299" s="3"/>
      <c r="L299" s="3"/>
      <c r="M299" s="3"/>
      <c r="N299" s="107"/>
      <c r="O299" s="3"/>
      <c r="P299" s="3"/>
      <c r="Q299" s="3"/>
      <c r="R299" s="3"/>
      <c r="S299" s="3"/>
      <c r="T299" s="3"/>
      <c r="U299" s="3"/>
      <c r="V299" s="3"/>
      <c r="W299" s="3"/>
      <c r="X299" s="3"/>
      <c r="Y299" s="3"/>
      <c r="Z299" s="3"/>
      <c r="AA299" s="3"/>
      <c r="AB299" s="3"/>
      <c r="AC299" s="3"/>
    </row>
    <row r="300">
      <c r="A300" s="3"/>
      <c r="B300" s="3"/>
      <c r="C300" s="776"/>
      <c r="D300" s="855" t="s">
        <v>173</v>
      </c>
      <c r="E300" s="856"/>
      <c r="F300" s="800" t="s">
        <v>174</v>
      </c>
      <c r="G300" s="441"/>
      <c r="H300" s="441"/>
      <c r="I300" s="441"/>
      <c r="J300" s="441"/>
      <c r="K300" s="441"/>
      <c r="L300" s="441"/>
      <c r="M300" s="441"/>
      <c r="N300" s="3"/>
      <c r="O300" s="3"/>
      <c r="P300" s="3"/>
      <c r="Q300" s="3"/>
      <c r="R300" s="3"/>
      <c r="S300" s="3"/>
      <c r="T300" s="3"/>
      <c r="U300" s="3"/>
      <c r="V300" s="3"/>
      <c r="W300" s="3"/>
      <c r="X300" s="3"/>
      <c r="Y300" s="3"/>
      <c r="Z300" s="3"/>
      <c r="AA300" s="3"/>
      <c r="AB300" s="3"/>
      <c r="AC300" s="3"/>
    </row>
    <row r="301">
      <c r="A301" s="3"/>
      <c r="B301" s="3"/>
      <c r="C301" s="776"/>
      <c r="D301" s="825" t="s">
        <v>711</v>
      </c>
      <c r="E301" s="64"/>
      <c r="F301" s="500"/>
      <c r="G301" s="63"/>
      <c r="H301" s="64"/>
      <c r="I301" s="857" t="str">
        <f>iferror(vlookup(J301,'触らない'!$C$3:$D$50,2,false),"")</f>
        <v/>
      </c>
      <c r="J301" s="63"/>
      <c r="K301" s="63"/>
      <c r="L301" s="63"/>
      <c r="M301" s="64"/>
      <c r="N301" s="3"/>
      <c r="O301" s="3"/>
      <c r="P301" s="3"/>
      <c r="Q301" s="3"/>
      <c r="R301" s="3"/>
      <c r="S301" s="3"/>
      <c r="T301" s="3"/>
      <c r="U301" s="3"/>
      <c r="V301" s="3"/>
      <c r="W301" s="3"/>
      <c r="X301" s="3"/>
      <c r="Y301" s="3"/>
      <c r="Z301" s="3"/>
      <c r="AA301" s="3"/>
      <c r="AB301" s="3"/>
      <c r="AC301" s="3"/>
    </row>
    <row r="302">
      <c r="A302" s="3"/>
      <c r="B302" s="3"/>
      <c r="C302" s="776"/>
      <c r="D302" s="825" t="s">
        <v>22</v>
      </c>
      <c r="E302" s="64"/>
      <c r="F302" s="825" t="str">
        <f>C298</f>
        <v/>
      </c>
      <c r="G302" s="63"/>
      <c r="H302" s="63"/>
      <c r="I302" s="63"/>
      <c r="J302" s="63"/>
      <c r="K302" s="63"/>
      <c r="L302" s="63"/>
      <c r="M302" s="64"/>
      <c r="N302" s="3"/>
      <c r="O302" s="3"/>
      <c r="P302" s="3"/>
      <c r="Q302" s="3"/>
      <c r="R302" s="3"/>
      <c r="S302" s="3"/>
      <c r="T302" s="3"/>
      <c r="U302" s="3"/>
      <c r="V302" s="3"/>
      <c r="W302" s="3"/>
      <c r="X302" s="3"/>
      <c r="Y302" s="3"/>
      <c r="Z302" s="3"/>
      <c r="AA302" s="3"/>
      <c r="AB302" s="3"/>
      <c r="AC302" s="3"/>
    </row>
    <row r="303">
      <c r="A303" s="3"/>
      <c r="B303" s="3"/>
      <c r="C303" s="3"/>
      <c r="D303" s="825" t="s">
        <v>176</v>
      </c>
      <c r="E303" s="64"/>
      <c r="F303" s="858" t="str">
        <f>vlookup(C298,'01_概要'!$F$99:$M$160,6,false)</f>
        <v>#REF!</v>
      </c>
      <c r="G303" s="63"/>
      <c r="H303" s="64"/>
      <c r="I303" s="859" t="s">
        <v>177</v>
      </c>
      <c r="J303" s="64"/>
      <c r="K303" s="860" t="str">
        <f>vlookup(C298,'01_概要'!$F$99:$M$160,7,false)</f>
        <v>#REF!</v>
      </c>
      <c r="L303" s="63"/>
      <c r="M303" s="64"/>
      <c r="N303" s="3"/>
      <c r="O303" s="3"/>
      <c r="P303" s="3"/>
      <c r="Q303" s="3"/>
      <c r="R303" s="3"/>
      <c r="S303" s="3"/>
      <c r="T303" s="3"/>
      <c r="U303" s="3"/>
      <c r="V303" s="3"/>
      <c r="W303" s="3"/>
      <c r="X303" s="3"/>
      <c r="Y303" s="3"/>
      <c r="Z303" s="3"/>
      <c r="AA303" s="3"/>
      <c r="AB303" s="3"/>
      <c r="AC303" s="3"/>
    </row>
    <row r="304">
      <c r="A304" s="3"/>
      <c r="B304" s="3"/>
      <c r="C304" s="3"/>
      <c r="D304" s="211"/>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861" t="s">
        <v>174</v>
      </c>
      <c r="E305" s="3"/>
      <c r="F305" s="374"/>
      <c r="G305" s="374"/>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211"/>
      <c r="E306" s="3"/>
      <c r="F306" s="862"/>
      <c r="G306" s="374"/>
      <c r="H306" s="3"/>
      <c r="I306" s="374"/>
      <c r="J306" s="3"/>
      <c r="K306" s="3"/>
      <c r="L306" s="3"/>
      <c r="M306" s="3"/>
      <c r="N306" s="3"/>
      <c r="O306" s="3"/>
      <c r="P306" s="3"/>
      <c r="Q306" s="3"/>
      <c r="R306" s="3"/>
      <c r="S306" s="3"/>
      <c r="T306" s="3"/>
      <c r="U306" s="3"/>
      <c r="V306" s="3"/>
      <c r="W306" s="3"/>
      <c r="X306" s="3"/>
      <c r="Y306" s="3"/>
      <c r="Z306" s="3"/>
      <c r="AA306" s="3"/>
      <c r="AB306" s="3"/>
      <c r="AC306" s="3"/>
    </row>
    <row r="307">
      <c r="D307" s="863"/>
      <c r="E307" s="863"/>
      <c r="F307" s="864"/>
      <c r="I307" s="864"/>
      <c r="K307" s="863"/>
      <c r="L307" s="863"/>
      <c r="M307" s="863"/>
      <c r="N307" s="863"/>
    </row>
    <row r="308">
      <c r="C308" s="764"/>
      <c r="H308" s="764"/>
      <c r="J308" s="799"/>
      <c r="K308" s="765"/>
      <c r="L308" s="765"/>
      <c r="M308" s="764"/>
      <c r="N308" s="766" t="s">
        <v>698</v>
      </c>
    </row>
    <row r="309">
      <c r="C309" s="767" t="s">
        <v>710</v>
      </c>
    </row>
    <row r="310">
      <c r="D310" s="800" t="s">
        <v>173</v>
      </c>
      <c r="E310" s="771"/>
      <c r="F310" s="772" t="s">
        <v>174</v>
      </c>
      <c r="G310" s="801"/>
      <c r="H310" s="801"/>
      <c r="I310" s="802"/>
      <c r="J310" s="802"/>
      <c r="K310" s="803"/>
      <c r="L310" s="804"/>
      <c r="N310" s="769"/>
    </row>
    <row r="311">
      <c r="D311" s="805" t="s">
        <v>711</v>
      </c>
      <c r="E311" s="442"/>
      <c r="F311" s="773"/>
      <c r="G311" s="63"/>
      <c r="H311" s="64"/>
      <c r="I311" s="865" t="str">
        <f>iferror(vlookup(J301,'触らない'!$C$3:$D$50,2,false),"")</f>
        <v/>
      </c>
      <c r="J311" s="441"/>
      <c r="K311" s="441"/>
      <c r="L311" s="441"/>
      <c r="M311" s="442"/>
      <c r="N311" s="769"/>
    </row>
    <row r="312">
      <c r="D312" s="806" t="s">
        <v>22</v>
      </c>
      <c r="E312" s="442"/>
      <c r="F312" s="807" t="str">
        <f>C308</f>
        <v/>
      </c>
      <c r="G312" s="63"/>
      <c r="H312" s="63"/>
      <c r="I312" s="63"/>
      <c r="J312" s="64"/>
      <c r="K312" s="807"/>
      <c r="L312" s="63"/>
      <c r="M312" s="64"/>
      <c r="N312" s="828"/>
    </row>
    <row r="313">
      <c r="D313" s="836" t="s">
        <v>728</v>
      </c>
      <c r="E313" s="434"/>
      <c r="F313" s="830" t="b">
        <v>0</v>
      </c>
      <c r="G313" s="807" t="s">
        <v>733</v>
      </c>
      <c r="H313" s="63"/>
      <c r="I313" s="63"/>
      <c r="J313" s="63"/>
      <c r="K313" s="63"/>
      <c r="L313" s="63"/>
      <c r="M313" s="64"/>
      <c r="N313" s="828"/>
    </row>
    <row r="314">
      <c r="D314" s="439"/>
      <c r="E314" s="434"/>
      <c r="F314" s="830" t="b">
        <v>0</v>
      </c>
      <c r="G314" s="807" t="s">
        <v>734</v>
      </c>
      <c r="H314" s="63"/>
      <c r="I314" s="63"/>
      <c r="J314" s="63"/>
      <c r="K314" s="63"/>
      <c r="L314" s="63"/>
      <c r="M314" s="64"/>
      <c r="N314" s="828"/>
    </row>
    <row r="315">
      <c r="D315" s="440"/>
      <c r="E315" s="442"/>
      <c r="F315" s="830" t="b">
        <v>0</v>
      </c>
      <c r="G315" s="807" t="s">
        <v>735</v>
      </c>
      <c r="H315" s="63"/>
      <c r="I315" s="63"/>
      <c r="J315" s="63"/>
      <c r="K315" s="63"/>
      <c r="L315" s="63"/>
      <c r="M315" s="64"/>
      <c r="N315" s="828"/>
    </row>
    <row r="316">
      <c r="A316" s="3"/>
      <c r="B316" s="3"/>
      <c r="C316" s="776"/>
      <c r="D316" s="810" t="s">
        <v>712</v>
      </c>
      <c r="E316" s="64"/>
      <c r="F316" s="755"/>
      <c r="G316" s="63"/>
      <c r="H316" s="63"/>
      <c r="I316" s="811" t="s">
        <v>713</v>
      </c>
      <c r="J316" s="755"/>
      <c r="K316" s="63"/>
      <c r="L316" s="63"/>
      <c r="M316" s="64"/>
      <c r="N316" s="3"/>
      <c r="O316" s="3"/>
      <c r="P316" s="3"/>
      <c r="Q316" s="3"/>
      <c r="R316" s="3"/>
      <c r="S316" s="3"/>
      <c r="T316" s="3"/>
      <c r="U316" s="3"/>
      <c r="V316" s="3"/>
      <c r="W316" s="3"/>
      <c r="X316" s="3"/>
      <c r="Y316" s="3"/>
      <c r="Z316" s="3"/>
      <c r="AA316" s="3"/>
      <c r="AB316" s="3"/>
      <c r="AC316" s="3"/>
    </row>
    <row r="317">
      <c r="D317" s="805" t="s">
        <v>724</v>
      </c>
      <c r="E317" s="442"/>
      <c r="F317" s="813" t="s">
        <v>725</v>
      </c>
      <c r="G317" s="63"/>
      <c r="H317" s="63"/>
      <c r="I317" s="63"/>
      <c r="J317" s="837"/>
      <c r="K317" s="837"/>
      <c r="L317" s="837"/>
      <c r="M317" s="837"/>
      <c r="N317" s="45"/>
    </row>
    <row r="318">
      <c r="D318" s="805" t="s">
        <v>726</v>
      </c>
      <c r="E318" s="442"/>
      <c r="F318" s="815"/>
      <c r="G318" s="63"/>
      <c r="H318" s="63"/>
      <c r="I318" s="63"/>
      <c r="J318" s="63"/>
      <c r="K318" s="63"/>
      <c r="L318" s="63"/>
      <c r="M318" s="64"/>
      <c r="N318" s="832"/>
    </row>
    <row r="319">
      <c r="D319" s="805" t="s">
        <v>176</v>
      </c>
      <c r="E319" s="442"/>
      <c r="F319" s="816" t="str">
        <f>vlookup(C308,'01_概要'!$F$99:$M$157,6,false)</f>
        <v>#REF!</v>
      </c>
      <c r="G319" s="441"/>
      <c r="H319" s="442"/>
      <c r="I319" s="817" t="s">
        <v>177</v>
      </c>
      <c r="J319" s="441"/>
      <c r="K319" s="818" t="str">
        <f>vlookup(C308,'01_概要'!$F$99:$M$157,7,false)</f>
        <v>#REF!</v>
      </c>
      <c r="L319" s="441"/>
      <c r="M319" s="442"/>
      <c r="N319" s="838"/>
    </row>
    <row r="321">
      <c r="D321" s="833" t="s">
        <v>731</v>
      </c>
      <c r="X321" s="446" t="s">
        <v>741</v>
      </c>
    </row>
    <row r="322">
      <c r="X322" s="768"/>
    </row>
    <row r="323">
      <c r="D323" s="819" t="s">
        <v>732</v>
      </c>
      <c r="G323" s="866"/>
      <c r="I323" s="867"/>
    </row>
    <row r="324">
      <c r="F324" s="868"/>
      <c r="K324" s="869"/>
      <c r="L324" s="870"/>
      <c r="M324" s="870"/>
      <c r="N324" s="871"/>
    </row>
    <row r="325">
      <c r="F325" s="872"/>
      <c r="K325" s="869"/>
      <c r="L325" s="870"/>
      <c r="M325" s="870"/>
      <c r="N325" s="871"/>
    </row>
    <row r="326">
      <c r="D326" s="821" t="s">
        <v>736</v>
      </c>
      <c r="F326" s="840" t="s">
        <v>728</v>
      </c>
      <c r="G326" s="841" t="s">
        <v>736</v>
      </c>
      <c r="H326" s="796"/>
      <c r="I326" s="446" t="s">
        <v>737</v>
      </c>
      <c r="K326" s="869"/>
      <c r="L326" s="870"/>
      <c r="M326" s="870"/>
      <c r="N326" s="871"/>
    </row>
    <row r="327">
      <c r="D327" s="872"/>
      <c r="F327" s="842" t="s">
        <v>733</v>
      </c>
      <c r="G327" s="843"/>
      <c r="H327" s="796"/>
      <c r="K327" s="869"/>
      <c r="L327" s="870"/>
      <c r="M327" s="870"/>
      <c r="N327" s="871"/>
    </row>
    <row r="328">
      <c r="D328" s="872"/>
      <c r="F328" s="842" t="s">
        <v>734</v>
      </c>
      <c r="G328" s="843"/>
      <c r="H328" s="796"/>
      <c r="K328" s="869"/>
      <c r="L328" s="870"/>
      <c r="M328" s="870"/>
      <c r="N328" s="871"/>
    </row>
    <row r="329">
      <c r="D329" s="872"/>
      <c r="F329" s="842" t="s">
        <v>735</v>
      </c>
      <c r="G329" s="843"/>
      <c r="H329" s="796"/>
      <c r="K329" s="869"/>
      <c r="L329" s="870"/>
      <c r="M329" s="870"/>
      <c r="N329" s="871"/>
    </row>
    <row r="330">
      <c r="D330" s="872"/>
      <c r="F330" s="872"/>
      <c r="K330" s="869"/>
      <c r="L330" s="870"/>
      <c r="M330" s="870"/>
      <c r="N330" s="871"/>
    </row>
    <row r="331">
      <c r="D331" s="872"/>
      <c r="L331" s="870"/>
      <c r="M331" s="870"/>
      <c r="N331" s="871"/>
    </row>
    <row r="332">
      <c r="D332" s="793" t="s">
        <v>676</v>
      </c>
      <c r="F332" s="870"/>
      <c r="G332" s="871"/>
      <c r="L332" s="870"/>
      <c r="M332" s="870"/>
      <c r="N332" s="871"/>
    </row>
    <row r="333">
      <c r="D333" s="872"/>
      <c r="F333" s="870"/>
      <c r="G333" s="871"/>
      <c r="L333" s="870"/>
      <c r="M333" s="870"/>
      <c r="N333" s="871"/>
    </row>
    <row r="334">
      <c r="D334" s="872"/>
      <c r="F334" s="872"/>
      <c r="K334" s="869"/>
      <c r="L334" s="870"/>
      <c r="M334" s="870"/>
      <c r="N334" s="871"/>
    </row>
    <row r="335">
      <c r="C335" s="764"/>
      <c r="H335" s="764"/>
      <c r="J335" s="799"/>
      <c r="K335" s="765"/>
      <c r="L335" s="765"/>
      <c r="M335" s="764"/>
      <c r="N335" s="766" t="s">
        <v>698</v>
      </c>
    </row>
    <row r="336">
      <c r="C336" s="767" t="s">
        <v>710</v>
      </c>
    </row>
    <row r="337">
      <c r="D337" s="873" t="s">
        <v>173</v>
      </c>
      <c r="E337" s="64"/>
      <c r="F337" s="874" t="s">
        <v>174</v>
      </c>
      <c r="G337" s="63"/>
      <c r="H337" s="63"/>
      <c r="I337" s="63"/>
      <c r="J337" s="63"/>
      <c r="K337" s="63"/>
      <c r="L337" s="63"/>
      <c r="M337" s="64"/>
      <c r="N337" s="769"/>
    </row>
    <row r="338">
      <c r="D338" s="875" t="s">
        <v>711</v>
      </c>
      <c r="E338" s="64"/>
      <c r="F338" s="773"/>
      <c r="G338" s="63"/>
      <c r="H338" s="64"/>
      <c r="I338" s="774" t="str">
        <f>iferror(vlookup(F338,'触らない'!$C$3:$D$50,2,false),"")</f>
        <v/>
      </c>
      <c r="J338" s="441"/>
      <c r="K338" s="441"/>
      <c r="L338" s="441"/>
      <c r="M338" s="442"/>
      <c r="N338" s="769"/>
    </row>
    <row r="339">
      <c r="D339" s="876" t="s">
        <v>22</v>
      </c>
      <c r="E339" s="64"/>
      <c r="F339" s="807" t="str">
        <f>C335</f>
        <v/>
      </c>
      <c r="G339" s="63"/>
      <c r="H339" s="63"/>
      <c r="I339" s="63"/>
      <c r="J339" s="64"/>
      <c r="K339" s="807"/>
      <c r="L339" s="63"/>
      <c r="M339" s="64"/>
      <c r="N339" s="828"/>
    </row>
    <row r="340">
      <c r="D340" s="877" t="s">
        <v>728</v>
      </c>
      <c r="E340" s="437"/>
      <c r="F340" s="830" t="b">
        <v>0</v>
      </c>
      <c r="G340" s="807" t="s">
        <v>734</v>
      </c>
      <c r="H340" s="63"/>
      <c r="I340" s="63"/>
      <c r="J340" s="63"/>
      <c r="K340" s="63"/>
      <c r="L340" s="63"/>
      <c r="M340" s="64"/>
    </row>
    <row r="341">
      <c r="D341" s="439"/>
      <c r="E341" s="434"/>
      <c r="F341" s="830" t="b">
        <v>0</v>
      </c>
      <c r="G341" s="807" t="s">
        <v>735</v>
      </c>
      <c r="H341" s="63"/>
      <c r="I341" s="63"/>
      <c r="J341" s="63"/>
      <c r="K341" s="63"/>
      <c r="L341" s="63"/>
      <c r="M341" s="64"/>
    </row>
    <row r="342">
      <c r="D342" s="439"/>
      <c r="E342" s="434"/>
      <c r="F342" s="830" t="b">
        <v>0</v>
      </c>
      <c r="G342" s="807" t="s">
        <v>742</v>
      </c>
      <c r="H342" s="63"/>
      <c r="I342" s="63"/>
      <c r="J342" s="63"/>
      <c r="K342" s="63"/>
      <c r="L342" s="63"/>
      <c r="M342" s="64"/>
    </row>
    <row r="343">
      <c r="D343" s="440"/>
      <c r="E343" s="442"/>
      <c r="F343" s="830" t="b">
        <v>0</v>
      </c>
      <c r="G343" s="807" t="s">
        <v>743</v>
      </c>
      <c r="H343" s="63"/>
      <c r="I343" s="63"/>
      <c r="J343" s="63"/>
      <c r="K343" s="63"/>
      <c r="L343" s="63"/>
      <c r="M343" s="64"/>
    </row>
    <row r="344">
      <c r="A344" s="3"/>
      <c r="B344" s="3"/>
      <c r="C344" s="776"/>
      <c r="D344" s="878" t="s">
        <v>712</v>
      </c>
      <c r="E344" s="64"/>
      <c r="F344" s="879"/>
      <c r="G344" s="441"/>
      <c r="H344" s="441"/>
      <c r="I344" s="880" t="s">
        <v>713</v>
      </c>
      <c r="J344" s="879"/>
      <c r="K344" s="441"/>
      <c r="L344" s="441"/>
      <c r="M344" s="442"/>
      <c r="N344" s="3"/>
      <c r="O344" s="3"/>
      <c r="P344" s="3"/>
      <c r="Q344" s="3"/>
      <c r="R344" s="3"/>
      <c r="S344" s="3"/>
      <c r="T344" s="3"/>
      <c r="U344" s="3"/>
      <c r="V344" s="3"/>
      <c r="W344" s="3"/>
      <c r="X344" s="3"/>
      <c r="Y344" s="3"/>
      <c r="Z344" s="3"/>
      <c r="AA344" s="3"/>
      <c r="AB344" s="3"/>
      <c r="AC344" s="3"/>
    </row>
    <row r="345">
      <c r="D345" s="875" t="s">
        <v>724</v>
      </c>
      <c r="E345" s="64"/>
      <c r="F345" s="813" t="s">
        <v>725</v>
      </c>
      <c r="G345" s="63"/>
      <c r="H345" s="63"/>
      <c r="I345" s="64"/>
      <c r="J345" s="814"/>
      <c r="K345" s="814"/>
      <c r="L345" s="814"/>
      <c r="M345" s="814"/>
    </row>
    <row r="346">
      <c r="D346" s="875" t="s">
        <v>726</v>
      </c>
      <c r="E346" s="64"/>
      <c r="F346" s="881"/>
      <c r="G346" s="63"/>
      <c r="H346" s="63"/>
      <c r="I346" s="63"/>
      <c r="J346" s="63"/>
      <c r="K346" s="63"/>
      <c r="L346" s="63"/>
      <c r="M346" s="64"/>
      <c r="N346" s="882"/>
    </row>
    <row r="347">
      <c r="D347" s="875" t="s">
        <v>176</v>
      </c>
      <c r="E347" s="64"/>
      <c r="F347" s="783" t="str">
        <f>vlookup(C335,'01_概要'!$F$99:$M$157,6,false)</f>
        <v>#REF!</v>
      </c>
      <c r="G347" s="63"/>
      <c r="H347" s="64"/>
      <c r="I347" s="847" t="s">
        <v>177</v>
      </c>
      <c r="J347" s="64"/>
      <c r="K347" s="784" t="str">
        <f>vlookup(C335,'01_概要'!$F$99:$M$157,7,false)</f>
        <v>#REF!</v>
      </c>
      <c r="L347" s="63"/>
      <c r="M347" s="64"/>
    </row>
    <row r="349">
      <c r="D349" s="833" t="s">
        <v>731</v>
      </c>
    </row>
    <row r="351">
      <c r="D351" s="819" t="s">
        <v>732</v>
      </c>
    </row>
    <row r="353">
      <c r="D353" s="883" t="s">
        <v>736</v>
      </c>
      <c r="F353" s="884" t="s">
        <v>728</v>
      </c>
      <c r="G353" s="885" t="s">
        <v>736</v>
      </c>
      <c r="H353" s="886"/>
      <c r="I353" s="446" t="s">
        <v>737</v>
      </c>
    </row>
    <row r="354">
      <c r="E354" s="887"/>
      <c r="F354" s="888" t="s">
        <v>734</v>
      </c>
      <c r="G354" s="889"/>
      <c r="H354" s="886"/>
      <c r="I354" s="446"/>
    </row>
    <row r="355">
      <c r="E355" s="887"/>
      <c r="F355" s="888" t="s">
        <v>735</v>
      </c>
      <c r="G355" s="889"/>
      <c r="H355" s="886"/>
      <c r="I355" s="446"/>
    </row>
    <row r="356">
      <c r="E356" s="887"/>
      <c r="F356" s="890" t="s">
        <v>742</v>
      </c>
      <c r="G356" s="891"/>
      <c r="H356" s="886"/>
      <c r="I356" s="446"/>
    </row>
    <row r="357">
      <c r="E357" s="887"/>
      <c r="F357" s="892" t="s">
        <v>744</v>
      </c>
      <c r="G357" s="891"/>
      <c r="H357" s="886"/>
      <c r="I357" s="892" t="s">
        <v>727</v>
      </c>
      <c r="J357" s="892"/>
    </row>
    <row r="358">
      <c r="E358" s="887"/>
    </row>
    <row r="359">
      <c r="D359" s="793" t="s">
        <v>676</v>
      </c>
    </row>
    <row r="360">
      <c r="E360" s="893"/>
    </row>
    <row r="361">
      <c r="E361" s="893"/>
    </row>
    <row r="362">
      <c r="E362" s="893"/>
    </row>
    <row r="363">
      <c r="C363" s="764"/>
      <c r="H363" s="764" t="s">
        <v>722</v>
      </c>
      <c r="J363" s="799"/>
      <c r="K363" s="444"/>
      <c r="L363" s="444"/>
      <c r="M363" s="894"/>
      <c r="N363" s="895" t="s">
        <v>698</v>
      </c>
    </row>
    <row r="364">
      <c r="C364" s="767" t="s">
        <v>710</v>
      </c>
      <c r="F364" s="896"/>
      <c r="G364" s="897"/>
      <c r="H364" s="897"/>
      <c r="I364" s="897"/>
      <c r="J364" s="898"/>
      <c r="K364" s="898"/>
      <c r="L364" s="40"/>
      <c r="M364" s="899"/>
      <c r="N364" s="729"/>
    </row>
    <row r="365">
      <c r="D365" s="873" t="s">
        <v>173</v>
      </c>
      <c r="E365" s="64"/>
      <c r="F365" s="874" t="s">
        <v>174</v>
      </c>
      <c r="G365" s="63"/>
      <c r="H365" s="63"/>
      <c r="I365" s="63"/>
      <c r="J365" s="63"/>
      <c r="K365" s="63"/>
      <c r="L365" s="63"/>
      <c r="M365" s="64"/>
    </row>
    <row r="366">
      <c r="D366" s="875" t="s">
        <v>711</v>
      </c>
      <c r="E366" s="64"/>
      <c r="F366" s="773"/>
      <c r="G366" s="63"/>
      <c r="H366" s="64"/>
      <c r="I366" s="774" t="str">
        <f>iferror(vlookup(F366,'触らない'!$C$3:$D$50,2,false),"")</f>
        <v/>
      </c>
      <c r="J366" s="441"/>
      <c r="K366" s="441"/>
      <c r="L366" s="441"/>
      <c r="M366" s="442"/>
    </row>
    <row r="367">
      <c r="D367" s="876" t="s">
        <v>22</v>
      </c>
      <c r="E367" s="64"/>
      <c r="F367" s="807" t="str">
        <f>C363</f>
        <v/>
      </c>
      <c r="G367" s="63"/>
      <c r="H367" s="63"/>
      <c r="I367" s="63"/>
      <c r="J367" s="64"/>
      <c r="K367" s="807"/>
      <c r="L367" s="63"/>
      <c r="M367" s="64"/>
    </row>
    <row r="368">
      <c r="D368" s="877" t="s">
        <v>728</v>
      </c>
      <c r="E368" s="437"/>
      <c r="F368" s="830" t="b">
        <v>0</v>
      </c>
      <c r="G368" s="807" t="s">
        <v>733</v>
      </c>
      <c r="H368" s="63"/>
      <c r="I368" s="63"/>
      <c r="J368" s="63"/>
      <c r="K368" s="63"/>
      <c r="L368" s="63"/>
      <c r="M368" s="64"/>
    </row>
    <row r="369">
      <c r="D369" s="439"/>
      <c r="E369" s="434"/>
      <c r="F369" s="830" t="b">
        <v>0</v>
      </c>
      <c r="G369" s="807" t="s">
        <v>734</v>
      </c>
      <c r="H369" s="63"/>
      <c r="I369" s="63"/>
      <c r="J369" s="63"/>
      <c r="K369" s="63"/>
      <c r="L369" s="63"/>
      <c r="M369" s="64"/>
    </row>
    <row r="370">
      <c r="D370" s="440"/>
      <c r="E370" s="442"/>
      <c r="F370" s="830" t="b">
        <v>0</v>
      </c>
      <c r="G370" s="807" t="s">
        <v>735</v>
      </c>
      <c r="H370" s="63"/>
      <c r="I370" s="63"/>
      <c r="J370" s="63"/>
      <c r="K370" s="63"/>
      <c r="L370" s="63"/>
      <c r="M370" s="64"/>
    </row>
    <row r="371">
      <c r="A371" s="3"/>
      <c r="B371" s="3"/>
      <c r="C371" s="776"/>
      <c r="D371" s="878" t="s">
        <v>712</v>
      </c>
      <c r="E371" s="64"/>
      <c r="F371" s="879"/>
      <c r="G371" s="441"/>
      <c r="H371" s="441"/>
      <c r="I371" s="880" t="s">
        <v>713</v>
      </c>
      <c r="J371" s="879"/>
      <c r="K371" s="441"/>
      <c r="L371" s="441"/>
      <c r="M371" s="442"/>
      <c r="N371" s="3"/>
      <c r="O371" s="3"/>
      <c r="P371" s="3"/>
      <c r="Q371" s="3"/>
      <c r="R371" s="3"/>
      <c r="S371" s="3"/>
      <c r="T371" s="3"/>
      <c r="U371" s="3"/>
      <c r="V371" s="3"/>
      <c r="W371" s="3"/>
      <c r="X371" s="3"/>
      <c r="Y371" s="3"/>
      <c r="Z371" s="3"/>
      <c r="AA371" s="3"/>
      <c r="AB371" s="3"/>
      <c r="AC371" s="3"/>
    </row>
    <row r="372">
      <c r="D372" s="875" t="s">
        <v>724</v>
      </c>
      <c r="E372" s="64"/>
      <c r="F372" s="813" t="s">
        <v>725</v>
      </c>
      <c r="G372" s="63"/>
      <c r="H372" s="63"/>
      <c r="I372" s="64"/>
      <c r="J372" s="814"/>
      <c r="K372" s="814"/>
      <c r="L372" s="814"/>
      <c r="M372" s="814"/>
    </row>
    <row r="373">
      <c r="D373" s="875" t="s">
        <v>726</v>
      </c>
      <c r="E373" s="64"/>
      <c r="F373" s="815"/>
      <c r="G373" s="63"/>
      <c r="H373" s="63"/>
      <c r="I373" s="63"/>
      <c r="J373" s="63"/>
      <c r="K373" s="63"/>
      <c r="L373" s="63"/>
      <c r="M373" s="64"/>
    </row>
    <row r="374">
      <c r="D374" s="875" t="s">
        <v>176</v>
      </c>
      <c r="E374" s="64"/>
      <c r="F374" s="783" t="str">
        <f>vlookup(C363,'01_概要'!$F$99:$M$157,6,false)</f>
        <v>#REF!</v>
      </c>
      <c r="G374" s="63"/>
      <c r="H374" s="64"/>
      <c r="I374" s="847" t="s">
        <v>177</v>
      </c>
      <c r="J374" s="64"/>
      <c r="K374" s="784" t="str">
        <f>vlookup(C363,'01_概要'!$F$99:$M$157,7,false)</f>
        <v>#REF!</v>
      </c>
      <c r="L374" s="63"/>
      <c r="M374" s="64"/>
    </row>
    <row r="375">
      <c r="D375" s="446"/>
      <c r="K375" s="446"/>
    </row>
    <row r="376">
      <c r="D376" s="833" t="s">
        <v>731</v>
      </c>
    </row>
    <row r="378">
      <c r="D378" s="819" t="s">
        <v>732</v>
      </c>
    </row>
    <row r="381">
      <c r="D381" s="883" t="s">
        <v>736</v>
      </c>
      <c r="F381" s="884" t="s">
        <v>728</v>
      </c>
      <c r="G381" s="885" t="s">
        <v>736</v>
      </c>
      <c r="H381" s="886"/>
      <c r="I381" s="446" t="s">
        <v>737</v>
      </c>
    </row>
    <row r="382">
      <c r="E382" s="887"/>
      <c r="F382" s="890" t="s">
        <v>733</v>
      </c>
      <c r="G382" s="889"/>
      <c r="H382" s="886"/>
    </row>
    <row r="383">
      <c r="E383" s="887"/>
      <c r="F383" s="888" t="s">
        <v>734</v>
      </c>
      <c r="G383" s="889"/>
      <c r="H383" s="886"/>
    </row>
    <row r="384">
      <c r="E384" s="887"/>
      <c r="F384" s="888" t="s">
        <v>735</v>
      </c>
      <c r="G384" s="891"/>
      <c r="H384" s="886"/>
    </row>
    <row r="385">
      <c r="D385" s="793" t="s">
        <v>676</v>
      </c>
    </row>
    <row r="386">
      <c r="D386" s="446"/>
      <c r="H386" s="867"/>
      <c r="I386" s="867"/>
      <c r="J386" s="446"/>
      <c r="K386" s="446"/>
      <c r="L386" s="446"/>
      <c r="M386" s="446"/>
      <c r="N386" s="446"/>
    </row>
    <row r="387">
      <c r="C387" s="764"/>
      <c r="H387" s="764" t="s">
        <v>722</v>
      </c>
      <c r="J387" s="799"/>
      <c r="K387" s="444"/>
      <c r="L387" s="444"/>
      <c r="M387" s="894"/>
      <c r="N387" s="895" t="s">
        <v>698</v>
      </c>
    </row>
    <row r="388">
      <c r="C388" s="767" t="s">
        <v>710</v>
      </c>
      <c r="F388" s="896"/>
      <c r="G388" s="897"/>
      <c r="H388" s="897"/>
      <c r="I388" s="897"/>
      <c r="J388" s="898"/>
      <c r="K388" s="898"/>
      <c r="L388" s="40"/>
      <c r="M388" s="899"/>
      <c r="N388" s="729"/>
    </row>
    <row r="389">
      <c r="D389" s="873" t="s">
        <v>173</v>
      </c>
      <c r="E389" s="64"/>
      <c r="F389" s="874" t="s">
        <v>174</v>
      </c>
      <c r="G389" s="63"/>
      <c r="H389" s="63"/>
      <c r="I389" s="63"/>
      <c r="J389" s="63"/>
      <c r="K389" s="63"/>
      <c r="L389" s="63"/>
      <c r="M389" s="64"/>
    </row>
    <row r="390">
      <c r="D390" s="875" t="s">
        <v>711</v>
      </c>
      <c r="E390" s="64"/>
      <c r="F390" s="773"/>
      <c r="G390" s="63"/>
      <c r="H390" s="64"/>
      <c r="I390" s="774" t="str">
        <f>iferror(vlookup(F390,'触らない'!$C$3:$D$50,2,false),"")</f>
        <v/>
      </c>
      <c r="J390" s="441"/>
      <c r="K390" s="441"/>
      <c r="L390" s="441"/>
      <c r="M390" s="442"/>
    </row>
    <row r="391">
      <c r="D391" s="876" t="s">
        <v>22</v>
      </c>
      <c r="E391" s="64"/>
      <c r="F391" s="807" t="str">
        <f>C387</f>
        <v/>
      </c>
      <c r="G391" s="63"/>
      <c r="H391" s="63"/>
      <c r="I391" s="63"/>
      <c r="J391" s="64"/>
      <c r="K391" s="807"/>
      <c r="L391" s="63"/>
      <c r="M391" s="64"/>
    </row>
    <row r="392">
      <c r="A392" s="3"/>
      <c r="B392" s="3"/>
      <c r="C392" s="3"/>
      <c r="D392" s="876" t="s">
        <v>728</v>
      </c>
      <c r="E392" s="64"/>
      <c r="F392" s="830" t="b">
        <v>0</v>
      </c>
      <c r="G392" s="807" t="s">
        <v>744</v>
      </c>
      <c r="H392" s="63"/>
      <c r="I392" s="63"/>
      <c r="J392" s="63"/>
      <c r="K392" s="63"/>
      <c r="L392" s="63"/>
      <c r="M392" s="64"/>
      <c r="N392" s="3"/>
      <c r="O392" s="3"/>
      <c r="P392" s="3"/>
      <c r="Q392" s="3"/>
      <c r="R392" s="3"/>
      <c r="S392" s="3"/>
      <c r="T392" s="3"/>
      <c r="U392" s="3"/>
      <c r="V392" s="3"/>
      <c r="W392" s="3"/>
      <c r="X392" s="3"/>
      <c r="Y392" s="3"/>
      <c r="Z392" s="3"/>
      <c r="AA392" s="3"/>
      <c r="AB392" s="3"/>
      <c r="AC392" s="3"/>
    </row>
    <row r="393">
      <c r="A393" s="3"/>
      <c r="B393" s="3"/>
      <c r="C393" s="776"/>
      <c r="D393" s="878" t="s">
        <v>712</v>
      </c>
      <c r="E393" s="64"/>
      <c r="F393" s="879"/>
      <c r="G393" s="441"/>
      <c r="H393" s="441"/>
      <c r="I393" s="880" t="s">
        <v>713</v>
      </c>
      <c r="J393" s="879"/>
      <c r="K393" s="441"/>
      <c r="L393" s="441"/>
      <c r="M393" s="442"/>
      <c r="N393" s="3"/>
      <c r="O393" s="3"/>
      <c r="P393" s="3"/>
      <c r="Q393" s="3"/>
      <c r="R393" s="3"/>
      <c r="S393" s="3"/>
      <c r="T393" s="3"/>
      <c r="U393" s="3"/>
      <c r="V393" s="3"/>
      <c r="W393" s="3"/>
      <c r="X393" s="3"/>
      <c r="Y393" s="3"/>
      <c r="Z393" s="3"/>
      <c r="AA393" s="3"/>
      <c r="AB393" s="3"/>
      <c r="AC393" s="3"/>
    </row>
    <row r="394">
      <c r="D394" s="875" t="s">
        <v>724</v>
      </c>
      <c r="E394" s="64"/>
      <c r="F394" s="813" t="s">
        <v>725</v>
      </c>
      <c r="G394" s="63"/>
      <c r="H394" s="63"/>
      <c r="I394" s="64"/>
      <c r="J394" s="814"/>
      <c r="K394" s="814"/>
      <c r="L394" s="814"/>
      <c r="M394" s="814"/>
    </row>
    <row r="395">
      <c r="D395" s="875" t="s">
        <v>726</v>
      </c>
      <c r="E395" s="64"/>
      <c r="F395" s="815" t="s">
        <v>745</v>
      </c>
      <c r="G395" s="63"/>
      <c r="H395" s="63"/>
      <c r="I395" s="63"/>
      <c r="J395" s="63"/>
      <c r="K395" s="63"/>
      <c r="L395" s="63"/>
      <c r="M395" s="64"/>
    </row>
    <row r="396">
      <c r="D396" s="875" t="s">
        <v>176</v>
      </c>
      <c r="E396" s="64"/>
      <c r="F396" s="783" t="str">
        <f>vlookup(C387,'01_概要'!$F$99:$M$157,6,false)</f>
        <v>#REF!</v>
      </c>
      <c r="G396" s="63"/>
      <c r="H396" s="64"/>
      <c r="I396" s="847" t="s">
        <v>177</v>
      </c>
      <c r="J396" s="64"/>
      <c r="K396" s="784" t="str">
        <f>vlookup(C387,'01_概要'!$F$99:$M$157,7,false)</f>
        <v>#REF!</v>
      </c>
      <c r="L396" s="63"/>
      <c r="M396" s="64"/>
    </row>
    <row r="397">
      <c r="D397" s="446"/>
      <c r="K397" s="446"/>
    </row>
    <row r="398">
      <c r="D398" s="833" t="s">
        <v>731</v>
      </c>
    </row>
    <row r="401">
      <c r="D401" s="821" t="s">
        <v>732</v>
      </c>
    </row>
    <row r="404">
      <c r="D404" s="793" t="s">
        <v>727</v>
      </c>
      <c r="F404" s="900" t="s">
        <v>727</v>
      </c>
      <c r="G404" s="116"/>
      <c r="H404" s="867"/>
      <c r="J404" s="446"/>
      <c r="L404" s="446"/>
    </row>
    <row r="407">
      <c r="A407" s="748" t="s">
        <v>746</v>
      </c>
      <c r="B407" s="749"/>
      <c r="C407" s="691"/>
      <c r="D407" s="691"/>
      <c r="E407" s="691"/>
      <c r="F407" s="691"/>
      <c r="G407" s="691"/>
      <c r="H407" s="691"/>
      <c r="I407" s="901"/>
    </row>
    <row r="409">
      <c r="C409" s="764"/>
      <c r="H409" s="765"/>
      <c r="I409" s="765"/>
      <c r="J409" s="799" t="s">
        <v>747</v>
      </c>
      <c r="K409" s="765"/>
      <c r="L409" s="765"/>
      <c r="M409" s="765"/>
      <c r="N409" s="766" t="s">
        <v>698</v>
      </c>
    </row>
    <row r="410">
      <c r="C410" s="767" t="s">
        <v>710</v>
      </c>
      <c r="N410" s="769"/>
    </row>
    <row r="411">
      <c r="D411" s="770" t="s">
        <v>173</v>
      </c>
      <c r="E411" s="771"/>
      <c r="F411" s="772" t="s">
        <v>174</v>
      </c>
      <c r="G411" s="441"/>
      <c r="H411" s="441"/>
      <c r="I411" s="441"/>
      <c r="J411" s="441"/>
      <c r="K411" s="441"/>
      <c r="L411" s="441"/>
      <c r="M411" s="441"/>
    </row>
    <row r="412">
      <c r="D412" s="755" t="s">
        <v>711</v>
      </c>
      <c r="E412" s="64"/>
      <c r="F412" s="773"/>
      <c r="G412" s="63"/>
      <c r="H412" s="64"/>
      <c r="I412" s="774" t="str">
        <f>iferror(vlookup(F412,'触らない'!$C$3:$D$50,2,false),"")</f>
        <v/>
      </c>
      <c r="J412" s="441"/>
      <c r="K412" s="441"/>
      <c r="L412" s="441"/>
      <c r="M412" s="442"/>
    </row>
    <row r="413">
      <c r="D413" s="755" t="s">
        <v>22</v>
      </c>
      <c r="E413" s="64"/>
      <c r="F413" s="775" t="str">
        <f>C409</f>
        <v/>
      </c>
      <c r="G413" s="63"/>
      <c r="H413" s="63"/>
      <c r="I413" s="63"/>
      <c r="J413" s="64"/>
      <c r="K413" s="807"/>
      <c r="L413" s="63"/>
      <c r="M413" s="64"/>
    </row>
    <row r="414">
      <c r="A414" s="3"/>
      <c r="B414" s="3"/>
      <c r="C414" s="776"/>
      <c r="D414" s="902" t="s">
        <v>712</v>
      </c>
      <c r="E414" s="64"/>
      <c r="F414" s="879"/>
      <c r="G414" s="441"/>
      <c r="H414" s="441"/>
      <c r="I414" s="880" t="s">
        <v>713</v>
      </c>
      <c r="J414" s="879"/>
      <c r="K414" s="441"/>
      <c r="L414" s="441"/>
      <c r="M414" s="442"/>
      <c r="N414" s="3"/>
      <c r="O414" s="3"/>
      <c r="P414" s="3"/>
      <c r="Q414" s="3"/>
      <c r="R414" s="3"/>
      <c r="S414" s="3"/>
      <c r="T414" s="3"/>
      <c r="U414" s="3"/>
      <c r="V414" s="3"/>
      <c r="W414" s="3"/>
      <c r="X414" s="3"/>
      <c r="Y414" s="3"/>
      <c r="Z414" s="3"/>
      <c r="AA414" s="3"/>
      <c r="AB414" s="3"/>
      <c r="AC414" s="3"/>
    </row>
    <row r="415">
      <c r="D415" s="755" t="s">
        <v>176</v>
      </c>
      <c r="E415" s="64"/>
      <c r="F415" s="783" t="str">
        <f>vlookup(C409,'01_概要'!$F$99:$M$160,6,false)</f>
        <v>#REF!</v>
      </c>
      <c r="G415" s="63"/>
      <c r="H415" s="64"/>
      <c r="I415" s="780" t="s">
        <v>177</v>
      </c>
      <c r="J415" s="64"/>
      <c r="K415" s="784" t="str">
        <f>vlookup(C409,'01_概要'!$F$99:$M$160,7,false)</f>
        <v>#REF!</v>
      </c>
      <c r="L415" s="63"/>
      <c r="M415" s="64"/>
    </row>
    <row r="417">
      <c r="D417" s="819" t="s">
        <v>174</v>
      </c>
    </row>
    <row r="420">
      <c r="C420" s="764"/>
      <c r="H420" s="765"/>
      <c r="I420" s="765"/>
      <c r="J420" s="799" t="s">
        <v>747</v>
      </c>
      <c r="K420" s="765"/>
      <c r="L420" s="765"/>
      <c r="M420" s="765"/>
      <c r="N420" s="766" t="s">
        <v>698</v>
      </c>
    </row>
    <row r="421">
      <c r="C421" s="767" t="s">
        <v>710</v>
      </c>
      <c r="N421" s="769"/>
    </row>
    <row r="422">
      <c r="D422" s="770" t="s">
        <v>173</v>
      </c>
      <c r="E422" s="771"/>
      <c r="F422" s="772" t="s">
        <v>174</v>
      </c>
      <c r="G422" s="441"/>
      <c r="H422" s="441"/>
      <c r="I422" s="441"/>
      <c r="J422" s="441"/>
      <c r="K422" s="441"/>
      <c r="L422" s="441"/>
      <c r="M422" s="441"/>
    </row>
    <row r="423">
      <c r="D423" s="755" t="s">
        <v>711</v>
      </c>
      <c r="E423" s="64"/>
      <c r="F423" s="773"/>
      <c r="G423" s="63"/>
      <c r="H423" s="64"/>
      <c r="I423" s="774" t="str">
        <f>iferror(vlookup(F423,'触らない'!$C$3:$D$50,2,false),"")</f>
        <v/>
      </c>
      <c r="J423" s="441"/>
      <c r="K423" s="441"/>
      <c r="L423" s="441"/>
      <c r="M423" s="442"/>
    </row>
    <row r="424">
      <c r="D424" s="755" t="s">
        <v>22</v>
      </c>
      <c r="E424" s="64"/>
      <c r="F424" s="775" t="str">
        <f>C420</f>
        <v/>
      </c>
      <c r="G424" s="63"/>
      <c r="H424" s="63"/>
      <c r="I424" s="63"/>
      <c r="J424" s="63"/>
      <c r="K424" s="63"/>
      <c r="L424" s="63"/>
      <c r="M424" s="64"/>
    </row>
    <row r="425">
      <c r="D425" s="755" t="s">
        <v>176</v>
      </c>
      <c r="E425" s="64"/>
      <c r="F425" s="783" t="str">
        <f>vlookup(C420,'01_概要'!$F$99:$M$160,6,false)</f>
        <v>#REF!</v>
      </c>
      <c r="G425" s="63"/>
      <c r="H425" s="64"/>
      <c r="I425" s="780" t="s">
        <v>177</v>
      </c>
      <c r="J425" s="64"/>
      <c r="K425" s="784" t="str">
        <f>vlookup(C420,'01_概要'!$F$99:$M$160,7,false)</f>
        <v>#REF!</v>
      </c>
      <c r="L425" s="63"/>
      <c r="M425" s="64"/>
    </row>
    <row r="427">
      <c r="D427" s="819" t="s">
        <v>174</v>
      </c>
    </row>
    <row r="428">
      <c r="D428" s="446"/>
    </row>
    <row r="429">
      <c r="D429" s="446"/>
    </row>
    <row r="430">
      <c r="C430" s="764"/>
      <c r="H430" s="765"/>
      <c r="I430" s="765"/>
      <c r="J430" s="799" t="s">
        <v>747</v>
      </c>
      <c r="K430" s="765"/>
      <c r="L430" s="765"/>
      <c r="M430" s="765"/>
      <c r="N430" s="766" t="s">
        <v>698</v>
      </c>
    </row>
    <row r="431">
      <c r="C431" s="767" t="s">
        <v>710</v>
      </c>
      <c r="N431" s="769"/>
    </row>
    <row r="432">
      <c r="D432" s="770" t="s">
        <v>173</v>
      </c>
      <c r="E432" s="771"/>
      <c r="F432" s="772" t="s">
        <v>174</v>
      </c>
      <c r="G432" s="441"/>
      <c r="H432" s="441"/>
      <c r="I432" s="441"/>
      <c r="J432" s="441"/>
      <c r="K432" s="441"/>
      <c r="L432" s="441"/>
      <c r="M432" s="441"/>
    </row>
    <row r="433">
      <c r="D433" s="755" t="s">
        <v>711</v>
      </c>
      <c r="E433" s="64"/>
      <c r="F433" s="773"/>
      <c r="G433" s="63"/>
      <c r="H433" s="64"/>
      <c r="I433" s="774" t="str">
        <f>iferror(vlookup(F433,'触らない'!$C$3:$D$50,2,false),"")</f>
        <v/>
      </c>
      <c r="J433" s="441"/>
      <c r="K433" s="441"/>
      <c r="L433" s="441"/>
      <c r="M433" s="442"/>
    </row>
    <row r="434">
      <c r="D434" s="755" t="s">
        <v>22</v>
      </c>
      <c r="E434" s="64"/>
      <c r="F434" s="775" t="str">
        <f>C430</f>
        <v/>
      </c>
      <c r="G434" s="63"/>
      <c r="H434" s="63"/>
      <c r="I434" s="63"/>
      <c r="J434" s="63"/>
      <c r="K434" s="63"/>
      <c r="L434" s="63"/>
      <c r="M434" s="64"/>
    </row>
    <row r="435">
      <c r="D435" s="755" t="s">
        <v>176</v>
      </c>
      <c r="E435" s="64"/>
      <c r="F435" s="783" t="str">
        <f>vlookup(C430,'01_概要'!$F$99:$M$160,6,false)</f>
        <v>#REF!</v>
      </c>
      <c r="G435" s="63"/>
      <c r="H435" s="64"/>
      <c r="I435" s="780" t="s">
        <v>177</v>
      </c>
      <c r="J435" s="64"/>
      <c r="K435" s="784" t="str">
        <f>vlookup(C430,'01_概要'!$F$99:$M$160,7,false)</f>
        <v>#REF!</v>
      </c>
      <c r="L435" s="63"/>
      <c r="M435" s="64"/>
    </row>
    <row r="437">
      <c r="D437" s="819" t="s">
        <v>174</v>
      </c>
    </row>
    <row r="438">
      <c r="D438" s="446"/>
    </row>
    <row r="439">
      <c r="D439" s="446"/>
    </row>
    <row r="440">
      <c r="C440" s="764"/>
      <c r="D440" s="764"/>
      <c r="E440" s="764"/>
      <c r="F440" s="764"/>
      <c r="G440" s="764"/>
      <c r="H440" s="764" t="s">
        <v>722</v>
      </c>
      <c r="J440" s="799"/>
      <c r="K440" s="444"/>
      <c r="L440" s="444"/>
      <c r="M440" s="894"/>
      <c r="N440" s="895" t="s">
        <v>698</v>
      </c>
    </row>
    <row r="441">
      <c r="C441" s="767" t="s">
        <v>710</v>
      </c>
      <c r="F441" s="896"/>
      <c r="G441" s="897"/>
      <c r="H441" s="897"/>
      <c r="I441" s="897"/>
      <c r="J441" s="898"/>
      <c r="K441" s="898"/>
      <c r="L441" s="40"/>
      <c r="M441" s="899"/>
      <c r="N441" s="729"/>
    </row>
    <row r="442">
      <c r="D442" s="770" t="s">
        <v>173</v>
      </c>
      <c r="E442" s="771"/>
      <c r="F442" s="772" t="s">
        <v>174</v>
      </c>
      <c r="G442" s="441"/>
      <c r="H442" s="441"/>
      <c r="I442" s="441"/>
      <c r="J442" s="441"/>
      <c r="K442" s="441"/>
      <c r="L442" s="441"/>
      <c r="M442" s="441"/>
    </row>
    <row r="443">
      <c r="D443" s="903" t="s">
        <v>711</v>
      </c>
      <c r="E443" s="904"/>
      <c r="F443" s="773"/>
      <c r="G443" s="63"/>
      <c r="H443" s="64"/>
      <c r="I443" s="774" t="str">
        <f>iferror(vlookup(F443,'触らない'!$C$3:$D$50,2,false),"")</f>
        <v/>
      </c>
      <c r="J443" s="441"/>
      <c r="K443" s="441"/>
      <c r="L443" s="441"/>
      <c r="M443" s="442"/>
    </row>
    <row r="444">
      <c r="D444" s="903" t="s">
        <v>22</v>
      </c>
      <c r="E444" s="904"/>
      <c r="F444" s="905" t="str">
        <f>C440</f>
        <v/>
      </c>
      <c r="G444" s="441"/>
      <c r="H444" s="441"/>
      <c r="I444" s="441"/>
      <c r="J444" s="441"/>
      <c r="K444" s="441"/>
      <c r="L444" s="441"/>
      <c r="M444" s="442"/>
    </row>
    <row r="445">
      <c r="D445" s="903" t="s">
        <v>748</v>
      </c>
      <c r="E445" s="904"/>
      <c r="F445" s="906"/>
      <c r="G445" s="441"/>
      <c r="H445" s="441"/>
      <c r="I445" s="441"/>
      <c r="J445" s="441"/>
      <c r="K445" s="441"/>
      <c r="L445" s="441"/>
      <c r="M445" s="442"/>
    </row>
    <row r="446">
      <c r="D446" s="903" t="s">
        <v>176</v>
      </c>
      <c r="E446" s="904"/>
      <c r="F446" s="783" t="str">
        <f>vlookup(C440,'01_概要'!$F$99:$L$125,6,false)</f>
        <v>#REF!</v>
      </c>
      <c r="G446" s="63"/>
      <c r="H446" s="64"/>
      <c r="I446" s="780" t="s">
        <v>177</v>
      </c>
      <c r="J446" s="64"/>
      <c r="K446" s="784" t="str">
        <f>vlookup(C440,'01_概要'!$F$99:$M$160,7,false)</f>
        <v>#REF!</v>
      </c>
      <c r="L446" s="63"/>
      <c r="M446" s="64"/>
    </row>
    <row r="447">
      <c r="D447" s="882"/>
    </row>
    <row r="448">
      <c r="D448" s="907" t="s">
        <v>749</v>
      </c>
      <c r="E448" s="908"/>
      <c r="G448" s="908"/>
      <c r="H448" s="908"/>
    </row>
    <row r="449">
      <c r="E449" s="446" t="s">
        <v>750</v>
      </c>
    </row>
    <row r="450">
      <c r="D450" s="446"/>
    </row>
    <row r="451">
      <c r="D451" s="446"/>
    </row>
    <row r="452">
      <c r="D452" s="446"/>
    </row>
    <row r="453">
      <c r="D453" s="446"/>
    </row>
    <row r="454">
      <c r="D454" s="446"/>
    </row>
    <row r="455">
      <c r="C455" s="764"/>
      <c r="H455" s="765"/>
      <c r="I455" s="765"/>
      <c r="J455" s="799" t="s">
        <v>747</v>
      </c>
      <c r="K455" s="765"/>
      <c r="L455" s="765"/>
      <c r="M455" s="765"/>
      <c r="N455" s="766" t="s">
        <v>698</v>
      </c>
    </row>
    <row r="456">
      <c r="C456" s="767" t="s">
        <v>710</v>
      </c>
      <c r="N456" s="769"/>
    </row>
    <row r="457">
      <c r="D457" s="770" t="s">
        <v>173</v>
      </c>
      <c r="E457" s="771"/>
      <c r="F457" s="772" t="s">
        <v>174</v>
      </c>
      <c r="G457" s="441"/>
      <c r="H457" s="441"/>
      <c r="I457" s="441"/>
      <c r="J457" s="441"/>
      <c r="K457" s="441"/>
      <c r="L457" s="441"/>
      <c r="M457" s="441"/>
    </row>
    <row r="458">
      <c r="D458" s="755" t="s">
        <v>711</v>
      </c>
      <c r="E458" s="64"/>
      <c r="F458" s="773"/>
      <c r="G458" s="63"/>
      <c r="H458" s="64"/>
      <c r="I458" s="774" t="str">
        <f>iferror(vlookup(F458,'触らない'!$C$3:$D$50,2,false),"")</f>
        <v/>
      </c>
      <c r="J458" s="441"/>
      <c r="K458" s="441"/>
      <c r="L458" s="441"/>
      <c r="M458" s="442"/>
    </row>
    <row r="459">
      <c r="D459" s="755" t="s">
        <v>22</v>
      </c>
      <c r="E459" s="64"/>
      <c r="F459" s="775" t="str">
        <f>C455</f>
        <v/>
      </c>
      <c r="G459" s="63"/>
      <c r="H459" s="63"/>
      <c r="I459" s="63"/>
      <c r="J459" s="63"/>
      <c r="K459" s="63"/>
      <c r="L459" s="63"/>
      <c r="M459" s="64"/>
    </row>
    <row r="460">
      <c r="D460" s="755" t="s">
        <v>176</v>
      </c>
      <c r="E460" s="64"/>
      <c r="F460" s="783" t="str">
        <f>vlookup(C455,'01_概要'!$F$99:$M$160,6,false)</f>
        <v>#REF!</v>
      </c>
      <c r="G460" s="63"/>
      <c r="H460" s="64"/>
      <c r="I460" s="780" t="s">
        <v>177</v>
      </c>
      <c r="J460" s="64"/>
      <c r="K460" s="784" t="str">
        <f>vlookup(C455,'01_概要'!$F$99:$M$160,7,false)</f>
        <v>#REF!</v>
      </c>
      <c r="L460" s="63"/>
      <c r="M460" s="64"/>
    </row>
    <row r="462">
      <c r="D462" s="819" t="s">
        <v>174</v>
      </c>
    </row>
    <row r="463">
      <c r="D463" s="833" t="s">
        <v>751</v>
      </c>
    </row>
    <row r="466">
      <c r="C466" s="764"/>
      <c r="H466" s="764"/>
      <c r="J466" s="799"/>
      <c r="K466" s="444"/>
      <c r="L466" s="444"/>
      <c r="M466" s="894"/>
      <c r="N466" s="895" t="s">
        <v>698</v>
      </c>
    </row>
    <row r="467">
      <c r="C467" s="767" t="s">
        <v>710</v>
      </c>
      <c r="F467" s="896"/>
      <c r="G467" s="897"/>
      <c r="H467" s="897"/>
      <c r="I467" s="897"/>
      <c r="J467" s="898"/>
      <c r="K467" s="898"/>
      <c r="L467" s="40"/>
      <c r="M467" s="899"/>
      <c r="N467" s="729"/>
    </row>
    <row r="468">
      <c r="D468" s="770" t="s">
        <v>173</v>
      </c>
      <c r="E468" s="771"/>
      <c r="F468" s="772" t="s">
        <v>174</v>
      </c>
      <c r="G468" s="441"/>
      <c r="H468" s="441"/>
      <c r="I468" s="441"/>
      <c r="J468" s="441"/>
      <c r="K468" s="441"/>
      <c r="L468" s="441"/>
      <c r="M468" s="441"/>
    </row>
    <row r="469">
      <c r="D469" s="903" t="s">
        <v>711</v>
      </c>
      <c r="E469" s="904"/>
      <c r="F469" s="773"/>
      <c r="G469" s="63"/>
      <c r="H469" s="64"/>
      <c r="I469" s="774" t="str">
        <f>iferror(vlookup(F469,'触らない'!$C$3:$D$50,2,false),"")</f>
        <v/>
      </c>
      <c r="J469" s="441"/>
      <c r="K469" s="441"/>
      <c r="L469" s="441"/>
      <c r="M469" s="442"/>
    </row>
    <row r="470">
      <c r="D470" s="903" t="s">
        <v>22</v>
      </c>
      <c r="E470" s="904"/>
      <c r="F470" s="905" t="str">
        <f>C466</f>
        <v/>
      </c>
      <c r="G470" s="441"/>
      <c r="H470" s="441"/>
      <c r="I470" s="441"/>
      <c r="J470" s="441"/>
      <c r="K470" s="441"/>
      <c r="L470" s="441"/>
      <c r="M470" s="442"/>
    </row>
    <row r="471">
      <c r="D471" s="903" t="s">
        <v>748</v>
      </c>
      <c r="E471" s="904"/>
      <c r="F471" s="906"/>
      <c r="G471" s="441"/>
      <c r="H471" s="441"/>
      <c r="I471" s="441"/>
      <c r="J471" s="441"/>
      <c r="K471" s="441"/>
      <c r="L471" s="441"/>
      <c r="M471" s="442"/>
    </row>
    <row r="472">
      <c r="D472" s="903" t="s">
        <v>176</v>
      </c>
      <c r="E472" s="904"/>
      <c r="F472" s="783" t="str">
        <f>vlookup(C466,'01_概要'!$F$99:$M$159,6,false)</f>
        <v>#REF!</v>
      </c>
      <c r="G472" s="63"/>
      <c r="H472" s="64"/>
      <c r="I472" s="780" t="s">
        <v>177</v>
      </c>
      <c r="J472" s="64"/>
      <c r="K472" s="784" t="str">
        <f>vlookup(C466,'01_概要'!$F$99:$M$159,7,false)</f>
        <v>#REF!</v>
      </c>
      <c r="L472" s="63"/>
      <c r="M472" s="64"/>
    </row>
    <row r="473">
      <c r="D473" s="882"/>
    </row>
    <row r="476">
      <c r="D476" s="907" t="s">
        <v>749</v>
      </c>
      <c r="E476" s="909"/>
    </row>
    <row r="478">
      <c r="A478" s="748" t="s">
        <v>696</v>
      </c>
      <c r="B478" s="749"/>
      <c r="C478" s="691"/>
      <c r="D478" s="691"/>
      <c r="E478" s="691"/>
      <c r="F478" s="691"/>
      <c r="G478" s="691"/>
      <c r="H478" s="691"/>
      <c r="I478" s="901"/>
    </row>
    <row r="481">
      <c r="C481" s="764"/>
      <c r="D481" s="764"/>
      <c r="E481" s="764"/>
      <c r="F481" s="764"/>
      <c r="G481" s="764"/>
      <c r="H481" s="764" t="s">
        <v>722</v>
      </c>
      <c r="J481" s="799"/>
      <c r="K481" s="444"/>
      <c r="L481" s="444"/>
      <c r="M481" s="894"/>
      <c r="N481" s="895" t="s">
        <v>698</v>
      </c>
    </row>
    <row r="482">
      <c r="C482" s="767" t="s">
        <v>710</v>
      </c>
      <c r="F482" s="896"/>
      <c r="G482" s="897"/>
      <c r="H482" s="897"/>
      <c r="I482" s="897"/>
      <c r="J482" s="898"/>
      <c r="K482" s="898"/>
      <c r="L482" s="40"/>
      <c r="M482" s="899"/>
      <c r="N482" s="729"/>
    </row>
    <row r="483">
      <c r="D483" s="770" t="s">
        <v>173</v>
      </c>
      <c r="E483" s="771"/>
      <c r="F483" s="772" t="s">
        <v>174</v>
      </c>
      <c r="G483" s="441"/>
      <c r="H483" s="441"/>
      <c r="I483" s="441"/>
      <c r="J483" s="441"/>
      <c r="K483" s="441"/>
      <c r="L483" s="441"/>
      <c r="M483" s="441"/>
    </row>
    <row r="484">
      <c r="D484" s="903" t="s">
        <v>711</v>
      </c>
      <c r="E484" s="904"/>
      <c r="F484" s="773"/>
      <c r="G484" s="63"/>
      <c r="H484" s="64"/>
      <c r="I484" s="774" t="str">
        <f>iferror(vlookup(F484,'触らない'!$C$3:$D$50,2,false),"")</f>
        <v/>
      </c>
      <c r="J484" s="441"/>
      <c r="K484" s="441"/>
      <c r="L484" s="441"/>
      <c r="M484" s="442"/>
    </row>
    <row r="485">
      <c r="D485" s="903" t="s">
        <v>22</v>
      </c>
      <c r="E485" s="904"/>
      <c r="F485" s="905" t="str">
        <f>C481</f>
        <v/>
      </c>
      <c r="G485" s="441"/>
      <c r="H485" s="441"/>
      <c r="I485" s="441"/>
      <c r="J485" s="441"/>
      <c r="K485" s="441"/>
      <c r="L485" s="441"/>
      <c r="M485" s="442"/>
    </row>
    <row r="486">
      <c r="D486" s="903" t="s">
        <v>748</v>
      </c>
      <c r="E486" s="904"/>
      <c r="F486" s="906"/>
      <c r="G486" s="441"/>
      <c r="H486" s="441"/>
      <c r="I486" s="441"/>
      <c r="J486" s="441"/>
      <c r="K486" s="441"/>
      <c r="L486" s="441"/>
      <c r="M486" s="442"/>
    </row>
    <row r="487">
      <c r="D487" s="903" t="s">
        <v>176</v>
      </c>
      <c r="E487" s="904"/>
      <c r="F487" s="783" t="str">
        <f>vlookup(C481,'01_概要'!$F$99:$L$125,6,false)</f>
        <v>#REF!</v>
      </c>
      <c r="G487" s="63"/>
      <c r="H487" s="64"/>
      <c r="I487" s="780" t="s">
        <v>177</v>
      </c>
      <c r="J487" s="64"/>
      <c r="K487" s="784" t="str">
        <f>vlookup(C481,'01_概要'!$F$99:$L$125,7,false)</f>
        <v>#REF!</v>
      </c>
      <c r="L487" s="63"/>
      <c r="M487" s="64"/>
    </row>
    <row r="488">
      <c r="D488" s="882"/>
    </row>
    <row r="489">
      <c r="D489" s="907" t="s">
        <v>749</v>
      </c>
      <c r="E489" s="908"/>
      <c r="G489" s="908"/>
      <c r="H489" s="908"/>
    </row>
    <row r="490">
      <c r="E490" s="446" t="s">
        <v>750</v>
      </c>
    </row>
    <row r="493">
      <c r="C493" s="764"/>
      <c r="H493" s="764" t="s">
        <v>722</v>
      </c>
      <c r="J493" s="799"/>
      <c r="K493" s="444"/>
      <c r="L493" s="444"/>
      <c r="M493" s="894"/>
      <c r="N493" s="895" t="s">
        <v>698</v>
      </c>
    </row>
    <row r="494">
      <c r="C494" s="767" t="s">
        <v>710</v>
      </c>
      <c r="F494" s="896"/>
      <c r="G494" s="897"/>
      <c r="H494" s="897"/>
      <c r="I494" s="897"/>
      <c r="J494" s="898"/>
      <c r="K494" s="898"/>
      <c r="L494" s="40"/>
      <c r="M494" s="899"/>
      <c r="N494" s="729"/>
    </row>
    <row r="495">
      <c r="D495" s="770" t="s">
        <v>173</v>
      </c>
      <c r="E495" s="771"/>
      <c r="F495" s="772" t="s">
        <v>174</v>
      </c>
      <c r="G495" s="441"/>
      <c r="H495" s="441"/>
      <c r="I495" s="441"/>
      <c r="J495" s="441"/>
      <c r="K495" s="441"/>
      <c r="L495" s="441"/>
      <c r="M495" s="441"/>
    </row>
    <row r="496">
      <c r="D496" s="903" t="s">
        <v>711</v>
      </c>
      <c r="E496" s="904"/>
      <c r="F496" s="773"/>
      <c r="G496" s="63"/>
      <c r="H496" s="64"/>
      <c r="I496" s="774" t="str">
        <f>iferror(vlookup(F496,'触らない'!$C$3:$D$50,2,false),"")</f>
        <v/>
      </c>
      <c r="J496" s="441"/>
      <c r="K496" s="441"/>
      <c r="L496" s="441"/>
      <c r="M496" s="442"/>
    </row>
    <row r="497">
      <c r="D497" s="903" t="s">
        <v>22</v>
      </c>
      <c r="E497" s="904"/>
      <c r="F497" s="905" t="str">
        <f>C493</f>
        <v/>
      </c>
      <c r="G497" s="441"/>
      <c r="H497" s="441"/>
      <c r="I497" s="441"/>
      <c r="J497" s="441"/>
      <c r="K497" s="441"/>
      <c r="L497" s="441"/>
      <c r="M497" s="442"/>
    </row>
    <row r="498">
      <c r="D498" s="903" t="s">
        <v>748</v>
      </c>
      <c r="E498" s="904"/>
      <c r="F498" s="906"/>
      <c r="G498" s="441"/>
      <c r="H498" s="441"/>
      <c r="I498" s="441"/>
      <c r="J498" s="441"/>
      <c r="K498" s="441"/>
      <c r="L498" s="441"/>
      <c r="M498" s="442"/>
    </row>
    <row r="499">
      <c r="D499" s="903" t="s">
        <v>176</v>
      </c>
      <c r="E499" s="904"/>
      <c r="F499" s="783" t="str">
        <f>vlookup(C493,'01_概要'!$F$99:$L$125,6,false)</f>
        <v>#REF!</v>
      </c>
      <c r="G499" s="63"/>
      <c r="H499" s="64"/>
      <c r="I499" s="780" t="s">
        <v>177</v>
      </c>
      <c r="J499" s="64"/>
      <c r="K499" s="784" t="str">
        <f>vlookup(C493,'01_概要'!$F$99:$L$125,7,false)</f>
        <v>#REF!</v>
      </c>
      <c r="L499" s="63"/>
      <c r="M499" s="64"/>
    </row>
    <row r="500">
      <c r="D500" s="882" t="s">
        <v>752</v>
      </c>
    </row>
    <row r="502">
      <c r="D502" s="907" t="s">
        <v>749</v>
      </c>
      <c r="E502" s="908"/>
      <c r="G502" s="908"/>
      <c r="H502" s="908"/>
    </row>
    <row r="503">
      <c r="E503" s="446" t="s">
        <v>750</v>
      </c>
    </row>
    <row r="505">
      <c r="C505" s="764"/>
      <c r="H505" s="764" t="s">
        <v>722</v>
      </c>
      <c r="J505" s="799"/>
      <c r="K505" s="444"/>
      <c r="L505" s="444"/>
      <c r="M505" s="894"/>
      <c r="N505" s="895" t="s">
        <v>698</v>
      </c>
    </row>
    <row r="506">
      <c r="C506" s="767" t="s">
        <v>710</v>
      </c>
      <c r="F506" s="896"/>
      <c r="G506" s="897"/>
      <c r="H506" s="897"/>
      <c r="I506" s="897"/>
      <c r="J506" s="898"/>
      <c r="K506" s="898"/>
      <c r="L506" s="40"/>
      <c r="M506" s="899"/>
      <c r="N506" s="729"/>
    </row>
    <row r="507">
      <c r="D507" s="770" t="s">
        <v>173</v>
      </c>
      <c r="E507" s="771"/>
      <c r="F507" s="772" t="s">
        <v>174</v>
      </c>
      <c r="G507" s="441"/>
      <c r="H507" s="441"/>
      <c r="I507" s="441"/>
      <c r="J507" s="441"/>
      <c r="K507" s="441"/>
      <c r="L507" s="441"/>
      <c r="M507" s="441"/>
    </row>
    <row r="508">
      <c r="D508" s="903" t="s">
        <v>711</v>
      </c>
      <c r="E508" s="904"/>
      <c r="F508" s="773"/>
      <c r="G508" s="63"/>
      <c r="H508" s="64"/>
      <c r="I508" s="774" t="str">
        <f>iferror(vlookup(F508,'触らない'!$C$3:$D$50,2,false),"")</f>
        <v/>
      </c>
      <c r="J508" s="441"/>
      <c r="K508" s="441"/>
      <c r="L508" s="441"/>
      <c r="M508" s="442"/>
    </row>
    <row r="509">
      <c r="D509" s="903" t="s">
        <v>22</v>
      </c>
      <c r="E509" s="904"/>
      <c r="F509" s="905"/>
      <c r="G509" s="441"/>
      <c r="H509" s="441"/>
      <c r="I509" s="441"/>
      <c r="J509" s="441"/>
      <c r="K509" s="441"/>
      <c r="L509" s="441"/>
      <c r="M509" s="442"/>
    </row>
    <row r="510">
      <c r="D510" s="903" t="s">
        <v>748</v>
      </c>
      <c r="E510" s="904"/>
      <c r="F510" s="906"/>
      <c r="G510" s="441"/>
      <c r="H510" s="441"/>
      <c r="I510" s="441"/>
      <c r="J510" s="441"/>
      <c r="K510" s="441"/>
      <c r="L510" s="441"/>
      <c r="M510" s="442"/>
    </row>
    <row r="511">
      <c r="D511" s="903" t="s">
        <v>176</v>
      </c>
      <c r="E511" s="904"/>
      <c r="F511" s="783" t="str">
        <f>vlookup(C505,'01_概要'!$F$99:$M$146,6,false)</f>
        <v>#REF!</v>
      </c>
      <c r="G511" s="63"/>
      <c r="H511" s="64"/>
      <c r="I511" s="780" t="s">
        <v>177</v>
      </c>
      <c r="J511" s="64"/>
      <c r="K511" s="784" t="str">
        <f>vlookup(C505,'01_概要'!$F$99:$M$146,7,false)</f>
        <v>#REF!</v>
      </c>
      <c r="L511" s="63"/>
      <c r="M511" s="64"/>
    </row>
    <row r="512">
      <c r="D512" s="882" t="s">
        <v>752</v>
      </c>
    </row>
    <row r="513">
      <c r="D513" s="907" t="s">
        <v>749</v>
      </c>
      <c r="E513" s="910"/>
    </row>
    <row r="514">
      <c r="D514" s="910"/>
      <c r="E514" s="910"/>
    </row>
    <row r="516">
      <c r="C516" s="764"/>
      <c r="H516" s="764" t="s">
        <v>722</v>
      </c>
      <c r="J516" s="799"/>
      <c r="K516" s="444"/>
      <c r="L516" s="444"/>
      <c r="M516" s="894"/>
      <c r="N516" s="895" t="s">
        <v>698</v>
      </c>
    </row>
    <row r="517">
      <c r="C517" s="767" t="s">
        <v>710</v>
      </c>
      <c r="F517" s="896"/>
      <c r="G517" s="897"/>
      <c r="H517" s="897"/>
      <c r="I517" s="897"/>
      <c r="J517" s="898"/>
      <c r="K517" s="898"/>
      <c r="L517" s="40"/>
      <c r="M517" s="899"/>
      <c r="N517" s="729"/>
    </row>
    <row r="518">
      <c r="D518" s="770" t="s">
        <v>173</v>
      </c>
      <c r="E518" s="771"/>
      <c r="F518" s="772" t="s">
        <v>174</v>
      </c>
      <c r="G518" s="441"/>
      <c r="H518" s="441"/>
      <c r="I518" s="441"/>
      <c r="J518" s="441"/>
      <c r="K518" s="441"/>
      <c r="L518" s="441"/>
      <c r="M518" s="441"/>
    </row>
    <row r="519">
      <c r="D519" s="903" t="s">
        <v>711</v>
      </c>
      <c r="E519" s="904"/>
      <c r="F519" s="773"/>
      <c r="G519" s="63"/>
      <c r="H519" s="64"/>
      <c r="I519" s="774" t="str">
        <f>iferror(vlookup(F519,'触らない'!$C$3:$D$50,2,false),"")</f>
        <v/>
      </c>
      <c r="J519" s="441"/>
      <c r="K519" s="441"/>
      <c r="L519" s="441"/>
      <c r="M519" s="442"/>
    </row>
    <row r="520">
      <c r="D520" s="903" t="s">
        <v>22</v>
      </c>
      <c r="E520" s="904"/>
      <c r="F520" s="905" t="str">
        <f>C516</f>
        <v/>
      </c>
      <c r="G520" s="441"/>
      <c r="H520" s="441"/>
      <c r="I520" s="441"/>
      <c r="J520" s="441"/>
      <c r="K520" s="441"/>
      <c r="L520" s="441"/>
      <c r="M520" s="442"/>
    </row>
    <row r="521">
      <c r="D521" s="903" t="s">
        <v>748</v>
      </c>
      <c r="E521" s="904"/>
      <c r="F521" s="906"/>
      <c r="G521" s="441"/>
      <c r="H521" s="441"/>
      <c r="I521" s="441"/>
      <c r="J521" s="441"/>
      <c r="K521" s="441"/>
      <c r="L521" s="441"/>
      <c r="M521" s="442"/>
    </row>
    <row r="522">
      <c r="D522" s="903" t="s">
        <v>176</v>
      </c>
      <c r="E522" s="904"/>
      <c r="F522" s="783" t="str">
        <f>vlookup(C516,'01_概要'!$F$99:$L$125,6,false)</f>
        <v>#REF!</v>
      </c>
      <c r="G522" s="63"/>
      <c r="H522" s="64"/>
      <c r="I522" s="780" t="s">
        <v>177</v>
      </c>
      <c r="J522" s="64"/>
      <c r="K522" s="784" t="str">
        <f>vlookup(C516,'01_概要'!$F$99:$L$125,7,false)</f>
        <v>#REF!</v>
      </c>
      <c r="L522" s="63"/>
      <c r="M522" s="64"/>
    </row>
    <row r="523">
      <c r="D523" s="882" t="s">
        <v>752</v>
      </c>
    </row>
    <row r="524">
      <c r="E524" s="446" t="s">
        <v>753</v>
      </c>
    </row>
    <row r="525">
      <c r="D525" s="907" t="s">
        <v>749</v>
      </c>
      <c r="E525" s="882"/>
    </row>
    <row r="529">
      <c r="C529" s="764"/>
      <c r="H529" s="764" t="s">
        <v>722</v>
      </c>
      <c r="J529" s="799"/>
      <c r="K529" s="444"/>
      <c r="L529" s="444"/>
      <c r="M529" s="894"/>
      <c r="N529" s="895" t="s">
        <v>698</v>
      </c>
    </row>
    <row r="530">
      <c r="C530" s="767" t="s">
        <v>710</v>
      </c>
      <c r="F530" s="896"/>
      <c r="G530" s="897"/>
      <c r="H530" s="897"/>
      <c r="I530" s="897"/>
      <c r="J530" s="898"/>
      <c r="K530" s="898"/>
      <c r="L530" s="40"/>
      <c r="M530" s="899"/>
      <c r="N530" s="729"/>
    </row>
    <row r="531">
      <c r="D531" s="770" t="s">
        <v>173</v>
      </c>
      <c r="E531" s="771"/>
      <c r="F531" s="772" t="s">
        <v>174</v>
      </c>
      <c r="G531" s="441"/>
      <c r="H531" s="441"/>
      <c r="I531" s="441"/>
      <c r="J531" s="441"/>
      <c r="K531" s="441"/>
      <c r="L531" s="441"/>
      <c r="M531" s="441"/>
    </row>
    <row r="532">
      <c r="D532" s="903" t="s">
        <v>711</v>
      </c>
      <c r="E532" s="904"/>
      <c r="F532" s="773"/>
      <c r="G532" s="63"/>
      <c r="H532" s="64"/>
      <c r="I532" s="774" t="str">
        <f>iferror(vlookup(F532,'触らない'!$C$3:$D$50,2,false),"")</f>
        <v/>
      </c>
      <c r="J532" s="441"/>
      <c r="K532" s="441"/>
      <c r="L532" s="441"/>
      <c r="M532" s="442"/>
    </row>
    <row r="533">
      <c r="D533" s="903" t="s">
        <v>22</v>
      </c>
      <c r="E533" s="904"/>
      <c r="F533" s="905" t="str">
        <f>C529</f>
        <v/>
      </c>
      <c r="G533" s="441"/>
      <c r="H533" s="441"/>
      <c r="I533" s="441"/>
      <c r="J533" s="441"/>
      <c r="K533" s="441"/>
      <c r="L533" s="441"/>
      <c r="M533" s="442"/>
    </row>
    <row r="534">
      <c r="D534" s="903" t="s">
        <v>748</v>
      </c>
      <c r="E534" s="904"/>
      <c r="F534" s="906"/>
      <c r="G534" s="441"/>
      <c r="H534" s="441"/>
      <c r="I534" s="441"/>
      <c r="J534" s="441"/>
      <c r="K534" s="441"/>
      <c r="L534" s="441"/>
      <c r="M534" s="442"/>
    </row>
    <row r="535">
      <c r="D535" s="903" t="s">
        <v>176</v>
      </c>
      <c r="E535" s="904"/>
      <c r="F535" s="783" t="str">
        <f>vlookup(C529,'01_概要'!$F$99:$L$125,6,false)</f>
        <v>#REF!</v>
      </c>
      <c r="G535" s="63"/>
      <c r="H535" s="64"/>
      <c r="I535" s="780" t="s">
        <v>177</v>
      </c>
      <c r="J535" s="64"/>
      <c r="K535" s="784" t="str">
        <f>vlookup(C529,'01_概要'!$F$99:$L$125,7,false)</f>
        <v>#REF!</v>
      </c>
      <c r="L535" s="63"/>
      <c r="M535" s="64"/>
    </row>
    <row r="536">
      <c r="D536" s="882" t="s">
        <v>752</v>
      </c>
    </row>
    <row r="537">
      <c r="D537" s="882"/>
    </row>
    <row r="538">
      <c r="D538" s="907" t="s">
        <v>749</v>
      </c>
      <c r="E538" s="285"/>
      <c r="F538" s="285"/>
      <c r="G538" s="285"/>
      <c r="H538" s="285"/>
    </row>
    <row r="539">
      <c r="E539" s="446" t="s">
        <v>750</v>
      </c>
      <c r="F539" s="285"/>
      <c r="G539" s="285"/>
      <c r="H539" s="285"/>
    </row>
    <row r="543">
      <c r="C543" s="764"/>
      <c r="H543" s="764" t="s">
        <v>722</v>
      </c>
      <c r="J543" s="799"/>
      <c r="K543" s="444"/>
      <c r="L543" s="444"/>
      <c r="M543" s="894"/>
      <c r="N543" s="895" t="s">
        <v>698</v>
      </c>
    </row>
    <row r="544">
      <c r="C544" s="767" t="s">
        <v>710</v>
      </c>
      <c r="F544" s="896"/>
      <c r="G544" s="897"/>
      <c r="H544" s="897"/>
      <c r="I544" s="897"/>
      <c r="J544" s="898"/>
      <c r="K544" s="898"/>
      <c r="L544" s="40"/>
      <c r="M544" s="899"/>
      <c r="N544" s="729"/>
    </row>
    <row r="545">
      <c r="D545" s="770" t="s">
        <v>173</v>
      </c>
      <c r="E545" s="771"/>
      <c r="F545" s="772" t="s">
        <v>174</v>
      </c>
      <c r="G545" s="441"/>
      <c r="H545" s="441"/>
      <c r="I545" s="441"/>
      <c r="J545" s="441"/>
      <c r="K545" s="441"/>
      <c r="L545" s="441"/>
      <c r="M545" s="441"/>
    </row>
    <row r="546">
      <c r="D546" s="903" t="s">
        <v>711</v>
      </c>
      <c r="E546" s="904"/>
      <c r="F546" s="773"/>
      <c r="G546" s="63"/>
      <c r="H546" s="64"/>
      <c r="I546" s="774" t="str">
        <f>iferror(vlookup(F546,'触らない'!$C$3:$D$50,2,false),"")</f>
        <v/>
      </c>
      <c r="J546" s="441"/>
      <c r="K546" s="441"/>
      <c r="L546" s="441"/>
      <c r="M546" s="442"/>
    </row>
    <row r="547">
      <c r="D547" s="903" t="s">
        <v>22</v>
      </c>
      <c r="E547" s="904"/>
      <c r="F547" s="905" t="str">
        <f>C543</f>
        <v/>
      </c>
      <c r="G547" s="441"/>
      <c r="H547" s="441"/>
      <c r="I547" s="441"/>
      <c r="J547" s="441"/>
      <c r="K547" s="441"/>
      <c r="L547" s="441"/>
      <c r="M547" s="442"/>
    </row>
    <row r="548">
      <c r="D548" s="903" t="s">
        <v>748</v>
      </c>
      <c r="E548" s="904"/>
      <c r="F548" s="906"/>
      <c r="G548" s="441"/>
      <c r="H548" s="441"/>
      <c r="I548" s="441"/>
      <c r="J548" s="441"/>
      <c r="K548" s="441"/>
      <c r="L548" s="441"/>
      <c r="M548" s="442"/>
    </row>
    <row r="549">
      <c r="D549" s="903" t="s">
        <v>176</v>
      </c>
      <c r="E549" s="904"/>
      <c r="F549" s="783" t="str">
        <f>vlookup(C543,'01_概要'!$F$99:$M$157,6,false)</f>
        <v>#REF!</v>
      </c>
      <c r="G549" s="63"/>
      <c r="H549" s="64"/>
      <c r="I549" s="780" t="s">
        <v>177</v>
      </c>
      <c r="J549" s="64"/>
      <c r="K549" s="784" t="str">
        <f>vlookup(C543,'01_概要'!$F$99:$M$157,7,false)</f>
        <v>#REF!</v>
      </c>
      <c r="L549" s="63"/>
      <c r="M549" s="64"/>
    </row>
    <row r="550">
      <c r="D550" s="882"/>
    </row>
    <row r="552">
      <c r="D552" s="907" t="s">
        <v>749</v>
      </c>
      <c r="E552" s="911"/>
      <c r="F552" s="912"/>
      <c r="G552" s="912"/>
      <c r="H552" s="912"/>
    </row>
    <row r="553">
      <c r="E553" s="446" t="s">
        <v>750</v>
      </c>
      <c r="F553" s="913"/>
      <c r="G553" s="322"/>
      <c r="H553" s="912"/>
    </row>
    <row r="557">
      <c r="C557" s="764"/>
      <c r="H557" s="764"/>
      <c r="J557" s="799"/>
      <c r="K557" s="444"/>
      <c r="L557" s="444"/>
      <c r="M557" s="894"/>
      <c r="N557" s="895" t="s">
        <v>698</v>
      </c>
    </row>
    <row r="558">
      <c r="C558" s="767" t="s">
        <v>710</v>
      </c>
      <c r="F558" s="896"/>
      <c r="G558" s="897"/>
      <c r="H558" s="897"/>
      <c r="I558" s="897"/>
      <c r="J558" s="898"/>
      <c r="K558" s="898"/>
      <c r="L558" s="40"/>
      <c r="M558" s="899"/>
      <c r="N558" s="729"/>
    </row>
    <row r="559">
      <c r="D559" s="770" t="s">
        <v>173</v>
      </c>
      <c r="E559" s="771"/>
      <c r="F559" s="772" t="s">
        <v>174</v>
      </c>
      <c r="G559" s="441"/>
      <c r="H559" s="441"/>
      <c r="I559" s="441"/>
      <c r="J559" s="441"/>
      <c r="K559" s="441"/>
      <c r="L559" s="441"/>
      <c r="M559" s="441"/>
    </row>
    <row r="560">
      <c r="D560" s="903" t="s">
        <v>711</v>
      </c>
      <c r="E560" s="904"/>
      <c r="F560" s="773"/>
      <c r="G560" s="63"/>
      <c r="H560" s="64"/>
      <c r="I560" s="774" t="str">
        <f>iferror(vlookup(F560,'触らない'!$C$3:$D$50,2,false),"")</f>
        <v/>
      </c>
      <c r="J560" s="441"/>
      <c r="K560" s="441"/>
      <c r="L560" s="441"/>
      <c r="M560" s="442"/>
    </row>
    <row r="561">
      <c r="D561" s="903" t="s">
        <v>22</v>
      </c>
      <c r="E561" s="904"/>
      <c r="F561" s="905" t="str">
        <f>C557</f>
        <v/>
      </c>
      <c r="G561" s="441"/>
      <c r="H561" s="441"/>
      <c r="I561" s="441"/>
      <c r="J561" s="441"/>
      <c r="K561" s="441"/>
      <c r="L561" s="441"/>
      <c r="M561" s="442"/>
    </row>
    <row r="562">
      <c r="D562" s="903" t="s">
        <v>748</v>
      </c>
      <c r="E562" s="904"/>
      <c r="F562" s="906"/>
      <c r="G562" s="441"/>
      <c r="H562" s="441"/>
      <c r="I562" s="441"/>
      <c r="J562" s="441"/>
      <c r="K562" s="441"/>
      <c r="L562" s="441"/>
      <c r="M562" s="442"/>
    </row>
    <row r="563">
      <c r="D563" s="903" t="s">
        <v>176</v>
      </c>
      <c r="E563" s="904"/>
      <c r="F563" s="783" t="str">
        <f>vlookup(C557,'01_概要'!$F$99:$M$157,6,false)</f>
        <v>#REF!</v>
      </c>
      <c r="G563" s="63"/>
      <c r="H563" s="64"/>
      <c r="I563" s="780" t="s">
        <v>177</v>
      </c>
      <c r="J563" s="64"/>
      <c r="K563" s="784" t="str">
        <f>vlookup(C557,'01_概要'!$F$99:$M$157,7,false)</f>
        <v>#REF!</v>
      </c>
      <c r="L563" s="63"/>
      <c r="M563" s="64"/>
    </row>
    <row r="564">
      <c r="D564" s="882"/>
    </row>
    <row r="565">
      <c r="D565" s="907" t="s">
        <v>749</v>
      </c>
      <c r="E565" s="285"/>
      <c r="F565" s="285"/>
      <c r="G565" s="285"/>
      <c r="H565" s="285"/>
    </row>
    <row r="566">
      <c r="D566" s="914"/>
      <c r="E566" s="446" t="s">
        <v>750</v>
      </c>
      <c r="F566" s="285"/>
      <c r="G566" s="285"/>
      <c r="H566" s="285"/>
    </row>
    <row r="567">
      <c r="D567" s="915"/>
    </row>
    <row r="569">
      <c r="C569" s="764"/>
      <c r="H569" s="764"/>
      <c r="J569" s="799"/>
      <c r="K569" s="444"/>
      <c r="L569" s="444"/>
      <c r="M569" s="894"/>
      <c r="N569" s="895" t="s">
        <v>698</v>
      </c>
    </row>
    <row r="570">
      <c r="C570" s="767" t="s">
        <v>710</v>
      </c>
      <c r="F570" s="896"/>
      <c r="G570" s="897"/>
      <c r="H570" s="897"/>
      <c r="I570" s="897"/>
      <c r="J570" s="898"/>
      <c r="K570" s="898"/>
      <c r="L570" s="40"/>
      <c r="M570" s="899"/>
      <c r="N570" s="729"/>
    </row>
    <row r="571">
      <c r="D571" s="770" t="s">
        <v>173</v>
      </c>
      <c r="E571" s="771"/>
      <c r="F571" s="772" t="s">
        <v>174</v>
      </c>
      <c r="G571" s="441"/>
      <c r="H571" s="441"/>
      <c r="I571" s="441"/>
      <c r="J571" s="441"/>
      <c r="K571" s="441"/>
      <c r="L571" s="441"/>
      <c r="M571" s="441"/>
    </row>
    <row r="572">
      <c r="D572" s="903" t="s">
        <v>711</v>
      </c>
      <c r="E572" s="904"/>
      <c r="F572" s="773"/>
      <c r="G572" s="63"/>
      <c r="H572" s="64"/>
      <c r="I572" s="774" t="str">
        <f>iferror(vlookup(F572,'触らない'!$C$3:$D$50,2,false),"")</f>
        <v/>
      </c>
      <c r="J572" s="441"/>
      <c r="K572" s="441"/>
      <c r="L572" s="441"/>
      <c r="M572" s="442"/>
    </row>
    <row r="573">
      <c r="D573" s="903" t="s">
        <v>22</v>
      </c>
      <c r="E573" s="904"/>
      <c r="F573" s="905" t="str">
        <f>C569</f>
        <v/>
      </c>
      <c r="G573" s="441"/>
      <c r="H573" s="441"/>
      <c r="I573" s="441"/>
      <c r="J573" s="441"/>
      <c r="K573" s="441"/>
      <c r="L573" s="441"/>
      <c r="M573" s="442"/>
    </row>
    <row r="574">
      <c r="D574" s="903" t="s">
        <v>748</v>
      </c>
      <c r="E574" s="904"/>
      <c r="F574" s="906"/>
      <c r="G574" s="441"/>
      <c r="H574" s="441"/>
      <c r="I574" s="441"/>
      <c r="J574" s="441"/>
      <c r="K574" s="441"/>
      <c r="L574" s="441"/>
      <c r="M574" s="442"/>
    </row>
    <row r="575">
      <c r="D575" s="903" t="s">
        <v>176</v>
      </c>
      <c r="E575" s="904"/>
      <c r="F575" s="783" t="str">
        <f>vlookup(C569,'01_概要'!$F$31:$M$157,6,false)</f>
        <v>#REF!</v>
      </c>
      <c r="G575" s="63"/>
      <c r="H575" s="64"/>
      <c r="I575" s="780" t="s">
        <v>177</v>
      </c>
      <c r="J575" s="64"/>
      <c r="K575" s="784" t="str">
        <f>vlookup(C569,'01_概要'!$F$99:$M$157,7,false)</f>
        <v>#REF!</v>
      </c>
      <c r="L575" s="63"/>
      <c r="M575" s="64"/>
    </row>
    <row r="576">
      <c r="D576" s="882"/>
    </row>
    <row r="579">
      <c r="D579" s="907" t="s">
        <v>749</v>
      </c>
      <c r="E579" s="916"/>
    </row>
    <row r="580">
      <c r="E580" s="446" t="s">
        <v>750</v>
      </c>
    </row>
    <row r="583">
      <c r="C583" s="764"/>
      <c r="H583" s="764"/>
      <c r="J583" s="799"/>
      <c r="K583" s="444"/>
      <c r="L583" s="444"/>
      <c r="M583" s="894"/>
      <c r="N583" s="895" t="s">
        <v>698</v>
      </c>
    </row>
    <row r="584">
      <c r="C584" s="767" t="s">
        <v>710</v>
      </c>
      <c r="F584" s="896"/>
      <c r="G584" s="897"/>
      <c r="H584" s="897"/>
      <c r="I584" s="897"/>
      <c r="J584" s="898"/>
      <c r="K584" s="898"/>
      <c r="L584" s="40"/>
      <c r="M584" s="899"/>
      <c r="N584" s="729"/>
    </row>
    <row r="585">
      <c r="D585" s="770" t="s">
        <v>173</v>
      </c>
      <c r="E585" s="771"/>
      <c r="F585" s="772" t="s">
        <v>174</v>
      </c>
      <c r="G585" s="441"/>
      <c r="H585" s="441"/>
      <c r="I585" s="441"/>
      <c r="J585" s="441"/>
      <c r="K585" s="441"/>
      <c r="L585" s="441"/>
      <c r="M585" s="441"/>
    </row>
    <row r="586">
      <c r="D586" s="903" t="s">
        <v>711</v>
      </c>
      <c r="E586" s="904"/>
      <c r="F586" s="773"/>
      <c r="G586" s="63"/>
      <c r="H586" s="64"/>
      <c r="I586" s="774" t="str">
        <f>iferror(vlookup(F586,'触らない'!$C$3:$D$50,2,false),"")</f>
        <v/>
      </c>
      <c r="J586" s="441"/>
      <c r="K586" s="441"/>
      <c r="L586" s="441"/>
      <c r="M586" s="442"/>
    </row>
    <row r="587">
      <c r="D587" s="903" t="s">
        <v>22</v>
      </c>
      <c r="E587" s="904"/>
      <c r="F587" s="905" t="str">
        <f>C583</f>
        <v/>
      </c>
      <c r="G587" s="441"/>
      <c r="H587" s="441"/>
      <c r="I587" s="441"/>
      <c r="J587" s="441"/>
      <c r="K587" s="441"/>
      <c r="L587" s="441"/>
      <c r="M587" s="442"/>
    </row>
    <row r="588">
      <c r="D588" s="903" t="s">
        <v>748</v>
      </c>
      <c r="E588" s="904"/>
      <c r="F588" s="906"/>
      <c r="G588" s="441"/>
      <c r="H588" s="441"/>
      <c r="I588" s="441"/>
      <c r="J588" s="441"/>
      <c r="K588" s="441"/>
      <c r="L588" s="441"/>
      <c r="M588" s="442"/>
    </row>
    <row r="589">
      <c r="D589" s="903" t="s">
        <v>176</v>
      </c>
      <c r="E589" s="904"/>
      <c r="F589" s="783" t="str">
        <f>vlookup(C583,'01_概要'!$F$99:$M$159,6,false)</f>
        <v>#REF!</v>
      </c>
      <c r="G589" s="63"/>
      <c r="H589" s="64"/>
      <c r="I589" s="780" t="s">
        <v>177</v>
      </c>
      <c r="J589" s="64"/>
      <c r="K589" s="784" t="str">
        <f>vlookup(C583,'01_概要'!$F$99:$M$159,7,false)</f>
        <v>#REF!</v>
      </c>
      <c r="L589" s="63"/>
      <c r="M589" s="64"/>
    </row>
    <row r="590">
      <c r="D590" s="882"/>
    </row>
    <row r="593">
      <c r="D593" s="907" t="s">
        <v>749</v>
      </c>
    </row>
    <row r="594">
      <c r="E594" s="446" t="s">
        <v>750</v>
      </c>
    </row>
    <row r="598">
      <c r="C598" s="764"/>
      <c r="H598" s="764"/>
      <c r="J598" s="799"/>
      <c r="K598" s="444"/>
      <c r="L598" s="444"/>
      <c r="M598" s="894"/>
      <c r="N598" s="895" t="s">
        <v>698</v>
      </c>
    </row>
    <row r="599">
      <c r="C599" s="767" t="s">
        <v>710</v>
      </c>
      <c r="F599" s="896"/>
      <c r="G599" s="897"/>
      <c r="H599" s="897"/>
      <c r="I599" s="897"/>
      <c r="J599" s="898"/>
      <c r="K599" s="898"/>
      <c r="L599" s="40"/>
      <c r="M599" s="899"/>
      <c r="N599" s="729"/>
    </row>
    <row r="600">
      <c r="D600" s="770" t="s">
        <v>173</v>
      </c>
      <c r="E600" s="771"/>
      <c r="F600" s="772" t="s">
        <v>174</v>
      </c>
      <c r="G600" s="441"/>
      <c r="H600" s="441"/>
      <c r="I600" s="441"/>
      <c r="J600" s="441"/>
      <c r="K600" s="441"/>
      <c r="L600" s="441"/>
      <c r="M600" s="441"/>
    </row>
    <row r="601">
      <c r="D601" s="903" t="s">
        <v>711</v>
      </c>
      <c r="E601" s="904"/>
      <c r="F601" s="773"/>
      <c r="G601" s="63"/>
      <c r="H601" s="64"/>
      <c r="I601" s="774" t="str">
        <f>iferror(vlookup(F601,'触らない'!$C$3:$D$50,2,false),"")</f>
        <v/>
      </c>
      <c r="J601" s="441"/>
      <c r="K601" s="441"/>
      <c r="L601" s="441"/>
      <c r="M601" s="442"/>
    </row>
    <row r="602">
      <c r="D602" s="903" t="s">
        <v>22</v>
      </c>
      <c r="E602" s="904"/>
      <c r="F602" s="905" t="str">
        <f>C598</f>
        <v/>
      </c>
      <c r="G602" s="441"/>
      <c r="H602" s="441"/>
      <c r="I602" s="441"/>
      <c r="J602" s="441"/>
      <c r="K602" s="441"/>
      <c r="L602" s="441"/>
      <c r="M602" s="442"/>
    </row>
    <row r="603">
      <c r="D603" s="903" t="s">
        <v>748</v>
      </c>
      <c r="E603" s="904"/>
      <c r="F603" s="906" t="s">
        <v>754</v>
      </c>
      <c r="G603" s="441"/>
      <c r="H603" s="441"/>
      <c r="I603" s="441"/>
      <c r="J603" s="441"/>
      <c r="K603" s="441"/>
      <c r="L603" s="441"/>
      <c r="M603" s="442"/>
    </row>
    <row r="604">
      <c r="D604" s="903" t="s">
        <v>176</v>
      </c>
      <c r="E604" s="904"/>
      <c r="F604" s="783" t="str">
        <f>vlookup(C598,'01_概要'!$F$99:$M$159,6,false)</f>
        <v>#REF!</v>
      </c>
      <c r="G604" s="63"/>
      <c r="H604" s="64"/>
      <c r="I604" s="780" t="s">
        <v>177</v>
      </c>
      <c r="J604" s="64"/>
      <c r="K604" s="784" t="str">
        <f>vlookup(C598,'01_概要'!$F$99:$M$159,7,false)</f>
        <v>#REF!</v>
      </c>
      <c r="L604" s="63"/>
      <c r="M604" s="64"/>
    </row>
    <row r="605">
      <c r="D605" s="882"/>
    </row>
    <row r="608">
      <c r="D608" s="907" t="s">
        <v>749</v>
      </c>
      <c r="E608" s="917"/>
      <c r="F608" s="917"/>
      <c r="G608" s="918"/>
      <c r="H608" s="918"/>
    </row>
    <row r="609">
      <c r="E609" s="446" t="s">
        <v>750</v>
      </c>
    </row>
    <row r="611">
      <c r="C611" s="764"/>
      <c r="H611" s="764"/>
      <c r="J611" s="799"/>
      <c r="K611" s="444"/>
      <c r="L611" s="444"/>
      <c r="M611" s="894"/>
      <c r="N611" s="895" t="s">
        <v>698</v>
      </c>
    </row>
    <row r="612">
      <c r="C612" s="767" t="s">
        <v>710</v>
      </c>
      <c r="F612" s="896"/>
      <c r="G612" s="897"/>
      <c r="H612" s="897"/>
      <c r="I612" s="897"/>
      <c r="J612" s="898"/>
      <c r="K612" s="898"/>
      <c r="L612" s="40"/>
      <c r="M612" s="899"/>
      <c r="N612" s="729"/>
    </row>
    <row r="613">
      <c r="D613" s="770" t="s">
        <v>173</v>
      </c>
      <c r="E613" s="771"/>
      <c r="F613" s="772" t="s">
        <v>174</v>
      </c>
      <c r="G613" s="441"/>
      <c r="H613" s="441"/>
      <c r="I613" s="441"/>
      <c r="J613" s="441"/>
      <c r="K613" s="441"/>
      <c r="L613" s="441"/>
      <c r="M613" s="441"/>
    </row>
    <row r="614">
      <c r="D614" s="903" t="s">
        <v>711</v>
      </c>
      <c r="E614" s="904"/>
      <c r="F614" s="773"/>
      <c r="G614" s="63"/>
      <c r="H614" s="64"/>
      <c r="I614" s="774" t="str">
        <f>iferror(vlookup(F614,'触らない'!$C$3:$D$50,2,false),"")</f>
        <v/>
      </c>
      <c r="J614" s="441"/>
      <c r="K614" s="441"/>
      <c r="L614" s="441"/>
      <c r="M614" s="442"/>
    </row>
    <row r="615">
      <c r="D615" s="903" t="s">
        <v>22</v>
      </c>
      <c r="E615" s="904"/>
      <c r="F615" s="905" t="str">
        <f>C611</f>
        <v/>
      </c>
      <c r="G615" s="441"/>
      <c r="H615" s="441"/>
      <c r="I615" s="441"/>
      <c r="J615" s="441"/>
      <c r="K615" s="441"/>
      <c r="L615" s="441"/>
      <c r="M615" s="442"/>
    </row>
    <row r="616">
      <c r="D616" s="903" t="s">
        <v>748</v>
      </c>
      <c r="E616" s="904"/>
      <c r="F616" s="906"/>
      <c r="G616" s="441"/>
      <c r="H616" s="441"/>
      <c r="I616" s="441"/>
      <c r="J616" s="441"/>
      <c r="K616" s="441"/>
      <c r="L616" s="441"/>
      <c r="M616" s="442"/>
    </row>
    <row r="617">
      <c r="D617" s="903" t="s">
        <v>176</v>
      </c>
      <c r="E617" s="904"/>
      <c r="F617" s="783" t="str">
        <f>vlookup(C611,'01_概要'!$F$99:$M$159,6,false)</f>
        <v>#REF!</v>
      </c>
      <c r="G617" s="63"/>
      <c r="H617" s="64"/>
      <c r="I617" s="780" t="s">
        <v>177</v>
      </c>
      <c r="J617" s="64"/>
      <c r="K617" s="784" t="str">
        <f>vlookup(C611,'01_概要'!$F$99:$M$159,7,false)</f>
        <v>#REF!</v>
      </c>
      <c r="L617" s="63"/>
      <c r="M617" s="64"/>
    </row>
    <row r="618">
      <c r="D618" s="882" t="s">
        <v>752</v>
      </c>
    </row>
    <row r="621">
      <c r="D621" s="907" t="s">
        <v>749</v>
      </c>
      <c r="E621" s="919"/>
      <c r="F621" s="917"/>
      <c r="G621" s="917"/>
      <c r="H621" s="917"/>
    </row>
    <row r="622">
      <c r="E622" s="446" t="s">
        <v>750</v>
      </c>
    </row>
    <row r="624">
      <c r="C624" s="764"/>
      <c r="H624" s="764"/>
      <c r="J624" s="799"/>
      <c r="K624" s="444"/>
      <c r="L624" s="444"/>
      <c r="M624" s="894"/>
      <c r="N624" s="895" t="s">
        <v>698</v>
      </c>
    </row>
    <row r="625">
      <c r="C625" s="767" t="s">
        <v>710</v>
      </c>
      <c r="F625" s="896"/>
      <c r="G625" s="897"/>
      <c r="H625" s="897"/>
      <c r="I625" s="897"/>
      <c r="J625" s="898"/>
      <c r="K625" s="898"/>
      <c r="L625" s="40"/>
      <c r="M625" s="899"/>
      <c r="N625" s="729"/>
    </row>
    <row r="626">
      <c r="D626" s="770" t="s">
        <v>173</v>
      </c>
      <c r="E626" s="771"/>
      <c r="F626" s="772" t="s">
        <v>174</v>
      </c>
      <c r="G626" s="441"/>
      <c r="H626" s="441"/>
      <c r="I626" s="441"/>
      <c r="J626" s="441"/>
      <c r="K626" s="441"/>
      <c r="L626" s="441"/>
      <c r="M626" s="441"/>
    </row>
    <row r="627">
      <c r="D627" s="903" t="s">
        <v>711</v>
      </c>
      <c r="E627" s="904"/>
      <c r="F627" s="773"/>
      <c r="G627" s="63"/>
      <c r="H627" s="64"/>
      <c r="I627" s="774" t="str">
        <f>iferror(vlookup(F627,'触らない'!$C$3:$D$50,2,false),"")</f>
        <v/>
      </c>
      <c r="J627" s="441"/>
      <c r="K627" s="441"/>
      <c r="L627" s="441"/>
      <c r="M627" s="442"/>
    </row>
    <row r="628">
      <c r="D628" s="903" t="s">
        <v>22</v>
      </c>
      <c r="E628" s="904"/>
      <c r="F628" s="905" t="str">
        <f>C624</f>
        <v/>
      </c>
      <c r="G628" s="441"/>
      <c r="H628" s="441"/>
      <c r="I628" s="441"/>
      <c r="J628" s="441"/>
      <c r="K628" s="441"/>
      <c r="L628" s="441"/>
      <c r="M628" s="442"/>
    </row>
    <row r="629">
      <c r="D629" s="903" t="s">
        <v>748</v>
      </c>
      <c r="E629" s="904"/>
      <c r="F629" s="906"/>
      <c r="G629" s="441"/>
      <c r="H629" s="441"/>
      <c r="I629" s="441"/>
      <c r="J629" s="441"/>
      <c r="K629" s="441"/>
      <c r="L629" s="441"/>
      <c r="M629" s="442"/>
    </row>
    <row r="630">
      <c r="D630" s="903" t="s">
        <v>176</v>
      </c>
      <c r="E630" s="904"/>
      <c r="F630" s="783" t="str">
        <f>vlookup(C624,'01_概要'!$F$99:$M$159,6,false)</f>
        <v>#REF!</v>
      </c>
      <c r="G630" s="63"/>
      <c r="H630" s="64"/>
      <c r="I630" s="780" t="s">
        <v>177</v>
      </c>
      <c r="J630" s="64"/>
      <c r="K630" s="784" t="str">
        <f>vlookup(C624,'01_概要'!$F$99:$M$159,7,false)</f>
        <v>#REF!</v>
      </c>
      <c r="L630" s="63"/>
      <c r="M630" s="64"/>
    </row>
    <row r="631">
      <c r="D631" s="882"/>
    </row>
    <row r="634">
      <c r="D634" s="907" t="s">
        <v>749</v>
      </c>
      <c r="E634" s="917"/>
      <c r="F634" s="917"/>
      <c r="G634" s="917"/>
      <c r="H634" s="917"/>
      <c r="I634" s="917"/>
    </row>
    <row r="635">
      <c r="E635" s="446" t="s">
        <v>750</v>
      </c>
    </row>
    <row r="637">
      <c r="C637" s="764"/>
      <c r="H637" s="764"/>
      <c r="J637" s="799"/>
      <c r="K637" s="444"/>
      <c r="L637" s="444"/>
      <c r="M637" s="894"/>
      <c r="N637" s="895" t="s">
        <v>698</v>
      </c>
    </row>
    <row r="638">
      <c r="C638" s="767" t="s">
        <v>710</v>
      </c>
      <c r="F638" s="896"/>
      <c r="G638" s="897"/>
      <c r="H638" s="897"/>
      <c r="I638" s="897"/>
      <c r="J638" s="898"/>
      <c r="K638" s="898"/>
      <c r="L638" s="40"/>
      <c r="M638" s="899"/>
      <c r="N638" s="729"/>
    </row>
    <row r="639">
      <c r="D639" s="770" t="s">
        <v>173</v>
      </c>
      <c r="E639" s="771"/>
      <c r="F639" s="772" t="s">
        <v>174</v>
      </c>
      <c r="G639" s="441"/>
      <c r="H639" s="441"/>
      <c r="I639" s="441"/>
      <c r="J639" s="441"/>
      <c r="K639" s="441"/>
      <c r="L639" s="441"/>
      <c r="M639" s="441"/>
    </row>
    <row r="640">
      <c r="D640" s="903" t="s">
        <v>711</v>
      </c>
      <c r="E640" s="904"/>
      <c r="F640" s="773"/>
      <c r="G640" s="63"/>
      <c r="H640" s="64"/>
      <c r="I640" s="774" t="str">
        <f>iferror(vlookup(F640,'触らない'!$C$3:$D$50,2,false),"")</f>
        <v/>
      </c>
      <c r="J640" s="441"/>
      <c r="K640" s="441"/>
      <c r="L640" s="441"/>
      <c r="M640" s="442"/>
    </row>
    <row r="641">
      <c r="D641" s="903" t="s">
        <v>22</v>
      </c>
      <c r="E641" s="904"/>
      <c r="F641" s="905" t="str">
        <f>C637</f>
        <v/>
      </c>
      <c r="G641" s="441"/>
      <c r="H641" s="441"/>
      <c r="I641" s="441"/>
      <c r="J641" s="441"/>
      <c r="K641" s="441"/>
      <c r="L641" s="441"/>
      <c r="M641" s="442"/>
    </row>
    <row r="642">
      <c r="D642" s="903" t="s">
        <v>748</v>
      </c>
      <c r="E642" s="904"/>
      <c r="F642" s="906"/>
      <c r="G642" s="441"/>
      <c r="H642" s="441"/>
      <c r="I642" s="441"/>
      <c r="J642" s="441"/>
      <c r="K642" s="441"/>
      <c r="L642" s="441"/>
      <c r="M642" s="442"/>
    </row>
    <row r="643">
      <c r="D643" s="903" t="s">
        <v>176</v>
      </c>
      <c r="E643" s="904"/>
      <c r="F643" s="783" t="str">
        <f>vlookup(C637,'01_概要'!$F$99:$M$159,6,false)</f>
        <v>#REF!</v>
      </c>
      <c r="G643" s="63"/>
      <c r="H643" s="64"/>
      <c r="I643" s="780" t="s">
        <v>177</v>
      </c>
      <c r="J643" s="64"/>
      <c r="K643" s="784" t="str">
        <f>vlookup(C637,'01_概要'!$F$99:$M$159,7,false)</f>
        <v>#REF!</v>
      </c>
      <c r="L643" s="63"/>
      <c r="M643" s="64"/>
    </row>
    <row r="644">
      <c r="D644" s="882"/>
    </row>
    <row r="647">
      <c r="D647" s="907" t="s">
        <v>749</v>
      </c>
      <c r="E647" s="920"/>
    </row>
    <row r="648">
      <c r="E648" s="446" t="s">
        <v>750</v>
      </c>
    </row>
    <row r="650">
      <c r="C650" s="764"/>
      <c r="H650" s="764"/>
      <c r="J650" s="799"/>
      <c r="K650" s="444"/>
      <c r="L650" s="444"/>
      <c r="M650" s="894"/>
      <c r="N650" s="895" t="s">
        <v>698</v>
      </c>
    </row>
    <row r="651">
      <c r="C651" s="767" t="s">
        <v>710</v>
      </c>
      <c r="F651" s="896"/>
      <c r="G651" s="897"/>
      <c r="H651" s="897"/>
      <c r="I651" s="897"/>
      <c r="J651" s="898"/>
      <c r="K651" s="898"/>
      <c r="L651" s="40"/>
      <c r="M651" s="899"/>
      <c r="N651" s="729"/>
    </row>
    <row r="652">
      <c r="D652" s="770" t="s">
        <v>173</v>
      </c>
      <c r="E652" s="771"/>
      <c r="F652" s="772" t="s">
        <v>174</v>
      </c>
      <c r="G652" s="441"/>
      <c r="H652" s="441"/>
      <c r="I652" s="441"/>
      <c r="J652" s="441"/>
      <c r="K652" s="441"/>
      <c r="L652" s="441"/>
      <c r="M652" s="441"/>
    </row>
    <row r="653">
      <c r="D653" s="903" t="s">
        <v>711</v>
      </c>
      <c r="E653" s="904"/>
      <c r="F653" s="773"/>
      <c r="G653" s="63"/>
      <c r="H653" s="64"/>
      <c r="I653" s="774" t="str">
        <f>iferror(vlookup(F653,'触らない'!$C$3:$D$50,2,false),"")</f>
        <v/>
      </c>
      <c r="J653" s="441"/>
      <c r="K653" s="441"/>
      <c r="L653" s="441"/>
      <c r="M653" s="442"/>
    </row>
    <row r="654">
      <c r="D654" s="903" t="s">
        <v>22</v>
      </c>
      <c r="E654" s="904"/>
      <c r="F654" s="905" t="str">
        <f>C650</f>
        <v/>
      </c>
      <c r="G654" s="441"/>
      <c r="H654" s="441"/>
      <c r="I654" s="441"/>
      <c r="J654" s="441"/>
      <c r="K654" s="441"/>
      <c r="L654" s="441"/>
      <c r="M654" s="442"/>
    </row>
    <row r="655">
      <c r="D655" s="903" t="s">
        <v>748</v>
      </c>
      <c r="E655" s="904"/>
      <c r="F655" s="906"/>
      <c r="G655" s="441"/>
      <c r="H655" s="441"/>
      <c r="I655" s="441"/>
      <c r="J655" s="441"/>
      <c r="K655" s="441"/>
      <c r="L655" s="441"/>
      <c r="M655" s="442"/>
    </row>
    <row r="656">
      <c r="D656" s="903" t="s">
        <v>176</v>
      </c>
      <c r="E656" s="904"/>
      <c r="F656" s="783" t="str">
        <f>vlookup(C650,'01_概要'!$F$99:$M$159,6,false)</f>
        <v>#REF!</v>
      </c>
      <c r="G656" s="63"/>
      <c r="H656" s="64"/>
      <c r="I656" s="780" t="s">
        <v>177</v>
      </c>
      <c r="J656" s="64"/>
      <c r="K656" s="784" t="str">
        <f>vlookup(C650,'01_概要'!$F$99:$M$159,7,false)</f>
        <v>#REF!</v>
      </c>
      <c r="L656" s="63"/>
      <c r="M656" s="64"/>
    </row>
    <row r="657">
      <c r="D657" s="882"/>
    </row>
    <row r="660">
      <c r="D660" s="907" t="s">
        <v>749</v>
      </c>
      <c r="E660" s="921"/>
    </row>
    <row r="661">
      <c r="E661" s="446" t="s">
        <v>750</v>
      </c>
    </row>
    <row r="663">
      <c r="C663" s="764"/>
      <c r="H663" s="764"/>
      <c r="J663" s="799"/>
      <c r="K663" s="444"/>
      <c r="L663" s="444"/>
      <c r="M663" s="894"/>
      <c r="N663" s="895" t="s">
        <v>698</v>
      </c>
    </row>
    <row r="664">
      <c r="C664" s="767" t="s">
        <v>710</v>
      </c>
      <c r="F664" s="896"/>
      <c r="G664" s="897"/>
      <c r="H664" s="897"/>
      <c r="I664" s="897"/>
      <c r="J664" s="898"/>
      <c r="K664" s="898"/>
      <c r="L664" s="40"/>
      <c r="M664" s="899"/>
      <c r="N664" s="729"/>
    </row>
    <row r="665">
      <c r="D665" s="770" t="s">
        <v>173</v>
      </c>
      <c r="E665" s="771"/>
      <c r="F665" s="772" t="s">
        <v>174</v>
      </c>
      <c r="G665" s="441"/>
      <c r="H665" s="441"/>
      <c r="I665" s="441"/>
      <c r="J665" s="441"/>
      <c r="K665" s="441"/>
      <c r="L665" s="441"/>
      <c r="M665" s="441"/>
    </row>
    <row r="666">
      <c r="D666" s="903" t="s">
        <v>711</v>
      </c>
      <c r="E666" s="904"/>
      <c r="F666" s="773"/>
      <c r="G666" s="63"/>
      <c r="H666" s="64"/>
      <c r="I666" s="774" t="str">
        <f>iferror(vlookup(F666,'触らない'!$C$3:$D$50,2,false),"")</f>
        <v/>
      </c>
      <c r="J666" s="441"/>
      <c r="K666" s="441"/>
      <c r="L666" s="441"/>
      <c r="M666" s="442"/>
    </row>
    <row r="667">
      <c r="D667" s="903" t="s">
        <v>22</v>
      </c>
      <c r="E667" s="904"/>
      <c r="F667" s="905" t="str">
        <f>C663</f>
        <v/>
      </c>
      <c r="G667" s="441"/>
      <c r="H667" s="441"/>
      <c r="I667" s="441"/>
      <c r="J667" s="441"/>
      <c r="K667" s="441"/>
      <c r="L667" s="441"/>
      <c r="M667" s="442"/>
    </row>
    <row r="668">
      <c r="D668" s="903" t="s">
        <v>748</v>
      </c>
      <c r="E668" s="904"/>
      <c r="F668" s="906"/>
      <c r="G668" s="441"/>
      <c r="H668" s="441"/>
      <c r="I668" s="441"/>
      <c r="J668" s="441"/>
      <c r="K668" s="441"/>
      <c r="L668" s="441"/>
      <c r="M668" s="442"/>
    </row>
    <row r="669">
      <c r="D669" s="903" t="s">
        <v>176</v>
      </c>
      <c r="E669" s="904"/>
      <c r="F669" s="783" t="str">
        <f>vlookup(C663,'01_概要'!$F$99:$M$159,6,false)</f>
        <v>#REF!</v>
      </c>
      <c r="G669" s="63"/>
      <c r="H669" s="64"/>
      <c r="I669" s="780" t="s">
        <v>177</v>
      </c>
      <c r="J669" s="64"/>
      <c r="K669" s="784" t="str">
        <f>vlookup(C663,'01_概要'!$F$99:$M$159,7,false)</f>
        <v>#REF!</v>
      </c>
      <c r="L669" s="63"/>
      <c r="M669" s="64"/>
    </row>
    <row r="670">
      <c r="D670" s="882"/>
    </row>
    <row r="672">
      <c r="O672" s="446"/>
    </row>
    <row r="673">
      <c r="D673" s="907" t="s">
        <v>749</v>
      </c>
      <c r="E673" s="916"/>
    </row>
    <row r="674">
      <c r="E674" s="446" t="s">
        <v>750</v>
      </c>
    </row>
    <row r="676">
      <c r="C676" s="764"/>
      <c r="H676" s="764"/>
      <c r="J676" s="799"/>
      <c r="K676" s="444"/>
      <c r="L676" s="444"/>
      <c r="M676" s="894"/>
      <c r="N676" s="895" t="s">
        <v>698</v>
      </c>
    </row>
    <row r="677">
      <c r="C677" s="767" t="s">
        <v>710</v>
      </c>
      <c r="F677" s="896"/>
      <c r="G677" s="897"/>
      <c r="H677" s="897"/>
      <c r="I677" s="897"/>
      <c r="J677" s="898"/>
      <c r="K677" s="898"/>
      <c r="L677" s="40"/>
      <c r="M677" s="899"/>
      <c r="N677" s="729"/>
    </row>
    <row r="678">
      <c r="D678" s="770" t="s">
        <v>173</v>
      </c>
      <c r="E678" s="771"/>
      <c r="F678" s="772" t="s">
        <v>174</v>
      </c>
      <c r="G678" s="441"/>
      <c r="H678" s="441"/>
      <c r="I678" s="441"/>
      <c r="J678" s="441"/>
      <c r="K678" s="441"/>
      <c r="L678" s="441"/>
      <c r="M678" s="441"/>
    </row>
    <row r="679">
      <c r="D679" s="903" t="s">
        <v>711</v>
      </c>
      <c r="E679" s="904"/>
      <c r="F679" s="773"/>
      <c r="G679" s="63"/>
      <c r="H679" s="64"/>
      <c r="I679" s="774" t="str">
        <f>iferror(vlookup(F679,'触らない'!$C$3:$D$50,2,false),"")</f>
        <v/>
      </c>
      <c r="J679" s="441"/>
      <c r="K679" s="441"/>
      <c r="L679" s="441"/>
      <c r="M679" s="442"/>
    </row>
    <row r="680">
      <c r="D680" s="903" t="s">
        <v>22</v>
      </c>
      <c r="E680" s="904"/>
      <c r="F680" s="905" t="str">
        <f>C676</f>
        <v/>
      </c>
      <c r="G680" s="441"/>
      <c r="H680" s="441"/>
      <c r="I680" s="441"/>
      <c r="J680" s="441"/>
      <c r="K680" s="441"/>
      <c r="L680" s="441"/>
      <c r="M680" s="442"/>
    </row>
    <row r="681">
      <c r="D681" s="903" t="s">
        <v>748</v>
      </c>
      <c r="E681" s="904"/>
      <c r="F681" s="906"/>
      <c r="G681" s="441"/>
      <c r="H681" s="441"/>
      <c r="I681" s="441"/>
      <c r="J681" s="441"/>
      <c r="K681" s="441"/>
      <c r="L681" s="441"/>
      <c r="M681" s="442"/>
    </row>
    <row r="682">
      <c r="D682" s="903" t="s">
        <v>176</v>
      </c>
      <c r="E682" s="904"/>
      <c r="F682" s="783" t="str">
        <f>vlookup(C676,'01_概要'!$F$99:$M$159,6,false)</f>
        <v>#REF!</v>
      </c>
      <c r="G682" s="63"/>
      <c r="H682" s="64"/>
      <c r="I682" s="780" t="s">
        <v>177</v>
      </c>
      <c r="J682" s="64"/>
      <c r="K682" s="784" t="str">
        <f>vlookup(C676,'01_概要'!$F$99:$M$159,7,false)</f>
        <v>#REF!</v>
      </c>
      <c r="L682" s="63"/>
      <c r="M682" s="64"/>
    </row>
    <row r="683">
      <c r="D683" s="882"/>
    </row>
    <row r="686">
      <c r="D686" s="907" t="s">
        <v>749</v>
      </c>
      <c r="E686" s="910"/>
      <c r="F686" s="922"/>
      <c r="G686" s="922"/>
      <c r="H686" s="922"/>
      <c r="I686" s="910"/>
    </row>
    <row r="687">
      <c r="E687" s="446" t="s">
        <v>750</v>
      </c>
      <c r="F687" s="910"/>
      <c r="G687" s="910"/>
      <c r="H687" s="910"/>
      <c r="I687" s="910"/>
    </row>
    <row r="688">
      <c r="E688" s="446"/>
    </row>
    <row r="689">
      <c r="C689" s="764"/>
      <c r="H689" s="764"/>
      <c r="J689" s="799"/>
      <c r="K689" s="444"/>
      <c r="L689" s="444"/>
      <c r="M689" s="894"/>
      <c r="N689" s="895" t="s">
        <v>698</v>
      </c>
    </row>
    <row r="690">
      <c r="C690" s="767" t="s">
        <v>710</v>
      </c>
      <c r="F690" s="896"/>
      <c r="G690" s="897"/>
      <c r="H690" s="897"/>
      <c r="I690" s="897"/>
      <c r="J690" s="898"/>
      <c r="K690" s="898"/>
      <c r="L690" s="40"/>
      <c r="M690" s="899"/>
      <c r="N690" s="729"/>
    </row>
    <row r="691">
      <c r="D691" s="770" t="s">
        <v>173</v>
      </c>
      <c r="E691" s="771"/>
      <c r="F691" s="772" t="s">
        <v>174</v>
      </c>
      <c r="G691" s="441"/>
      <c r="H691" s="441"/>
      <c r="I691" s="441"/>
      <c r="J691" s="441"/>
      <c r="K691" s="441"/>
      <c r="L691" s="441"/>
      <c r="M691" s="441"/>
    </row>
    <row r="692">
      <c r="D692" s="903" t="s">
        <v>711</v>
      </c>
      <c r="E692" s="904"/>
      <c r="F692" s="773"/>
      <c r="G692" s="63"/>
      <c r="H692" s="64"/>
      <c r="I692" s="774" t="str">
        <f>iferror(vlookup(F692,'触らない'!$C$3:$D$50,2,false),"")</f>
        <v/>
      </c>
      <c r="J692" s="441"/>
      <c r="K692" s="441"/>
      <c r="L692" s="441"/>
      <c r="M692" s="442"/>
    </row>
    <row r="693">
      <c r="D693" s="903" t="s">
        <v>22</v>
      </c>
      <c r="E693" s="904"/>
      <c r="F693" s="905" t="str">
        <f>C689</f>
        <v/>
      </c>
      <c r="G693" s="441"/>
      <c r="H693" s="441"/>
      <c r="I693" s="441"/>
      <c r="J693" s="441"/>
      <c r="K693" s="441"/>
      <c r="L693" s="441"/>
      <c r="M693" s="442"/>
    </row>
    <row r="694">
      <c r="D694" s="903" t="s">
        <v>748</v>
      </c>
      <c r="E694" s="904"/>
      <c r="F694" s="906"/>
      <c r="G694" s="441"/>
      <c r="H694" s="441"/>
      <c r="I694" s="441"/>
      <c r="J694" s="441"/>
      <c r="K694" s="441"/>
      <c r="L694" s="441"/>
      <c r="M694" s="442"/>
    </row>
    <row r="695">
      <c r="D695" s="903" t="s">
        <v>176</v>
      </c>
      <c r="E695" s="904"/>
      <c r="F695" s="783" t="str">
        <f>vlookup(C689,'01_概要'!$F$99:$M$159,6,false)</f>
        <v>#REF!</v>
      </c>
      <c r="G695" s="63"/>
      <c r="H695" s="64"/>
      <c r="I695" s="780" t="s">
        <v>177</v>
      </c>
      <c r="J695" s="64"/>
      <c r="K695" s="784" t="str">
        <f>vlookup(C689,'01_概要'!$F$99:$M$159,7,false)</f>
        <v>#REF!</v>
      </c>
      <c r="L695" s="63"/>
      <c r="M695" s="64"/>
    </row>
    <row r="696">
      <c r="D696" s="882" t="s">
        <v>752</v>
      </c>
    </row>
    <row r="699">
      <c r="D699" s="907" t="s">
        <v>749</v>
      </c>
    </row>
    <row r="700">
      <c r="E700" s="446" t="s">
        <v>750</v>
      </c>
    </row>
    <row r="702">
      <c r="C702" s="764"/>
      <c r="H702" s="764" t="s">
        <v>755</v>
      </c>
      <c r="J702" s="799"/>
      <c r="K702" s="444"/>
      <c r="L702" s="444"/>
      <c r="M702" s="894"/>
      <c r="N702" s="895" t="s">
        <v>698</v>
      </c>
    </row>
    <row r="703">
      <c r="C703" s="767" t="s">
        <v>710</v>
      </c>
      <c r="F703" s="896"/>
      <c r="G703" s="897"/>
      <c r="H703" s="897"/>
      <c r="I703" s="897"/>
      <c r="J703" s="898"/>
      <c r="K703" s="898"/>
      <c r="L703" s="40"/>
      <c r="M703" s="899"/>
      <c r="N703" s="729"/>
    </row>
    <row r="704">
      <c r="D704" s="770" t="s">
        <v>173</v>
      </c>
      <c r="E704" s="771"/>
      <c r="F704" s="772" t="s">
        <v>174</v>
      </c>
      <c r="G704" s="441"/>
      <c r="H704" s="441"/>
      <c r="I704" s="441"/>
      <c r="J704" s="441"/>
      <c r="K704" s="441"/>
      <c r="L704" s="441"/>
      <c r="M704" s="441"/>
    </row>
    <row r="705">
      <c r="D705" s="903" t="s">
        <v>711</v>
      </c>
      <c r="E705" s="904"/>
      <c r="F705" s="773"/>
      <c r="G705" s="63"/>
      <c r="H705" s="64"/>
      <c r="I705" s="774" t="str">
        <f>iferror(vlookup(F705,'触らない'!$C$3:$D$50,2,false),"")</f>
        <v/>
      </c>
      <c r="J705" s="441"/>
      <c r="K705" s="441"/>
      <c r="L705" s="441"/>
      <c r="M705" s="442"/>
    </row>
    <row r="706">
      <c r="D706" s="903" t="s">
        <v>22</v>
      </c>
      <c r="E706" s="904"/>
      <c r="F706" s="905" t="str">
        <f>C702</f>
        <v/>
      </c>
      <c r="G706" s="441"/>
      <c r="H706" s="441"/>
      <c r="I706" s="441"/>
      <c r="J706" s="441"/>
      <c r="K706" s="441"/>
      <c r="L706" s="441"/>
      <c r="M706" s="442"/>
    </row>
    <row r="707">
      <c r="D707" s="903" t="s">
        <v>748</v>
      </c>
      <c r="E707" s="904"/>
      <c r="F707" s="906"/>
      <c r="G707" s="441"/>
      <c r="H707" s="441"/>
      <c r="I707" s="441"/>
      <c r="J707" s="441"/>
      <c r="K707" s="441"/>
      <c r="L707" s="441"/>
      <c r="M707" s="442"/>
    </row>
    <row r="708">
      <c r="D708" s="903" t="s">
        <v>176</v>
      </c>
      <c r="E708" s="904"/>
      <c r="F708" s="783" t="str">
        <f>vlookup(C702,'01_概要'!$F$99:$M$159,6,false)</f>
        <v>#REF!</v>
      </c>
      <c r="G708" s="63"/>
      <c r="H708" s="64"/>
      <c r="I708" s="780" t="s">
        <v>177</v>
      </c>
      <c r="J708" s="64"/>
      <c r="K708" s="784" t="str">
        <f>vlookup(C702,'01_概要'!$F$99:$M$159,7,false)</f>
        <v>#REF!</v>
      </c>
      <c r="L708" s="63"/>
      <c r="M708" s="64"/>
    </row>
    <row r="709">
      <c r="D709" s="882"/>
    </row>
    <row r="712">
      <c r="D712" s="907" t="s">
        <v>749</v>
      </c>
      <c r="E712" s="921"/>
    </row>
    <row r="714">
      <c r="A714" s="821" t="s">
        <v>695</v>
      </c>
      <c r="B714" s="749"/>
      <c r="C714" s="691"/>
      <c r="D714" s="691"/>
      <c r="E714" s="691"/>
      <c r="F714" s="691"/>
      <c r="G714" s="691"/>
      <c r="H714" s="691"/>
      <c r="I714" s="901"/>
    </row>
    <row r="716">
      <c r="C716" s="923"/>
      <c r="G716" s="444"/>
      <c r="H716" s="444"/>
      <c r="I716" s="799"/>
      <c r="J716" s="444"/>
      <c r="K716" s="444"/>
      <c r="L716" s="894"/>
      <c r="M716" s="895" t="s">
        <v>698</v>
      </c>
    </row>
    <row r="717">
      <c r="C717" s="924"/>
      <c r="D717" s="767" t="s">
        <v>710</v>
      </c>
      <c r="E717" s="925"/>
      <c r="F717" s="897"/>
      <c r="G717" s="897"/>
      <c r="H717" s="897"/>
      <c r="I717" s="898"/>
      <c r="J717" s="898"/>
      <c r="K717" s="40"/>
      <c r="L717" s="899"/>
      <c r="M717" s="729"/>
    </row>
    <row r="718">
      <c r="C718" s="924"/>
      <c r="D718" s="770" t="s">
        <v>173</v>
      </c>
      <c r="E718" s="771"/>
      <c r="F718" s="772" t="s">
        <v>174</v>
      </c>
      <c r="G718" s="801"/>
      <c r="H718" s="801"/>
      <c r="I718" s="441"/>
      <c r="J718" s="441"/>
      <c r="K718" s="441"/>
      <c r="L718" s="441"/>
      <c r="M718" s="442"/>
    </row>
    <row r="719">
      <c r="C719" s="924"/>
      <c r="D719" s="903" t="s">
        <v>711</v>
      </c>
      <c r="E719" s="904"/>
      <c r="F719" s="773"/>
      <c r="G719" s="63"/>
      <c r="H719" s="64"/>
      <c r="I719" s="774" t="str">
        <f>iferror(vlookup(F719,'触らない'!$C$3:$D$50,2,false),"")</f>
        <v/>
      </c>
      <c r="J719" s="441"/>
      <c r="K719" s="441"/>
      <c r="L719" s="441"/>
      <c r="M719" s="442"/>
    </row>
    <row r="720">
      <c r="C720" s="924"/>
      <c r="D720" s="903" t="s">
        <v>22</v>
      </c>
      <c r="E720" s="904"/>
      <c r="F720" s="926" t="str">
        <f>C716</f>
        <v/>
      </c>
      <c r="G720" s="63"/>
      <c r="H720" s="63"/>
      <c r="I720" s="63"/>
      <c r="J720" s="63"/>
      <c r="K720" s="63"/>
      <c r="L720" s="63"/>
      <c r="M720" s="64"/>
    </row>
    <row r="721">
      <c r="C721" s="924"/>
      <c r="D721" s="903" t="s">
        <v>748</v>
      </c>
      <c r="E721" s="904"/>
      <c r="F721" s="927"/>
      <c r="G721" s="441"/>
      <c r="H721" s="441"/>
      <c r="I721" s="441"/>
      <c r="J721" s="441"/>
      <c r="K721" s="441"/>
      <c r="L721" s="441"/>
      <c r="M721" s="442"/>
    </row>
    <row r="722">
      <c r="C722" s="924"/>
      <c r="D722" s="903" t="s">
        <v>176</v>
      </c>
      <c r="E722" s="904"/>
      <c r="F722" s="783" t="str">
        <f>vlookup(C716,'01_概要'!$F$99:$M$159,6,false)</f>
        <v>#REF!</v>
      </c>
      <c r="G722" s="63"/>
      <c r="H722" s="64"/>
      <c r="I722" s="928" t="s">
        <v>177</v>
      </c>
      <c r="J722" s="442"/>
      <c r="K722" s="784" t="str">
        <f>vlookup(C716,'01_概要'!$F$99:$M$159,7,false)</f>
        <v>#REF!</v>
      </c>
      <c r="L722" s="63"/>
      <c r="M722" s="64"/>
    </row>
    <row r="723">
      <c r="C723" s="924"/>
      <c r="D723" s="929"/>
      <c r="E723" s="40"/>
      <c r="F723" s="40"/>
      <c r="G723" s="40"/>
      <c r="H723" s="930"/>
      <c r="I723" s="40"/>
      <c r="J723" s="40"/>
      <c r="K723" s="931"/>
      <c r="L723" s="899"/>
      <c r="M723" s="729"/>
    </row>
    <row r="724">
      <c r="C724" s="924"/>
      <c r="D724" s="932" t="s">
        <v>77</v>
      </c>
      <c r="E724" s="929"/>
      <c r="F724" s="933"/>
      <c r="G724" s="40"/>
      <c r="H724" s="293"/>
      <c r="I724" s="40"/>
      <c r="J724" s="40"/>
      <c r="K724" s="899"/>
      <c r="L724" s="729"/>
    </row>
    <row r="725">
      <c r="F725" s="933"/>
    </row>
    <row r="726">
      <c r="F726" s="933"/>
    </row>
    <row r="727">
      <c r="F727" s="933"/>
    </row>
    <row r="728">
      <c r="F728" s="933"/>
    </row>
    <row r="729">
      <c r="F729" s="933"/>
    </row>
    <row r="730">
      <c r="F730" s="933"/>
    </row>
    <row r="731">
      <c r="F731" s="933"/>
    </row>
    <row r="732">
      <c r="F732" s="933"/>
    </row>
    <row r="733">
      <c r="F733" s="933"/>
    </row>
    <row r="735">
      <c r="C735" s="764"/>
      <c r="D735" s="765"/>
      <c r="E735" s="765"/>
      <c r="F735" s="765"/>
      <c r="G735" s="765"/>
      <c r="H735" s="765"/>
      <c r="I735" s="765"/>
      <c r="J735" s="765"/>
      <c r="K735" s="765"/>
      <c r="L735" s="765"/>
      <c r="M735" s="895" t="s">
        <v>698</v>
      </c>
    </row>
    <row r="737">
      <c r="D737" s="873" t="s">
        <v>173</v>
      </c>
      <c r="E737" s="64"/>
      <c r="F737" s="873" t="s">
        <v>174</v>
      </c>
      <c r="G737" s="63"/>
      <c r="H737" s="63"/>
      <c r="I737" s="63"/>
      <c r="J737" s="63"/>
      <c r="K737" s="63"/>
      <c r="L737" s="63"/>
      <c r="M737" s="64"/>
    </row>
    <row r="738">
      <c r="D738" s="875" t="s">
        <v>711</v>
      </c>
      <c r="E738" s="64"/>
      <c r="F738" s="773" t="s">
        <v>569</v>
      </c>
      <c r="G738" s="63"/>
      <c r="H738" s="64"/>
      <c r="I738" s="934" t="str">
        <f>iferror(vlookup(F738,'触らない'!$C$3:$D$47,2,false),"")</f>
        <v/>
      </c>
      <c r="J738" s="63"/>
      <c r="K738" s="63"/>
      <c r="L738" s="63"/>
      <c r="M738" s="64"/>
    </row>
    <row r="739">
      <c r="D739" s="875" t="s">
        <v>22</v>
      </c>
      <c r="E739" s="64"/>
      <c r="F739" s="825" t="str">
        <f>C735</f>
        <v/>
      </c>
      <c r="G739" s="63"/>
      <c r="H739" s="63"/>
      <c r="I739" s="63"/>
      <c r="J739" s="63"/>
      <c r="K739" s="63"/>
      <c r="L739" s="63"/>
      <c r="M739" s="64"/>
    </row>
    <row r="740">
      <c r="D740" s="876" t="s">
        <v>756</v>
      </c>
      <c r="E740" s="64"/>
      <c r="F740" s="935" t="str">
        <f>vlookup(C735,'01_概要'!$F$99:$M$145,6,false)</f>
        <v>#REF!</v>
      </c>
      <c r="G740" s="63"/>
      <c r="H740" s="63"/>
      <c r="I740" s="63"/>
      <c r="J740" s="63"/>
      <c r="K740" s="64"/>
      <c r="L740" s="936" t="s">
        <v>177</v>
      </c>
      <c r="M740" s="64"/>
    </row>
    <row r="743">
      <c r="D743" s="937" t="s">
        <v>757</v>
      </c>
      <c r="E743" s="755"/>
      <c r="F743" s="63"/>
      <c r="G743" s="63"/>
      <c r="H743" s="64"/>
    </row>
    <row r="744">
      <c r="D744" s="166"/>
      <c r="E744" s="755"/>
      <c r="F744" s="63"/>
      <c r="G744" s="63"/>
      <c r="H744" s="64"/>
    </row>
    <row r="745">
      <c r="D745" s="166"/>
      <c r="E745" s="938"/>
      <c r="F745" s="63"/>
      <c r="G745" s="63"/>
      <c r="H745" s="64"/>
    </row>
    <row r="746">
      <c r="D746" s="166"/>
      <c r="E746" s="755"/>
      <c r="F746" s="63"/>
      <c r="G746" s="63"/>
      <c r="H746" s="64"/>
    </row>
    <row r="747">
      <c r="D747" s="168"/>
      <c r="E747" s="500"/>
      <c r="F747" s="63"/>
      <c r="G747" s="63"/>
      <c r="H747" s="64"/>
    </row>
    <row r="750">
      <c r="A750" s="748" t="s">
        <v>697</v>
      </c>
      <c r="B750" s="749"/>
      <c r="C750" s="691"/>
      <c r="D750" s="691"/>
      <c r="E750" s="691"/>
      <c r="F750" s="691"/>
      <c r="G750" s="691"/>
      <c r="H750" s="691"/>
      <c r="I750" s="901"/>
    </row>
    <row r="752">
      <c r="C752" s="923" t="s">
        <v>666</v>
      </c>
      <c r="G752" s="444"/>
      <c r="H752" s="444"/>
      <c r="I752" s="799"/>
      <c r="J752" s="444"/>
      <c r="K752" s="444"/>
      <c r="L752" s="894"/>
      <c r="M752" s="895" t="s">
        <v>698</v>
      </c>
    </row>
    <row r="753">
      <c r="C753" s="924"/>
      <c r="D753" s="767" t="s">
        <v>710</v>
      </c>
      <c r="E753" s="925"/>
      <c r="F753" s="897"/>
      <c r="G753" s="897"/>
      <c r="H753" s="897"/>
      <c r="I753" s="898"/>
      <c r="J753" s="898"/>
      <c r="K753" s="40"/>
      <c r="L753" s="899"/>
      <c r="M753" s="729"/>
    </row>
    <row r="754">
      <c r="C754" s="924"/>
      <c r="D754" s="770" t="s">
        <v>173</v>
      </c>
      <c r="E754" s="771"/>
      <c r="F754" s="772" t="s">
        <v>174</v>
      </c>
      <c r="G754" s="801"/>
      <c r="H754" s="801"/>
      <c r="I754" s="441"/>
      <c r="J754" s="441"/>
      <c r="K754" s="441"/>
      <c r="L754" s="441"/>
      <c r="M754" s="442"/>
    </row>
    <row r="755">
      <c r="C755" s="924"/>
      <c r="D755" s="903" t="s">
        <v>711</v>
      </c>
      <c r="E755" s="904"/>
      <c r="F755" s="773"/>
      <c r="G755" s="63"/>
      <c r="H755" s="64"/>
      <c r="I755" s="774" t="str">
        <f>iferror(vlookup(F755,'触らない'!$C$3:$D$50,2,false),"")</f>
        <v/>
      </c>
      <c r="J755" s="441"/>
      <c r="K755" s="441"/>
      <c r="L755" s="441"/>
      <c r="M755" s="442"/>
    </row>
    <row r="756">
      <c r="C756" s="924"/>
      <c r="D756" s="903" t="s">
        <v>22</v>
      </c>
      <c r="E756" s="904"/>
      <c r="F756" s="926" t="str">
        <f>C752</f>
        <v>ホーム画面</v>
      </c>
      <c r="G756" s="63"/>
      <c r="H756" s="63"/>
      <c r="I756" s="63"/>
      <c r="J756" s="63"/>
      <c r="K756" s="63"/>
      <c r="L756" s="63"/>
      <c r="M756" s="64"/>
    </row>
    <row r="757">
      <c r="C757" s="924"/>
      <c r="D757" s="903" t="s">
        <v>748</v>
      </c>
      <c r="E757" s="904"/>
      <c r="F757" s="898"/>
      <c r="G757" s="441"/>
      <c r="H757" s="441"/>
      <c r="I757" s="441"/>
      <c r="J757" s="441"/>
      <c r="K757" s="441"/>
      <c r="L757" s="441"/>
      <c r="M757" s="442"/>
    </row>
    <row r="758">
      <c r="C758" s="924"/>
      <c r="D758" s="903" t="s">
        <v>176</v>
      </c>
      <c r="E758" s="904"/>
      <c r="F758" s="816" t="str">
        <f>vlookup(C752,'01_概要'!$F$93:$M$160,6,false)</f>
        <v>#REF!</v>
      </c>
      <c r="G758" s="441"/>
      <c r="H758" s="442"/>
      <c r="I758" s="928" t="s">
        <v>177</v>
      </c>
      <c r="J758" s="442"/>
      <c r="K758" s="939" t="str">
        <f>vlookup(C752,'01_概要'!$F$99:$M$159,7,false)</f>
        <v>#REF!</v>
      </c>
      <c r="L758" s="441"/>
      <c r="M758" s="442"/>
    </row>
    <row r="760">
      <c r="D760" s="833" t="s">
        <v>205</v>
      </c>
      <c r="F760" s="940" t="s">
        <v>77</v>
      </c>
      <c r="G760" s="941"/>
      <c r="H760" s="886"/>
    </row>
    <row r="761">
      <c r="F761" s="942"/>
      <c r="G761" s="941"/>
      <c r="H761" s="886"/>
    </row>
    <row r="762">
      <c r="F762" s="943"/>
      <c r="G762" s="941"/>
      <c r="H762" s="886"/>
    </row>
    <row r="763">
      <c r="F763" s="942"/>
      <c r="G763" s="941"/>
      <c r="H763" s="886"/>
    </row>
    <row r="764">
      <c r="F764" s="942"/>
      <c r="G764" s="941"/>
      <c r="H764" s="886"/>
    </row>
    <row r="765">
      <c r="F765" s="944"/>
      <c r="G765" s="941"/>
      <c r="H765" s="886"/>
    </row>
    <row r="766">
      <c r="F766" s="942"/>
      <c r="G766" s="941"/>
      <c r="H766" s="886"/>
    </row>
    <row r="767">
      <c r="F767" s="942"/>
      <c r="G767" s="941"/>
      <c r="H767" s="886"/>
    </row>
    <row r="768">
      <c r="F768" s="891"/>
      <c r="G768" s="941"/>
      <c r="H768" s="886"/>
    </row>
    <row r="769">
      <c r="D769" s="446"/>
      <c r="F769" s="891"/>
      <c r="G769" s="941"/>
      <c r="H769" s="886"/>
    </row>
    <row r="770">
      <c r="D770" s="446"/>
    </row>
    <row r="771">
      <c r="D771" s="883" t="s">
        <v>758</v>
      </c>
    </row>
    <row r="774">
      <c r="D774" s="751" t="s">
        <v>759</v>
      </c>
    </row>
    <row r="776">
      <c r="D776" s="833" t="s">
        <v>760</v>
      </c>
    </row>
    <row r="779">
      <c r="C779" s="923" t="s">
        <v>761</v>
      </c>
      <c r="G779" s="799"/>
      <c r="H779" s="446" t="s">
        <v>762</v>
      </c>
    </row>
    <row r="780">
      <c r="D780" s="446" t="s">
        <v>763</v>
      </c>
    </row>
    <row r="781">
      <c r="D781" s="945" t="s">
        <v>667</v>
      </c>
      <c r="E781" s="946"/>
      <c r="F781" s="941"/>
      <c r="G781" s="886"/>
    </row>
    <row r="782">
      <c r="D782" s="947" t="s">
        <v>764</v>
      </c>
      <c r="E782" s="948"/>
      <c r="F782" s="941"/>
      <c r="G782" s="886"/>
      <c r="H782" s="446" t="s">
        <v>765</v>
      </c>
    </row>
    <row r="783">
      <c r="D783" s="947" t="s">
        <v>766</v>
      </c>
      <c r="E783" s="948"/>
      <c r="F783" s="941"/>
      <c r="G783" s="886"/>
      <c r="H783" s="446" t="s">
        <v>767</v>
      </c>
    </row>
    <row r="784">
      <c r="D784" s="947" t="s">
        <v>768</v>
      </c>
      <c r="E784" s="948"/>
      <c r="F784" s="941"/>
      <c r="G784" s="886"/>
      <c r="H784" s="446" t="s">
        <v>769</v>
      </c>
    </row>
    <row r="785">
      <c r="D785" s="949" t="s">
        <v>770</v>
      </c>
      <c r="E785" s="946"/>
      <c r="F785" s="941"/>
      <c r="G785" s="886"/>
    </row>
    <row r="787">
      <c r="D787" s="950" t="s">
        <v>759</v>
      </c>
      <c r="E787" s="889"/>
      <c r="F787" s="941"/>
      <c r="G787" s="886"/>
    </row>
    <row r="788">
      <c r="D788" s="951" t="s">
        <v>771</v>
      </c>
      <c r="E788" s="889"/>
      <c r="F788" s="941"/>
      <c r="G788" s="886"/>
    </row>
    <row r="789">
      <c r="D789" s="446"/>
      <c r="E789" s="446"/>
      <c r="F789" s="446"/>
      <c r="G789" s="446"/>
    </row>
    <row r="790">
      <c r="D790" s="952" t="s">
        <v>772</v>
      </c>
      <c r="E790" s="941"/>
      <c r="F790" s="886"/>
      <c r="G790" s="446" t="s">
        <v>773</v>
      </c>
      <c r="H790" s="953" t="s">
        <v>774</v>
      </c>
    </row>
    <row r="791">
      <c r="D791" s="891"/>
      <c r="E791" s="941"/>
      <c r="F791" s="886"/>
      <c r="H791" s="892"/>
    </row>
    <row r="792">
      <c r="D792" s="891"/>
      <c r="E792" s="941"/>
      <c r="F792" s="886"/>
      <c r="H792" s="954"/>
    </row>
    <row r="793">
      <c r="D793" s="891"/>
      <c r="E793" s="941"/>
      <c r="F793" s="886"/>
      <c r="H793" s="892"/>
    </row>
    <row r="794">
      <c r="D794" s="891"/>
      <c r="E794" s="941"/>
      <c r="F794" s="886"/>
      <c r="H794" s="892"/>
    </row>
    <row r="795">
      <c r="D795" s="891"/>
      <c r="E795" s="941"/>
      <c r="F795" s="886"/>
      <c r="H795" s="892"/>
    </row>
    <row r="796">
      <c r="D796" s="891"/>
      <c r="E796" s="941"/>
      <c r="F796" s="886"/>
      <c r="H796" s="892"/>
    </row>
    <row r="797">
      <c r="D797" s="891"/>
      <c r="E797" s="941"/>
      <c r="F797" s="886"/>
      <c r="H797" s="892"/>
    </row>
    <row r="798">
      <c r="D798" s="955"/>
      <c r="E798" s="941"/>
      <c r="F798" s="886"/>
      <c r="H798" s="956"/>
    </row>
    <row r="800">
      <c r="C800" s="923" t="s">
        <v>775</v>
      </c>
      <c r="G800" s="799"/>
      <c r="H800" s="446" t="s">
        <v>762</v>
      </c>
    </row>
    <row r="802">
      <c r="D802" s="833" t="s">
        <v>174</v>
      </c>
    </row>
  </sheetData>
  <mergeCells count="846">
    <mergeCell ref="B47:E47"/>
    <mergeCell ref="F47:G47"/>
    <mergeCell ref="H47:I47"/>
    <mergeCell ref="B48:E48"/>
    <mergeCell ref="F48:G48"/>
    <mergeCell ref="H48:I48"/>
    <mergeCell ref="H49:I49"/>
    <mergeCell ref="H50:I50"/>
    <mergeCell ref="B49:E49"/>
    <mergeCell ref="B50:E50"/>
    <mergeCell ref="B51:E51"/>
    <mergeCell ref="F51:G51"/>
    <mergeCell ref="E68:G68"/>
    <mergeCell ref="E69:G69"/>
    <mergeCell ref="E70:G70"/>
    <mergeCell ref="F34:G34"/>
    <mergeCell ref="H34:I34"/>
    <mergeCell ref="B32:E32"/>
    <mergeCell ref="F32:G32"/>
    <mergeCell ref="H32:I32"/>
    <mergeCell ref="B33:E33"/>
    <mergeCell ref="F33:G33"/>
    <mergeCell ref="H33:I33"/>
    <mergeCell ref="B34:E34"/>
    <mergeCell ref="F40:G40"/>
    <mergeCell ref="H40:I40"/>
    <mergeCell ref="B38:E38"/>
    <mergeCell ref="F38:G38"/>
    <mergeCell ref="H38:I38"/>
    <mergeCell ref="B39:E39"/>
    <mergeCell ref="F39:G39"/>
    <mergeCell ref="H39:I39"/>
    <mergeCell ref="B40:E40"/>
    <mergeCell ref="F43:G43"/>
    <mergeCell ref="H43:I43"/>
    <mergeCell ref="B41:E41"/>
    <mergeCell ref="F41:G41"/>
    <mergeCell ref="H41:I41"/>
    <mergeCell ref="B42:E42"/>
    <mergeCell ref="F42:G42"/>
    <mergeCell ref="H42:I42"/>
    <mergeCell ref="B43:E43"/>
    <mergeCell ref="D78:D79"/>
    <mergeCell ref="D82:D84"/>
    <mergeCell ref="D120:E120"/>
    <mergeCell ref="F120:J120"/>
    <mergeCell ref="K120:M120"/>
    <mergeCell ref="D121:E121"/>
    <mergeCell ref="F121:H121"/>
    <mergeCell ref="D122:E122"/>
    <mergeCell ref="F122:H122"/>
    <mergeCell ref="D123:E123"/>
    <mergeCell ref="F123:M123"/>
    <mergeCell ref="E125:F125"/>
    <mergeCell ref="G125:H125"/>
    <mergeCell ref="I125:K125"/>
    <mergeCell ref="G126:H126"/>
    <mergeCell ref="I126:K126"/>
    <mergeCell ref="E71:G71"/>
    <mergeCell ref="E75:J75"/>
    <mergeCell ref="E76:J76"/>
    <mergeCell ref="E77:J77"/>
    <mergeCell ref="E78:J79"/>
    <mergeCell ref="E80:J80"/>
    <mergeCell ref="E81:J81"/>
    <mergeCell ref="D89:D90"/>
    <mergeCell ref="D93:D95"/>
    <mergeCell ref="D103:D104"/>
    <mergeCell ref="D107:D110"/>
    <mergeCell ref="E82:J84"/>
    <mergeCell ref="E86:J86"/>
    <mergeCell ref="E87:J87"/>
    <mergeCell ref="E88:J88"/>
    <mergeCell ref="E89:J90"/>
    <mergeCell ref="E91:J91"/>
    <mergeCell ref="E92:J92"/>
    <mergeCell ref="E93:J95"/>
    <mergeCell ref="E100:J100"/>
    <mergeCell ref="E101:J101"/>
    <mergeCell ref="E102:J102"/>
    <mergeCell ref="E103:J104"/>
    <mergeCell ref="E105:J105"/>
    <mergeCell ref="E106:J106"/>
    <mergeCell ref="E107:J110"/>
    <mergeCell ref="C116:G116"/>
    <mergeCell ref="H116:I116"/>
    <mergeCell ref="F118:M118"/>
    <mergeCell ref="D119:E119"/>
    <mergeCell ref="F119:H119"/>
    <mergeCell ref="I119:M119"/>
    <mergeCell ref="I122:J122"/>
    <mergeCell ref="K122:M122"/>
    <mergeCell ref="E126:F126"/>
    <mergeCell ref="E127:F127"/>
    <mergeCell ref="G127:H127"/>
    <mergeCell ref="I127:K127"/>
    <mergeCell ref="E128:F128"/>
    <mergeCell ref="G128:H128"/>
    <mergeCell ref="I128:K128"/>
    <mergeCell ref="F22:G22"/>
    <mergeCell ref="H22:I22"/>
    <mergeCell ref="B20:E20"/>
    <mergeCell ref="F20:G20"/>
    <mergeCell ref="H20:I20"/>
    <mergeCell ref="B21:E21"/>
    <mergeCell ref="F21:G21"/>
    <mergeCell ref="H21:I21"/>
    <mergeCell ref="B22:E22"/>
    <mergeCell ref="F25:G25"/>
    <mergeCell ref="H25:I25"/>
    <mergeCell ref="B23:E23"/>
    <mergeCell ref="F23:G23"/>
    <mergeCell ref="H23:I23"/>
    <mergeCell ref="B24:E24"/>
    <mergeCell ref="F24:G24"/>
    <mergeCell ref="H24:I24"/>
    <mergeCell ref="B25:E25"/>
    <mergeCell ref="F28:G28"/>
    <mergeCell ref="H28:I28"/>
    <mergeCell ref="B26:E26"/>
    <mergeCell ref="F26:G26"/>
    <mergeCell ref="H26:I26"/>
    <mergeCell ref="B27:E27"/>
    <mergeCell ref="F27:G27"/>
    <mergeCell ref="H27:I27"/>
    <mergeCell ref="B28:E28"/>
    <mergeCell ref="F31:G31"/>
    <mergeCell ref="H31:I31"/>
    <mergeCell ref="B29:E29"/>
    <mergeCell ref="F29:G29"/>
    <mergeCell ref="H29:I29"/>
    <mergeCell ref="B30:E30"/>
    <mergeCell ref="F30:G30"/>
    <mergeCell ref="H30:I30"/>
    <mergeCell ref="B31:E31"/>
    <mergeCell ref="G4:H7"/>
    <mergeCell ref="I4:I7"/>
    <mergeCell ref="J4:J7"/>
    <mergeCell ref="K4:K7"/>
    <mergeCell ref="L4:L7"/>
    <mergeCell ref="H13:I13"/>
    <mergeCell ref="A3:B3"/>
    <mergeCell ref="C3:D3"/>
    <mergeCell ref="E3:F3"/>
    <mergeCell ref="G3:H3"/>
    <mergeCell ref="A4:B7"/>
    <mergeCell ref="C4:D7"/>
    <mergeCell ref="E4:F7"/>
    <mergeCell ref="F16:G16"/>
    <mergeCell ref="H16:I16"/>
    <mergeCell ref="B14:E14"/>
    <mergeCell ref="F14:G14"/>
    <mergeCell ref="H14:I14"/>
    <mergeCell ref="B15:E15"/>
    <mergeCell ref="F15:G15"/>
    <mergeCell ref="H15:I15"/>
    <mergeCell ref="B16:E16"/>
    <mergeCell ref="F19:G19"/>
    <mergeCell ref="H19:I19"/>
    <mergeCell ref="B17:E17"/>
    <mergeCell ref="F17:G17"/>
    <mergeCell ref="H17:I17"/>
    <mergeCell ref="B18:E18"/>
    <mergeCell ref="F18:G18"/>
    <mergeCell ref="H18:I18"/>
    <mergeCell ref="B19:E19"/>
    <mergeCell ref="B35:E35"/>
    <mergeCell ref="F35:G35"/>
    <mergeCell ref="H35:I35"/>
    <mergeCell ref="F46:G46"/>
    <mergeCell ref="H46:I46"/>
    <mergeCell ref="B44:E44"/>
    <mergeCell ref="F44:G44"/>
    <mergeCell ref="H44:I44"/>
    <mergeCell ref="B45:E45"/>
    <mergeCell ref="F45:G45"/>
    <mergeCell ref="H45:I45"/>
    <mergeCell ref="B46:E46"/>
    <mergeCell ref="H154:J154"/>
    <mergeCell ref="K154:L154"/>
    <mergeCell ref="D155:E155"/>
    <mergeCell ref="F155:G155"/>
    <mergeCell ref="H155:J155"/>
    <mergeCell ref="D156:E156"/>
    <mergeCell ref="F156:G156"/>
    <mergeCell ref="H156:J156"/>
    <mergeCell ref="C160:G160"/>
    <mergeCell ref="H160:I160"/>
    <mergeCell ref="D150:E150"/>
    <mergeCell ref="D153:E153"/>
    <mergeCell ref="F153:G153"/>
    <mergeCell ref="H153:J153"/>
    <mergeCell ref="K153:L153"/>
    <mergeCell ref="D154:E154"/>
    <mergeCell ref="F154:G154"/>
    <mergeCell ref="G131:H131"/>
    <mergeCell ref="I131:K131"/>
    <mergeCell ref="E129:F129"/>
    <mergeCell ref="G129:H129"/>
    <mergeCell ref="I129:K129"/>
    <mergeCell ref="E130:F130"/>
    <mergeCell ref="G130:H130"/>
    <mergeCell ref="I130:K130"/>
    <mergeCell ref="E131:F131"/>
    <mergeCell ref="G134:H134"/>
    <mergeCell ref="I134:K134"/>
    <mergeCell ref="E132:F132"/>
    <mergeCell ref="G132:H132"/>
    <mergeCell ref="I132:K132"/>
    <mergeCell ref="E133:F133"/>
    <mergeCell ref="G133:H133"/>
    <mergeCell ref="I133:K133"/>
    <mergeCell ref="E134:F134"/>
    <mergeCell ref="G137:H137"/>
    <mergeCell ref="I137:K137"/>
    <mergeCell ref="E135:F135"/>
    <mergeCell ref="G135:H135"/>
    <mergeCell ref="I135:K135"/>
    <mergeCell ref="E136:F136"/>
    <mergeCell ref="G136:H136"/>
    <mergeCell ref="I136:K136"/>
    <mergeCell ref="E137:F137"/>
    <mergeCell ref="D147:E147"/>
    <mergeCell ref="F147:J147"/>
    <mergeCell ref="D148:E148"/>
    <mergeCell ref="F148:H148"/>
    <mergeCell ref="D149:E149"/>
    <mergeCell ref="F149:H149"/>
    <mergeCell ref="I149:J149"/>
    <mergeCell ref="H178:I178"/>
    <mergeCell ref="F180:M180"/>
    <mergeCell ref="D181:E181"/>
    <mergeCell ref="F181:H181"/>
    <mergeCell ref="I181:M181"/>
    <mergeCell ref="F182:J182"/>
    <mergeCell ref="K182:M182"/>
    <mergeCell ref="D182:E182"/>
    <mergeCell ref="D183:E183"/>
    <mergeCell ref="F183:H183"/>
    <mergeCell ref="I183:J183"/>
    <mergeCell ref="K183:M183"/>
    <mergeCell ref="F186:H186"/>
    <mergeCell ref="I186:K186"/>
    <mergeCell ref="E138:F138"/>
    <mergeCell ref="G138:H138"/>
    <mergeCell ref="I138:K138"/>
    <mergeCell ref="C143:G143"/>
    <mergeCell ref="H143:I143"/>
    <mergeCell ref="F145:M145"/>
    <mergeCell ref="D146:E146"/>
    <mergeCell ref="F146:H146"/>
    <mergeCell ref="I146:M146"/>
    <mergeCell ref="K147:M147"/>
    <mergeCell ref="J148:M148"/>
    <mergeCell ref="K149:M149"/>
    <mergeCell ref="F150:M150"/>
    <mergeCell ref="F162:M162"/>
    <mergeCell ref="F165:H165"/>
    <mergeCell ref="J165:M165"/>
    <mergeCell ref="D163:E163"/>
    <mergeCell ref="F163:H163"/>
    <mergeCell ref="I163:M163"/>
    <mergeCell ref="D164:E164"/>
    <mergeCell ref="F164:J164"/>
    <mergeCell ref="K164:M164"/>
    <mergeCell ref="D165:E165"/>
    <mergeCell ref="D166:E166"/>
    <mergeCell ref="F166:H166"/>
    <mergeCell ref="I166:J166"/>
    <mergeCell ref="K166:M166"/>
    <mergeCell ref="D167:E167"/>
    <mergeCell ref="F167:M167"/>
    <mergeCell ref="D170:E170"/>
    <mergeCell ref="K170:L170"/>
    <mergeCell ref="F170:G170"/>
    <mergeCell ref="H170:J170"/>
    <mergeCell ref="D171:E171"/>
    <mergeCell ref="F171:G171"/>
    <mergeCell ref="H171:J171"/>
    <mergeCell ref="K171:L171"/>
    <mergeCell ref="C178:G178"/>
    <mergeCell ref="F187:H187"/>
    <mergeCell ref="I187:K187"/>
    <mergeCell ref="F188:H188"/>
    <mergeCell ref="I188:K188"/>
    <mergeCell ref="F189:H189"/>
    <mergeCell ref="I189:K189"/>
    <mergeCell ref="I190:K190"/>
    <mergeCell ref="F190:H190"/>
    <mergeCell ref="C197:G197"/>
    <mergeCell ref="H197:I197"/>
    <mergeCell ref="L199:M199"/>
    <mergeCell ref="D200:E200"/>
    <mergeCell ref="F200:H200"/>
    <mergeCell ref="I200:M200"/>
    <mergeCell ref="D201:E201"/>
    <mergeCell ref="F201:J201"/>
    <mergeCell ref="K201:M201"/>
    <mergeCell ref="D202:E202"/>
    <mergeCell ref="F202:M202"/>
    <mergeCell ref="F203:H203"/>
    <mergeCell ref="J203:M203"/>
    <mergeCell ref="D203:E203"/>
    <mergeCell ref="D204:E204"/>
    <mergeCell ref="F204:I204"/>
    <mergeCell ref="D205:E205"/>
    <mergeCell ref="F205:M205"/>
    <mergeCell ref="D206:E206"/>
    <mergeCell ref="F206:H206"/>
    <mergeCell ref="F217:G217"/>
    <mergeCell ref="F218:G218"/>
    <mergeCell ref="I206:J206"/>
    <mergeCell ref="K206:M206"/>
    <mergeCell ref="F213:G213"/>
    <mergeCell ref="F214:G214"/>
    <mergeCell ref="F215:G215"/>
    <mergeCell ref="U215:Y223"/>
    <mergeCell ref="F216:G216"/>
    <mergeCell ref="J222:K222"/>
    <mergeCell ref="F223:H223"/>
    <mergeCell ref="J223:K223"/>
    <mergeCell ref="C224:G224"/>
    <mergeCell ref="H224:I224"/>
    <mergeCell ref="L226:M226"/>
    <mergeCell ref="D227:E227"/>
    <mergeCell ref="D230:E230"/>
    <mergeCell ref="D231:E231"/>
    <mergeCell ref="F231:I231"/>
    <mergeCell ref="F227:H227"/>
    <mergeCell ref="I227:M227"/>
    <mergeCell ref="D228:E228"/>
    <mergeCell ref="F228:J228"/>
    <mergeCell ref="K228:M228"/>
    <mergeCell ref="D229:E229"/>
    <mergeCell ref="G229:M229"/>
    <mergeCell ref="F230:H230"/>
    <mergeCell ref="J230:M230"/>
    <mergeCell ref="D232:E232"/>
    <mergeCell ref="F232:M232"/>
    <mergeCell ref="D233:E233"/>
    <mergeCell ref="F233:H233"/>
    <mergeCell ref="I233:J233"/>
    <mergeCell ref="K233:M233"/>
    <mergeCell ref="G241:H241"/>
    <mergeCell ref="G242:H242"/>
    <mergeCell ref="C244:G244"/>
    <mergeCell ref="H244:I244"/>
    <mergeCell ref="L246:M246"/>
    <mergeCell ref="D247:E247"/>
    <mergeCell ref="F247:H247"/>
    <mergeCell ref="I247:M247"/>
    <mergeCell ref="D248:E248"/>
    <mergeCell ref="F248:J248"/>
    <mergeCell ref="K248:M248"/>
    <mergeCell ref="D249:E251"/>
    <mergeCell ref="G249:M249"/>
    <mergeCell ref="G250:M250"/>
    <mergeCell ref="G251:M251"/>
    <mergeCell ref="D252:E252"/>
    <mergeCell ref="F252:H252"/>
    <mergeCell ref="J252:M252"/>
    <mergeCell ref="D253:E253"/>
    <mergeCell ref="F253:I253"/>
    <mergeCell ref="D254:E254"/>
    <mergeCell ref="F254:M254"/>
    <mergeCell ref="D255:E255"/>
    <mergeCell ref="F255:H255"/>
    <mergeCell ref="I255:J255"/>
    <mergeCell ref="K255:M255"/>
    <mergeCell ref="G261:H261"/>
    <mergeCell ref="G262:H262"/>
    <mergeCell ref="G263:H263"/>
    <mergeCell ref="G313:M313"/>
    <mergeCell ref="G314:M314"/>
    <mergeCell ref="D311:E311"/>
    <mergeCell ref="F311:H311"/>
    <mergeCell ref="I311:M311"/>
    <mergeCell ref="D312:E312"/>
    <mergeCell ref="F312:J312"/>
    <mergeCell ref="K312:M312"/>
    <mergeCell ref="G315:M315"/>
    <mergeCell ref="D313:E315"/>
    <mergeCell ref="D316:E316"/>
    <mergeCell ref="F316:H316"/>
    <mergeCell ref="J316:M316"/>
    <mergeCell ref="D317:E317"/>
    <mergeCell ref="F317:I317"/>
    <mergeCell ref="F318:M318"/>
    <mergeCell ref="D318:E318"/>
    <mergeCell ref="D319:E319"/>
    <mergeCell ref="F319:H319"/>
    <mergeCell ref="I319:J319"/>
    <mergeCell ref="K319:M319"/>
    <mergeCell ref="T322:V323"/>
    <mergeCell ref="X322:Z323"/>
    <mergeCell ref="D367:E367"/>
    <mergeCell ref="D368:E370"/>
    <mergeCell ref="G370:M370"/>
    <mergeCell ref="D371:E371"/>
    <mergeCell ref="F371:H371"/>
    <mergeCell ref="J371:M371"/>
    <mergeCell ref="F372:I372"/>
    <mergeCell ref="F373:M373"/>
    <mergeCell ref="D372:E372"/>
    <mergeCell ref="D373:E373"/>
    <mergeCell ref="D374:E374"/>
    <mergeCell ref="F374:H374"/>
    <mergeCell ref="I374:J374"/>
    <mergeCell ref="K374:M374"/>
    <mergeCell ref="G381:H381"/>
    <mergeCell ref="K339:M339"/>
    <mergeCell ref="G340:M340"/>
    <mergeCell ref="G341:M341"/>
    <mergeCell ref="G342:M342"/>
    <mergeCell ref="D340:E343"/>
    <mergeCell ref="D344:E344"/>
    <mergeCell ref="D345:E345"/>
    <mergeCell ref="D346:E346"/>
    <mergeCell ref="D347:E347"/>
    <mergeCell ref="D337:E337"/>
    <mergeCell ref="D338:E338"/>
    <mergeCell ref="F338:H338"/>
    <mergeCell ref="I338:M338"/>
    <mergeCell ref="D339:E339"/>
    <mergeCell ref="F339:J339"/>
    <mergeCell ref="G343:M343"/>
    <mergeCell ref="F344:H344"/>
    <mergeCell ref="J344:M344"/>
    <mergeCell ref="F345:I345"/>
    <mergeCell ref="F346:M346"/>
    <mergeCell ref="F347:H347"/>
    <mergeCell ref="I347:J347"/>
    <mergeCell ref="K347:M347"/>
    <mergeCell ref="G353:H353"/>
    <mergeCell ref="G354:H354"/>
    <mergeCell ref="G355:H355"/>
    <mergeCell ref="G356:H356"/>
    <mergeCell ref="G357:H357"/>
    <mergeCell ref="C363:G363"/>
    <mergeCell ref="H363:I363"/>
    <mergeCell ref="D414:E414"/>
    <mergeCell ref="F414:H414"/>
    <mergeCell ref="J414:M414"/>
    <mergeCell ref="D415:E415"/>
    <mergeCell ref="F415:H415"/>
    <mergeCell ref="I415:J415"/>
    <mergeCell ref="K415:M415"/>
    <mergeCell ref="D459:E459"/>
    <mergeCell ref="D460:E460"/>
    <mergeCell ref="F460:H460"/>
    <mergeCell ref="I460:J460"/>
    <mergeCell ref="K460:M460"/>
    <mergeCell ref="C466:G466"/>
    <mergeCell ref="H466:I466"/>
    <mergeCell ref="F468:M468"/>
    <mergeCell ref="F469:H469"/>
    <mergeCell ref="I469:M469"/>
    <mergeCell ref="F470:M470"/>
    <mergeCell ref="F471:M471"/>
    <mergeCell ref="F472:H472"/>
    <mergeCell ref="K472:M472"/>
    <mergeCell ref="C420:G420"/>
    <mergeCell ref="F422:M422"/>
    <mergeCell ref="D423:E423"/>
    <mergeCell ref="F423:H423"/>
    <mergeCell ref="I423:M423"/>
    <mergeCell ref="D424:E424"/>
    <mergeCell ref="F424:M424"/>
    <mergeCell ref="F433:H433"/>
    <mergeCell ref="I433:M433"/>
    <mergeCell ref="D425:E425"/>
    <mergeCell ref="F425:H425"/>
    <mergeCell ref="I425:J425"/>
    <mergeCell ref="K425:M425"/>
    <mergeCell ref="C430:G430"/>
    <mergeCell ref="F432:M432"/>
    <mergeCell ref="D433:E433"/>
    <mergeCell ref="D434:E434"/>
    <mergeCell ref="F434:M434"/>
    <mergeCell ref="D435:E435"/>
    <mergeCell ref="F435:H435"/>
    <mergeCell ref="I435:J435"/>
    <mergeCell ref="K435:M435"/>
    <mergeCell ref="H440:I440"/>
    <mergeCell ref="F442:M442"/>
    <mergeCell ref="F443:H443"/>
    <mergeCell ref="I443:M443"/>
    <mergeCell ref="F444:M444"/>
    <mergeCell ref="F445:M445"/>
    <mergeCell ref="I446:J446"/>
    <mergeCell ref="K446:M446"/>
    <mergeCell ref="F446:H446"/>
    <mergeCell ref="C455:G455"/>
    <mergeCell ref="F457:M457"/>
    <mergeCell ref="D458:E458"/>
    <mergeCell ref="F458:H458"/>
    <mergeCell ref="I458:M458"/>
    <mergeCell ref="F459:M459"/>
    <mergeCell ref="I472:J472"/>
    <mergeCell ref="H481:I481"/>
    <mergeCell ref="F483:M483"/>
    <mergeCell ref="F484:H484"/>
    <mergeCell ref="I484:M484"/>
    <mergeCell ref="F485:M485"/>
    <mergeCell ref="F486:M486"/>
    <mergeCell ref="F600:M600"/>
    <mergeCell ref="F601:H601"/>
    <mergeCell ref="I601:M601"/>
    <mergeCell ref="F602:M602"/>
    <mergeCell ref="F603:M603"/>
    <mergeCell ref="I604:J604"/>
    <mergeCell ref="K604:M604"/>
    <mergeCell ref="F604:H604"/>
    <mergeCell ref="C611:G611"/>
    <mergeCell ref="H611:I611"/>
    <mergeCell ref="F613:M613"/>
    <mergeCell ref="F614:H614"/>
    <mergeCell ref="I614:M614"/>
    <mergeCell ref="F615:M615"/>
    <mergeCell ref="F616:M616"/>
    <mergeCell ref="F617:H617"/>
    <mergeCell ref="I617:J617"/>
    <mergeCell ref="K617:M617"/>
    <mergeCell ref="C624:G624"/>
    <mergeCell ref="H624:I624"/>
    <mergeCell ref="F626:M626"/>
    <mergeCell ref="F627:H627"/>
    <mergeCell ref="I627:M627"/>
    <mergeCell ref="F628:M628"/>
    <mergeCell ref="F629:M629"/>
    <mergeCell ref="F630:H630"/>
    <mergeCell ref="I630:J630"/>
    <mergeCell ref="K630:M630"/>
    <mergeCell ref="C543:G543"/>
    <mergeCell ref="H543:I543"/>
    <mergeCell ref="F545:M545"/>
    <mergeCell ref="F546:H546"/>
    <mergeCell ref="I546:M546"/>
    <mergeCell ref="F547:M547"/>
    <mergeCell ref="F548:M548"/>
    <mergeCell ref="F549:H549"/>
    <mergeCell ref="I549:J549"/>
    <mergeCell ref="K549:M549"/>
    <mergeCell ref="C557:G557"/>
    <mergeCell ref="H557:I557"/>
    <mergeCell ref="F559:M559"/>
    <mergeCell ref="F560:H560"/>
    <mergeCell ref="I560:M560"/>
    <mergeCell ref="F561:M561"/>
    <mergeCell ref="F562:M562"/>
    <mergeCell ref="F563:H563"/>
    <mergeCell ref="I563:J563"/>
    <mergeCell ref="K563:M563"/>
    <mergeCell ref="C569:G569"/>
    <mergeCell ref="H569:I569"/>
    <mergeCell ref="F571:M571"/>
    <mergeCell ref="F572:H572"/>
    <mergeCell ref="I572:M572"/>
    <mergeCell ref="F573:M573"/>
    <mergeCell ref="F574:M574"/>
    <mergeCell ref="F575:H575"/>
    <mergeCell ref="I575:J575"/>
    <mergeCell ref="K575:M575"/>
    <mergeCell ref="C583:G583"/>
    <mergeCell ref="H583:I583"/>
    <mergeCell ref="F585:M585"/>
    <mergeCell ref="F586:H586"/>
    <mergeCell ref="I586:M586"/>
    <mergeCell ref="F587:M587"/>
    <mergeCell ref="F588:M588"/>
    <mergeCell ref="F589:H589"/>
    <mergeCell ref="I589:J589"/>
    <mergeCell ref="K589:M589"/>
    <mergeCell ref="C598:G598"/>
    <mergeCell ref="H598:I598"/>
    <mergeCell ref="C637:G637"/>
    <mergeCell ref="H637:I637"/>
    <mergeCell ref="F639:M639"/>
    <mergeCell ref="F640:H640"/>
    <mergeCell ref="I640:M640"/>
    <mergeCell ref="F641:M641"/>
    <mergeCell ref="F642:M642"/>
    <mergeCell ref="F643:H643"/>
    <mergeCell ref="I643:J643"/>
    <mergeCell ref="K643:M643"/>
    <mergeCell ref="C650:G650"/>
    <mergeCell ref="H650:I650"/>
    <mergeCell ref="F652:M652"/>
    <mergeCell ref="F653:H653"/>
    <mergeCell ref="I653:M653"/>
    <mergeCell ref="F654:M654"/>
    <mergeCell ref="F655:M655"/>
    <mergeCell ref="F656:H656"/>
    <mergeCell ref="I656:J656"/>
    <mergeCell ref="K656:M656"/>
    <mergeCell ref="C663:G663"/>
    <mergeCell ref="H663:I663"/>
    <mergeCell ref="F665:M665"/>
    <mergeCell ref="F666:H666"/>
    <mergeCell ref="I666:M666"/>
    <mergeCell ref="F667:M667"/>
    <mergeCell ref="F668:M668"/>
    <mergeCell ref="F669:H669"/>
    <mergeCell ref="I669:J669"/>
    <mergeCell ref="K669:M669"/>
    <mergeCell ref="C676:G676"/>
    <mergeCell ref="H676:I676"/>
    <mergeCell ref="F678:M678"/>
    <mergeCell ref="F679:H679"/>
    <mergeCell ref="I679:M679"/>
    <mergeCell ref="F680:M680"/>
    <mergeCell ref="F681:M681"/>
    <mergeCell ref="F682:H682"/>
    <mergeCell ref="I682:J682"/>
    <mergeCell ref="K682:M682"/>
    <mergeCell ref="C689:G689"/>
    <mergeCell ref="H689:I689"/>
    <mergeCell ref="F691:M691"/>
    <mergeCell ref="F692:H692"/>
    <mergeCell ref="I692:M692"/>
    <mergeCell ref="F693:M693"/>
    <mergeCell ref="F694:M694"/>
    <mergeCell ref="I695:J695"/>
    <mergeCell ref="K695:M695"/>
    <mergeCell ref="F695:H695"/>
    <mergeCell ref="C702:G702"/>
    <mergeCell ref="H702:I702"/>
    <mergeCell ref="F704:M704"/>
    <mergeCell ref="F705:H705"/>
    <mergeCell ref="I705:M705"/>
    <mergeCell ref="F706:M706"/>
    <mergeCell ref="F757:M757"/>
    <mergeCell ref="F758:H758"/>
    <mergeCell ref="I758:J758"/>
    <mergeCell ref="K758:M758"/>
    <mergeCell ref="F760:H760"/>
    <mergeCell ref="F761:H761"/>
    <mergeCell ref="F762:H762"/>
    <mergeCell ref="F763:H763"/>
    <mergeCell ref="F764:H764"/>
    <mergeCell ref="F765:H765"/>
    <mergeCell ref="F766:H766"/>
    <mergeCell ref="F767:H767"/>
    <mergeCell ref="F768:H768"/>
    <mergeCell ref="F769:H769"/>
    <mergeCell ref="D796:F796"/>
    <mergeCell ref="D797:F797"/>
    <mergeCell ref="D798:F798"/>
    <mergeCell ref="C800:F800"/>
    <mergeCell ref="E788:G788"/>
    <mergeCell ref="D790:F790"/>
    <mergeCell ref="D791:F791"/>
    <mergeCell ref="D792:F792"/>
    <mergeCell ref="D793:F793"/>
    <mergeCell ref="D794:F794"/>
    <mergeCell ref="D795:F795"/>
    <mergeCell ref="F707:M707"/>
    <mergeCell ref="F708:H708"/>
    <mergeCell ref="I708:J708"/>
    <mergeCell ref="K708:M708"/>
    <mergeCell ref="C716:F716"/>
    <mergeCell ref="H718:M718"/>
    <mergeCell ref="F719:H719"/>
    <mergeCell ref="I738:M738"/>
    <mergeCell ref="F739:M739"/>
    <mergeCell ref="F740:K740"/>
    <mergeCell ref="L740:M740"/>
    <mergeCell ref="I719:M719"/>
    <mergeCell ref="F720:M720"/>
    <mergeCell ref="F721:M721"/>
    <mergeCell ref="F722:H722"/>
    <mergeCell ref="I722:J722"/>
    <mergeCell ref="K722:M722"/>
    <mergeCell ref="F737:M737"/>
    <mergeCell ref="E744:H744"/>
    <mergeCell ref="E745:H745"/>
    <mergeCell ref="D737:E737"/>
    <mergeCell ref="D738:E738"/>
    <mergeCell ref="F738:H738"/>
    <mergeCell ref="D739:E739"/>
    <mergeCell ref="D740:E740"/>
    <mergeCell ref="D743:D747"/>
    <mergeCell ref="E743:H743"/>
    <mergeCell ref="E746:H746"/>
    <mergeCell ref="E747:H747"/>
    <mergeCell ref="C752:F752"/>
    <mergeCell ref="H754:M754"/>
    <mergeCell ref="F755:H755"/>
    <mergeCell ref="I755:M755"/>
    <mergeCell ref="F756:M756"/>
    <mergeCell ref="C779:F779"/>
    <mergeCell ref="E781:G781"/>
    <mergeCell ref="E782:G782"/>
    <mergeCell ref="E783:G783"/>
    <mergeCell ref="E784:G784"/>
    <mergeCell ref="E785:G785"/>
    <mergeCell ref="E787:G787"/>
    <mergeCell ref="F300:M300"/>
    <mergeCell ref="D301:E301"/>
    <mergeCell ref="F301:H301"/>
    <mergeCell ref="I301:M301"/>
    <mergeCell ref="D302:E302"/>
    <mergeCell ref="F302:M302"/>
    <mergeCell ref="D303:E303"/>
    <mergeCell ref="K303:M303"/>
    <mergeCell ref="F303:H303"/>
    <mergeCell ref="I303:J303"/>
    <mergeCell ref="F307:H307"/>
    <mergeCell ref="I307:J307"/>
    <mergeCell ref="C308:G308"/>
    <mergeCell ref="H308:I308"/>
    <mergeCell ref="L310:M310"/>
    <mergeCell ref="G264:H264"/>
    <mergeCell ref="G265:H265"/>
    <mergeCell ref="C269:G269"/>
    <mergeCell ref="H269:I269"/>
    <mergeCell ref="L271:M271"/>
    <mergeCell ref="F272:H272"/>
    <mergeCell ref="I272:M272"/>
    <mergeCell ref="G276:M276"/>
    <mergeCell ref="G277:M277"/>
    <mergeCell ref="D272:E272"/>
    <mergeCell ref="D273:E273"/>
    <mergeCell ref="F273:J273"/>
    <mergeCell ref="K273:M273"/>
    <mergeCell ref="D274:E277"/>
    <mergeCell ref="G274:M274"/>
    <mergeCell ref="G275:M275"/>
    <mergeCell ref="D278:E278"/>
    <mergeCell ref="F278:H278"/>
    <mergeCell ref="J278:M278"/>
    <mergeCell ref="D279:E279"/>
    <mergeCell ref="F279:I279"/>
    <mergeCell ref="D280:E280"/>
    <mergeCell ref="F280:M280"/>
    <mergeCell ref="D281:E281"/>
    <mergeCell ref="F281:H281"/>
    <mergeCell ref="I281:J281"/>
    <mergeCell ref="K281:M281"/>
    <mergeCell ref="K285:L285"/>
    <mergeCell ref="K286:L286"/>
    <mergeCell ref="M292:N292"/>
    <mergeCell ref="F294:H294"/>
    <mergeCell ref="S294:T294"/>
    <mergeCell ref="F295:H295"/>
    <mergeCell ref="S295:T295"/>
    <mergeCell ref="S296:T296"/>
    <mergeCell ref="S297:T297"/>
    <mergeCell ref="C298:G298"/>
    <mergeCell ref="G326:H326"/>
    <mergeCell ref="G327:H327"/>
    <mergeCell ref="G328:H328"/>
    <mergeCell ref="G329:H329"/>
    <mergeCell ref="C335:G335"/>
    <mergeCell ref="H335:I335"/>
    <mergeCell ref="F337:M337"/>
    <mergeCell ref="G368:M368"/>
    <mergeCell ref="G369:M369"/>
    <mergeCell ref="D365:E365"/>
    <mergeCell ref="F365:M365"/>
    <mergeCell ref="D366:E366"/>
    <mergeCell ref="F366:H366"/>
    <mergeCell ref="I366:M366"/>
    <mergeCell ref="F367:J367"/>
    <mergeCell ref="K367:M367"/>
    <mergeCell ref="G382:H382"/>
    <mergeCell ref="G383:H383"/>
    <mergeCell ref="G384:H384"/>
    <mergeCell ref="C387:G387"/>
    <mergeCell ref="H387:I387"/>
    <mergeCell ref="D389:E389"/>
    <mergeCell ref="F389:M389"/>
    <mergeCell ref="D390:E390"/>
    <mergeCell ref="F390:H390"/>
    <mergeCell ref="I390:M390"/>
    <mergeCell ref="D391:E391"/>
    <mergeCell ref="F391:J391"/>
    <mergeCell ref="K391:M391"/>
    <mergeCell ref="G392:M392"/>
    <mergeCell ref="D392:E392"/>
    <mergeCell ref="D393:E393"/>
    <mergeCell ref="F393:H393"/>
    <mergeCell ref="J393:M393"/>
    <mergeCell ref="D394:E394"/>
    <mergeCell ref="F394:I394"/>
    <mergeCell ref="F395:M395"/>
    <mergeCell ref="D395:E395"/>
    <mergeCell ref="D396:E396"/>
    <mergeCell ref="F396:H396"/>
    <mergeCell ref="I396:J396"/>
    <mergeCell ref="K396:M396"/>
    <mergeCell ref="J404:K404"/>
    <mergeCell ref="L404:N404"/>
    <mergeCell ref="F413:J413"/>
    <mergeCell ref="K413:M413"/>
    <mergeCell ref="H404:I404"/>
    <mergeCell ref="C409:G409"/>
    <mergeCell ref="F411:M411"/>
    <mergeCell ref="D412:E412"/>
    <mergeCell ref="F412:H412"/>
    <mergeCell ref="I412:M412"/>
    <mergeCell ref="D413:E413"/>
    <mergeCell ref="F487:H487"/>
    <mergeCell ref="I487:J487"/>
    <mergeCell ref="K487:M487"/>
    <mergeCell ref="C493:G493"/>
    <mergeCell ref="H493:I493"/>
    <mergeCell ref="F495:M495"/>
    <mergeCell ref="F496:H496"/>
    <mergeCell ref="I496:M496"/>
    <mergeCell ref="F497:M497"/>
    <mergeCell ref="F498:M498"/>
    <mergeCell ref="F499:H499"/>
    <mergeCell ref="I499:J499"/>
    <mergeCell ref="K499:M499"/>
    <mergeCell ref="C505:G505"/>
    <mergeCell ref="I511:J511"/>
    <mergeCell ref="K511:M511"/>
    <mergeCell ref="H505:I505"/>
    <mergeCell ref="F507:M507"/>
    <mergeCell ref="F508:H508"/>
    <mergeCell ref="I508:M508"/>
    <mergeCell ref="F509:M509"/>
    <mergeCell ref="F510:M510"/>
    <mergeCell ref="F511:H511"/>
    <mergeCell ref="F514:G514"/>
    <mergeCell ref="C516:G516"/>
    <mergeCell ref="H516:I516"/>
    <mergeCell ref="F518:M518"/>
    <mergeCell ref="F519:H519"/>
    <mergeCell ref="I519:M519"/>
    <mergeCell ref="F520:M520"/>
    <mergeCell ref="F521:M521"/>
    <mergeCell ref="F522:H522"/>
    <mergeCell ref="I522:J522"/>
    <mergeCell ref="K522:M522"/>
    <mergeCell ref="C529:G529"/>
    <mergeCell ref="H529:I529"/>
    <mergeCell ref="F531:M531"/>
    <mergeCell ref="F532:H532"/>
    <mergeCell ref="I532:M532"/>
    <mergeCell ref="F533:M533"/>
    <mergeCell ref="F534:M534"/>
    <mergeCell ref="F535:H535"/>
    <mergeCell ref="I535:J535"/>
    <mergeCell ref="K535:M535"/>
  </mergeCells>
  <conditionalFormatting sqref="B14:H35 J15:L15 I17:I35 B38 F38 H38">
    <cfRule type="containsBlanks" dxfId="24" priority="1">
      <formula>LEN(TRIM(B14))=0</formula>
    </cfRule>
  </conditionalFormatting>
  <conditionalFormatting sqref="B14:H35 J15:L15 I17:I35 B38 F38 H38">
    <cfRule type="notContainsText" dxfId="3" priority="2" operator="notContains" text="FIX">
      <formula>ISERROR(SEARCH(("FIX"),(B14)))</formula>
    </cfRule>
  </conditionalFormatting>
  <conditionalFormatting sqref="B38:H51">
    <cfRule type="containsBlanks" dxfId="24" priority="3">
      <formula>LEN(TRIM(B38))=0</formula>
    </cfRule>
  </conditionalFormatting>
  <conditionalFormatting sqref="B38:H51">
    <cfRule type="notContainsText" dxfId="3" priority="4" operator="notContains" text="FIX">
      <formula>ISERROR(SEARCH(("FIX"),(B38)))</formula>
    </cfRule>
  </conditionalFormatting>
  <conditionalFormatting sqref="D117 D144 D161 K201:M201 K228:M228 K248:M248 K273:M273 K312:M312 K339:M339 K367:M367 K391:M391 K413 E787:G788">
    <cfRule type="containsBlanks" dxfId="25" priority="5">
      <formula>LEN(TRIM(D117))=0</formula>
    </cfRule>
  </conditionalFormatting>
  <conditionalFormatting sqref="D179">
    <cfRule type="containsBlanks" dxfId="26" priority="6">
      <formula>LEN(TRIM(D179))=0</formula>
    </cfRule>
  </conditionalFormatting>
  <conditionalFormatting sqref="K413:M413">
    <cfRule type="containsBlanks" dxfId="25" priority="7">
      <formula>LEN(TRIM(K413))=0</formula>
    </cfRule>
  </conditionalFormatting>
  <conditionalFormatting sqref="E781:G785">
    <cfRule type="containsBlanks" dxfId="25" priority="8">
      <formula>LEN(TRIM(E781))=0</formula>
    </cfRule>
  </conditionalFormatting>
  <dataValidations>
    <dataValidation type="list" allowBlank="1" sqref="E75 E86 E100">
      <formula1>'触らない'!$K$3:$K$20</formula1>
    </dataValidation>
    <dataValidation type="list" allowBlank="1" sqref="F445 F471 F486 F498 F510 F521 F534 F548 F562 F574 F588 F603 F616 F629 F642 F655 F668 F681 F694 F707">
      <formula1>'触らない'!$J$3:$J$26</formula1>
    </dataValidation>
    <dataValidation type="list" allowBlank="1" sqref="H116 H143 H160 H178 H197 H224 H244 H269 H308 H335 H363 H387 H440 H466 H481 H493 H505 H516 H529 H543 H557 H569 H583 H598 H611 H624 H637 H650 H663 H676 H689 H702">
      <formula1>'触らない'!$A$12:$A$13</formula1>
    </dataValidation>
    <dataValidation type="list" allowBlank="1" sqref="J116 J143 J160 J178 J197 J224 J244 J269 J308 J335 J363 J387 J409 J420 J430 J440 J455 J466 J481 J493 J505 J516 J529 J543 J557 J569 J583 J598 J611 J624 J637 J650 J663 J676 J689 J702 I716 I752 G779 G800">
      <formula1>"FIX"</formula1>
    </dataValidation>
    <dataValidation type="list" allowBlank="1" sqref="E88 E102">
      <formula1>'触らない'!$A$41:$A$44</formula1>
    </dataValidation>
    <dataValidation type="list" allowBlank="1" sqref="K228 K248 K273 K312 K339 K367 K391 K413">
      <formula1>'触らない'!$E$4:$E$50</formula1>
    </dataValidation>
    <dataValidation type="list" allowBlank="1" sqref="E781 E785">
      <formula1>"有り,無し"</formula1>
    </dataValidation>
    <dataValidation type="list" allowBlank="1" sqref="F119 F146 F163 F181 F200 F227 F247 F272 F311 F338 F366 F390 F412 F423 F433 F443 F458 F469 F484 F496 F508 F519 F532 F546 F560 F572 F586 F601 F614 F627 F640 F653 F666 F679 F692 F705 F719 F755">
      <formula1>'触らない'!$C$3:$C$50</formula1>
    </dataValidation>
    <dataValidation type="list" allowBlank="1" sqref="K120 K147 K164">
      <formula1>'触らない'!$A$22:$A$26</formula1>
    </dataValidation>
    <dataValidation type="list" allowBlank="1" sqref="E77">
      <formula1>"スタンプ,ルビー,キャラ,チケット"</formula1>
    </dataValidation>
    <dataValidation type="list" allowBlank="1" sqref="F738">
      <formula1>'触らない'!$C$3:$C$35</formula1>
    </dataValidation>
    <dataValidation type="list" allowBlank="1" sqref="K182">
      <formula1>'触らない'!$A$22:$A$25</formula1>
    </dataValidation>
    <dataValidation type="list" allowBlank="1" sqref="F204 F231 F253 F279 F317 F345 F372 F394">
      <formula1>'触らない'!$A$3:$A$4</formula1>
    </dataValidation>
    <dataValidation type="list" allowBlank="1" sqref="F721 F757">
      <formula1>'触らない'!$A$28:$A$29</formula1>
    </dataValidation>
    <dataValidation type="list" allowBlank="1" sqref="K201">
      <formula1>'触らない'!$E$4:$E$22</formula1>
    </dataValidation>
  </dataValidations>
  <hyperlinks>
    <hyperlink display="目次へ" location="null!B19" ref="I64"/>
    <hyperlink display="目次へ" location="null!B19" ref="I114"/>
    <hyperlink display="目次へ" location="null!A11" ref="N116"/>
    <hyperlink display="目次へ" location="null!A11" ref="N143"/>
    <hyperlink display="目次へ" location="null!A11" ref="N160"/>
    <hyperlink display="目次へ" location="null!A11" ref="N178"/>
    <hyperlink display="目次へ" location="null!B19" ref="I195"/>
    <hyperlink display="目次へ" location="null!A11" ref="N197"/>
    <hyperlink display="目次へ" location="null!A11" ref="N224"/>
    <hyperlink display="目次へ" location="null!A11" ref="N244"/>
    <hyperlink display="目次へ" location="null!A11" ref="N269"/>
    <hyperlink display="目次へ" location="null!A11" ref="N298"/>
    <hyperlink display="目次へ" location="null!A11" ref="N308"/>
    <hyperlink display="目次へ" location="null!A11" ref="N335"/>
    <hyperlink display="目次へ" location="null!B19" ref="N363"/>
    <hyperlink display="目次へ" location="null!B19" ref="N387"/>
    <hyperlink display="目次へ" location="null!A11" ref="N409"/>
    <hyperlink display="目次へ" location="null!A11" ref="N420"/>
    <hyperlink display="目次へ" location="null!A11" ref="N430"/>
    <hyperlink display="目次へ" location="null!B19" ref="N440"/>
    <hyperlink display="目次へ" location="null!A11" ref="N455"/>
    <hyperlink display="目次へ" location="null!B19" ref="N466"/>
    <hyperlink display="目次へ" location="null!B19" ref="N481"/>
    <hyperlink display="目次へ" location="null!B19" ref="N493"/>
    <hyperlink display="目次へ" location="null!B19" ref="N505"/>
    <hyperlink display="目次へ" location="null!B19" ref="N516"/>
    <hyperlink display="目次へ" location="null!B19" ref="N529"/>
    <hyperlink display="目次へ" location="null!B19" ref="N543"/>
    <hyperlink display="目次へ" location="null!B19" ref="N557"/>
    <hyperlink display="目次へ" location="null!B19" ref="N569"/>
    <hyperlink display="目次へ" location="null!B19" ref="N583"/>
    <hyperlink display="目次へ" location="null!B19" ref="N598"/>
    <hyperlink display="目次へ" location="null!B19" ref="N611"/>
    <hyperlink display="目次へ" location="null!B19" ref="N624"/>
    <hyperlink display="目次へ" location="null!B19" ref="N637"/>
    <hyperlink display="目次へ" location="null!B19" ref="N650"/>
    <hyperlink display="目次へ" location="null!B19" ref="N663"/>
    <hyperlink display="目次へ" location="null!B19" ref="N676"/>
    <hyperlink display="目次へ" location="null!B19" ref="N689"/>
    <hyperlink display="目次へ" location="null!B19" ref="N702"/>
    <hyperlink display="目次へ" location="null!B19" ref="M716"/>
    <hyperlink display="目次へ" location="null!B19" ref="M735"/>
    <hyperlink display="目次へ" location="null!B19" ref="M752"/>
  </hyperlin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25"/>
    <col customWidth="1" min="2" max="2" width="29.0"/>
    <col customWidth="1" min="3" max="3" width="31.25"/>
    <col customWidth="1" min="4" max="4" width="10.38"/>
    <col customWidth="1" min="5" max="5" width="14.63"/>
    <col customWidth="1" min="6" max="6" width="34.88"/>
    <col customWidth="1" min="7" max="7" width="28.25"/>
    <col customWidth="1" min="8" max="8" width="6.88"/>
    <col customWidth="1" min="9" max="9" width="10.88"/>
    <col customWidth="1" min="10" max="10" width="9.63"/>
    <col customWidth="1" min="11" max="11" width="9.88"/>
    <col customWidth="1" min="12" max="12" width="18.25"/>
  </cols>
  <sheetData>
    <row r="1" ht="27.0" customHeight="1">
      <c r="A1" s="957" t="s">
        <v>616</v>
      </c>
      <c r="B1" s="958" t="s">
        <v>776</v>
      </c>
      <c r="C1" s="958" t="s">
        <v>777</v>
      </c>
      <c r="D1" s="959"/>
      <c r="E1" s="562"/>
      <c r="F1" s="149"/>
      <c r="G1" s="149"/>
      <c r="H1" s="562"/>
      <c r="I1" s="562"/>
      <c r="J1" s="562"/>
      <c r="K1" s="562"/>
      <c r="L1" s="960"/>
    </row>
    <row r="2">
      <c r="A2" s="961" t="s">
        <v>621</v>
      </c>
      <c r="B2" s="961" t="s">
        <v>622</v>
      </c>
      <c r="C2" s="962" t="s">
        <v>174</v>
      </c>
      <c r="D2" s="963" t="s">
        <v>778</v>
      </c>
      <c r="E2" s="964" t="s">
        <v>633</v>
      </c>
      <c r="F2" s="965" t="s">
        <v>634</v>
      </c>
      <c r="G2" s="966" t="s">
        <v>635</v>
      </c>
      <c r="H2" s="964" t="s">
        <v>632</v>
      </c>
      <c r="I2" s="964" t="s">
        <v>636</v>
      </c>
      <c r="J2" s="967" t="s">
        <v>637</v>
      </c>
      <c r="K2" s="968" t="s">
        <v>638</v>
      </c>
      <c r="L2" s="969" t="s">
        <v>779</v>
      </c>
    </row>
    <row r="3">
      <c r="A3" s="970"/>
      <c r="B3" s="971"/>
      <c r="C3" s="972"/>
      <c r="D3" s="584"/>
      <c r="E3" s="602"/>
      <c r="F3" s="277"/>
      <c r="G3" s="973"/>
      <c r="H3" s="590"/>
      <c r="I3" s="622"/>
      <c r="J3" s="592"/>
      <c r="K3" s="592"/>
      <c r="L3" s="974"/>
    </row>
    <row r="4">
      <c r="A4" s="970"/>
      <c r="B4" s="971"/>
      <c r="C4" s="975"/>
      <c r="D4" s="584"/>
      <c r="E4" s="602"/>
      <c r="F4" s="620"/>
      <c r="G4" s="973"/>
      <c r="H4" s="590"/>
      <c r="I4" s="622"/>
      <c r="J4" s="592"/>
      <c r="K4" s="592"/>
      <c r="L4" s="974"/>
    </row>
    <row r="5">
      <c r="A5" s="970"/>
      <c r="B5" s="971"/>
      <c r="C5" s="975"/>
      <c r="D5" s="584"/>
      <c r="E5" s="602"/>
      <c r="F5" s="588"/>
      <c r="G5" s="973"/>
      <c r="H5" s="590"/>
      <c r="I5" s="622"/>
      <c r="J5" s="592"/>
      <c r="K5" s="592"/>
      <c r="L5" s="974"/>
    </row>
    <row r="6">
      <c r="A6" s="976"/>
      <c r="B6" s="976"/>
      <c r="C6" s="975"/>
      <c r="D6" s="584"/>
      <c r="E6" s="602"/>
      <c r="F6" s="620"/>
      <c r="G6" s="973"/>
      <c r="H6" s="590"/>
      <c r="I6" s="622"/>
      <c r="J6" s="592"/>
      <c r="K6" s="592"/>
      <c r="L6" s="974"/>
    </row>
    <row r="7">
      <c r="A7" s="970"/>
      <c r="B7" s="971"/>
      <c r="C7" s="975"/>
      <c r="D7" s="584"/>
      <c r="E7" s="602"/>
      <c r="F7" s="973"/>
      <c r="G7" s="973"/>
      <c r="H7" s="590"/>
      <c r="I7" s="622"/>
      <c r="J7" s="592"/>
      <c r="K7" s="592"/>
      <c r="L7" s="974"/>
    </row>
    <row r="8">
      <c r="A8" s="970"/>
      <c r="B8" s="970"/>
      <c r="C8" s="975"/>
      <c r="D8" s="584"/>
      <c r="E8" s="602"/>
      <c r="F8" s="277"/>
      <c r="G8" s="977"/>
      <c r="H8" s="590"/>
      <c r="I8" s="622"/>
      <c r="J8" s="592"/>
      <c r="K8" s="592"/>
      <c r="L8" s="974"/>
    </row>
    <row r="9">
      <c r="A9" s="970"/>
      <c r="B9" s="971"/>
      <c r="C9" s="975"/>
      <c r="D9" s="584"/>
      <c r="E9" s="602"/>
      <c r="F9" s="977"/>
      <c r="G9" s="277"/>
      <c r="H9" s="590"/>
      <c r="I9" s="622"/>
      <c r="J9" s="592"/>
      <c r="K9" s="592"/>
      <c r="L9" s="974"/>
    </row>
    <row r="10">
      <c r="A10" s="970"/>
      <c r="B10" s="971"/>
      <c r="C10" s="975"/>
      <c r="D10" s="584"/>
      <c r="E10" s="602"/>
      <c r="F10" s="978"/>
      <c r="G10" s="277"/>
      <c r="H10" s="590"/>
      <c r="I10" s="622"/>
      <c r="J10" s="592"/>
      <c r="K10" s="592"/>
      <c r="L10" s="974"/>
    </row>
    <row r="11">
      <c r="A11" s="970"/>
      <c r="B11" s="971"/>
      <c r="C11" s="975"/>
      <c r="D11" s="584"/>
      <c r="E11" s="602"/>
      <c r="F11" s="277"/>
      <c r="G11" s="277"/>
      <c r="H11" s="590"/>
      <c r="I11" s="622"/>
      <c r="J11" s="592"/>
      <c r="K11" s="592"/>
      <c r="L11" s="974"/>
    </row>
    <row r="12">
      <c r="A12" s="970"/>
      <c r="B12" s="971"/>
      <c r="C12" s="975"/>
      <c r="D12" s="584"/>
      <c r="E12" s="602"/>
      <c r="F12" s="979"/>
      <c r="G12" s="277"/>
      <c r="H12" s="590"/>
      <c r="I12" s="622"/>
      <c r="J12" s="592"/>
      <c r="K12" s="592"/>
      <c r="L12" s="974"/>
    </row>
    <row r="13">
      <c r="A13" s="970"/>
      <c r="B13" s="971"/>
      <c r="C13" s="975"/>
      <c r="D13" s="584"/>
      <c r="E13" s="602"/>
      <c r="F13" s="979"/>
      <c r="G13" s="277"/>
      <c r="H13" s="590"/>
      <c r="I13" s="622"/>
      <c r="J13" s="592"/>
      <c r="K13" s="592"/>
      <c r="L13" s="974"/>
    </row>
    <row r="14">
      <c r="A14" s="970"/>
      <c r="B14" s="971"/>
      <c r="C14" s="975"/>
      <c r="D14" s="584"/>
      <c r="E14" s="602"/>
      <c r="F14" s="277"/>
      <c r="G14" s="277"/>
      <c r="H14" s="590"/>
      <c r="I14" s="622"/>
      <c r="J14" s="592"/>
      <c r="K14" s="592"/>
      <c r="L14" s="974"/>
    </row>
    <row r="15">
      <c r="A15" s="970"/>
      <c r="B15" s="971"/>
      <c r="C15" s="975"/>
      <c r="D15" s="584"/>
      <c r="E15" s="602"/>
      <c r="F15" s="978"/>
      <c r="G15" s="277"/>
      <c r="H15" s="590"/>
      <c r="I15" s="591"/>
      <c r="J15" s="592"/>
      <c r="K15" s="592"/>
      <c r="L15" s="974"/>
    </row>
    <row r="16">
      <c r="A16" s="970"/>
      <c r="B16" s="970"/>
      <c r="C16" s="975"/>
      <c r="D16" s="584"/>
      <c r="E16" s="602"/>
      <c r="F16" s="980"/>
      <c r="G16" s="277"/>
      <c r="H16" s="590"/>
      <c r="I16" s="591"/>
      <c r="J16" s="592"/>
      <c r="K16" s="592"/>
      <c r="L16" s="974"/>
    </row>
    <row r="17">
      <c r="A17" s="970"/>
      <c r="B17" s="970"/>
      <c r="C17" s="975"/>
      <c r="D17" s="584"/>
      <c r="E17" s="602"/>
      <c r="F17" s="978"/>
      <c r="G17" s="277"/>
      <c r="H17" s="590"/>
      <c r="I17" s="591"/>
      <c r="J17" s="592"/>
      <c r="K17" s="592"/>
      <c r="L17" s="974"/>
    </row>
    <row r="18">
      <c r="A18" s="970"/>
      <c r="B18" s="971"/>
      <c r="C18" s="975"/>
      <c r="D18" s="584"/>
      <c r="E18" s="602"/>
      <c r="F18" s="277"/>
      <c r="G18" s="277"/>
      <c r="H18" s="590"/>
      <c r="I18" s="591"/>
      <c r="J18" s="592"/>
      <c r="K18" s="592"/>
      <c r="L18" s="974"/>
    </row>
    <row r="19">
      <c r="A19" s="970"/>
      <c r="B19" s="971"/>
      <c r="C19" s="975"/>
      <c r="D19" s="584"/>
      <c r="E19" s="602"/>
      <c r="F19" s="978"/>
      <c r="G19" s="277"/>
      <c r="H19" s="590"/>
      <c r="I19" s="591"/>
      <c r="J19" s="592"/>
      <c r="K19" s="592"/>
      <c r="L19" s="974"/>
    </row>
    <row r="20">
      <c r="A20" s="970"/>
      <c r="B20" s="971"/>
      <c r="C20" s="975"/>
      <c r="D20" s="584"/>
      <c r="E20" s="602"/>
      <c r="F20" s="978"/>
      <c r="G20" s="277"/>
      <c r="H20" s="590"/>
      <c r="I20" s="591"/>
      <c r="J20" s="592"/>
      <c r="K20" s="592"/>
      <c r="L20" s="974"/>
    </row>
    <row r="21">
      <c r="A21" s="970"/>
      <c r="B21" s="981"/>
      <c r="C21" s="975"/>
      <c r="D21" s="584"/>
      <c r="E21" s="602"/>
      <c r="F21" s="973"/>
      <c r="G21" s="973"/>
      <c r="H21" s="590"/>
      <c r="I21" s="591"/>
      <c r="J21" s="592"/>
      <c r="K21" s="592"/>
      <c r="L21" s="974"/>
    </row>
    <row r="22">
      <c r="A22" s="970"/>
      <c r="B22" s="982"/>
      <c r="C22" s="983"/>
      <c r="D22" s="984"/>
      <c r="E22" s="985"/>
      <c r="F22" s="986"/>
      <c r="G22" s="987"/>
      <c r="H22" s="628"/>
      <c r="I22" s="988"/>
      <c r="J22" s="630"/>
      <c r="K22" s="630"/>
      <c r="L22" s="974"/>
    </row>
    <row r="23" ht="13.5" customHeight="1">
      <c r="A23" s="989" t="s">
        <v>780</v>
      </c>
      <c r="B23" s="989" t="s">
        <v>780</v>
      </c>
      <c r="C23" s="990"/>
      <c r="D23" s="991"/>
      <c r="E23" s="992"/>
      <c r="F23" s="993"/>
      <c r="G23" s="993"/>
      <c r="H23" s="992"/>
      <c r="I23" s="992"/>
      <c r="J23" s="992"/>
      <c r="K23" s="992"/>
      <c r="L23" s="994"/>
    </row>
    <row r="24">
      <c r="A24" s="970"/>
      <c r="B24" s="970"/>
      <c r="C24" s="975"/>
      <c r="D24" s="584"/>
      <c r="E24" s="602"/>
      <c r="F24" s="277"/>
      <c r="G24" s="277"/>
      <c r="H24" s="590"/>
      <c r="I24" s="622"/>
      <c r="J24" s="592"/>
      <c r="K24" s="592"/>
      <c r="L24" s="974"/>
    </row>
    <row r="25">
      <c r="A25" s="970"/>
      <c r="B25" s="970"/>
      <c r="C25" s="975"/>
      <c r="D25" s="584"/>
      <c r="E25" s="602"/>
      <c r="F25" s="277"/>
      <c r="G25" s="277"/>
      <c r="H25" s="590"/>
      <c r="I25" s="622"/>
      <c r="J25" s="592"/>
      <c r="K25" s="592"/>
      <c r="L25" s="974"/>
    </row>
    <row r="26">
      <c r="A26" s="970"/>
      <c r="B26" s="971"/>
      <c r="C26" s="975"/>
      <c r="D26" s="584"/>
      <c r="E26" s="602"/>
      <c r="F26" s="277"/>
      <c r="G26" s="277"/>
      <c r="H26" s="590"/>
      <c r="I26" s="622"/>
      <c r="J26" s="592"/>
      <c r="K26" s="592"/>
      <c r="L26" s="974"/>
    </row>
    <row r="27">
      <c r="A27" s="970"/>
      <c r="B27" s="971"/>
      <c r="C27" s="975"/>
      <c r="D27" s="584"/>
      <c r="E27" s="602"/>
      <c r="F27" s="277"/>
      <c r="G27" s="277"/>
      <c r="H27" s="590"/>
      <c r="I27" s="622"/>
      <c r="J27" s="592"/>
      <c r="K27" s="592"/>
      <c r="L27" s="974"/>
    </row>
    <row r="28">
      <c r="A28" s="970"/>
      <c r="B28" s="971"/>
      <c r="C28" s="975"/>
      <c r="D28" s="995"/>
      <c r="E28" s="587"/>
      <c r="F28" s="277"/>
      <c r="G28" s="277"/>
      <c r="H28" s="590"/>
      <c r="I28" s="591"/>
      <c r="J28" s="592"/>
      <c r="K28" s="592"/>
      <c r="L28" s="974"/>
    </row>
    <row r="29">
      <c r="A29" s="970"/>
      <c r="B29" s="971"/>
      <c r="C29" s="975"/>
      <c r="D29" s="584"/>
      <c r="E29" s="602"/>
      <c r="F29" s="277"/>
      <c r="G29" s="277"/>
      <c r="H29" s="590"/>
      <c r="I29" s="622"/>
      <c r="J29" s="592"/>
      <c r="K29" s="592"/>
      <c r="L29" s="974"/>
    </row>
    <row r="30">
      <c r="A30" s="970"/>
      <c r="B30" s="971"/>
      <c r="C30" s="975"/>
      <c r="D30" s="584"/>
      <c r="E30" s="602"/>
      <c r="F30" s="277"/>
      <c r="G30" s="277"/>
      <c r="H30" s="590"/>
      <c r="I30" s="622"/>
      <c r="J30" s="592"/>
      <c r="K30" s="592"/>
      <c r="L30" s="974"/>
    </row>
    <row r="31">
      <c r="A31" s="970"/>
      <c r="B31" s="971"/>
      <c r="C31" s="975"/>
      <c r="D31" s="584"/>
      <c r="E31" s="602"/>
      <c r="F31" s="277"/>
      <c r="G31" s="277"/>
      <c r="H31" s="590"/>
      <c r="I31" s="622"/>
      <c r="J31" s="592"/>
      <c r="K31" s="592"/>
      <c r="L31" s="974"/>
    </row>
    <row r="32">
      <c r="A32" s="970"/>
      <c r="B32" s="971"/>
      <c r="C32" s="975"/>
      <c r="D32" s="584"/>
      <c r="E32" s="602"/>
      <c r="F32" s="277"/>
      <c r="G32" s="277"/>
      <c r="H32" s="590"/>
      <c r="I32" s="622"/>
      <c r="J32" s="592"/>
      <c r="K32" s="592"/>
      <c r="L32" s="974"/>
    </row>
    <row r="33">
      <c r="A33" s="970"/>
      <c r="B33" s="971"/>
      <c r="C33" s="996"/>
      <c r="D33" s="584"/>
      <c r="E33" s="602"/>
      <c r="F33" s="277"/>
      <c r="G33" s="973"/>
      <c r="H33" s="590"/>
      <c r="I33" s="988"/>
      <c r="J33" s="592"/>
      <c r="K33" s="592"/>
      <c r="L33" s="974"/>
    </row>
    <row r="34">
      <c r="A34" s="970"/>
      <c r="B34" s="970"/>
      <c r="C34" s="975"/>
      <c r="D34" s="584"/>
      <c r="E34" s="602"/>
      <c r="F34" s="277"/>
      <c r="G34" s="277"/>
      <c r="H34" s="590"/>
      <c r="I34" s="988"/>
      <c r="J34" s="592"/>
      <c r="K34" s="592"/>
      <c r="L34" s="974"/>
    </row>
    <row r="35">
      <c r="A35" s="970"/>
      <c r="B35" s="970"/>
      <c r="C35" s="975"/>
      <c r="D35" s="584"/>
      <c r="E35" s="602"/>
      <c r="F35" s="277"/>
      <c r="G35" s="997"/>
      <c r="H35" s="590"/>
      <c r="I35" s="988"/>
      <c r="J35" s="592"/>
      <c r="K35" s="592"/>
      <c r="L35" s="974"/>
    </row>
    <row r="36">
      <c r="A36" s="970"/>
      <c r="B36" s="971"/>
      <c r="C36" s="996"/>
      <c r="D36" s="584"/>
      <c r="E36" s="602"/>
      <c r="F36" s="277"/>
      <c r="G36" s="973"/>
      <c r="H36" s="590"/>
      <c r="I36" s="988"/>
      <c r="J36" s="592"/>
      <c r="K36" s="592"/>
      <c r="L36" s="974"/>
    </row>
    <row r="37">
      <c r="A37" s="970"/>
      <c r="B37" s="981"/>
      <c r="C37" s="996"/>
      <c r="D37" s="584"/>
      <c r="E37" s="602"/>
      <c r="F37" s="277"/>
      <c r="G37" s="973"/>
      <c r="H37" s="590"/>
      <c r="I37" s="988"/>
      <c r="J37" s="592"/>
      <c r="K37" s="592"/>
      <c r="L37" s="974"/>
    </row>
    <row r="38">
      <c r="A38" s="970"/>
      <c r="B38" s="971"/>
      <c r="C38" s="996"/>
      <c r="D38" s="584"/>
      <c r="E38" s="602"/>
      <c r="F38" s="277"/>
      <c r="G38" s="973"/>
      <c r="H38" s="590"/>
      <c r="I38" s="988"/>
      <c r="J38" s="592"/>
      <c r="K38" s="592"/>
      <c r="L38" s="974"/>
    </row>
    <row r="39">
      <c r="A39" s="970"/>
      <c r="B39" s="971"/>
      <c r="C39" s="996"/>
      <c r="D39" s="584"/>
      <c r="E39" s="602"/>
      <c r="F39" s="277"/>
      <c r="G39" s="973"/>
      <c r="H39" s="590"/>
      <c r="I39" s="988"/>
      <c r="J39" s="592"/>
      <c r="K39" s="592"/>
      <c r="L39" s="974"/>
    </row>
    <row r="40">
      <c r="A40" s="970"/>
      <c r="B40" s="971"/>
      <c r="C40" s="996"/>
      <c r="D40" s="584"/>
      <c r="E40" s="602"/>
      <c r="F40" s="277"/>
      <c r="G40" s="973"/>
      <c r="H40" s="590"/>
      <c r="I40" s="988"/>
      <c r="J40" s="592"/>
      <c r="K40" s="592"/>
      <c r="L40" s="974"/>
    </row>
    <row r="41" ht="6.75" customHeight="1">
      <c r="A41" s="998"/>
      <c r="B41" s="998"/>
      <c r="C41" s="998"/>
      <c r="D41" s="999"/>
      <c r="E41" s="1000"/>
      <c r="F41" s="1001"/>
      <c r="G41" s="1001"/>
      <c r="H41" s="1000"/>
      <c r="I41" s="1000"/>
      <c r="J41" s="1000"/>
      <c r="K41" s="1000"/>
      <c r="L41" s="1002"/>
    </row>
    <row r="42">
      <c r="A42" s="1003" t="s">
        <v>657</v>
      </c>
      <c r="B42" s="1004" t="s">
        <v>781</v>
      </c>
      <c r="C42" s="1004"/>
      <c r="D42" s="1005"/>
      <c r="E42" s="1006"/>
      <c r="F42" s="1007" t="s">
        <v>782</v>
      </c>
      <c r="G42" s="1008"/>
      <c r="H42" s="1009"/>
      <c r="I42" s="1006"/>
      <c r="J42" s="1010"/>
      <c r="K42" s="1010"/>
      <c r="L42" s="1011"/>
    </row>
    <row r="43">
      <c r="A43" s="1012"/>
      <c r="B43" s="1013"/>
      <c r="C43" s="1014"/>
      <c r="D43" s="585"/>
      <c r="E43" s="616"/>
      <c r="F43" s="1015"/>
      <c r="G43" s="277"/>
      <c r="H43" s="590"/>
      <c r="I43" s="622"/>
      <c r="J43" s="600"/>
      <c r="K43" s="600"/>
      <c r="L43" s="1016"/>
    </row>
    <row r="44">
      <c r="A44" s="1017"/>
      <c r="B44" s="1018"/>
      <c r="C44" s="975"/>
      <c r="D44" s="585"/>
      <c r="E44" s="602"/>
      <c r="F44" s="1019"/>
      <c r="G44" s="277"/>
      <c r="H44" s="590"/>
      <c r="I44" s="622"/>
      <c r="J44" s="592"/>
      <c r="K44" s="592"/>
      <c r="L44" s="974"/>
    </row>
    <row r="45">
      <c r="A45" s="1017"/>
      <c r="B45" s="1018"/>
      <c r="C45" s="975"/>
      <c r="D45" s="585"/>
      <c r="E45" s="602"/>
      <c r="F45" s="980"/>
      <c r="G45" s="277"/>
      <c r="H45" s="590"/>
      <c r="I45" s="622"/>
      <c r="J45" s="592"/>
      <c r="K45" s="592"/>
      <c r="L45" s="974"/>
    </row>
    <row r="46">
      <c r="A46" s="1017"/>
      <c r="B46" s="970"/>
      <c r="C46" s="975"/>
      <c r="D46" s="585"/>
      <c r="E46" s="602"/>
      <c r="F46" s="980"/>
      <c r="G46" s="277"/>
      <c r="H46" s="590"/>
      <c r="I46" s="622"/>
      <c r="J46" s="592"/>
      <c r="K46" s="592"/>
      <c r="L46" s="974"/>
    </row>
    <row r="47">
      <c r="A47" s="1017"/>
      <c r="B47" s="970"/>
      <c r="C47" s="975"/>
      <c r="D47" s="585"/>
      <c r="E47" s="602"/>
      <c r="F47" s="978"/>
      <c r="G47" s="277"/>
      <c r="H47" s="590"/>
      <c r="I47" s="622"/>
      <c r="J47" s="592"/>
      <c r="K47" s="592"/>
      <c r="L47" s="974"/>
    </row>
    <row r="48">
      <c r="A48" s="1017"/>
      <c r="B48" s="970"/>
      <c r="C48" s="975"/>
      <c r="D48" s="585"/>
      <c r="E48" s="602"/>
      <c r="F48" s="978"/>
      <c r="G48" s="277"/>
      <c r="H48" s="590"/>
      <c r="I48" s="622"/>
      <c r="J48" s="592"/>
      <c r="K48" s="592"/>
      <c r="L48" s="974"/>
    </row>
    <row r="49" ht="6.75" customHeight="1">
      <c r="A49" s="998"/>
      <c r="B49" s="998"/>
      <c r="C49" s="998"/>
      <c r="D49" s="999"/>
      <c r="E49" s="1000"/>
      <c r="F49" s="1001"/>
      <c r="G49" s="1001"/>
      <c r="H49" s="1000"/>
      <c r="I49" s="1000"/>
      <c r="J49" s="1000"/>
      <c r="K49" s="1000"/>
      <c r="L49" s="1002"/>
    </row>
    <row r="50">
      <c r="A50" s="1020" t="s">
        <v>110</v>
      </c>
      <c r="B50" s="1021" t="s">
        <v>783</v>
      </c>
      <c r="C50" s="1004"/>
      <c r="D50" s="1005"/>
      <c r="E50" s="1006"/>
      <c r="F50" s="1007"/>
      <c r="G50" s="1008"/>
      <c r="H50" s="1009"/>
      <c r="I50" s="1006"/>
      <c r="J50" s="1010"/>
      <c r="K50" s="1010"/>
      <c r="L50" s="1011"/>
    </row>
    <row r="51">
      <c r="A51" s="1022"/>
      <c r="B51" s="593"/>
      <c r="C51" s="1023"/>
      <c r="D51" s="584" t="s">
        <v>652</v>
      </c>
      <c r="E51" s="602" t="s">
        <v>157</v>
      </c>
      <c r="F51" s="973"/>
      <c r="G51" s="1024"/>
      <c r="H51" s="590" t="s">
        <v>157</v>
      </c>
      <c r="I51" s="1025" t="s">
        <v>640</v>
      </c>
      <c r="J51" s="1026"/>
      <c r="K51" s="1026"/>
      <c r="L51" s="1016"/>
    </row>
    <row r="52">
      <c r="A52" s="1022"/>
      <c r="B52" s="583"/>
      <c r="C52" s="996"/>
      <c r="D52" s="584" t="s">
        <v>652</v>
      </c>
      <c r="E52" s="602" t="s">
        <v>157</v>
      </c>
      <c r="F52" s="973"/>
      <c r="G52" s="1024"/>
      <c r="H52" s="590" t="s">
        <v>157</v>
      </c>
      <c r="I52" s="988" t="s">
        <v>640</v>
      </c>
      <c r="J52" s="1027"/>
      <c r="K52" s="1027"/>
      <c r="L52" s="974"/>
    </row>
    <row r="53">
      <c r="A53" s="1022"/>
      <c r="B53" s="583"/>
      <c r="C53" s="996"/>
      <c r="D53" s="584" t="s">
        <v>652</v>
      </c>
      <c r="E53" s="602" t="s">
        <v>157</v>
      </c>
      <c r="F53" s="973"/>
      <c r="G53" s="1024"/>
      <c r="H53" s="590" t="s">
        <v>157</v>
      </c>
      <c r="I53" s="988" t="s">
        <v>640</v>
      </c>
      <c r="J53" s="1027"/>
      <c r="K53" s="1027"/>
      <c r="L53" s="974"/>
    </row>
    <row r="54">
      <c r="A54" s="1022"/>
      <c r="B54" s="583"/>
      <c r="C54" s="996"/>
      <c r="D54" s="584" t="s">
        <v>652</v>
      </c>
      <c r="E54" s="602" t="s">
        <v>157</v>
      </c>
      <c r="F54" s="973"/>
      <c r="G54" s="1024"/>
      <c r="H54" s="590" t="s">
        <v>157</v>
      </c>
      <c r="I54" s="988" t="s">
        <v>640</v>
      </c>
      <c r="J54" s="1027"/>
      <c r="K54" s="1027"/>
      <c r="L54" s="974"/>
    </row>
    <row r="55" ht="9.0" customHeight="1">
      <c r="A55" s="998"/>
      <c r="B55" s="998"/>
      <c r="C55" s="998"/>
      <c r="D55" s="999"/>
      <c r="E55" s="1000"/>
      <c r="F55" s="1001"/>
      <c r="G55" s="1001"/>
      <c r="H55" s="1000"/>
      <c r="I55" s="1000"/>
      <c r="J55" s="1000"/>
      <c r="K55" s="1000"/>
      <c r="L55" s="1002"/>
    </row>
    <row r="56">
      <c r="A56" s="1020" t="s">
        <v>784</v>
      </c>
      <c r="B56" s="1028" t="s">
        <v>785</v>
      </c>
      <c r="C56" s="1004"/>
      <c r="D56" s="1005"/>
      <c r="E56" s="1006"/>
      <c r="F56" s="1007"/>
      <c r="G56" s="1008"/>
      <c r="H56" s="1009"/>
      <c r="I56" s="1006"/>
      <c r="J56" s="1010"/>
      <c r="K56" s="1010"/>
      <c r="L56" s="1011"/>
    </row>
    <row r="57">
      <c r="A57" s="1017"/>
      <c r="B57" s="1013"/>
      <c r="C57" s="1029"/>
      <c r="D57" s="585"/>
      <c r="E57" s="602"/>
      <c r="F57" s="1030"/>
      <c r="G57" s="1031"/>
      <c r="H57" s="590"/>
      <c r="I57" s="622"/>
      <c r="J57" s="600"/>
      <c r="K57" s="600"/>
      <c r="L57" s="1016"/>
    </row>
    <row r="58">
      <c r="A58" s="1017"/>
      <c r="B58" s="1018"/>
      <c r="C58" s="996"/>
      <c r="D58" s="584"/>
      <c r="E58" s="602" t="s">
        <v>157</v>
      </c>
      <c r="F58" s="973"/>
      <c r="G58" s="1024"/>
      <c r="H58" s="590" t="s">
        <v>157</v>
      </c>
      <c r="I58" s="988" t="s">
        <v>640</v>
      </c>
      <c r="J58" s="1027"/>
      <c r="K58" s="1027"/>
      <c r="L58" s="974"/>
    </row>
    <row r="59">
      <c r="A59" s="1017"/>
      <c r="B59" s="1018"/>
      <c r="C59" s="996"/>
      <c r="D59" s="584"/>
      <c r="E59" s="602" t="s">
        <v>157</v>
      </c>
      <c r="F59" s="973"/>
      <c r="G59" s="1024"/>
      <c r="H59" s="590" t="s">
        <v>157</v>
      </c>
      <c r="I59" s="988" t="s">
        <v>640</v>
      </c>
      <c r="J59" s="1027"/>
      <c r="K59" s="1032"/>
      <c r="L59" s="974"/>
    </row>
    <row r="60">
      <c r="A60" s="1017"/>
      <c r="B60" s="1018"/>
      <c r="C60" s="996"/>
      <c r="D60" s="584"/>
      <c r="E60" s="602" t="s">
        <v>157</v>
      </c>
      <c r="F60" s="973"/>
      <c r="G60" s="1024"/>
      <c r="H60" s="590" t="s">
        <v>157</v>
      </c>
      <c r="I60" s="988" t="s">
        <v>640</v>
      </c>
      <c r="J60" s="1027"/>
      <c r="K60" s="1032"/>
      <c r="L60" s="974"/>
    </row>
    <row r="61">
      <c r="A61" s="1033"/>
      <c r="B61" s="1018"/>
      <c r="C61" s="996"/>
      <c r="D61" s="584"/>
      <c r="E61" s="602" t="s">
        <v>157</v>
      </c>
      <c r="F61" s="1034"/>
      <c r="G61" s="1024"/>
      <c r="H61" s="590" t="s">
        <v>157</v>
      </c>
      <c r="I61" s="988" t="s">
        <v>640</v>
      </c>
      <c r="J61" s="1027"/>
      <c r="K61" s="1032"/>
      <c r="L61" s="974"/>
    </row>
    <row r="62" ht="9.0" customHeight="1">
      <c r="A62" s="998"/>
      <c r="B62" s="998"/>
      <c r="C62" s="998"/>
      <c r="D62" s="999"/>
      <c r="E62" s="1000"/>
      <c r="F62" s="1001"/>
      <c r="G62" s="1001"/>
      <c r="H62" s="1000"/>
      <c r="I62" s="1000"/>
      <c r="J62" s="1000"/>
      <c r="K62" s="1000"/>
      <c r="L62" s="1002"/>
    </row>
    <row r="63">
      <c r="A63" s="1020" t="s">
        <v>786</v>
      </c>
      <c r="B63" s="1035" t="s">
        <v>787</v>
      </c>
      <c r="C63" s="1004"/>
      <c r="D63" s="1005"/>
      <c r="E63" s="1006"/>
      <c r="F63" s="1007"/>
      <c r="G63" s="1008"/>
      <c r="H63" s="1009"/>
      <c r="I63" s="1006"/>
      <c r="J63" s="1010"/>
      <c r="K63" s="1010"/>
      <c r="L63" s="1011"/>
    </row>
    <row r="64">
      <c r="A64" s="1036"/>
      <c r="B64" s="1037" t="s">
        <v>665</v>
      </c>
      <c r="C64" s="975"/>
      <c r="D64" s="584" t="s">
        <v>661</v>
      </c>
      <c r="E64" s="602" t="s">
        <v>157</v>
      </c>
      <c r="F64" s="973"/>
      <c r="G64" s="1038"/>
      <c r="H64" s="590" t="s">
        <v>157</v>
      </c>
      <c r="I64" s="622" t="s">
        <v>640</v>
      </c>
      <c r="J64" s="1027"/>
      <c r="K64" s="1026"/>
      <c r="L64" s="1016"/>
    </row>
    <row r="65">
      <c r="A65" s="1039"/>
      <c r="B65" s="1040" t="s">
        <v>666</v>
      </c>
      <c r="C65" s="975"/>
      <c r="D65" s="584" t="s">
        <v>661</v>
      </c>
      <c r="E65" s="602" t="s">
        <v>157</v>
      </c>
      <c r="F65" s="973"/>
      <c r="G65" s="1038"/>
      <c r="H65" s="590" t="s">
        <v>157</v>
      </c>
      <c r="I65" s="622" t="s">
        <v>640</v>
      </c>
      <c r="J65" s="1027"/>
      <c r="K65" s="1027"/>
      <c r="L65" s="974"/>
    </row>
    <row r="66">
      <c r="A66" s="1039"/>
      <c r="B66" s="1040" t="s">
        <v>667</v>
      </c>
      <c r="C66" s="996"/>
      <c r="D66" s="584" t="s">
        <v>661</v>
      </c>
      <c r="E66" s="602" t="s">
        <v>157</v>
      </c>
      <c r="F66" s="973"/>
      <c r="G66" s="1038"/>
      <c r="H66" s="590" t="s">
        <v>157</v>
      </c>
      <c r="I66" s="622" t="s">
        <v>640</v>
      </c>
      <c r="J66" s="1027"/>
      <c r="K66" s="1027"/>
      <c r="L66" s="974"/>
    </row>
    <row r="67">
      <c r="A67" s="1039"/>
      <c r="B67" s="1040" t="s">
        <v>709</v>
      </c>
      <c r="C67" s="996"/>
      <c r="D67" s="584" t="s">
        <v>661</v>
      </c>
      <c r="E67" s="602" t="s">
        <v>157</v>
      </c>
      <c r="F67" s="973"/>
      <c r="G67" s="1038"/>
      <c r="H67" s="590" t="s">
        <v>157</v>
      </c>
      <c r="I67" s="622" t="s">
        <v>640</v>
      </c>
      <c r="J67" s="1027"/>
      <c r="K67" s="1027"/>
      <c r="L67" s="974"/>
    </row>
    <row r="68">
      <c r="A68" s="1041"/>
      <c r="B68" s="1040" t="s">
        <v>788</v>
      </c>
      <c r="C68" s="975"/>
      <c r="D68" s="584" t="s">
        <v>661</v>
      </c>
      <c r="E68" s="602" t="s">
        <v>157</v>
      </c>
      <c r="F68" s="973"/>
      <c r="G68" s="1038"/>
      <c r="H68" s="590" t="s">
        <v>157</v>
      </c>
      <c r="I68" s="622" t="s">
        <v>640</v>
      </c>
      <c r="J68" s="1027"/>
      <c r="K68" s="1027"/>
      <c r="L68" s="974"/>
    </row>
    <row r="69" ht="9.0" customHeight="1">
      <c r="A69" s="998"/>
      <c r="B69" s="998"/>
      <c r="C69" s="998"/>
      <c r="D69" s="999"/>
      <c r="E69" s="1000"/>
      <c r="F69" s="1001"/>
      <c r="G69" s="1001"/>
      <c r="H69" s="1000"/>
      <c r="I69" s="1000"/>
      <c r="J69" s="1000"/>
      <c r="K69" s="1000"/>
      <c r="L69" s="1002"/>
    </row>
    <row r="70">
      <c r="A70" s="1020" t="s">
        <v>789</v>
      </c>
      <c r="B70" s="1021" t="s">
        <v>790</v>
      </c>
      <c r="C70" s="1004" t="s">
        <v>791</v>
      </c>
      <c r="D70" s="1005"/>
      <c r="E70" s="1006"/>
      <c r="F70" s="1007"/>
      <c r="G70" s="1008"/>
      <c r="H70" s="1009"/>
      <c r="I70" s="1006"/>
      <c r="J70" s="1010"/>
      <c r="K70" s="1010"/>
      <c r="L70" s="1011"/>
    </row>
    <row r="71">
      <c r="A71" s="1042"/>
      <c r="B71" s="1037" t="s">
        <v>789</v>
      </c>
      <c r="C71" s="1043"/>
      <c r="D71" s="584" t="s">
        <v>672</v>
      </c>
      <c r="E71" s="602" t="s">
        <v>157</v>
      </c>
      <c r="F71" s="973"/>
      <c r="G71" s="1038"/>
      <c r="H71" s="590" t="s">
        <v>157</v>
      </c>
      <c r="I71" s="1025" t="s">
        <v>640</v>
      </c>
      <c r="J71" s="1026"/>
      <c r="K71" s="1026"/>
      <c r="L71" s="1016"/>
    </row>
    <row r="72">
      <c r="A72" s="56"/>
      <c r="B72" s="56"/>
      <c r="C72" s="56"/>
      <c r="D72" s="959"/>
      <c r="E72" s="562"/>
      <c r="F72" s="149"/>
      <c r="G72" s="149"/>
      <c r="H72" s="562"/>
      <c r="I72" s="562"/>
      <c r="J72" s="562"/>
      <c r="K72" s="562"/>
      <c r="L72" s="960"/>
    </row>
  </sheetData>
  <conditionalFormatting sqref="I3:I22 I24:I40 I43:I48 I51:I54 I57:I61 I64:I68 I71">
    <cfRule type="cellIs" dxfId="7" priority="1" operator="equal">
      <formula>"監修中"</formula>
    </cfRule>
  </conditionalFormatting>
  <conditionalFormatting sqref="I3:I22 I24:I40 I43:I48 I51:I54 I57:I61 I64:I68 I71">
    <cfRule type="cellIs" dxfId="8" priority="2" operator="equal">
      <formula>"作業完了"</formula>
    </cfRule>
  </conditionalFormatting>
  <conditionalFormatting sqref="I3:I22 I24:I40 I43:I48 I51:I54 I57:I61 I64:I68 I71">
    <cfRule type="cellIs" dxfId="9" priority="3" operator="equal">
      <formula>"作業中"</formula>
    </cfRule>
  </conditionalFormatting>
  <conditionalFormatting sqref="I3:I22 I24:I40 I43:I48 I51:I54 I57:I61 I64:I68 I71">
    <cfRule type="cellIs" dxfId="10" priority="4" operator="equal">
      <formula>"未着手"</formula>
    </cfRule>
  </conditionalFormatting>
  <conditionalFormatting sqref="I3:I22 I24:I40 I43:I48 I51:I54 I57:I61 I64:I68 I71">
    <cfRule type="cellIs" dxfId="11" priority="5" operator="equal">
      <formula>"監修完了"</formula>
    </cfRule>
  </conditionalFormatting>
  <conditionalFormatting sqref="E3:K71">
    <cfRule type="expression" dxfId="12" priority="6">
      <formula>$I3="不要"</formula>
    </cfRule>
  </conditionalFormatting>
  <conditionalFormatting sqref="E3:E71">
    <cfRule type="containsText" dxfId="8" priority="7" operator="containsText" text="セリフ">
      <formula>NOT(ISERROR(SEARCH(("セリフ"),(E3))))</formula>
    </cfRule>
  </conditionalFormatting>
  <conditionalFormatting sqref="E3:E71">
    <cfRule type="containsText" dxfId="13" priority="8" operator="containsText" text="アイテム">
      <formula>NOT(ISERROR(SEARCH(("アイテム"),(E3))))</formula>
    </cfRule>
  </conditionalFormatting>
  <conditionalFormatting sqref="E3:E71">
    <cfRule type="containsText" dxfId="5" priority="9" operator="containsText" text="ガチャ">
      <formula>NOT(ISERROR(SEARCH(("ガチャ"),(E3))))</formula>
    </cfRule>
  </conditionalFormatting>
  <conditionalFormatting sqref="E3:E71">
    <cfRule type="containsText" dxfId="14" priority="10" operator="containsText" text="イラスト">
      <formula>NOT(ISERROR(SEARCH(("イラスト"),(E3))))</formula>
    </cfRule>
  </conditionalFormatting>
  <conditionalFormatting sqref="E3:E71">
    <cfRule type="containsText" dxfId="11" priority="11" operator="containsText" text="イベント名">
      <formula>NOT(ISERROR(SEARCH(("イベント名"),(E3))))</formula>
    </cfRule>
  </conditionalFormatting>
  <conditionalFormatting sqref="E3:E71">
    <cfRule type="containsText" dxfId="15" priority="12" operator="containsText" text="特別衣装">
      <formula>NOT(ISERROR(SEARCH(("特別衣装"),(E3))))</formula>
    </cfRule>
  </conditionalFormatting>
  <conditionalFormatting sqref="A3:A22 A24:A40 A57">
    <cfRule type="notContainsBlanks" dxfId="8" priority="13">
      <formula>LEN(TRIM(A3))&gt;0</formula>
    </cfRule>
  </conditionalFormatting>
  <conditionalFormatting sqref="E3:E71">
    <cfRule type="containsText" dxfId="16" priority="14" operator="containsText" text="ログボ">
      <formula>NOT(ISERROR(SEARCH(("ログボ"),(E3))))</formula>
    </cfRule>
  </conditionalFormatting>
  <conditionalFormatting sqref="E3:E71">
    <cfRule type="containsText" dxfId="17" priority="15" operator="containsText" text="その他">
      <formula>NOT(ISERROR(SEARCH(("その他"),(E3))))</formula>
    </cfRule>
  </conditionalFormatting>
  <conditionalFormatting sqref="E3:E71">
    <cfRule type="containsText" dxfId="18" priority="16" operator="containsText" text="ミッション">
      <formula>NOT(ISERROR(SEARCH(("ミッション"),(E3))))</formula>
    </cfRule>
  </conditionalFormatting>
  <conditionalFormatting sqref="E3:E71">
    <cfRule type="containsText" dxfId="14" priority="17" operator="containsText" text="スタンプ">
      <formula>NOT(ISERROR(SEARCH(("スタンプ"),(E3))))</formula>
    </cfRule>
  </conditionalFormatting>
  <conditionalFormatting sqref="E3:E71">
    <cfRule type="containsText" dxfId="19" priority="18" operator="containsText" text="キャラ">
      <formula>NOT(ISERROR(SEARCH(("キャラ"),(E3))))</formula>
    </cfRule>
  </conditionalFormatting>
  <conditionalFormatting sqref="D23">
    <cfRule type="notContainsBlanks" dxfId="8" priority="19">
      <formula>LEN(TRIM(D23))&gt;0</formula>
    </cfRule>
  </conditionalFormatting>
  <conditionalFormatting sqref="D1:D72">
    <cfRule type="containsText" dxfId="12" priority="20" operator="containsText" text="不要">
      <formula>NOT(ISERROR(SEARCH(("不要"),(D1))))</formula>
    </cfRule>
  </conditionalFormatting>
  <dataValidations>
    <dataValidation type="list" allowBlank="1" sqref="I3:I22 I24:I40 I43:I48 I51:I54 I57:I61 I64:I68 I71">
      <formula1>"作業完了,作業中,監修中,未着手,fix,保留,-,監修完了,不要"</formula1>
    </dataValidation>
    <dataValidation type="list" allowBlank="1" sqref="E3:E22 E24:E40 E51:E54 E57:E61 E64:E68 E71">
      <formula1>"セリフ,イベント名,キャラ名,アイテム名,冒険名,ガチャ名,ミッション名,特別衣装名,原画コマ,セリフと原画コマ,イラスト,スタンプ,ログボ,その他,-"</formula1>
    </dataValidation>
    <dataValidation type="list" allowBlank="1" sqref="H3:H22 H24:H40 H43:H48 H51:H54 H57:H61 H64:H68 H71">
      <formula1>"監修,企画,-"</formula1>
    </dataValidation>
    <dataValidation type="list" allowBlank="1" sqref="D3:D22 D24:D40 D43:D48 D51:D54 D57:D61 D64:D68 D71">
      <formula1>"M,L,LINE,T,M/L,M/L/LINE,M/L/LINE/T,チュートリアル,アイテム,スタンプ,デプロイ素材,UI素材,その他,不要"</formula1>
    </dataValidation>
    <dataValidation type="list" allowBlank="1" sqref="A24:A40">
      <formula1>"記念ガチャ,新キャラガチャ,攻略応援ガチャ,アイテムガチャ,その他ガチャ,パック,毎日ギフト,その他"</formula1>
    </dataValidation>
    <dataValidation type="list" allowBlank="1" sqref="C43:C48">
      <formula1>"セリフ"</formula1>
    </dataValidation>
    <dataValidation type="list" allowBlank="1" sqref="E43:E48">
      <formula1>"セリフ,イベント名,キャラ名,アイテム名,冒険名,ガチャ名,ミッション名,特別衣装名,原画コマ,セリフと原画コマ,イラスト,スタンプ,ログボ,その他"</formula1>
    </dataValidation>
    <dataValidation type="list" allowBlank="1" sqref="A3:A22">
      <formula1>"ログボ,通常冒険,収集冒険,覚醒冒険,1日1回冒険,レジェンド入手冒険,その他冒険,全体ミッション,個人ミッション,デイリーミッション,その他"</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37.25"/>
    <col customWidth="1" min="2" max="2" width="16.0"/>
    <col customWidth="1" min="4" max="4" width="52.13"/>
    <col customWidth="1" min="5" max="5" width="45.0"/>
  </cols>
  <sheetData>
    <row r="1">
      <c r="A1" s="1044" t="str">
        <f>IFERROR(__xludf.DUMMYFUNCTION("ARRAYFORMULA(IMPORTRANGE(""1WqYNNGUNwjHV1WQ6SodbmBmBRHcCBjgnOb9NovikHYY/"",""01_背景一覧!A:G""))"),"#REF!")</f>
        <v>#REF!</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045" t="s">
        <v>792</v>
      </c>
      <c r="B1" s="693"/>
      <c r="C1" s="693"/>
      <c r="D1" s="693"/>
      <c r="E1" s="693"/>
      <c r="F1" s="693"/>
      <c r="G1" s="693"/>
      <c r="H1" s="693"/>
      <c r="I1" s="693"/>
      <c r="J1" s="693"/>
      <c r="K1" s="693"/>
      <c r="L1" s="693"/>
      <c r="M1" s="40"/>
      <c r="N1" s="40"/>
      <c r="O1" s="40"/>
      <c r="P1" s="40"/>
      <c r="Q1" s="40"/>
      <c r="R1" s="40"/>
      <c r="S1" s="40"/>
      <c r="T1" s="40"/>
      <c r="U1" s="40"/>
      <c r="V1" s="40"/>
      <c r="W1" s="40"/>
    </row>
    <row r="2" ht="15.75" customHeight="1">
      <c r="A2" s="40"/>
      <c r="B2" s="697" t="s">
        <v>793</v>
      </c>
      <c r="C2" s="293"/>
      <c r="D2" s="40"/>
      <c r="E2" s="40"/>
      <c r="F2" s="40"/>
      <c r="G2" s="40"/>
      <c r="H2" s="40"/>
      <c r="I2" s="40"/>
      <c r="J2" s="40"/>
      <c r="K2" s="40"/>
      <c r="L2" s="40"/>
      <c r="M2" s="40"/>
      <c r="N2" s="40"/>
      <c r="O2" s="40"/>
      <c r="P2" s="40"/>
      <c r="Q2" s="40"/>
      <c r="R2" s="40"/>
      <c r="S2" s="40"/>
      <c r="T2" s="40"/>
      <c r="U2" s="40"/>
      <c r="V2" s="40"/>
      <c r="W2" s="40"/>
    </row>
    <row r="3">
      <c r="A3" s="40"/>
      <c r="B3" s="697"/>
      <c r="C3" s="1046" t="s">
        <v>794</v>
      </c>
      <c r="D3" s="1047" t="s">
        <v>795</v>
      </c>
      <c r="E3" s="695"/>
      <c r="F3" s="40"/>
      <c r="G3" s="40"/>
      <c r="H3" s="40"/>
      <c r="I3" s="40"/>
      <c r="J3" s="40"/>
      <c r="K3" s="40"/>
      <c r="L3" s="729"/>
      <c r="M3" s="40"/>
      <c r="N3" s="40"/>
      <c r="O3" s="40"/>
      <c r="P3" s="40"/>
      <c r="Q3" s="40"/>
      <c r="R3" s="40"/>
      <c r="S3" s="40"/>
      <c r="T3" s="40"/>
      <c r="U3" s="40"/>
      <c r="V3" s="40"/>
      <c r="W3" s="40"/>
    </row>
    <row r="4">
      <c r="A4" s="40"/>
      <c r="B4" s="697"/>
      <c r="C4" s="1046" t="s">
        <v>796</v>
      </c>
      <c r="D4" s="1047" t="s">
        <v>797</v>
      </c>
      <c r="E4" s="695"/>
      <c r="F4" s="293" t="s">
        <v>798</v>
      </c>
      <c r="G4" s="40"/>
      <c r="H4" s="40"/>
      <c r="I4" s="40"/>
      <c r="J4" s="40"/>
      <c r="K4" s="40"/>
      <c r="L4" s="729"/>
      <c r="M4" s="40"/>
      <c r="N4" s="40"/>
      <c r="O4" s="40"/>
      <c r="P4" s="40"/>
      <c r="Q4" s="40"/>
      <c r="R4" s="40"/>
      <c r="S4" s="40"/>
      <c r="T4" s="40"/>
      <c r="U4" s="40"/>
      <c r="V4" s="40"/>
      <c r="W4" s="40"/>
    </row>
    <row r="5">
      <c r="A5" s="40"/>
      <c r="B5" s="697"/>
      <c r="C5" s="1046" t="s">
        <v>799</v>
      </c>
      <c r="D5" s="40"/>
      <c r="E5" s="40"/>
      <c r="F5" s="40"/>
      <c r="G5" s="40"/>
      <c r="H5" s="40"/>
      <c r="I5" s="40"/>
      <c r="J5" s="40"/>
      <c r="K5" s="40"/>
      <c r="L5" s="729"/>
      <c r="M5" s="40"/>
      <c r="N5" s="40"/>
      <c r="O5" s="40"/>
      <c r="P5" s="40"/>
      <c r="Q5" s="40"/>
      <c r="R5" s="40"/>
      <c r="S5" s="40"/>
      <c r="T5" s="40"/>
      <c r="U5" s="40"/>
      <c r="V5" s="40"/>
      <c r="W5" s="40"/>
    </row>
    <row r="6">
      <c r="A6" s="40"/>
      <c r="B6" s="1048" t="s">
        <v>794</v>
      </c>
      <c r="C6" s="1049"/>
      <c r="D6" s="444"/>
      <c r="E6" s="444"/>
      <c r="F6" s="444"/>
      <c r="G6" s="444"/>
      <c r="H6" s="444"/>
      <c r="I6" s="444"/>
      <c r="J6" s="444"/>
      <c r="K6" s="444"/>
      <c r="L6" s="1050"/>
      <c r="M6" s="40"/>
      <c r="N6" s="40"/>
      <c r="O6" s="40"/>
      <c r="P6" s="40"/>
      <c r="Q6" s="40"/>
      <c r="R6" s="40"/>
      <c r="S6" s="40"/>
      <c r="T6" s="40"/>
      <c r="U6" s="40"/>
      <c r="V6" s="40"/>
      <c r="W6" s="40"/>
    </row>
    <row r="7" ht="2.25" customHeight="1">
      <c r="A7" s="697"/>
      <c r="B7" s="293"/>
      <c r="C7" s="40"/>
      <c r="D7" s="40"/>
      <c r="E7" s="418"/>
      <c r="F7" s="40"/>
      <c r="G7" s="40"/>
      <c r="H7" s="293"/>
      <c r="I7" s="293"/>
      <c r="J7" s="40"/>
      <c r="K7" s="40"/>
      <c r="L7" s="40"/>
      <c r="M7" s="40"/>
      <c r="N7" s="40"/>
      <c r="O7" s="40"/>
      <c r="P7" s="40"/>
      <c r="Q7" s="40"/>
      <c r="R7" s="40"/>
      <c r="S7" s="40"/>
      <c r="T7" s="40"/>
      <c r="U7" s="40"/>
      <c r="V7" s="40"/>
      <c r="W7" s="40"/>
    </row>
    <row r="8">
      <c r="A8" s="697"/>
      <c r="B8" s="293" t="s">
        <v>800</v>
      </c>
      <c r="C8" s="40"/>
      <c r="D8" s="40"/>
      <c r="E8" s="418"/>
      <c r="F8" s="40"/>
      <c r="G8" s="40"/>
      <c r="H8" s="293"/>
      <c r="I8" s="293"/>
      <c r="J8" s="40"/>
      <c r="K8" s="40"/>
      <c r="L8" s="40"/>
      <c r="M8" s="40"/>
      <c r="N8" s="40"/>
      <c r="O8" s="40"/>
      <c r="P8" s="40"/>
      <c r="Q8" s="40"/>
      <c r="R8" s="40"/>
      <c r="S8" s="40"/>
      <c r="T8" s="40"/>
      <c r="U8" s="40"/>
      <c r="V8" s="40"/>
      <c r="W8" s="40"/>
    </row>
    <row r="9">
      <c r="A9" s="697"/>
      <c r="B9" s="293" t="s">
        <v>801</v>
      </c>
      <c r="C9" s="40"/>
      <c r="D9" s="40"/>
      <c r="E9" s="418"/>
      <c r="F9" s="40"/>
      <c r="G9" s="40"/>
      <c r="H9" s="293"/>
      <c r="I9" s="293"/>
      <c r="J9" s="40"/>
      <c r="K9" s="40"/>
      <c r="L9" s="293"/>
      <c r="M9" s="293"/>
      <c r="N9" s="40"/>
      <c r="O9" s="40"/>
      <c r="P9" s="40"/>
      <c r="Q9" s="40"/>
      <c r="R9" s="40"/>
      <c r="S9" s="40"/>
      <c r="T9" s="40"/>
      <c r="U9" s="40"/>
      <c r="V9" s="40"/>
      <c r="W9" s="40"/>
    </row>
    <row r="10">
      <c r="A10" s="697"/>
      <c r="B10" s="40"/>
      <c r="C10" s="40"/>
      <c r="D10" s="40"/>
      <c r="E10" s="418"/>
      <c r="F10" s="40"/>
      <c r="G10" s="40"/>
      <c r="H10" s="293"/>
      <c r="I10" s="293"/>
      <c r="J10" s="40"/>
      <c r="K10" s="40"/>
      <c r="L10" s="293"/>
      <c r="M10" s="293"/>
      <c r="N10" s="40"/>
      <c r="O10" s="40"/>
      <c r="P10" s="40"/>
      <c r="Q10" s="40"/>
      <c r="R10" s="40"/>
      <c r="S10" s="40"/>
      <c r="T10" s="40"/>
      <c r="U10" s="40"/>
      <c r="V10" s="40"/>
      <c r="W10" s="40"/>
    </row>
    <row r="11">
      <c r="A11" s="697" t="s">
        <v>602</v>
      </c>
      <c r="B11" s="40"/>
      <c r="C11" s="1051" t="str">
        <f>HYPERLINK("https://docs.google.com/spreadsheets/d/1hp4aNewiB-W636zDiHIIWcZZ2WX1_e8LHGBHVEkv3R8/edit#gid=1550360866","バナーの進捗確認はこちら")</f>
        <v>バナーの進捗確認はこちら</v>
      </c>
      <c r="D11" s="40"/>
      <c r="E11" s="418"/>
      <c r="F11" s="40"/>
      <c r="G11" s="40"/>
      <c r="H11" s="293"/>
      <c r="I11" s="293"/>
      <c r="J11" s="40"/>
      <c r="K11" s="40"/>
      <c r="L11" s="293" t="s">
        <v>802</v>
      </c>
      <c r="M11" s="293" t="s">
        <v>803</v>
      </c>
      <c r="N11" s="40"/>
      <c r="O11" s="40"/>
      <c r="P11" s="40"/>
      <c r="Q11" s="40"/>
      <c r="R11" s="40"/>
      <c r="S11" s="40"/>
      <c r="T11" s="40"/>
      <c r="U11" s="40"/>
      <c r="V11" s="40"/>
      <c r="W11" s="40"/>
    </row>
    <row r="12">
      <c r="A12" s="1052" t="s">
        <v>804</v>
      </c>
      <c r="B12" s="542"/>
      <c r="C12" s="542"/>
      <c r="D12" s="543"/>
      <c r="E12" s="496"/>
      <c r="F12" s="543"/>
      <c r="G12" s="1053"/>
      <c r="H12" s="543"/>
      <c r="I12" s="543"/>
      <c r="J12" s="543"/>
      <c r="K12" s="542"/>
      <c r="L12" s="1054" t="s">
        <v>805</v>
      </c>
      <c r="M12" s="63"/>
      <c r="N12" s="63"/>
      <c r="O12" s="63"/>
      <c r="P12" s="1055" t="s">
        <v>3</v>
      </c>
      <c r="Q12" s="437"/>
      <c r="R12" s="1056"/>
      <c r="S12" s="1056"/>
      <c r="T12" s="1056"/>
      <c r="U12" s="1056"/>
      <c r="V12" s="1056"/>
      <c r="W12" s="1056"/>
    </row>
    <row r="13">
      <c r="B13" s="545" t="s">
        <v>806</v>
      </c>
      <c r="C13" s="545" t="s">
        <v>605</v>
      </c>
      <c r="D13" s="442"/>
      <c r="E13" s="1057" t="s">
        <v>546</v>
      </c>
      <c r="F13" s="441"/>
      <c r="G13" s="442"/>
      <c r="H13" s="1058" t="s">
        <v>807</v>
      </c>
      <c r="I13" s="441"/>
      <c r="J13" s="441"/>
      <c r="K13" s="545" t="s">
        <v>748</v>
      </c>
      <c r="L13" s="1059" t="s">
        <v>808</v>
      </c>
      <c r="M13" s="1054" t="s">
        <v>809</v>
      </c>
      <c r="N13" s="1060" t="s">
        <v>810</v>
      </c>
      <c r="O13" s="1060" t="s">
        <v>811</v>
      </c>
      <c r="P13" s="440"/>
      <c r="Q13" s="442"/>
      <c r="R13" s="1056"/>
      <c r="S13" s="1056"/>
      <c r="T13" s="1056"/>
      <c r="U13" s="1056"/>
      <c r="V13" s="1056"/>
    </row>
    <row r="14">
      <c r="A14" s="293" t="b">
        <v>0</v>
      </c>
      <c r="B14" s="1061">
        <v>1.0</v>
      </c>
      <c r="C14" s="1062"/>
      <c r="D14" s="1063"/>
      <c r="E14" s="1064"/>
      <c r="F14" s="1065"/>
      <c r="G14" s="1066"/>
      <c r="H14" s="1067"/>
      <c r="I14" s="1065"/>
      <c r="J14" s="1066"/>
      <c r="K14" s="1061"/>
      <c r="L14" s="1068"/>
      <c r="M14" s="1068"/>
      <c r="N14" s="1068"/>
      <c r="O14" s="1068"/>
      <c r="P14" s="1069"/>
      <c r="Q14" s="442"/>
      <c r="R14" s="293"/>
      <c r="S14" s="293"/>
      <c r="T14" s="293"/>
      <c r="U14" s="293"/>
      <c r="V14" s="293"/>
    </row>
    <row r="15">
      <c r="A15" s="293" t="b">
        <v>0</v>
      </c>
      <c r="B15" s="1070">
        <v>2.0</v>
      </c>
      <c r="C15" s="1071"/>
      <c r="D15" s="1072"/>
      <c r="E15" s="1073"/>
      <c r="F15" s="1074"/>
      <c r="G15" s="1075"/>
      <c r="H15" s="1076"/>
      <c r="I15" s="1074"/>
      <c r="J15" s="1075"/>
      <c r="K15" s="1070"/>
      <c r="L15" s="1077"/>
      <c r="M15" s="1077"/>
      <c r="N15" s="1077"/>
      <c r="O15" s="1077"/>
      <c r="P15" s="1078"/>
      <c r="Q15" s="64"/>
      <c r="R15" s="293"/>
      <c r="S15" s="293"/>
      <c r="T15" s="293"/>
      <c r="U15" s="293"/>
      <c r="V15" s="293"/>
    </row>
    <row r="16">
      <c r="A16" s="293" t="b">
        <v>0</v>
      </c>
      <c r="B16" s="1079">
        <v>3.0</v>
      </c>
      <c r="C16" s="1080"/>
      <c r="D16" s="1081"/>
      <c r="E16" s="1082"/>
      <c r="F16" s="1083"/>
      <c r="G16" s="1084"/>
      <c r="H16" s="1085"/>
      <c r="I16" s="1083"/>
      <c r="J16" s="1084"/>
      <c r="K16" s="1079"/>
      <c r="L16" s="1086"/>
      <c r="M16" s="1086"/>
      <c r="N16" s="1086"/>
      <c r="O16" s="1086"/>
      <c r="P16" s="1087"/>
      <c r="Q16" s="64"/>
      <c r="R16" s="293"/>
      <c r="S16" s="293"/>
      <c r="T16" s="293"/>
      <c r="U16" s="293"/>
      <c r="V16" s="293"/>
    </row>
    <row r="17">
      <c r="A17" s="293" t="b">
        <v>0</v>
      </c>
      <c r="B17" s="1070">
        <v>4.0</v>
      </c>
      <c r="C17" s="1071"/>
      <c r="D17" s="1072"/>
      <c r="E17" s="1073"/>
      <c r="F17" s="1074"/>
      <c r="G17" s="1075"/>
      <c r="H17" s="1076"/>
      <c r="I17" s="1074"/>
      <c r="J17" s="1075"/>
      <c r="K17" s="1070"/>
      <c r="L17" s="1077"/>
      <c r="M17" s="1077"/>
      <c r="N17" s="1077"/>
      <c r="O17" s="1077"/>
      <c r="P17" s="1078"/>
      <c r="Q17" s="64"/>
      <c r="R17" s="293"/>
      <c r="S17" s="293"/>
      <c r="T17" s="293"/>
      <c r="U17" s="293"/>
      <c r="V17" s="293"/>
    </row>
    <row r="18">
      <c r="A18" s="293" t="b">
        <v>0</v>
      </c>
      <c r="B18" s="1079">
        <v>5.0</v>
      </c>
      <c r="C18" s="1085"/>
      <c r="D18" s="1084"/>
      <c r="E18" s="1088"/>
      <c r="H18" s="1089"/>
      <c r="I18" s="1090"/>
      <c r="J18" s="1091"/>
      <c r="K18" s="1079"/>
      <c r="L18" s="1086"/>
      <c r="M18" s="1086"/>
      <c r="N18" s="1086"/>
      <c r="O18" s="1086"/>
      <c r="P18" s="1092"/>
      <c r="Q18" s="437"/>
      <c r="R18" s="293"/>
      <c r="S18" s="293"/>
      <c r="T18" s="293"/>
      <c r="U18" s="293"/>
      <c r="V18" s="293"/>
    </row>
    <row r="19">
      <c r="A19" s="697" t="b">
        <v>0</v>
      </c>
      <c r="B19" s="1070">
        <v>6.0</v>
      </c>
      <c r="C19" s="1071"/>
      <c r="D19" s="1072"/>
      <c r="E19" s="1073"/>
      <c r="F19" s="1074"/>
      <c r="G19" s="1075"/>
      <c r="H19" s="1076"/>
      <c r="I19" s="1074"/>
      <c r="J19" s="1074"/>
      <c r="K19" s="1070"/>
      <c r="L19" s="1077"/>
      <c r="M19" s="1077"/>
      <c r="N19" s="1077"/>
      <c r="O19" s="1093"/>
      <c r="P19" s="1094"/>
      <c r="Q19" s="64"/>
      <c r="R19" s="40"/>
      <c r="S19" s="40"/>
      <c r="T19" s="40"/>
      <c r="U19" s="40"/>
      <c r="V19" s="40"/>
    </row>
    <row r="20">
      <c r="A20" s="293" t="b">
        <v>0</v>
      </c>
      <c r="B20" s="1079">
        <v>7.0</v>
      </c>
      <c r="C20" s="1080"/>
      <c r="D20" s="1081"/>
      <c r="E20" s="1082"/>
      <c r="F20" s="1083"/>
      <c r="G20" s="1084"/>
      <c r="H20" s="1085"/>
      <c r="I20" s="1083"/>
      <c r="J20" s="1084"/>
      <c r="K20" s="1079"/>
      <c r="L20" s="1086"/>
      <c r="M20" s="1086"/>
      <c r="N20" s="1086"/>
      <c r="O20" s="1086"/>
      <c r="P20" s="1092"/>
      <c r="Q20" s="437"/>
      <c r="R20" s="293"/>
      <c r="S20" s="293"/>
      <c r="T20" s="293"/>
      <c r="U20" s="293"/>
      <c r="V20" s="293"/>
    </row>
    <row r="21">
      <c r="A21" s="1095" t="b">
        <v>0</v>
      </c>
      <c r="B21" s="1096">
        <v>8.0</v>
      </c>
      <c r="C21" s="1097"/>
      <c r="D21" s="1072"/>
      <c r="E21" s="1098"/>
      <c r="F21" s="1074"/>
      <c r="G21" s="1075"/>
      <c r="H21" s="1099"/>
      <c r="I21" s="1074"/>
      <c r="J21" s="1074"/>
      <c r="K21" s="1096"/>
      <c r="L21" s="1100"/>
      <c r="M21" s="1101"/>
      <c r="N21" s="1101"/>
      <c r="O21" s="1101"/>
      <c r="P21" s="1102"/>
      <c r="Q21" s="64"/>
      <c r="R21" s="293"/>
      <c r="S21" s="293"/>
      <c r="T21" s="293"/>
      <c r="U21" s="293"/>
      <c r="V21" s="293"/>
    </row>
    <row r="22">
      <c r="A22" s="293" t="b">
        <v>0</v>
      </c>
      <c r="B22" s="1079">
        <v>9.0</v>
      </c>
      <c r="C22" s="1080"/>
      <c r="D22" s="1081"/>
      <c r="E22" s="1082"/>
      <c r="F22" s="1083"/>
      <c r="G22" s="1084"/>
      <c r="H22" s="1085"/>
      <c r="I22" s="1083"/>
      <c r="J22" s="1083"/>
      <c r="K22" s="1087"/>
      <c r="L22" s="1086"/>
      <c r="M22" s="1086"/>
      <c r="N22" s="1086"/>
      <c r="O22" s="1086"/>
      <c r="P22" s="1087"/>
      <c r="Q22" s="64"/>
      <c r="R22" s="293"/>
      <c r="S22" s="293"/>
      <c r="T22" s="293"/>
      <c r="U22" s="293"/>
      <c r="V22" s="293"/>
    </row>
    <row r="23">
      <c r="A23" s="293" t="b">
        <v>0</v>
      </c>
      <c r="B23" s="1070">
        <v>10.0</v>
      </c>
      <c r="C23" s="1071"/>
      <c r="D23" s="1072"/>
      <c r="E23" s="1073"/>
      <c r="F23" s="1074"/>
      <c r="G23" s="1075"/>
      <c r="H23" s="1071"/>
      <c r="I23" s="1072"/>
      <c r="J23" s="1072"/>
      <c r="K23" s="1070"/>
      <c r="L23" s="1103"/>
      <c r="M23" s="1077"/>
      <c r="N23" s="1077"/>
      <c r="O23" s="1077"/>
      <c r="P23" s="1104"/>
      <c r="Q23" s="437"/>
      <c r="R23" s="293"/>
      <c r="S23" s="293"/>
      <c r="T23" s="293"/>
      <c r="U23" s="293"/>
      <c r="V23" s="293"/>
    </row>
    <row r="24">
      <c r="A24" s="293" t="b">
        <v>0</v>
      </c>
      <c r="B24" s="1079">
        <v>11.0</v>
      </c>
      <c r="C24" s="1080"/>
      <c r="D24" s="1081"/>
      <c r="E24" s="1082"/>
      <c r="F24" s="1083"/>
      <c r="G24" s="1084"/>
      <c r="H24" s="1080"/>
      <c r="I24" s="1081"/>
      <c r="J24" s="1081"/>
      <c r="K24" s="1079"/>
      <c r="L24" s="1086"/>
      <c r="M24" s="1086"/>
      <c r="N24" s="1086"/>
      <c r="O24" s="1086"/>
      <c r="P24" s="1092"/>
      <c r="Q24" s="437"/>
      <c r="R24" s="293"/>
      <c r="S24" s="293"/>
      <c r="T24" s="293"/>
      <c r="U24" s="293"/>
      <c r="V24" s="293"/>
    </row>
    <row r="25">
      <c r="A25" s="293" t="b">
        <v>0</v>
      </c>
      <c r="B25" s="1070">
        <v>12.0</v>
      </c>
      <c r="C25" s="1071"/>
      <c r="D25" s="1072"/>
      <c r="E25" s="1073"/>
      <c r="F25" s="1074"/>
      <c r="G25" s="1075"/>
      <c r="H25" s="1071"/>
      <c r="I25" s="1072"/>
      <c r="J25" s="1072"/>
      <c r="K25" s="1070"/>
      <c r="L25" s="1077"/>
      <c r="M25" s="1077"/>
      <c r="N25" s="1077"/>
      <c r="O25" s="1077"/>
      <c r="P25" s="1104"/>
      <c r="Q25" s="437"/>
      <c r="R25" s="293"/>
      <c r="S25" s="293"/>
      <c r="T25" s="293"/>
      <c r="U25" s="293"/>
      <c r="V25" s="293"/>
    </row>
    <row r="26">
      <c r="A26" s="293" t="b">
        <v>0</v>
      </c>
      <c r="B26" s="1079">
        <v>13.0</v>
      </c>
      <c r="C26" s="1080"/>
      <c r="D26" s="1081"/>
      <c r="E26" s="1082"/>
      <c r="F26" s="1083"/>
      <c r="G26" s="1084"/>
      <c r="H26" s="1080"/>
      <c r="I26" s="1081"/>
      <c r="J26" s="1081"/>
      <c r="K26" s="1079"/>
      <c r="L26" s="1086"/>
      <c r="M26" s="1086"/>
      <c r="N26" s="1086"/>
      <c r="O26" s="1086"/>
      <c r="P26" s="1092"/>
      <c r="Q26" s="437"/>
      <c r="R26" s="293"/>
      <c r="S26" s="293"/>
      <c r="T26" s="293"/>
      <c r="U26" s="293"/>
      <c r="V26" s="293"/>
    </row>
    <row r="27">
      <c r="A27" s="293" t="b">
        <v>0</v>
      </c>
      <c r="B27" s="1070">
        <v>14.0</v>
      </c>
      <c r="C27" s="1071"/>
      <c r="D27" s="1072"/>
      <c r="E27" s="1076"/>
      <c r="F27" s="1074"/>
      <c r="G27" s="1075"/>
      <c r="H27" s="1076"/>
      <c r="I27" s="1074"/>
      <c r="J27" s="1074"/>
      <c r="K27" s="1070"/>
      <c r="L27" s="1077"/>
      <c r="M27" s="1077"/>
      <c r="N27" s="1077"/>
      <c r="O27" s="1077"/>
      <c r="P27" s="1078"/>
      <c r="Q27" s="64"/>
      <c r="R27" s="293"/>
      <c r="S27" s="293"/>
      <c r="T27" s="293"/>
      <c r="U27" s="293"/>
      <c r="V27" s="293"/>
    </row>
    <row r="28">
      <c r="A28" s="293" t="b">
        <v>0</v>
      </c>
      <c r="B28" s="1079">
        <v>15.0</v>
      </c>
      <c r="C28" s="1080"/>
      <c r="D28" s="1081"/>
      <c r="E28" s="1085"/>
      <c r="F28" s="1083"/>
      <c r="G28" s="1084"/>
      <c r="H28" s="1085"/>
      <c r="I28" s="1083"/>
      <c r="J28" s="1083"/>
      <c r="K28" s="1079"/>
      <c r="L28" s="1086"/>
      <c r="M28" s="1086"/>
      <c r="N28" s="1086"/>
      <c r="O28" s="1086"/>
      <c r="P28" s="1087"/>
      <c r="Q28" s="64"/>
      <c r="R28" s="293"/>
      <c r="S28" s="293"/>
      <c r="T28" s="293"/>
      <c r="U28" s="293"/>
      <c r="V28" s="293"/>
    </row>
    <row r="29">
      <c r="A29" s="293" t="b">
        <v>0</v>
      </c>
      <c r="B29" s="1070">
        <v>16.0</v>
      </c>
      <c r="C29" s="1071"/>
      <c r="D29" s="1072"/>
      <c r="E29" s="1076"/>
      <c r="F29" s="1074"/>
      <c r="G29" s="1075"/>
      <c r="H29" s="1076"/>
      <c r="I29" s="1074"/>
      <c r="J29" s="1074"/>
      <c r="K29" s="1070"/>
      <c r="L29" s="1077"/>
      <c r="M29" s="1077"/>
      <c r="N29" s="1077"/>
      <c r="O29" s="1077"/>
      <c r="P29" s="1078"/>
      <c r="Q29" s="64"/>
      <c r="R29" s="293"/>
      <c r="S29" s="293"/>
      <c r="T29" s="293"/>
      <c r="U29" s="293"/>
      <c r="V29" s="293"/>
    </row>
    <row r="30">
      <c r="A30" s="293" t="b">
        <v>0</v>
      </c>
      <c r="B30" s="1079">
        <v>17.0</v>
      </c>
      <c r="C30" s="1080"/>
      <c r="D30" s="1081"/>
      <c r="E30" s="1082"/>
      <c r="F30" s="1083"/>
      <c r="G30" s="1084"/>
      <c r="H30" s="1085"/>
      <c r="I30" s="1083"/>
      <c r="J30" s="1083"/>
      <c r="K30" s="1079"/>
      <c r="L30" s="1086"/>
      <c r="M30" s="1086"/>
      <c r="N30" s="1086"/>
      <c r="O30" s="1086"/>
      <c r="P30" s="1087"/>
      <c r="Q30" s="64"/>
      <c r="R30" s="293"/>
      <c r="S30" s="293"/>
      <c r="T30" s="293"/>
      <c r="U30" s="293"/>
      <c r="V30" s="293"/>
    </row>
    <row r="31">
      <c r="A31" s="293" t="b">
        <v>0</v>
      </c>
      <c r="B31" s="1070">
        <v>18.0</v>
      </c>
      <c r="C31" s="1071"/>
      <c r="D31" s="1072"/>
      <c r="E31" s="1073"/>
      <c r="F31" s="1074"/>
      <c r="G31" s="1075"/>
      <c r="H31" s="1076"/>
      <c r="I31" s="1074"/>
      <c r="J31" s="1074"/>
      <c r="K31" s="1070"/>
      <c r="L31" s="1077"/>
      <c r="M31" s="1077"/>
      <c r="N31" s="1077"/>
      <c r="O31" s="1077"/>
      <c r="P31" s="1078"/>
      <c r="Q31" s="64"/>
      <c r="R31" s="293"/>
      <c r="S31" s="293"/>
      <c r="T31" s="293"/>
      <c r="U31" s="293"/>
      <c r="V31" s="293"/>
    </row>
    <row r="32">
      <c r="A32" s="293" t="b">
        <v>0</v>
      </c>
      <c r="B32" s="1079">
        <v>19.0</v>
      </c>
      <c r="C32" s="1080"/>
      <c r="D32" s="1081"/>
      <c r="E32" s="1082"/>
      <c r="F32" s="1083"/>
      <c r="G32" s="1084"/>
      <c r="H32" s="1085"/>
      <c r="I32" s="1083"/>
      <c r="J32" s="1083"/>
      <c r="K32" s="1079"/>
      <c r="L32" s="1086"/>
      <c r="M32" s="1086"/>
      <c r="N32" s="1086"/>
      <c r="O32" s="1105"/>
      <c r="P32" s="1106"/>
      <c r="Q32" s="64"/>
      <c r="R32" s="446"/>
      <c r="S32" s="446"/>
      <c r="T32" s="446"/>
      <c r="U32" s="446"/>
      <c r="V32" s="446"/>
    </row>
    <row r="33">
      <c r="A33" s="293" t="b">
        <v>0</v>
      </c>
      <c r="B33" s="1070">
        <v>20.0</v>
      </c>
      <c r="C33" s="1071"/>
      <c r="D33" s="1072"/>
      <c r="E33" s="1073"/>
      <c r="F33" s="1074"/>
      <c r="G33" s="1075"/>
      <c r="H33" s="1076"/>
      <c r="I33" s="1074"/>
      <c r="J33" s="1074"/>
      <c r="K33" s="1070"/>
      <c r="L33" s="1077"/>
      <c r="M33" s="1077"/>
      <c r="N33" s="1077"/>
      <c r="O33" s="1107"/>
      <c r="P33" s="1094"/>
      <c r="Q33" s="64"/>
      <c r="R33" s="446"/>
      <c r="S33" s="446"/>
      <c r="T33" s="446"/>
      <c r="U33" s="446"/>
      <c r="V33" s="446"/>
    </row>
    <row r="34">
      <c r="A34" s="293" t="b">
        <v>0</v>
      </c>
      <c r="B34" s="1079">
        <v>21.0</v>
      </c>
      <c r="C34" s="1080"/>
      <c r="D34" s="1081"/>
      <c r="E34" s="1082"/>
      <c r="F34" s="1083"/>
      <c r="G34" s="1084"/>
      <c r="H34" s="1085"/>
      <c r="I34" s="1083"/>
      <c r="J34" s="1083"/>
      <c r="K34" s="1079"/>
      <c r="L34" s="1086"/>
      <c r="M34" s="1086"/>
      <c r="N34" s="1086"/>
      <c r="O34" s="1105"/>
      <c r="P34" s="1106"/>
      <c r="Q34" s="64"/>
      <c r="R34" s="446"/>
      <c r="S34" s="446"/>
      <c r="T34" s="446"/>
      <c r="U34" s="446"/>
      <c r="V34" s="446"/>
    </row>
    <row r="35">
      <c r="A35" s="697" t="b">
        <v>0</v>
      </c>
      <c r="B35" s="1070">
        <v>22.0</v>
      </c>
      <c r="C35" s="1071"/>
      <c r="D35" s="1072"/>
      <c r="E35" s="1073"/>
      <c r="F35" s="1074"/>
      <c r="G35" s="1075"/>
      <c r="H35" s="1076"/>
      <c r="I35" s="1074"/>
      <c r="J35" s="1074"/>
      <c r="K35" s="1070"/>
      <c r="L35" s="1077"/>
      <c r="M35" s="1077"/>
      <c r="N35" s="1077"/>
      <c r="O35" s="1107"/>
      <c r="P35" s="1108"/>
      <c r="Q35" s="64"/>
      <c r="R35" s="40"/>
      <c r="S35" s="40"/>
      <c r="T35" s="40"/>
      <c r="U35" s="40"/>
      <c r="V35" s="40"/>
    </row>
    <row r="36">
      <c r="A36" s="697" t="b">
        <v>0</v>
      </c>
      <c r="B36" s="1079">
        <v>23.0</v>
      </c>
      <c r="C36" s="1080"/>
      <c r="D36" s="1081"/>
      <c r="E36" s="1082"/>
      <c r="F36" s="1083"/>
      <c r="G36" s="1084"/>
      <c r="H36" s="1085"/>
      <c r="I36" s="1083"/>
      <c r="J36" s="1083"/>
      <c r="K36" s="1079"/>
      <c r="L36" s="1086"/>
      <c r="M36" s="1086"/>
      <c r="N36" s="1086"/>
      <c r="O36" s="1109"/>
      <c r="P36" s="1110"/>
      <c r="Q36" s="64"/>
      <c r="R36" s="40"/>
      <c r="S36" s="40"/>
      <c r="T36" s="40"/>
      <c r="U36" s="40"/>
      <c r="V36" s="40"/>
    </row>
    <row r="37">
      <c r="A37" s="697" t="b">
        <v>0</v>
      </c>
      <c r="B37" s="1070">
        <v>24.0</v>
      </c>
      <c r="C37" s="1071"/>
      <c r="D37" s="1072"/>
      <c r="E37" s="1073"/>
      <c r="F37" s="1074"/>
      <c r="G37" s="1075"/>
      <c r="H37" s="1076"/>
      <c r="I37" s="1074"/>
      <c r="J37" s="1074"/>
      <c r="K37" s="1070"/>
      <c r="L37" s="1077"/>
      <c r="M37" s="1077"/>
      <c r="N37" s="1077"/>
      <c r="O37" s="1093"/>
      <c r="P37" s="1111"/>
      <c r="Q37" s="64"/>
      <c r="R37" s="40"/>
      <c r="S37" s="40"/>
      <c r="T37" s="40"/>
      <c r="U37" s="40"/>
      <c r="V37" s="40"/>
    </row>
    <row r="38">
      <c r="A38" s="697" t="b">
        <v>0</v>
      </c>
      <c r="B38" s="1079">
        <v>25.0</v>
      </c>
      <c r="C38" s="1080"/>
      <c r="D38" s="1081"/>
      <c r="E38" s="1082"/>
      <c r="F38" s="1083"/>
      <c r="G38" s="1084"/>
      <c r="H38" s="1085"/>
      <c r="I38" s="1083"/>
      <c r="J38" s="1083"/>
      <c r="K38" s="1079"/>
      <c r="L38" s="1086"/>
      <c r="M38" s="1086"/>
      <c r="N38" s="1086"/>
      <c r="O38" s="1109"/>
      <c r="P38" s="1106"/>
      <c r="Q38" s="64"/>
      <c r="R38" s="40"/>
      <c r="S38" s="40"/>
      <c r="T38" s="40"/>
      <c r="U38" s="40"/>
      <c r="V38" s="40"/>
    </row>
    <row r="39">
      <c r="A39" s="697" t="b">
        <v>0</v>
      </c>
      <c r="B39" s="1070">
        <v>26.0</v>
      </c>
      <c r="C39" s="1071"/>
      <c r="D39" s="1072"/>
      <c r="E39" s="1073"/>
      <c r="F39" s="1074"/>
      <c r="G39" s="1075"/>
      <c r="H39" s="1076"/>
      <c r="I39" s="1074"/>
      <c r="J39" s="1074"/>
      <c r="K39" s="1070"/>
      <c r="L39" s="1077"/>
      <c r="M39" s="1077"/>
      <c r="N39" s="1077"/>
      <c r="O39" s="1093"/>
      <c r="P39" s="1094"/>
      <c r="Q39" s="64"/>
      <c r="R39" s="40"/>
      <c r="S39" s="40"/>
      <c r="T39" s="40"/>
      <c r="U39" s="40"/>
      <c r="V39" s="40"/>
    </row>
    <row r="40">
      <c r="A40" s="697" t="b">
        <v>0</v>
      </c>
      <c r="B40" s="1079">
        <v>27.0</v>
      </c>
      <c r="C40" s="1080"/>
      <c r="D40" s="1081"/>
      <c r="E40" s="1082"/>
      <c r="F40" s="1083"/>
      <c r="G40" s="1084"/>
      <c r="H40" s="1085"/>
      <c r="I40" s="1083"/>
      <c r="J40" s="1083"/>
      <c r="K40" s="1079"/>
      <c r="L40" s="1086"/>
      <c r="M40" s="1086"/>
      <c r="N40" s="1086"/>
      <c r="O40" s="1109"/>
      <c r="P40" s="1106"/>
      <c r="Q40" s="64"/>
      <c r="R40" s="40"/>
      <c r="S40" s="40"/>
      <c r="T40" s="40"/>
      <c r="U40" s="40"/>
      <c r="V40" s="40"/>
    </row>
    <row r="41">
      <c r="A41" s="697" t="b">
        <v>0</v>
      </c>
      <c r="B41" s="1070">
        <v>28.0</v>
      </c>
      <c r="C41" s="1071"/>
      <c r="D41" s="1072"/>
      <c r="E41" s="1073"/>
      <c r="F41" s="1074"/>
      <c r="G41" s="1075"/>
      <c r="H41" s="1076"/>
      <c r="I41" s="1074"/>
      <c r="J41" s="1074"/>
      <c r="K41" s="1070"/>
      <c r="L41" s="1077"/>
      <c r="M41" s="1077"/>
      <c r="N41" s="1077"/>
      <c r="O41" s="1093"/>
      <c r="P41" s="1094"/>
      <c r="Q41" s="64"/>
      <c r="R41" s="40"/>
      <c r="S41" s="40"/>
      <c r="T41" s="40"/>
      <c r="U41" s="40"/>
      <c r="V41" s="40"/>
    </row>
    <row r="42">
      <c r="A42" s="697" t="b">
        <v>0</v>
      </c>
      <c r="B42" s="1079">
        <v>29.0</v>
      </c>
      <c r="C42" s="1080"/>
      <c r="D42" s="1081"/>
      <c r="E42" s="1082"/>
      <c r="F42" s="1083"/>
      <c r="G42" s="1084"/>
      <c r="H42" s="1085"/>
      <c r="I42" s="1083"/>
      <c r="J42" s="1083"/>
      <c r="K42" s="1079"/>
      <c r="L42" s="1086"/>
      <c r="M42" s="1086"/>
      <c r="N42" s="1086"/>
      <c r="O42" s="1105"/>
      <c r="P42" s="1106"/>
      <c r="Q42" s="64"/>
      <c r="R42" s="40"/>
      <c r="S42" s="40"/>
      <c r="T42" s="40"/>
      <c r="U42" s="40"/>
      <c r="V42" s="40"/>
    </row>
    <row r="43">
      <c r="A43" s="697" t="b">
        <v>0</v>
      </c>
      <c r="B43" s="1070">
        <v>30.0</v>
      </c>
      <c r="C43" s="1071"/>
      <c r="D43" s="1072"/>
      <c r="E43" s="1073"/>
      <c r="F43" s="1074"/>
      <c r="G43" s="1075"/>
      <c r="H43" s="1076"/>
      <c r="I43" s="1074"/>
      <c r="J43" s="1074"/>
      <c r="K43" s="1070"/>
      <c r="L43" s="1077"/>
      <c r="M43" s="1077"/>
      <c r="N43" s="1077"/>
      <c r="O43" s="1093"/>
      <c r="P43" s="1094"/>
      <c r="Q43" s="64"/>
      <c r="R43" s="40"/>
      <c r="S43" s="40"/>
      <c r="T43" s="40"/>
      <c r="U43" s="40"/>
      <c r="V43" s="40"/>
    </row>
    <row r="44">
      <c r="A44" s="697"/>
      <c r="B44" s="293"/>
      <c r="C44" s="418"/>
      <c r="D44" s="418"/>
      <c r="E44" s="418"/>
      <c r="F44" s="418"/>
      <c r="G44" s="418"/>
      <c r="H44" s="40"/>
      <c r="I44" s="40"/>
      <c r="J44" s="40"/>
      <c r="K44" s="40"/>
      <c r="L44" s="40"/>
      <c r="M44" s="40"/>
      <c r="N44" s="40"/>
      <c r="O44" s="40"/>
      <c r="P44" s="40"/>
      <c r="Q44" s="40"/>
      <c r="R44" s="40"/>
      <c r="S44" s="40"/>
      <c r="T44" s="40"/>
      <c r="U44" s="40"/>
      <c r="V44" s="40"/>
      <c r="W44" s="40"/>
    </row>
    <row r="45">
      <c r="A45" s="697"/>
      <c r="B45" s="293"/>
      <c r="C45" s="418"/>
      <c r="D45" s="418"/>
      <c r="E45" s="418"/>
      <c r="F45" s="418"/>
      <c r="G45" s="418"/>
      <c r="H45" s="40"/>
      <c r="I45" s="40"/>
      <c r="J45" s="40"/>
      <c r="K45" s="40"/>
      <c r="L45" s="40"/>
      <c r="M45" s="40"/>
      <c r="N45" s="40"/>
      <c r="O45" s="40"/>
      <c r="P45" s="40"/>
      <c r="Q45" s="40"/>
      <c r="R45" s="40"/>
      <c r="S45" s="40"/>
      <c r="T45" s="40"/>
      <c r="U45" s="40"/>
      <c r="V45" s="40"/>
      <c r="W45" s="40"/>
    </row>
    <row r="46">
      <c r="A46" s="697"/>
      <c r="B46" s="293"/>
      <c r="C46" s="1112"/>
      <c r="D46" s="40"/>
      <c r="E46" s="418"/>
      <c r="F46" s="418"/>
      <c r="G46" s="418"/>
      <c r="H46" s="40"/>
      <c r="I46" s="40"/>
      <c r="J46" s="40"/>
      <c r="K46" s="40"/>
      <c r="L46" s="40"/>
      <c r="M46" s="40"/>
      <c r="N46" s="40"/>
      <c r="O46" s="40"/>
      <c r="P46" s="40"/>
      <c r="Q46" s="40"/>
      <c r="R46" s="40"/>
      <c r="S46" s="40"/>
      <c r="T46" s="40"/>
      <c r="U46" s="40"/>
      <c r="V46" s="40"/>
      <c r="W46" s="40"/>
    </row>
    <row r="47">
      <c r="A47" s="697"/>
      <c r="B47" s="293"/>
      <c r="C47" s="1112"/>
      <c r="D47" s="40"/>
      <c r="E47" s="418"/>
      <c r="F47" s="418"/>
      <c r="G47" s="418"/>
      <c r="H47" s="40"/>
      <c r="I47" s="40"/>
      <c r="J47" s="40"/>
      <c r="K47" s="40"/>
      <c r="L47" s="40"/>
      <c r="M47" s="40"/>
      <c r="N47" s="40"/>
      <c r="O47" s="40"/>
      <c r="P47" s="40"/>
      <c r="Q47" s="40"/>
      <c r="R47" s="40"/>
      <c r="S47" s="40"/>
      <c r="T47" s="40"/>
      <c r="U47" s="40"/>
      <c r="V47" s="40"/>
      <c r="W47" s="40"/>
    </row>
    <row r="48">
      <c r="A48" s="697"/>
      <c r="B48" s="293" t="s">
        <v>812</v>
      </c>
      <c r="C48" s="1112"/>
      <c r="D48" s="40"/>
      <c r="E48" s="418"/>
      <c r="F48" s="418"/>
      <c r="G48" s="418"/>
      <c r="H48" s="40"/>
      <c r="I48" s="40"/>
      <c r="J48" s="40"/>
      <c r="K48" s="40"/>
      <c r="L48" s="40"/>
      <c r="M48" s="40"/>
      <c r="N48" s="40"/>
      <c r="O48" s="40"/>
      <c r="P48" s="40"/>
      <c r="Q48" s="293"/>
      <c r="R48" s="40"/>
      <c r="S48" s="40"/>
      <c r="T48" s="40"/>
      <c r="U48" s="40"/>
      <c r="V48" s="40"/>
      <c r="W48" s="40"/>
    </row>
    <row r="49">
      <c r="A49" s="1052" t="s">
        <v>804</v>
      </c>
      <c r="B49" s="542"/>
      <c r="C49" s="542"/>
      <c r="D49" s="543"/>
      <c r="E49" s="496"/>
      <c r="F49" s="543"/>
      <c r="G49" s="1053"/>
      <c r="H49" s="543"/>
      <c r="I49" s="543"/>
      <c r="J49" s="543"/>
      <c r="K49" s="542"/>
      <c r="L49" s="1054" t="s">
        <v>805</v>
      </c>
      <c r="M49" s="63"/>
      <c r="N49" s="63"/>
      <c r="O49" s="63"/>
      <c r="P49" s="1055" t="s">
        <v>3</v>
      </c>
      <c r="Q49" s="437"/>
      <c r="R49" s="40"/>
      <c r="S49" s="40"/>
      <c r="T49" s="40"/>
      <c r="U49" s="40"/>
      <c r="V49" s="40"/>
      <c r="W49" s="40"/>
    </row>
    <row r="50">
      <c r="B50" s="545" t="s">
        <v>806</v>
      </c>
      <c r="C50" s="545" t="s">
        <v>605</v>
      </c>
      <c r="D50" s="442"/>
      <c r="E50" s="1057" t="s">
        <v>546</v>
      </c>
      <c r="F50" s="441"/>
      <c r="G50" s="442"/>
      <c r="H50" s="1058" t="s">
        <v>807</v>
      </c>
      <c r="I50" s="441"/>
      <c r="J50" s="441"/>
      <c r="K50" s="545" t="s">
        <v>748</v>
      </c>
      <c r="L50" s="1059" t="s">
        <v>808</v>
      </c>
      <c r="M50" s="1054" t="s">
        <v>809</v>
      </c>
      <c r="N50" s="1060" t="s">
        <v>810</v>
      </c>
      <c r="O50" s="1060" t="s">
        <v>811</v>
      </c>
      <c r="P50" s="440"/>
      <c r="Q50" s="442"/>
      <c r="R50" s="40"/>
      <c r="S50" s="40"/>
      <c r="T50" s="40"/>
      <c r="U50" s="40"/>
      <c r="V50" s="40"/>
      <c r="W50" s="40"/>
    </row>
    <row r="51">
      <c r="A51" s="293" t="b">
        <v>0</v>
      </c>
      <c r="B51" s="1113">
        <v>1.0</v>
      </c>
      <c r="C51" s="1114"/>
      <c r="D51" s="441"/>
      <c r="E51" s="539"/>
      <c r="F51" s="63"/>
      <c r="G51" s="64"/>
      <c r="H51" s="308"/>
      <c r="I51" s="63"/>
      <c r="J51" s="64"/>
      <c r="K51" s="300"/>
      <c r="L51" s="1115"/>
      <c r="M51" s="1115"/>
      <c r="N51" s="1115"/>
      <c r="O51" s="1115"/>
      <c r="P51" s="1116"/>
      <c r="Q51" s="442"/>
      <c r="R51" s="40"/>
      <c r="S51" s="40"/>
      <c r="T51" s="40"/>
      <c r="U51" s="40"/>
      <c r="V51" s="40"/>
      <c r="W51" s="40"/>
    </row>
    <row r="52">
      <c r="A52" s="293" t="b">
        <v>0</v>
      </c>
      <c r="B52" s="1113">
        <v>2.0</v>
      </c>
      <c r="C52" s="1117"/>
      <c r="D52" s="64"/>
      <c r="E52" s="539"/>
      <c r="F52" s="63"/>
      <c r="G52" s="64"/>
      <c r="H52" s="308"/>
      <c r="I52" s="63"/>
      <c r="J52" s="64"/>
      <c r="K52" s="300"/>
      <c r="L52" s="1115"/>
      <c r="M52" s="1115"/>
      <c r="N52" s="1115"/>
      <c r="O52" s="1115"/>
      <c r="P52" s="1116"/>
      <c r="Q52" s="442"/>
      <c r="R52" s="40"/>
      <c r="S52" s="40"/>
      <c r="T52" s="40"/>
      <c r="U52" s="40"/>
      <c r="V52" s="40"/>
      <c r="W52" s="40"/>
    </row>
    <row r="53">
      <c r="A53" s="293" t="b">
        <v>0</v>
      </c>
      <c r="B53" s="1113">
        <v>3.0</v>
      </c>
      <c r="C53" s="1117"/>
      <c r="D53" s="64"/>
      <c r="E53" s="308"/>
      <c r="F53" s="63"/>
      <c r="G53" s="64"/>
      <c r="H53" s="308"/>
      <c r="I53" s="63"/>
      <c r="J53" s="64"/>
      <c r="K53" s="300"/>
      <c r="L53" s="1115"/>
      <c r="M53" s="1115"/>
      <c r="N53" s="1115"/>
      <c r="O53" s="1115"/>
      <c r="P53" s="304"/>
      <c r="Q53" s="64"/>
      <c r="R53" s="40"/>
      <c r="S53" s="40"/>
      <c r="T53" s="40"/>
      <c r="U53" s="40"/>
      <c r="V53" s="40"/>
      <c r="W53" s="40"/>
    </row>
    <row r="54">
      <c r="A54" s="293" t="b">
        <v>0</v>
      </c>
      <c r="B54" s="1113">
        <v>4.0</v>
      </c>
      <c r="C54" s="1117"/>
      <c r="D54" s="64"/>
      <c r="E54" s="1117"/>
      <c r="F54" s="63"/>
      <c r="G54" s="64"/>
      <c r="H54" s="1117"/>
      <c r="I54" s="63"/>
      <c r="J54" s="64"/>
      <c r="K54" s="1118"/>
      <c r="L54" s="1115"/>
      <c r="M54" s="1115"/>
      <c r="N54" s="1115"/>
      <c r="O54" s="1115"/>
      <c r="P54" s="304"/>
      <c r="Q54" s="64"/>
      <c r="R54" s="40"/>
      <c r="S54" s="40"/>
      <c r="T54" s="40"/>
      <c r="U54" s="40"/>
      <c r="V54" s="40"/>
      <c r="W54" s="40"/>
    </row>
    <row r="55">
      <c r="A55" s="293" t="b">
        <v>0</v>
      </c>
      <c r="B55" s="1113">
        <v>5.0</v>
      </c>
      <c r="C55" s="1117"/>
      <c r="D55" s="64"/>
      <c r="E55" s="1117"/>
      <c r="F55" s="63"/>
      <c r="G55" s="64"/>
      <c r="H55" s="1117"/>
      <c r="I55" s="63"/>
      <c r="J55" s="64"/>
      <c r="K55" s="1119"/>
      <c r="L55" s="1115"/>
      <c r="M55" s="1115"/>
      <c r="N55" s="1115"/>
      <c r="O55" s="1115"/>
      <c r="P55" s="304"/>
      <c r="Q55" s="64"/>
      <c r="R55" s="40"/>
      <c r="S55" s="40"/>
      <c r="T55" s="40"/>
      <c r="U55" s="40"/>
      <c r="V55" s="40"/>
      <c r="W55" s="40"/>
    </row>
    <row r="56">
      <c r="A56" s="293" t="b">
        <v>0</v>
      </c>
      <c r="B56" s="1113">
        <v>6.0</v>
      </c>
      <c r="C56" s="1117"/>
      <c r="D56" s="64"/>
      <c r="E56" s="539"/>
      <c r="F56" s="63"/>
      <c r="G56" s="64"/>
      <c r="H56" s="308"/>
      <c r="I56" s="63"/>
      <c r="J56" s="64"/>
      <c r="K56" s="300"/>
      <c r="L56" s="1115"/>
      <c r="M56" s="1115"/>
      <c r="N56" s="1115"/>
      <c r="O56" s="1115"/>
      <c r="P56" s="304"/>
      <c r="Q56" s="64"/>
      <c r="R56" s="40"/>
      <c r="S56" s="40"/>
      <c r="T56" s="40"/>
      <c r="U56" s="40"/>
      <c r="V56" s="40"/>
      <c r="W56" s="40"/>
    </row>
    <row r="57">
      <c r="A57" s="293" t="b">
        <v>0</v>
      </c>
      <c r="B57" s="1113">
        <v>7.0</v>
      </c>
      <c r="C57" s="1114"/>
      <c r="D57" s="442"/>
      <c r="E57" s="539"/>
      <c r="F57" s="63"/>
      <c r="G57" s="64"/>
      <c r="H57" s="435"/>
      <c r="I57" s="436"/>
      <c r="J57" s="437"/>
      <c r="K57" s="300"/>
      <c r="L57" s="1115"/>
      <c r="M57" s="1115"/>
      <c r="N57" s="1115"/>
      <c r="O57" s="1115"/>
      <c r="P57" s="304"/>
      <c r="Q57" s="64"/>
      <c r="R57" s="40"/>
      <c r="S57" s="40"/>
      <c r="T57" s="40"/>
      <c r="U57" s="40"/>
      <c r="V57" s="40"/>
      <c r="W57" s="40"/>
    </row>
    <row r="58">
      <c r="A58" s="293" t="b">
        <v>0</v>
      </c>
      <c r="B58" s="1113">
        <v>8.0</v>
      </c>
      <c r="C58" s="1114"/>
      <c r="D58" s="442"/>
      <c r="E58" s="539"/>
      <c r="F58" s="63"/>
      <c r="G58" s="64"/>
      <c r="H58" s="308"/>
      <c r="I58" s="63"/>
      <c r="J58" s="63"/>
      <c r="K58" s="300"/>
      <c r="L58" s="1115"/>
      <c r="M58" s="1115"/>
      <c r="N58" s="1115"/>
      <c r="O58" s="1115"/>
      <c r="P58" s="304"/>
      <c r="Q58" s="64"/>
      <c r="R58" s="40"/>
      <c r="S58" s="40"/>
      <c r="T58" s="40"/>
      <c r="U58" s="40"/>
      <c r="V58" s="40"/>
      <c r="W58" s="40"/>
    </row>
    <row r="59">
      <c r="A59" s="293" t="b">
        <v>0</v>
      </c>
      <c r="B59" s="1113">
        <v>9.0</v>
      </c>
      <c r="C59" s="1114"/>
      <c r="D59" s="442"/>
      <c r="E59" s="539"/>
      <c r="F59" s="63"/>
      <c r="G59" s="64"/>
      <c r="H59" s="308"/>
      <c r="I59" s="63"/>
      <c r="J59" s="64"/>
      <c r="K59" s="300"/>
      <c r="L59" s="1115"/>
      <c r="M59" s="1115"/>
      <c r="N59" s="1115"/>
      <c r="O59" s="1115"/>
      <c r="P59" s="304"/>
      <c r="Q59" s="64"/>
      <c r="R59" s="40"/>
      <c r="S59" s="40"/>
      <c r="T59" s="40"/>
      <c r="U59" s="40"/>
      <c r="V59" s="40"/>
      <c r="W59" s="40"/>
    </row>
    <row r="60">
      <c r="A60" s="293" t="b">
        <v>0</v>
      </c>
      <c r="B60" s="1113">
        <v>10.0</v>
      </c>
      <c r="C60" s="1114"/>
      <c r="D60" s="442"/>
      <c r="E60" s="539"/>
      <c r="F60" s="63"/>
      <c r="G60" s="64"/>
      <c r="H60" s="308"/>
      <c r="I60" s="63"/>
      <c r="J60" s="64"/>
      <c r="K60" s="300"/>
      <c r="L60" s="1115"/>
      <c r="M60" s="1115"/>
      <c r="N60" s="1115"/>
      <c r="O60" s="1115"/>
      <c r="P60" s="304"/>
      <c r="Q60" s="64"/>
      <c r="R60" s="40"/>
      <c r="S60" s="40"/>
      <c r="T60" s="40"/>
      <c r="U60" s="40"/>
      <c r="V60" s="40"/>
      <c r="W60" s="40"/>
    </row>
    <row r="61">
      <c r="A61" s="293" t="b">
        <v>0</v>
      </c>
      <c r="B61" s="1113">
        <v>11.0</v>
      </c>
      <c r="C61" s="1114"/>
      <c r="D61" s="442"/>
      <c r="E61" s="450"/>
      <c r="H61" s="435"/>
      <c r="I61" s="436"/>
      <c r="J61" s="437"/>
      <c r="K61" s="300"/>
      <c r="L61" s="1115"/>
      <c r="M61" s="1115"/>
      <c r="N61" s="1115"/>
      <c r="O61" s="1115"/>
      <c r="P61" s="304"/>
      <c r="Q61" s="64"/>
      <c r="R61" s="40"/>
      <c r="S61" s="40"/>
      <c r="T61" s="40"/>
      <c r="U61" s="40"/>
      <c r="V61" s="40"/>
      <c r="W61" s="40"/>
    </row>
    <row r="62">
      <c r="A62" s="293" t="b">
        <v>0</v>
      </c>
      <c r="B62" s="1113">
        <v>12.0</v>
      </c>
      <c r="C62" s="308"/>
      <c r="D62" s="64"/>
      <c r="E62" s="1120"/>
      <c r="F62" s="63"/>
      <c r="G62" s="63"/>
      <c r="H62" s="308"/>
      <c r="I62" s="63"/>
      <c r="J62" s="64"/>
      <c r="K62" s="300"/>
      <c r="L62" s="1115"/>
      <c r="M62" s="1115"/>
      <c r="N62" s="1115"/>
      <c r="O62" s="1115"/>
      <c r="P62" s="304"/>
      <c r="Q62" s="64"/>
      <c r="R62" s="40"/>
      <c r="S62" s="40"/>
      <c r="T62" s="40"/>
      <c r="U62" s="40"/>
      <c r="V62" s="40"/>
      <c r="W62" s="40"/>
    </row>
    <row r="63">
      <c r="A63" s="293" t="b">
        <v>0</v>
      </c>
      <c r="B63" s="1113">
        <v>13.0</v>
      </c>
      <c r="C63" s="1114"/>
      <c r="D63" s="441"/>
      <c r="E63" s="539"/>
      <c r="F63" s="63"/>
      <c r="G63" s="64"/>
      <c r="H63" s="308"/>
      <c r="I63" s="63"/>
      <c r="J63" s="63"/>
      <c r="K63" s="300"/>
      <c r="L63" s="1115"/>
      <c r="M63" s="1115"/>
      <c r="N63" s="1115"/>
      <c r="O63" s="1115"/>
      <c r="P63" s="304"/>
      <c r="Q63" s="64"/>
      <c r="R63" s="40"/>
      <c r="S63" s="40"/>
      <c r="T63" s="40"/>
      <c r="U63" s="40"/>
      <c r="V63" s="40"/>
      <c r="W63" s="40"/>
    </row>
    <row r="64">
      <c r="A64" s="697"/>
      <c r="B64" s="40"/>
      <c r="C64" s="1112"/>
      <c r="D64" s="40"/>
      <c r="E64" s="418"/>
      <c r="F64" s="418"/>
      <c r="G64" s="418"/>
      <c r="H64" s="40"/>
      <c r="I64" s="40"/>
      <c r="J64" s="40"/>
      <c r="K64" s="40"/>
      <c r="L64" s="40"/>
      <c r="M64" s="40"/>
      <c r="N64" s="40"/>
      <c r="O64" s="40"/>
      <c r="P64" s="40"/>
      <c r="Q64" s="40"/>
      <c r="R64" s="40"/>
      <c r="S64" s="40"/>
      <c r="T64" s="40"/>
      <c r="U64" s="40"/>
      <c r="V64" s="40"/>
      <c r="W64" s="40"/>
    </row>
    <row r="65">
      <c r="A65" s="697"/>
      <c r="B65" s="40"/>
      <c r="C65" s="1112"/>
      <c r="D65" s="40"/>
      <c r="E65" s="418"/>
      <c r="F65" s="418"/>
      <c r="G65" s="418"/>
      <c r="H65" s="40"/>
      <c r="I65" s="40"/>
      <c r="J65" s="40"/>
      <c r="K65" s="40"/>
      <c r="L65" s="40"/>
      <c r="M65" s="40"/>
      <c r="N65" s="40"/>
      <c r="O65" s="40"/>
      <c r="P65" s="40"/>
      <c r="Q65" s="40"/>
      <c r="R65" s="40"/>
      <c r="S65" s="40"/>
      <c r="T65" s="40"/>
      <c r="U65" s="40"/>
      <c r="V65" s="40"/>
      <c r="W65" s="40"/>
    </row>
    <row r="66">
      <c r="A66" s="697" t="s">
        <v>813</v>
      </c>
      <c r="B66" s="40"/>
      <c r="C66" s="1112"/>
      <c r="D66" s="293" t="s">
        <v>814</v>
      </c>
      <c r="H66" s="40"/>
      <c r="I66" s="40"/>
      <c r="J66" s="40"/>
      <c r="K66" s="40"/>
      <c r="L66" s="293" t="s">
        <v>802</v>
      </c>
      <c r="M66" s="293" t="s">
        <v>803</v>
      </c>
      <c r="N66" s="40"/>
      <c r="O66" s="40"/>
      <c r="P66" s="40"/>
      <c r="Q66" s="40"/>
      <c r="R66" s="40"/>
      <c r="S66" s="40"/>
      <c r="T66" s="40"/>
      <c r="U66" s="40"/>
      <c r="V66" s="40"/>
      <c r="W66" s="40"/>
    </row>
    <row r="67">
      <c r="A67" s="1052" t="s">
        <v>804</v>
      </c>
      <c r="B67" s="1121" t="s">
        <v>806</v>
      </c>
      <c r="C67" s="1122"/>
      <c r="D67" s="436"/>
      <c r="E67" s="436"/>
      <c r="F67" s="436"/>
      <c r="G67" s="436"/>
      <c r="H67" s="436"/>
      <c r="I67" s="436"/>
      <c r="J67" s="436"/>
      <c r="K67" s="1054" t="s">
        <v>805</v>
      </c>
      <c r="L67" s="63"/>
      <c r="M67" s="63"/>
      <c r="N67" s="63"/>
      <c r="O67" s="63"/>
      <c r="P67" s="64"/>
      <c r="Q67" s="1123"/>
      <c r="R67" s="1124" t="s">
        <v>3</v>
      </c>
      <c r="S67" s="455"/>
      <c r="T67" s="455"/>
      <c r="U67" s="455"/>
      <c r="V67" s="455"/>
      <c r="W67" s="455"/>
    </row>
    <row r="68">
      <c r="B68" s="168"/>
      <c r="C68" s="440"/>
      <c r="D68" s="441"/>
      <c r="E68" s="441"/>
      <c r="F68" s="441"/>
      <c r="G68" s="441"/>
      <c r="H68" s="441"/>
      <c r="I68" s="441"/>
      <c r="J68" s="441"/>
      <c r="K68" s="1125" t="s">
        <v>670</v>
      </c>
      <c r="L68" s="1059" t="s">
        <v>808</v>
      </c>
      <c r="M68" s="1059" t="s">
        <v>809</v>
      </c>
      <c r="N68" s="1059" t="s">
        <v>810</v>
      </c>
      <c r="O68" s="1059" t="s">
        <v>811</v>
      </c>
      <c r="P68" s="1059" t="s">
        <v>815</v>
      </c>
      <c r="Q68" s="442"/>
      <c r="R68" s="168"/>
      <c r="S68" s="1126"/>
      <c r="T68" s="1126"/>
      <c r="U68" s="1126"/>
      <c r="V68" s="1126"/>
      <c r="W68" s="1126"/>
    </row>
    <row r="69">
      <c r="A69" s="293" t="b">
        <v>0</v>
      </c>
      <c r="B69" s="1127">
        <v>1.0</v>
      </c>
      <c r="C69" s="308"/>
      <c r="D69" s="63"/>
      <c r="E69" s="63"/>
      <c r="F69" s="63"/>
      <c r="G69" s="63"/>
      <c r="H69" s="63"/>
      <c r="I69" s="63"/>
      <c r="J69" s="64"/>
      <c r="K69" s="1128"/>
      <c r="L69" s="1115"/>
      <c r="M69" s="1115"/>
      <c r="N69" s="1115"/>
      <c r="O69" s="1115"/>
      <c r="P69" s="1115"/>
      <c r="Q69" s="1129"/>
      <c r="R69" s="1130"/>
      <c r="S69" s="1131"/>
      <c r="T69" s="1131"/>
      <c r="U69" s="1131"/>
      <c r="V69" s="1131"/>
      <c r="W69" s="1131"/>
    </row>
    <row r="70">
      <c r="A70" s="293" t="b">
        <v>0</v>
      </c>
      <c r="B70" s="1132">
        <v>2.0</v>
      </c>
      <c r="C70" s="308"/>
      <c r="D70" s="63"/>
      <c r="E70" s="63"/>
      <c r="F70" s="63"/>
      <c r="G70" s="63"/>
      <c r="H70" s="63"/>
      <c r="I70" s="63"/>
      <c r="J70" s="64"/>
      <c r="K70" s="1128"/>
      <c r="L70" s="782"/>
      <c r="M70" s="1115"/>
      <c r="N70" s="1115"/>
      <c r="O70" s="1115"/>
      <c r="P70" s="1115"/>
      <c r="Q70" s="1133"/>
      <c r="R70" s="1134"/>
      <c r="S70" s="1131"/>
      <c r="T70" s="1131"/>
      <c r="U70" s="1131"/>
      <c r="V70" s="1131"/>
      <c r="W70" s="1131"/>
    </row>
    <row r="71">
      <c r="A71" s="293" t="b">
        <v>0</v>
      </c>
      <c r="B71" s="1132">
        <v>3.0</v>
      </c>
      <c r="C71" s="308"/>
      <c r="D71" s="63"/>
      <c r="E71" s="63"/>
      <c r="F71" s="63"/>
      <c r="G71" s="63"/>
      <c r="H71" s="63"/>
      <c r="I71" s="63"/>
      <c r="J71" s="64"/>
      <c r="K71" s="1128"/>
      <c r="L71" s="1115"/>
      <c r="M71" s="1115"/>
      <c r="N71" s="1115"/>
      <c r="O71" s="1115"/>
      <c r="P71" s="1115"/>
      <c r="Q71" s="1135"/>
      <c r="R71" s="1136"/>
      <c r="S71" s="1131"/>
      <c r="T71" s="1131"/>
      <c r="U71" s="1131"/>
      <c r="V71" s="1131"/>
      <c r="W71" s="1131"/>
    </row>
    <row r="72">
      <c r="A72" s="293" t="b">
        <v>0</v>
      </c>
      <c r="B72" s="1132">
        <v>4.0</v>
      </c>
      <c r="C72" s="308"/>
      <c r="D72" s="63"/>
      <c r="E72" s="63"/>
      <c r="F72" s="63"/>
      <c r="G72" s="63"/>
      <c r="H72" s="63"/>
      <c r="I72" s="63"/>
      <c r="J72" s="64"/>
      <c r="K72" s="1128"/>
      <c r="L72" s="1115"/>
      <c r="M72" s="1115"/>
      <c r="N72" s="1115"/>
      <c r="O72" s="1115"/>
      <c r="P72" s="1115"/>
      <c r="Q72" s="1130"/>
      <c r="R72" s="1136"/>
      <c r="S72" s="1131"/>
      <c r="T72" s="1131"/>
      <c r="U72" s="1131"/>
      <c r="V72" s="1131"/>
      <c r="W72" s="1131"/>
    </row>
    <row r="73">
      <c r="A73" s="293" t="b">
        <v>0</v>
      </c>
      <c r="B73" s="1132">
        <v>5.0</v>
      </c>
      <c r="C73" s="308"/>
      <c r="D73" s="63"/>
      <c r="E73" s="63"/>
      <c r="F73" s="63"/>
      <c r="G73" s="63"/>
      <c r="H73" s="63"/>
      <c r="I73" s="63"/>
      <c r="J73" s="64"/>
      <c r="K73" s="1115"/>
      <c r="L73" s="1115"/>
      <c r="M73" s="1115"/>
      <c r="N73" s="1115"/>
      <c r="O73" s="1115"/>
      <c r="P73" s="1115"/>
      <c r="Q73" s="1137"/>
      <c r="R73" s="1137"/>
      <c r="S73" s="1138"/>
      <c r="T73" s="1138"/>
      <c r="U73" s="1138"/>
      <c r="V73" s="1138"/>
      <c r="W73" s="1138"/>
    </row>
    <row r="74">
      <c r="A74" s="293" t="b">
        <v>0</v>
      </c>
      <c r="B74" s="1132">
        <v>6.0</v>
      </c>
      <c r="C74" s="308"/>
      <c r="D74" s="63"/>
      <c r="E74" s="63"/>
      <c r="F74" s="63"/>
      <c r="G74" s="63"/>
      <c r="H74" s="63"/>
      <c r="I74" s="63"/>
      <c r="J74" s="64"/>
      <c r="K74" s="1115"/>
      <c r="L74" s="1115"/>
      <c r="M74" s="1115"/>
      <c r="N74" s="1115"/>
      <c r="O74" s="1115"/>
      <c r="P74" s="1115"/>
      <c r="Q74" s="1139"/>
      <c r="R74" s="1137"/>
      <c r="S74" s="1138"/>
      <c r="T74" s="1138"/>
      <c r="U74" s="1138"/>
      <c r="V74" s="1138"/>
      <c r="W74" s="1138"/>
    </row>
    <row r="75">
      <c r="A75" s="293" t="b">
        <v>0</v>
      </c>
      <c r="B75" s="1140">
        <v>7.0</v>
      </c>
      <c r="C75" s="308"/>
      <c r="D75" s="63"/>
      <c r="E75" s="63"/>
      <c r="F75" s="63"/>
      <c r="G75" s="63"/>
      <c r="H75" s="63"/>
      <c r="I75" s="63"/>
      <c r="J75" s="64"/>
      <c r="K75" s="1115"/>
      <c r="L75" s="1115"/>
      <c r="M75" s="1115"/>
      <c r="N75" s="1115"/>
      <c r="O75" s="1115"/>
      <c r="P75" s="1115"/>
      <c r="Q75" s="1141"/>
      <c r="R75" s="1137"/>
      <c r="S75" s="1138"/>
      <c r="T75" s="1138"/>
      <c r="U75" s="1138"/>
      <c r="V75" s="1138"/>
      <c r="W75" s="1138"/>
    </row>
    <row r="76">
      <c r="A76" s="293" t="b">
        <v>0</v>
      </c>
      <c r="B76" s="1140">
        <v>7.0</v>
      </c>
      <c r="C76" s="308"/>
      <c r="D76" s="63"/>
      <c r="E76" s="63"/>
      <c r="F76" s="63"/>
      <c r="G76" s="63"/>
      <c r="H76" s="63"/>
      <c r="I76" s="63"/>
      <c r="J76" s="64"/>
      <c r="K76" s="1115"/>
      <c r="L76" s="1115"/>
      <c r="M76" s="1115"/>
      <c r="N76" s="1115"/>
      <c r="O76" s="1115"/>
      <c r="P76" s="1115"/>
      <c r="Q76" s="1141"/>
      <c r="R76" s="1137"/>
      <c r="S76" s="1138"/>
      <c r="T76" s="1138"/>
      <c r="U76" s="1138"/>
      <c r="V76" s="1138"/>
      <c r="W76" s="1138"/>
    </row>
    <row r="77">
      <c r="A77" s="293" t="b">
        <v>0</v>
      </c>
      <c r="B77" s="1140">
        <v>8.0</v>
      </c>
      <c r="C77" s="308"/>
      <c r="D77" s="63"/>
      <c r="E77" s="63"/>
      <c r="F77" s="63"/>
      <c r="G77" s="63"/>
      <c r="H77" s="63"/>
      <c r="I77" s="63"/>
      <c r="J77" s="64"/>
      <c r="K77" s="1115"/>
      <c r="L77" s="1115"/>
      <c r="M77" s="1115"/>
      <c r="N77" s="1115"/>
      <c r="O77" s="1115"/>
      <c r="P77" s="1115"/>
      <c r="Q77" s="1141"/>
      <c r="R77" s="1137"/>
      <c r="S77" s="1138"/>
      <c r="T77" s="1138"/>
      <c r="U77" s="1138"/>
      <c r="V77" s="1138"/>
      <c r="W77" s="1138"/>
    </row>
    <row r="78">
      <c r="A78" s="293"/>
      <c r="B78" s="1142"/>
      <c r="C78" s="1138"/>
      <c r="D78" s="455"/>
      <c r="E78" s="1143"/>
      <c r="F78" s="455"/>
      <c r="G78" s="455"/>
      <c r="H78" s="455"/>
      <c r="I78" s="455"/>
      <c r="J78" s="455"/>
      <c r="K78" s="455"/>
      <c r="L78" s="455"/>
      <c r="M78" s="455"/>
      <c r="N78" s="455"/>
      <c r="O78" s="455"/>
      <c r="P78" s="455"/>
      <c r="Q78" s="1138"/>
      <c r="R78" s="1138"/>
      <c r="S78" s="1138"/>
      <c r="T78" s="1138"/>
      <c r="U78" s="1138"/>
      <c r="V78" s="1138"/>
      <c r="W78" s="1138"/>
    </row>
    <row r="79">
      <c r="A79" s="40"/>
      <c r="B79" s="1048" t="s">
        <v>796</v>
      </c>
      <c r="C79" s="1049"/>
      <c r="D79" s="444"/>
      <c r="E79" s="444"/>
      <c r="F79" s="444"/>
      <c r="G79" s="444"/>
      <c r="H79" s="444"/>
      <c r="I79" s="444"/>
      <c r="J79" s="444"/>
      <c r="K79" s="444"/>
      <c r="L79" s="1050"/>
      <c r="M79" s="40"/>
      <c r="N79" s="455"/>
      <c r="O79" s="455"/>
      <c r="P79" s="455"/>
      <c r="Q79" s="1138"/>
      <c r="R79" s="1138"/>
      <c r="S79" s="1138"/>
      <c r="T79" s="1138"/>
      <c r="U79" s="1138"/>
      <c r="V79" s="1138"/>
      <c r="W79" s="1138"/>
    </row>
    <row r="80">
      <c r="A80" s="40"/>
      <c r="B80" s="1142"/>
      <c r="C80" s="1138"/>
      <c r="D80" s="455"/>
      <c r="E80" s="1143"/>
      <c r="F80" s="455"/>
      <c r="G80" s="455"/>
      <c r="H80" s="455"/>
      <c r="I80" s="455"/>
      <c r="J80" s="455"/>
      <c r="K80" s="455"/>
      <c r="L80" s="455"/>
      <c r="M80" s="455"/>
      <c r="N80" s="455"/>
      <c r="O80" s="455"/>
      <c r="P80" s="455"/>
      <c r="Q80" s="1138"/>
      <c r="R80" s="1138"/>
      <c r="S80" s="1138"/>
      <c r="T80" s="1138"/>
      <c r="U80" s="1138"/>
      <c r="V80" s="1138"/>
      <c r="W80" s="1138"/>
    </row>
    <row r="81">
      <c r="A81" s="40"/>
      <c r="B81" s="1142"/>
      <c r="C81" s="1138"/>
      <c r="D81" s="455"/>
      <c r="E81" s="1143"/>
      <c r="F81" s="455"/>
      <c r="G81" s="455"/>
      <c r="H81" s="455"/>
      <c r="I81" s="455"/>
      <c r="J81" s="455"/>
      <c r="K81" s="455"/>
      <c r="L81" s="455"/>
      <c r="M81" s="455"/>
      <c r="N81" s="455"/>
      <c r="O81" s="455"/>
      <c r="P81" s="455"/>
      <c r="Q81" s="1138"/>
      <c r="R81" s="1138"/>
      <c r="S81" s="1138"/>
      <c r="T81" s="1138"/>
      <c r="U81" s="1138"/>
      <c r="V81" s="1138"/>
      <c r="W81" s="1138"/>
    </row>
    <row r="82">
      <c r="A82" s="1052" t="s">
        <v>804</v>
      </c>
      <c r="B82" s="1121" t="s">
        <v>806</v>
      </c>
      <c r="C82" s="1144" t="s">
        <v>805</v>
      </c>
      <c r="D82" s="436"/>
      <c r="E82" s="437"/>
      <c r="F82" s="1145" t="s">
        <v>384</v>
      </c>
      <c r="G82" s="436"/>
      <c r="H82" s="437"/>
      <c r="I82" s="1146" t="s">
        <v>79</v>
      </c>
      <c r="J82" s="1147" t="s">
        <v>816</v>
      </c>
      <c r="K82" s="64"/>
      <c r="L82" s="446"/>
    </row>
    <row r="83">
      <c r="B83" s="168"/>
      <c r="C83" s="440"/>
      <c r="D83" s="441"/>
      <c r="E83" s="442"/>
      <c r="F83" s="440"/>
      <c r="G83" s="441"/>
      <c r="H83" s="442"/>
      <c r="I83" s="168"/>
      <c r="J83" s="1148" t="s">
        <v>817</v>
      </c>
      <c r="K83" s="1148" t="s">
        <v>818</v>
      </c>
    </row>
    <row r="84">
      <c r="A84" s="293" t="b">
        <v>0</v>
      </c>
      <c r="B84" s="1140">
        <v>1.0</v>
      </c>
      <c r="C84" s="1116"/>
      <c r="D84" s="441"/>
      <c r="E84" s="442"/>
      <c r="F84" s="1149"/>
      <c r="G84" s="441"/>
      <c r="H84" s="442"/>
      <c r="I84" s="116"/>
      <c r="J84" s="1150"/>
      <c r="K84" s="1115"/>
    </row>
    <row r="85">
      <c r="A85" s="293" t="b">
        <v>0</v>
      </c>
      <c r="B85" s="1151">
        <v>3.0</v>
      </c>
      <c r="C85" s="1152"/>
      <c r="D85" s="63"/>
      <c r="E85" s="64"/>
      <c r="F85" s="1153"/>
      <c r="G85" s="63"/>
      <c r="H85" s="64"/>
      <c r="I85" s="116"/>
      <c r="J85" s="1150"/>
      <c r="K85" s="1150"/>
    </row>
    <row r="86">
      <c r="A86" s="293" t="b">
        <v>0</v>
      </c>
      <c r="B86" s="1151">
        <v>2.0</v>
      </c>
      <c r="C86" s="1154"/>
      <c r="D86" s="441"/>
      <c r="E86" s="442"/>
      <c r="F86" s="1149"/>
      <c r="G86" s="441"/>
      <c r="H86" s="442"/>
      <c r="I86" s="116"/>
      <c r="J86" s="1150"/>
      <c r="K86" s="1115"/>
    </row>
    <row r="87">
      <c r="A87" s="293" t="b">
        <v>0</v>
      </c>
      <c r="B87" s="1151">
        <v>4.0</v>
      </c>
      <c r="C87" s="1152"/>
      <c r="D87" s="63"/>
      <c r="E87" s="64"/>
      <c r="F87" s="1153"/>
      <c r="G87" s="63"/>
      <c r="H87" s="64"/>
      <c r="I87" s="1155"/>
      <c r="J87" s="1150"/>
      <c r="K87" s="1150"/>
    </row>
    <row r="88">
      <c r="A88" s="293" t="b">
        <v>0</v>
      </c>
      <c r="B88" s="1151">
        <v>4.0</v>
      </c>
      <c r="C88" s="1152"/>
      <c r="D88" s="63"/>
      <c r="E88" s="64"/>
      <c r="F88" s="1153"/>
      <c r="G88" s="63"/>
      <c r="H88" s="64"/>
      <c r="I88" s="1155"/>
      <c r="J88" s="1150"/>
      <c r="K88" s="1150"/>
    </row>
    <row r="89">
      <c r="A89" s="293" t="b">
        <v>0</v>
      </c>
      <c r="B89" s="1151">
        <v>6.0</v>
      </c>
      <c r="C89" s="1152"/>
      <c r="D89" s="63"/>
      <c r="E89" s="64"/>
      <c r="F89" s="1153"/>
      <c r="G89" s="63"/>
      <c r="H89" s="64"/>
      <c r="I89" s="116"/>
      <c r="J89" s="1150"/>
      <c r="K89" s="1150"/>
    </row>
    <row r="90">
      <c r="A90" s="293" t="b">
        <v>0</v>
      </c>
      <c r="B90" s="1151">
        <v>7.0</v>
      </c>
      <c r="C90" s="1152"/>
      <c r="D90" s="63"/>
      <c r="E90" s="64"/>
      <c r="F90" s="1149"/>
      <c r="G90" s="441"/>
      <c r="H90" s="442"/>
      <c r="I90" s="1155"/>
      <c r="J90" s="1150"/>
      <c r="K90" s="1150"/>
      <c r="L90" s="455"/>
      <c r="M90" s="455"/>
      <c r="N90" s="455"/>
      <c r="O90" s="455"/>
      <c r="P90" s="455"/>
      <c r="Q90" s="1138"/>
      <c r="R90" s="1138"/>
      <c r="S90" s="1138"/>
      <c r="T90" s="1138"/>
      <c r="U90" s="1138"/>
      <c r="V90" s="1138"/>
      <c r="W90" s="1138"/>
    </row>
    <row r="91">
      <c r="A91" s="293" t="b">
        <v>0</v>
      </c>
      <c r="B91" s="1151">
        <v>8.0</v>
      </c>
      <c r="C91" s="1152"/>
      <c r="D91" s="63"/>
      <c r="E91" s="64"/>
      <c r="F91" s="1149"/>
      <c r="G91" s="441"/>
      <c r="H91" s="442"/>
      <c r="I91" s="1155"/>
      <c r="J91" s="1150"/>
      <c r="K91" s="1150"/>
      <c r="L91" s="455"/>
      <c r="M91" s="455"/>
      <c r="N91" s="455"/>
      <c r="O91" s="455"/>
      <c r="P91" s="455"/>
      <c r="Q91" s="1138"/>
      <c r="R91" s="1138"/>
      <c r="S91" s="1138"/>
      <c r="T91" s="1138"/>
      <c r="U91" s="1138"/>
      <c r="V91" s="1138"/>
      <c r="W91" s="1138"/>
    </row>
    <row r="92">
      <c r="A92" s="293" t="b">
        <v>0</v>
      </c>
      <c r="B92" s="1151">
        <v>9.0</v>
      </c>
      <c r="C92" s="1152"/>
      <c r="D92" s="63"/>
      <c r="E92" s="64"/>
      <c r="F92" s="1149"/>
      <c r="G92" s="441"/>
      <c r="H92" s="442"/>
      <c r="I92" s="116"/>
      <c r="J92" s="1150"/>
      <c r="K92" s="1115"/>
      <c r="L92" s="455"/>
      <c r="M92" s="455"/>
      <c r="N92" s="455"/>
      <c r="O92" s="455"/>
      <c r="P92" s="455"/>
      <c r="Q92" s="1138"/>
      <c r="R92" s="1138"/>
      <c r="S92" s="1138"/>
      <c r="T92" s="1138"/>
      <c r="U92" s="1138"/>
      <c r="V92" s="1138"/>
      <c r="W92" s="1138"/>
    </row>
    <row r="93">
      <c r="A93" s="293" t="b">
        <v>0</v>
      </c>
      <c r="B93" s="1140">
        <v>10.0</v>
      </c>
      <c r="C93" s="1152"/>
      <c r="D93" s="63"/>
      <c r="E93" s="64"/>
      <c r="F93" s="1149"/>
      <c r="G93" s="441"/>
      <c r="H93" s="442"/>
      <c r="I93" s="116"/>
      <c r="J93" s="1150"/>
      <c r="K93" s="1115"/>
      <c r="L93" s="455"/>
      <c r="M93" s="455"/>
      <c r="N93" s="455"/>
      <c r="O93" s="455"/>
      <c r="P93" s="455"/>
      <c r="Q93" s="1138"/>
      <c r="R93" s="1138"/>
      <c r="S93" s="1138"/>
      <c r="T93" s="1138"/>
      <c r="U93" s="1138"/>
      <c r="V93" s="1138"/>
      <c r="W93" s="1138"/>
    </row>
    <row r="94">
      <c r="A94" s="293" t="b">
        <v>0</v>
      </c>
      <c r="B94" s="1140">
        <v>11.0</v>
      </c>
      <c r="C94" s="1152"/>
      <c r="D94" s="63"/>
      <c r="E94" s="64"/>
      <c r="F94" s="1149"/>
      <c r="G94" s="441"/>
      <c r="H94" s="442"/>
      <c r="I94" s="116"/>
      <c r="J94" s="1150"/>
      <c r="K94" s="1115"/>
      <c r="L94" s="455"/>
      <c r="M94" s="455"/>
      <c r="N94" s="455"/>
      <c r="O94" s="455"/>
      <c r="P94" s="455"/>
      <c r="Q94" s="1138"/>
      <c r="R94" s="1138"/>
      <c r="S94" s="1138"/>
      <c r="T94" s="1138"/>
      <c r="U94" s="1138"/>
      <c r="V94" s="1138"/>
      <c r="W94" s="1138"/>
    </row>
    <row r="95">
      <c r="A95" s="293" t="b">
        <v>0</v>
      </c>
      <c r="B95" s="1140">
        <v>12.0</v>
      </c>
      <c r="C95" s="1152"/>
      <c r="D95" s="63"/>
      <c r="E95" s="64"/>
      <c r="F95" s="1149"/>
      <c r="G95" s="441"/>
      <c r="H95" s="442"/>
      <c r="I95" s="116"/>
      <c r="J95" s="1150"/>
      <c r="K95" s="1115"/>
      <c r="L95" s="455"/>
      <c r="M95" s="455"/>
      <c r="N95" s="455"/>
      <c r="O95" s="455"/>
      <c r="P95" s="455"/>
      <c r="Q95" s="1138"/>
      <c r="R95" s="1138"/>
      <c r="S95" s="1138"/>
      <c r="T95" s="1138"/>
      <c r="U95" s="1138"/>
      <c r="V95" s="1138"/>
      <c r="W95" s="1138"/>
    </row>
    <row r="96">
      <c r="A96" s="293" t="b">
        <v>0</v>
      </c>
      <c r="B96" s="1140">
        <v>13.0</v>
      </c>
      <c r="C96" s="1152"/>
      <c r="D96" s="63"/>
      <c r="E96" s="64"/>
      <c r="F96" s="1149"/>
      <c r="G96" s="441"/>
      <c r="H96" s="442"/>
      <c r="I96" s="116"/>
      <c r="J96" s="1150"/>
      <c r="K96" s="1115"/>
      <c r="L96" s="455"/>
      <c r="M96" s="455"/>
      <c r="N96" s="455"/>
      <c r="O96" s="455"/>
      <c r="P96" s="455"/>
      <c r="Q96" s="1138"/>
      <c r="R96" s="1138"/>
      <c r="S96" s="1138"/>
      <c r="T96" s="1138"/>
      <c r="U96" s="1138"/>
      <c r="V96" s="1138"/>
      <c r="W96" s="1138"/>
    </row>
    <row r="97">
      <c r="A97" s="293" t="b">
        <v>0</v>
      </c>
      <c r="B97" s="1140">
        <v>14.0</v>
      </c>
      <c r="C97" s="1152"/>
      <c r="D97" s="63"/>
      <c r="E97" s="64"/>
      <c r="F97" s="1149"/>
      <c r="G97" s="441"/>
      <c r="H97" s="442"/>
      <c r="I97" s="116"/>
      <c r="J97" s="1150"/>
      <c r="K97" s="1115"/>
      <c r="L97" s="455"/>
      <c r="M97" s="455"/>
      <c r="N97" s="455"/>
      <c r="O97" s="455"/>
      <c r="P97" s="455"/>
      <c r="Q97" s="1138"/>
      <c r="R97" s="1138"/>
      <c r="S97" s="1138"/>
      <c r="T97" s="1138"/>
      <c r="U97" s="1138"/>
      <c r="V97" s="1138"/>
      <c r="W97" s="1138"/>
    </row>
    <row r="98">
      <c r="A98" s="293" t="b">
        <v>0</v>
      </c>
      <c r="B98" s="1140">
        <v>15.0</v>
      </c>
      <c r="C98" s="1152"/>
      <c r="D98" s="63"/>
      <c r="E98" s="64"/>
      <c r="F98" s="1149"/>
      <c r="G98" s="441"/>
      <c r="H98" s="442"/>
      <c r="I98" s="116"/>
      <c r="J98" s="1150"/>
      <c r="K98" s="1115"/>
      <c r="L98" s="455"/>
      <c r="M98" s="455"/>
      <c r="N98" s="455"/>
      <c r="O98" s="455"/>
      <c r="P98" s="455"/>
      <c r="Q98" s="1138"/>
      <c r="R98" s="1138"/>
      <c r="S98" s="1138"/>
      <c r="T98" s="1138"/>
      <c r="U98" s="1138"/>
      <c r="V98" s="1138"/>
      <c r="W98" s="1138"/>
    </row>
    <row r="99">
      <c r="A99" s="293" t="b">
        <v>0</v>
      </c>
      <c r="B99" s="1140">
        <v>16.0</v>
      </c>
      <c r="C99" s="1152"/>
      <c r="D99" s="63"/>
      <c r="E99" s="64"/>
      <c r="F99" s="1149"/>
      <c r="G99" s="441"/>
      <c r="H99" s="442"/>
      <c r="I99" s="116"/>
      <c r="J99" s="1150"/>
      <c r="K99" s="1115"/>
      <c r="L99" s="455"/>
      <c r="M99" s="455"/>
      <c r="N99" s="455"/>
      <c r="O99" s="455"/>
      <c r="P99" s="455"/>
      <c r="Q99" s="1138"/>
      <c r="R99" s="1138"/>
      <c r="S99" s="1138"/>
      <c r="T99" s="1138"/>
      <c r="U99" s="1138"/>
      <c r="V99" s="1138"/>
      <c r="W99" s="1138"/>
    </row>
    <row r="100">
      <c r="A100" s="293" t="b">
        <v>0</v>
      </c>
      <c r="B100" s="1140">
        <v>17.0</v>
      </c>
      <c r="C100" s="1152"/>
      <c r="D100" s="63"/>
      <c r="E100" s="64"/>
      <c r="F100" s="1149"/>
      <c r="G100" s="441"/>
      <c r="H100" s="442"/>
      <c r="I100" s="116"/>
      <c r="J100" s="1150"/>
      <c r="K100" s="1115"/>
      <c r="L100" s="455"/>
      <c r="M100" s="455"/>
      <c r="N100" s="455"/>
      <c r="O100" s="455"/>
      <c r="P100" s="455"/>
      <c r="Q100" s="1138"/>
      <c r="R100" s="1138"/>
      <c r="S100" s="1138"/>
      <c r="T100" s="1138"/>
      <c r="U100" s="1138"/>
      <c r="V100" s="1138"/>
      <c r="W100" s="1138"/>
    </row>
    <row r="101">
      <c r="A101" s="293" t="b">
        <v>0</v>
      </c>
      <c r="B101" s="1140">
        <v>18.0</v>
      </c>
      <c r="C101" s="1152"/>
      <c r="D101" s="63"/>
      <c r="E101" s="64"/>
      <c r="F101" s="1149"/>
      <c r="G101" s="441"/>
      <c r="H101" s="442"/>
      <c r="I101" s="116"/>
      <c r="J101" s="1150"/>
      <c r="K101" s="1115"/>
      <c r="L101" s="455"/>
      <c r="M101" s="455"/>
      <c r="N101" s="455"/>
      <c r="O101" s="455"/>
      <c r="P101" s="455"/>
      <c r="Q101" s="1138"/>
      <c r="R101" s="1138"/>
      <c r="S101" s="1138"/>
      <c r="T101" s="1138"/>
      <c r="U101" s="1138"/>
      <c r="V101" s="1138"/>
      <c r="W101" s="1138"/>
    </row>
    <row r="102">
      <c r="A102" s="40"/>
      <c r="B102" s="1142"/>
      <c r="C102" s="1138"/>
      <c r="D102" s="455"/>
      <c r="E102" s="1143"/>
      <c r="F102" s="455"/>
      <c r="G102" s="455"/>
      <c r="H102" s="455"/>
      <c r="I102" s="455"/>
      <c r="J102" s="455"/>
      <c r="K102" s="455"/>
      <c r="L102" s="455"/>
      <c r="M102" s="455"/>
      <c r="N102" s="455"/>
      <c r="O102" s="455"/>
      <c r="P102" s="455"/>
      <c r="Q102" s="1138"/>
      <c r="R102" s="1138"/>
      <c r="S102" s="1138"/>
      <c r="T102" s="1138"/>
      <c r="U102" s="1138"/>
      <c r="V102" s="1138"/>
      <c r="W102" s="1138"/>
    </row>
    <row r="103">
      <c r="A103" s="40"/>
      <c r="B103" s="1048" t="s">
        <v>795</v>
      </c>
      <c r="C103" s="1049"/>
      <c r="D103" s="444"/>
      <c r="E103" s="444"/>
      <c r="F103" s="444"/>
      <c r="G103" s="444"/>
      <c r="H103" s="444"/>
      <c r="I103" s="444"/>
      <c r="J103" s="444"/>
      <c r="K103" s="444"/>
      <c r="L103" s="1050"/>
      <c r="M103" s="455"/>
      <c r="N103" s="455"/>
      <c r="O103" s="455"/>
      <c r="P103" s="455"/>
      <c r="Q103" s="1138"/>
      <c r="R103" s="1138"/>
      <c r="S103" s="1138"/>
      <c r="T103" s="1138"/>
      <c r="U103" s="1138"/>
      <c r="V103" s="1138"/>
      <c r="W103" s="1138"/>
    </row>
    <row r="104">
      <c r="A104" s="40"/>
      <c r="B104" s="1142"/>
      <c r="C104" s="1138" t="s">
        <v>819</v>
      </c>
      <c r="D104" s="455"/>
      <c r="E104" s="1143"/>
      <c r="F104" s="455"/>
      <c r="G104" s="455"/>
      <c r="H104" s="455"/>
      <c r="I104" s="455"/>
      <c r="J104" s="455"/>
      <c r="K104" s="455"/>
      <c r="L104" s="455"/>
      <c r="M104" s="455"/>
      <c r="N104" s="455"/>
      <c r="O104" s="455"/>
      <c r="P104" s="455"/>
      <c r="Q104" s="1138"/>
      <c r="R104" s="1138"/>
      <c r="S104" s="1138"/>
      <c r="T104" s="1138"/>
      <c r="U104" s="1138"/>
      <c r="V104" s="1138"/>
      <c r="W104" s="1138"/>
    </row>
    <row r="105">
      <c r="A105" s="1052" t="s">
        <v>804</v>
      </c>
      <c r="B105" s="1121" t="s">
        <v>806</v>
      </c>
      <c r="C105" s="1144" t="s">
        <v>805</v>
      </c>
      <c r="D105" s="436"/>
      <c r="E105" s="437"/>
      <c r="F105" s="1145" t="s">
        <v>384</v>
      </c>
      <c r="G105" s="436"/>
      <c r="H105" s="437"/>
      <c r="I105" s="1147" t="s">
        <v>816</v>
      </c>
      <c r="J105" s="64"/>
    </row>
    <row r="106">
      <c r="B106" s="168"/>
      <c r="C106" s="440"/>
      <c r="D106" s="441"/>
      <c r="E106" s="442"/>
      <c r="F106" s="440"/>
      <c r="G106" s="441"/>
      <c r="H106" s="442"/>
      <c r="I106" s="1148" t="s">
        <v>817</v>
      </c>
      <c r="J106" s="1156" t="s">
        <v>818</v>
      </c>
    </row>
    <row r="107" ht="16.5" customHeight="1">
      <c r="A107" s="293" t="b">
        <v>0</v>
      </c>
      <c r="B107" s="1151">
        <v>1.0</v>
      </c>
      <c r="C107" s="1116" t="s">
        <v>665</v>
      </c>
      <c r="D107" s="441"/>
      <c r="E107" s="442"/>
      <c r="F107" s="1157"/>
      <c r="G107" s="441"/>
      <c r="H107" s="1158"/>
      <c r="I107" s="1115"/>
      <c r="J107" s="1159"/>
    </row>
    <row r="108">
      <c r="A108" s="293" t="b">
        <v>0</v>
      </c>
      <c r="B108" s="1151">
        <v>2.0</v>
      </c>
      <c r="C108" s="1117" t="s">
        <v>666</v>
      </c>
      <c r="D108" s="63"/>
      <c r="E108" s="64"/>
      <c r="F108" s="1153"/>
      <c r="G108" s="63"/>
      <c r="H108" s="64"/>
      <c r="I108" s="1115"/>
      <c r="J108" s="1159"/>
    </row>
    <row r="109">
      <c r="A109" s="293" t="b">
        <v>0</v>
      </c>
      <c r="B109" s="1151">
        <v>3.0</v>
      </c>
      <c r="C109" s="1117" t="s">
        <v>667</v>
      </c>
      <c r="D109" s="63"/>
      <c r="E109" s="64"/>
      <c r="F109" s="1152"/>
      <c r="G109" s="63"/>
      <c r="H109" s="64"/>
      <c r="I109" s="1115"/>
      <c r="J109" s="1159"/>
    </row>
    <row r="110">
      <c r="A110" s="293" t="b">
        <v>0</v>
      </c>
      <c r="B110" s="1151">
        <v>4.0</v>
      </c>
      <c r="C110" s="1160" t="s">
        <v>709</v>
      </c>
      <c r="D110" s="441"/>
      <c r="E110" s="442"/>
      <c r="F110" s="1152"/>
      <c r="G110" s="63"/>
      <c r="H110" s="64"/>
      <c r="I110" s="1115"/>
      <c r="J110" s="1159"/>
    </row>
    <row r="111">
      <c r="A111" s="293" t="b">
        <v>0</v>
      </c>
      <c r="B111" s="1140">
        <v>5.0</v>
      </c>
      <c r="C111" s="1117"/>
      <c r="D111" s="63"/>
      <c r="E111" s="64"/>
      <c r="F111" s="1149"/>
      <c r="G111" s="441"/>
      <c r="H111" s="442"/>
      <c r="I111" s="1115"/>
      <c r="J111" s="1159"/>
    </row>
    <row r="112">
      <c r="A112" s="40"/>
      <c r="B112" s="1142"/>
      <c r="C112" s="1138"/>
      <c r="D112" s="455"/>
      <c r="E112" s="1143"/>
      <c r="F112" s="455"/>
      <c r="G112" s="455"/>
      <c r="H112" s="455"/>
      <c r="I112" s="455"/>
      <c r="J112" s="455"/>
      <c r="K112" s="455"/>
      <c r="L112" s="455"/>
      <c r="M112" s="455"/>
      <c r="N112" s="455"/>
      <c r="O112" s="455"/>
      <c r="P112" s="455"/>
      <c r="Q112" s="1138"/>
      <c r="R112" s="1138"/>
      <c r="S112" s="1138"/>
      <c r="T112" s="1138"/>
      <c r="U112" s="1138"/>
      <c r="V112" s="1138"/>
      <c r="W112" s="1138"/>
    </row>
    <row r="113">
      <c r="A113" s="40"/>
      <c r="B113" s="1048" t="s">
        <v>797</v>
      </c>
      <c r="C113" s="1049"/>
      <c r="D113" s="444"/>
      <c r="E113" s="444"/>
      <c r="F113" s="444"/>
      <c r="G113" s="444"/>
      <c r="H113" s="444"/>
      <c r="I113" s="444"/>
      <c r="J113" s="444"/>
      <c r="K113" s="444"/>
      <c r="L113" s="1050"/>
      <c r="M113" s="455"/>
      <c r="N113" s="455"/>
      <c r="O113" s="455"/>
      <c r="P113" s="455"/>
      <c r="Q113" s="1138"/>
      <c r="R113" s="1138"/>
      <c r="S113" s="1138"/>
      <c r="T113" s="1138"/>
      <c r="U113" s="1138"/>
      <c r="V113" s="1138"/>
      <c r="W113" s="1138"/>
    </row>
    <row r="114">
      <c r="A114" s="40"/>
      <c r="B114" s="1142"/>
      <c r="C114" s="1138" t="s">
        <v>820</v>
      </c>
      <c r="D114" s="455"/>
      <c r="E114" s="1143"/>
      <c r="F114" s="455"/>
      <c r="G114" s="455"/>
      <c r="H114" s="455"/>
      <c r="I114" s="455"/>
      <c r="J114" s="455"/>
      <c r="K114" s="455"/>
      <c r="L114" s="455"/>
      <c r="M114" s="455"/>
      <c r="N114" s="455"/>
      <c r="O114" s="455"/>
      <c r="P114" s="455"/>
      <c r="Q114" s="1138"/>
      <c r="R114" s="1138"/>
      <c r="S114" s="1138"/>
      <c r="T114" s="1138"/>
      <c r="U114" s="1138"/>
      <c r="V114" s="1138"/>
      <c r="W114" s="1138"/>
    </row>
    <row r="115">
      <c r="A115" s="1052" t="s">
        <v>804</v>
      </c>
      <c r="B115" s="1161"/>
      <c r="C115" s="1162" t="s">
        <v>805</v>
      </c>
      <c r="D115" s="436"/>
      <c r="E115" s="436"/>
      <c r="F115" s="436"/>
      <c r="G115" s="436"/>
      <c r="H115" s="436"/>
      <c r="I115" s="436"/>
      <c r="J115" s="436"/>
      <c r="K115" s="437"/>
    </row>
    <row r="116">
      <c r="B116" s="1163" t="s">
        <v>806</v>
      </c>
      <c r="C116" s="440"/>
      <c r="D116" s="441"/>
      <c r="E116" s="441"/>
      <c r="F116" s="441"/>
      <c r="G116" s="441"/>
      <c r="H116" s="441"/>
      <c r="I116" s="441"/>
      <c r="J116" s="441"/>
      <c r="K116" s="442"/>
    </row>
    <row r="117">
      <c r="A117" s="293" t="b">
        <v>0</v>
      </c>
      <c r="B117" s="1151">
        <v>1.0</v>
      </c>
      <c r="C117" s="1119"/>
      <c r="D117" s="441"/>
      <c r="E117" s="441"/>
      <c r="F117" s="441"/>
      <c r="G117" s="441"/>
      <c r="H117" s="441"/>
      <c r="I117" s="441"/>
      <c r="J117" s="441"/>
      <c r="K117" s="442"/>
    </row>
    <row r="118">
      <c r="A118" s="293" t="b">
        <v>0</v>
      </c>
      <c r="B118" s="1151">
        <v>2.0</v>
      </c>
      <c r="C118" s="1119"/>
      <c r="D118" s="441"/>
      <c r="E118" s="441"/>
      <c r="F118" s="441"/>
      <c r="G118" s="441"/>
      <c r="H118" s="441"/>
      <c r="I118" s="441"/>
      <c r="J118" s="441"/>
      <c r="K118" s="442"/>
    </row>
    <row r="119">
      <c r="A119" s="293" t="b">
        <v>0</v>
      </c>
      <c r="B119" s="1151">
        <v>3.0</v>
      </c>
      <c r="C119" s="1119"/>
      <c r="D119" s="441"/>
      <c r="E119" s="441"/>
      <c r="F119" s="441"/>
      <c r="G119" s="441"/>
      <c r="H119" s="441"/>
      <c r="I119" s="441"/>
      <c r="J119" s="441"/>
      <c r="K119" s="442"/>
    </row>
    <row r="120">
      <c r="A120" s="293" t="b">
        <v>0</v>
      </c>
      <c r="B120" s="1127">
        <v>4.0</v>
      </c>
      <c r="C120" s="1119"/>
      <c r="D120" s="441"/>
      <c r="E120" s="441"/>
      <c r="F120" s="441"/>
      <c r="G120" s="441"/>
      <c r="H120" s="441"/>
      <c r="I120" s="441"/>
      <c r="J120" s="441"/>
      <c r="K120" s="442"/>
    </row>
    <row r="121" ht="16.5" customHeight="1">
      <c r="A121" s="293" t="b">
        <v>0</v>
      </c>
      <c r="B121" s="1151">
        <v>5.0</v>
      </c>
      <c r="C121" s="1164"/>
      <c r="D121" s="441"/>
      <c r="E121" s="441"/>
      <c r="F121" s="441"/>
      <c r="G121" s="441"/>
      <c r="H121" s="441"/>
      <c r="I121" s="441"/>
      <c r="J121" s="441"/>
      <c r="K121" s="442"/>
    </row>
    <row r="122" ht="16.5" customHeight="1">
      <c r="A122" s="293" t="b">
        <v>0</v>
      </c>
      <c r="B122" s="1151">
        <v>6.0</v>
      </c>
      <c r="C122" s="1164"/>
      <c r="D122" s="441"/>
      <c r="E122" s="441"/>
      <c r="F122" s="441"/>
      <c r="G122" s="441"/>
      <c r="H122" s="441"/>
      <c r="I122" s="441"/>
      <c r="J122" s="441"/>
      <c r="K122" s="442"/>
    </row>
    <row r="123" ht="16.5" customHeight="1">
      <c r="A123" s="293" t="b">
        <v>0</v>
      </c>
      <c r="B123" s="1151">
        <v>7.0</v>
      </c>
      <c r="C123" s="1164"/>
      <c r="D123" s="441"/>
      <c r="E123" s="441"/>
      <c r="F123" s="441"/>
      <c r="G123" s="441"/>
      <c r="H123" s="441"/>
      <c r="I123" s="441"/>
      <c r="J123" s="441"/>
      <c r="K123" s="442"/>
    </row>
    <row r="124" ht="16.5" customHeight="1">
      <c r="A124" s="293" t="b">
        <v>0</v>
      </c>
      <c r="B124" s="1151">
        <v>8.0</v>
      </c>
      <c r="C124" s="1164"/>
      <c r="D124" s="441"/>
      <c r="E124" s="441"/>
      <c r="F124" s="441"/>
      <c r="G124" s="441"/>
      <c r="H124" s="441"/>
      <c r="I124" s="441"/>
      <c r="J124" s="441"/>
      <c r="K124" s="442"/>
    </row>
    <row r="125" ht="16.5" customHeight="1">
      <c r="A125" s="293" t="b">
        <v>0</v>
      </c>
      <c r="B125" s="1151">
        <v>9.0</v>
      </c>
      <c r="C125" s="1164"/>
      <c r="D125" s="441"/>
      <c r="E125" s="441"/>
      <c r="F125" s="441"/>
      <c r="G125" s="441"/>
      <c r="H125" s="441"/>
      <c r="I125" s="441"/>
      <c r="J125" s="441"/>
      <c r="K125" s="442"/>
    </row>
    <row r="126" ht="16.5" customHeight="1">
      <c r="A126" s="40"/>
      <c r="B126" s="1142"/>
      <c r="C126" s="1138"/>
      <c r="D126" s="1138"/>
      <c r="E126" s="1138"/>
      <c r="F126" s="1138"/>
      <c r="G126" s="1138"/>
      <c r="H126" s="1138"/>
      <c r="I126" s="1138"/>
      <c r="J126" s="1138"/>
      <c r="K126" s="1138"/>
    </row>
    <row r="127" ht="16.5" customHeight="1">
      <c r="A127" s="455"/>
      <c r="B127" s="1165" t="s">
        <v>799</v>
      </c>
      <c r="C127" s="1166"/>
      <c r="D127" s="1167"/>
      <c r="E127" s="1167"/>
      <c r="F127" s="1167"/>
      <c r="G127" s="1167"/>
      <c r="H127" s="1167"/>
      <c r="I127" s="1167"/>
      <c r="J127" s="1167"/>
      <c r="K127" s="1167"/>
      <c r="L127" s="1168"/>
      <c r="M127" s="455"/>
      <c r="N127" s="455"/>
      <c r="O127" s="455"/>
      <c r="P127" s="455"/>
      <c r="Q127" s="455"/>
      <c r="R127" s="455"/>
      <c r="S127" s="455"/>
      <c r="T127" s="455"/>
      <c r="U127" s="455"/>
      <c r="V127" s="455"/>
      <c r="W127" s="455"/>
    </row>
    <row r="128" ht="16.5" customHeight="1">
      <c r="A128" s="455"/>
      <c r="B128" s="455"/>
      <c r="C128" s="1169"/>
      <c r="D128" s="1170"/>
      <c r="E128" s="1170"/>
      <c r="F128" s="1170"/>
      <c r="G128" s="461"/>
      <c r="H128" s="461"/>
      <c r="I128" s="461"/>
      <c r="J128" s="461"/>
      <c r="K128" s="461"/>
      <c r="L128" s="455"/>
      <c r="M128" s="455"/>
      <c r="N128" s="455"/>
      <c r="O128" s="455"/>
      <c r="P128" s="455"/>
      <c r="Q128" s="455"/>
      <c r="R128" s="455"/>
      <c r="S128" s="455"/>
      <c r="T128" s="455"/>
      <c r="U128" s="455"/>
      <c r="V128" s="455"/>
      <c r="W128" s="455"/>
    </row>
    <row r="129" ht="16.5" customHeight="1">
      <c r="A129" s="455"/>
      <c r="B129" s="1171"/>
      <c r="C129" s="1172" t="s">
        <v>821</v>
      </c>
      <c r="D129" s="1173" t="s">
        <v>822</v>
      </c>
      <c r="E129" s="441"/>
      <c r="F129" s="442"/>
      <c r="G129" s="461"/>
      <c r="H129" s="1174"/>
      <c r="I129" s="461"/>
      <c r="J129" s="461"/>
      <c r="K129" s="461"/>
      <c r="L129" s="455"/>
      <c r="M129" s="455"/>
      <c r="N129" s="455"/>
      <c r="O129" s="455"/>
      <c r="P129" s="455"/>
      <c r="Q129" s="455"/>
      <c r="R129" s="455"/>
      <c r="S129" s="455"/>
      <c r="T129" s="455"/>
      <c r="U129" s="455"/>
      <c r="V129" s="455"/>
      <c r="W129" s="455"/>
    </row>
    <row r="130" ht="18.75" customHeight="1">
      <c r="A130" s="455"/>
      <c r="B130" s="1175"/>
      <c r="C130" s="1176"/>
      <c r="D130" s="1177"/>
      <c r="F130" s="434"/>
      <c r="G130" s="461"/>
      <c r="H130" s="1174"/>
      <c r="I130" s="461"/>
      <c r="J130" s="461"/>
      <c r="K130" s="461"/>
      <c r="L130" s="455"/>
      <c r="M130" s="455"/>
      <c r="N130" s="455"/>
      <c r="O130" s="455"/>
      <c r="P130" s="455"/>
      <c r="Q130" s="455"/>
      <c r="R130" s="455"/>
      <c r="S130" s="455"/>
      <c r="T130" s="455"/>
      <c r="U130" s="455"/>
      <c r="V130" s="455"/>
      <c r="W130" s="455"/>
    </row>
    <row r="131" ht="18.0" customHeight="1">
      <c r="A131" s="455"/>
      <c r="B131" s="1175"/>
      <c r="C131" s="1176"/>
      <c r="F131" s="434"/>
      <c r="G131" s="461"/>
      <c r="H131" s="461"/>
      <c r="I131" s="461"/>
      <c r="J131" s="461"/>
      <c r="K131" s="461"/>
      <c r="L131" s="455"/>
      <c r="M131" s="455"/>
      <c r="N131" s="455"/>
      <c r="O131" s="455"/>
      <c r="P131" s="455"/>
      <c r="Q131" s="455"/>
      <c r="R131" s="455"/>
      <c r="S131" s="455"/>
      <c r="T131" s="455"/>
      <c r="U131" s="455"/>
      <c r="V131" s="455"/>
      <c r="W131" s="455"/>
    </row>
    <row r="132" ht="16.5" customHeight="1">
      <c r="A132" s="455"/>
      <c r="B132" s="1175"/>
      <c r="C132" s="1178"/>
      <c r="D132" s="441"/>
      <c r="E132" s="441"/>
      <c r="F132" s="442"/>
      <c r="G132" s="461"/>
      <c r="H132" s="461"/>
      <c r="I132" s="461"/>
      <c r="J132" s="461"/>
      <c r="K132" s="461"/>
      <c r="L132" s="455"/>
      <c r="M132" s="455"/>
      <c r="N132" s="455"/>
      <c r="O132" s="455"/>
      <c r="P132" s="455"/>
      <c r="Q132" s="455"/>
      <c r="R132" s="455"/>
      <c r="S132" s="455"/>
      <c r="T132" s="455"/>
      <c r="U132" s="455"/>
      <c r="V132" s="455"/>
      <c r="W132" s="455"/>
    </row>
    <row r="133" ht="16.5" customHeight="1">
      <c r="A133" s="455"/>
      <c r="B133" s="455"/>
      <c r="C133" s="1169"/>
      <c r="D133" s="1170"/>
      <c r="E133" s="1170"/>
      <c r="F133" s="1170"/>
      <c r="G133" s="461"/>
      <c r="H133" s="461"/>
      <c r="I133" s="461"/>
      <c r="J133" s="461"/>
      <c r="K133" s="461"/>
      <c r="L133" s="455"/>
      <c r="M133" s="455"/>
      <c r="N133" s="455"/>
      <c r="O133" s="455"/>
      <c r="P133" s="455"/>
      <c r="Q133" s="455"/>
      <c r="R133" s="455"/>
      <c r="S133" s="455"/>
      <c r="T133" s="455"/>
      <c r="U133" s="455"/>
      <c r="V133" s="455"/>
      <c r="W133" s="455"/>
    </row>
    <row r="134" ht="16.5" customHeight="1">
      <c r="A134" s="455"/>
      <c r="B134" s="1171" t="s">
        <v>823</v>
      </c>
      <c r="C134" s="1172" t="s">
        <v>821</v>
      </c>
      <c r="D134" s="1173" t="s">
        <v>822</v>
      </c>
      <c r="E134" s="441"/>
      <c r="F134" s="442"/>
      <c r="G134" s="461"/>
      <c r="H134" s="461"/>
      <c r="I134" s="461"/>
      <c r="J134" s="461"/>
      <c r="K134" s="461"/>
      <c r="L134" s="455"/>
      <c r="M134" s="455"/>
      <c r="N134" s="455"/>
      <c r="O134" s="455"/>
      <c r="P134" s="455"/>
      <c r="Q134" s="455"/>
      <c r="R134" s="455"/>
      <c r="S134" s="455"/>
      <c r="T134" s="455"/>
      <c r="U134" s="455"/>
      <c r="V134" s="455"/>
      <c r="W134" s="455"/>
    </row>
    <row r="135" ht="16.5" customHeight="1">
      <c r="A135" s="455"/>
      <c r="B135" s="1175"/>
      <c r="C135" s="1176"/>
      <c r="D135" s="1177"/>
      <c r="F135" s="434"/>
      <c r="G135" s="461"/>
      <c r="H135" s="461"/>
      <c r="I135" s="461"/>
      <c r="J135" s="461"/>
      <c r="K135" s="461"/>
      <c r="L135" s="455"/>
      <c r="M135" s="455"/>
      <c r="N135" s="455"/>
      <c r="O135" s="455"/>
      <c r="P135" s="455"/>
      <c r="Q135" s="455"/>
      <c r="R135" s="455"/>
      <c r="S135" s="455"/>
      <c r="T135" s="455"/>
      <c r="U135" s="455"/>
      <c r="V135" s="455"/>
      <c r="W135" s="455"/>
    </row>
    <row r="136" ht="16.5" customHeight="1">
      <c r="A136" s="455"/>
      <c r="B136" s="1175"/>
      <c r="C136" s="1176"/>
      <c r="F136" s="434"/>
      <c r="G136" s="461"/>
      <c r="H136" s="461"/>
      <c r="I136" s="461"/>
      <c r="J136" s="461"/>
      <c r="K136" s="461"/>
      <c r="L136" s="455"/>
      <c r="M136" s="455"/>
      <c r="N136" s="455"/>
      <c r="O136" s="455"/>
      <c r="P136" s="455"/>
      <c r="Q136" s="455"/>
      <c r="R136" s="455"/>
      <c r="S136" s="455"/>
      <c r="T136" s="455"/>
      <c r="U136" s="455"/>
      <c r="V136" s="455"/>
      <c r="W136" s="455"/>
    </row>
    <row r="137" ht="16.5" customHeight="1">
      <c r="A137" s="455"/>
      <c r="B137" s="1175"/>
      <c r="C137" s="1178"/>
      <c r="D137" s="441"/>
      <c r="E137" s="441"/>
      <c r="F137" s="442"/>
      <c r="G137" s="461"/>
      <c r="H137" s="461"/>
      <c r="I137" s="461"/>
      <c r="J137" s="461"/>
      <c r="K137" s="461"/>
      <c r="L137" s="455"/>
      <c r="M137" s="455"/>
      <c r="N137" s="455"/>
      <c r="O137" s="455"/>
      <c r="P137" s="455"/>
      <c r="Q137" s="455"/>
      <c r="R137" s="455"/>
      <c r="S137" s="455"/>
      <c r="T137" s="455"/>
      <c r="U137" s="455"/>
      <c r="V137" s="455"/>
      <c r="W137" s="455"/>
    </row>
    <row r="138" ht="16.5" customHeight="1">
      <c r="A138" s="455"/>
      <c r="B138" s="455"/>
      <c r="C138" s="44"/>
      <c r="D138" s="461"/>
      <c r="E138" s="461"/>
      <c r="F138" s="461"/>
      <c r="G138" s="461"/>
      <c r="H138" s="461"/>
      <c r="I138" s="461"/>
      <c r="J138" s="461"/>
      <c r="K138" s="461"/>
      <c r="L138" s="455"/>
      <c r="M138" s="455"/>
      <c r="N138" s="455"/>
      <c r="O138" s="455"/>
      <c r="P138" s="455"/>
      <c r="Q138" s="455"/>
      <c r="R138" s="455"/>
      <c r="S138" s="455"/>
      <c r="T138" s="455"/>
      <c r="U138" s="455"/>
      <c r="V138" s="455"/>
      <c r="W138" s="455"/>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045" t="s">
        <v>792</v>
      </c>
      <c r="B1" s="693"/>
      <c r="C1" s="693"/>
      <c r="D1" s="693"/>
      <c r="E1" s="693"/>
      <c r="F1" s="693"/>
      <c r="G1" s="693"/>
      <c r="H1" s="693"/>
      <c r="I1" s="693"/>
      <c r="J1" s="693"/>
      <c r="K1" s="693"/>
      <c r="L1" s="693"/>
      <c r="M1" s="40"/>
      <c r="N1" s="40"/>
      <c r="O1" s="40"/>
      <c r="P1" s="40"/>
      <c r="Q1" s="40"/>
      <c r="R1" s="40"/>
      <c r="S1" s="40"/>
      <c r="T1" s="40"/>
      <c r="U1" s="40"/>
      <c r="V1" s="40"/>
      <c r="W1" s="40"/>
    </row>
    <row r="2" ht="15.75" customHeight="1">
      <c r="A2" s="40"/>
      <c r="B2" s="697" t="s">
        <v>793</v>
      </c>
      <c r="C2" s="293"/>
      <c r="D2" s="40"/>
      <c r="E2" s="40"/>
      <c r="F2" s="40"/>
      <c r="G2" s="40"/>
      <c r="H2" s="40"/>
      <c r="I2" s="40"/>
      <c r="J2" s="40"/>
      <c r="K2" s="40"/>
      <c r="L2" s="40"/>
      <c r="M2" s="40"/>
      <c r="N2" s="40"/>
      <c r="O2" s="40"/>
      <c r="P2" s="40"/>
      <c r="Q2" s="40"/>
      <c r="R2" s="40"/>
      <c r="S2" s="40"/>
      <c r="T2" s="40"/>
      <c r="U2" s="40"/>
      <c r="V2" s="40"/>
      <c r="W2" s="40"/>
    </row>
    <row r="3">
      <c r="A3" s="40"/>
      <c r="B3" s="697"/>
      <c r="C3" s="1046" t="s">
        <v>794</v>
      </c>
      <c r="D3" s="1047" t="s">
        <v>795</v>
      </c>
      <c r="E3" s="695"/>
      <c r="F3" s="40"/>
      <c r="G3" s="40"/>
      <c r="H3" s="40"/>
      <c r="I3" s="40"/>
      <c r="J3" s="40"/>
      <c r="K3" s="40"/>
      <c r="L3" s="729"/>
      <c r="M3" s="40"/>
      <c r="N3" s="40"/>
      <c r="O3" s="40"/>
      <c r="P3" s="40"/>
      <c r="Q3" s="40"/>
      <c r="R3" s="40"/>
      <c r="S3" s="40"/>
      <c r="T3" s="40"/>
      <c r="U3" s="40"/>
      <c r="V3" s="40"/>
      <c r="W3" s="40"/>
    </row>
    <row r="4">
      <c r="A4" s="40"/>
      <c r="B4" s="697"/>
      <c r="C4" s="1046" t="s">
        <v>796</v>
      </c>
      <c r="D4" s="1047" t="s">
        <v>797</v>
      </c>
      <c r="E4" s="695"/>
      <c r="F4" s="293" t="s">
        <v>798</v>
      </c>
      <c r="G4" s="40"/>
      <c r="H4" s="40"/>
      <c r="I4" s="40"/>
      <c r="J4" s="40"/>
      <c r="K4" s="40"/>
      <c r="L4" s="729"/>
      <c r="M4" s="40"/>
      <c r="N4" s="40"/>
      <c r="O4" s="40"/>
      <c r="P4" s="40"/>
      <c r="Q4" s="40"/>
      <c r="R4" s="40"/>
      <c r="S4" s="40"/>
      <c r="T4" s="40"/>
      <c r="U4" s="40"/>
      <c r="V4" s="40"/>
      <c r="W4" s="40"/>
    </row>
    <row r="5">
      <c r="A5" s="40"/>
      <c r="B5" s="697"/>
      <c r="C5" s="1046" t="s">
        <v>799</v>
      </c>
      <c r="D5" s="40"/>
      <c r="E5" s="40"/>
      <c r="F5" s="40"/>
      <c r="G5" s="40"/>
      <c r="H5" s="40"/>
      <c r="I5" s="40"/>
      <c r="J5" s="40"/>
      <c r="K5" s="40"/>
      <c r="L5" s="729"/>
      <c r="M5" s="40"/>
      <c r="N5" s="40"/>
      <c r="O5" s="40"/>
      <c r="P5" s="40"/>
      <c r="Q5" s="40"/>
      <c r="R5" s="40"/>
      <c r="S5" s="40"/>
      <c r="T5" s="40"/>
      <c r="U5" s="40"/>
      <c r="V5" s="40"/>
      <c r="W5" s="40"/>
    </row>
    <row r="6">
      <c r="A6" s="40"/>
      <c r="B6" s="1048" t="s">
        <v>794</v>
      </c>
      <c r="C6" s="1049"/>
      <c r="D6" s="444"/>
      <c r="E6" s="444"/>
      <c r="F6" s="444"/>
      <c r="G6" s="444"/>
      <c r="H6" s="444"/>
      <c r="I6" s="444"/>
      <c r="J6" s="444"/>
      <c r="K6" s="444"/>
      <c r="L6" s="1050"/>
      <c r="M6" s="40"/>
      <c r="N6" s="40"/>
      <c r="O6" s="40"/>
      <c r="P6" s="40"/>
      <c r="Q6" s="40"/>
      <c r="R6" s="40"/>
      <c r="S6" s="40"/>
      <c r="T6" s="40"/>
      <c r="U6" s="40"/>
      <c r="V6" s="40"/>
      <c r="W6" s="40"/>
    </row>
    <row r="7" ht="2.25" customHeight="1">
      <c r="A7" s="697"/>
      <c r="B7" s="293"/>
      <c r="C7" s="40"/>
      <c r="D7" s="40"/>
      <c r="E7" s="418"/>
      <c r="F7" s="40"/>
      <c r="G7" s="40"/>
      <c r="H7" s="293"/>
      <c r="I7" s="293"/>
      <c r="J7" s="40"/>
      <c r="K7" s="40"/>
      <c r="L7" s="40"/>
      <c r="M7" s="40"/>
      <c r="N7" s="40"/>
      <c r="O7" s="40"/>
      <c r="P7" s="40"/>
      <c r="Q7" s="40"/>
      <c r="R7" s="40"/>
      <c r="S7" s="40"/>
      <c r="T7" s="40"/>
      <c r="U7" s="40"/>
      <c r="V7" s="40"/>
      <c r="W7" s="40"/>
    </row>
    <row r="8">
      <c r="A8" s="697"/>
      <c r="B8" s="293" t="s">
        <v>800</v>
      </c>
      <c r="C8" s="40"/>
      <c r="D8" s="40"/>
      <c r="E8" s="418"/>
      <c r="F8" s="40"/>
      <c r="G8" s="40"/>
      <c r="H8" s="293"/>
      <c r="I8" s="293"/>
      <c r="J8" s="40"/>
      <c r="K8" s="40"/>
      <c r="L8" s="40"/>
      <c r="M8" s="40"/>
      <c r="N8" s="40"/>
      <c r="O8" s="40"/>
      <c r="P8" s="40"/>
      <c r="Q8" s="40"/>
      <c r="R8" s="40"/>
      <c r="S8" s="40"/>
      <c r="T8" s="40"/>
      <c r="U8" s="40"/>
      <c r="V8" s="40"/>
      <c r="W8" s="40"/>
    </row>
    <row r="9">
      <c r="A9" s="697"/>
      <c r="B9" s="293" t="s">
        <v>801</v>
      </c>
      <c r="C9" s="40"/>
      <c r="D9" s="40"/>
      <c r="E9" s="418"/>
      <c r="F9" s="40"/>
      <c r="G9" s="40"/>
      <c r="H9" s="293"/>
      <c r="I9" s="293"/>
      <c r="J9" s="40"/>
      <c r="K9" s="40"/>
      <c r="L9" s="293"/>
      <c r="M9" s="293"/>
      <c r="N9" s="40"/>
      <c r="O9" s="40"/>
      <c r="P9" s="40"/>
      <c r="Q9" s="40"/>
      <c r="R9" s="40"/>
      <c r="S9" s="40"/>
      <c r="T9" s="40"/>
      <c r="U9" s="40"/>
      <c r="V9" s="40"/>
      <c r="W9" s="40"/>
    </row>
    <row r="10">
      <c r="A10" s="697"/>
      <c r="B10" s="40"/>
      <c r="C10" s="40"/>
      <c r="D10" s="40"/>
      <c r="E10" s="418"/>
      <c r="F10" s="40"/>
      <c r="G10" s="40"/>
      <c r="H10" s="293"/>
      <c r="I10" s="293"/>
      <c r="J10" s="40"/>
      <c r="K10" s="40"/>
      <c r="L10" s="293"/>
      <c r="M10" s="293"/>
      <c r="N10" s="40"/>
      <c r="O10" s="40"/>
      <c r="P10" s="40"/>
      <c r="Q10" s="40"/>
      <c r="R10" s="40"/>
      <c r="S10" s="40"/>
      <c r="T10" s="40"/>
      <c r="U10" s="40"/>
      <c r="V10" s="40"/>
      <c r="W10" s="40"/>
    </row>
    <row r="11">
      <c r="A11" s="697" t="s">
        <v>602</v>
      </c>
      <c r="B11" s="40"/>
      <c r="C11" s="1051" t="str">
        <f>HYPERLINK("https://docs.google.com/spreadsheets/d/1hp4aNewiB-W636zDiHIIWcZZ2WX1_e8LHGBHVEkv3R8/edit#gid=1550360866","バナーの進捗確認はこちら")</f>
        <v>バナーの進捗確認はこちら</v>
      </c>
      <c r="D11" s="40"/>
      <c r="E11" s="418"/>
      <c r="F11" s="40"/>
      <c r="G11" s="40"/>
      <c r="H11" s="293"/>
      <c r="I11" s="293"/>
      <c r="J11" s="40"/>
      <c r="K11" s="40"/>
      <c r="L11" s="293" t="s">
        <v>802</v>
      </c>
      <c r="M11" s="293" t="s">
        <v>803</v>
      </c>
      <c r="N11" s="40"/>
      <c r="O11" s="40"/>
      <c r="P11" s="40"/>
      <c r="Q11" s="40"/>
      <c r="R11" s="40"/>
      <c r="S11" s="40"/>
      <c r="T11" s="40"/>
      <c r="U11" s="40"/>
      <c r="V11" s="40"/>
      <c r="W11" s="40"/>
    </row>
    <row r="12">
      <c r="A12" s="1052" t="s">
        <v>804</v>
      </c>
      <c r="B12" s="542"/>
      <c r="C12" s="542"/>
      <c r="D12" s="543"/>
      <c r="E12" s="496"/>
      <c r="F12" s="543"/>
      <c r="G12" s="1053"/>
      <c r="H12" s="543"/>
      <c r="I12" s="543"/>
      <c r="J12" s="543"/>
      <c r="K12" s="542"/>
      <c r="L12" s="1054" t="s">
        <v>805</v>
      </c>
      <c r="M12" s="63"/>
      <c r="N12" s="63"/>
      <c r="O12" s="63"/>
      <c r="P12" s="1055" t="s">
        <v>3</v>
      </c>
      <c r="Q12" s="437"/>
      <c r="R12" s="1056"/>
      <c r="S12" s="1056"/>
      <c r="T12" s="1056"/>
      <c r="U12" s="1056"/>
      <c r="V12" s="1056"/>
      <c r="W12" s="1056"/>
    </row>
    <row r="13">
      <c r="B13" s="545" t="s">
        <v>806</v>
      </c>
      <c r="C13" s="545" t="s">
        <v>605</v>
      </c>
      <c r="D13" s="442"/>
      <c r="E13" s="1057" t="s">
        <v>546</v>
      </c>
      <c r="F13" s="441"/>
      <c r="G13" s="442"/>
      <c r="H13" s="1058" t="s">
        <v>807</v>
      </c>
      <c r="I13" s="441"/>
      <c r="J13" s="441"/>
      <c r="K13" s="545" t="s">
        <v>748</v>
      </c>
      <c r="L13" s="1059" t="s">
        <v>808</v>
      </c>
      <c r="M13" s="1054" t="s">
        <v>809</v>
      </c>
      <c r="N13" s="1060" t="s">
        <v>810</v>
      </c>
      <c r="O13" s="1060" t="s">
        <v>811</v>
      </c>
      <c r="P13" s="440"/>
      <c r="Q13" s="442"/>
      <c r="R13" s="1056"/>
      <c r="S13" s="1056"/>
      <c r="T13" s="1056"/>
      <c r="U13" s="1056"/>
      <c r="V13" s="1056"/>
    </row>
    <row r="14">
      <c r="A14" s="293" t="b">
        <v>0</v>
      </c>
      <c r="B14" s="1061">
        <v>1.0</v>
      </c>
      <c r="C14" s="1062"/>
      <c r="D14" s="1063"/>
      <c r="E14" s="1064"/>
      <c r="F14" s="1065"/>
      <c r="G14" s="1066"/>
      <c r="H14" s="1067"/>
      <c r="I14" s="1065"/>
      <c r="J14" s="1066"/>
      <c r="K14" s="1061"/>
      <c r="L14" s="1068"/>
      <c r="M14" s="1068"/>
      <c r="N14" s="1068"/>
      <c r="O14" s="1068"/>
      <c r="P14" s="1069"/>
      <c r="Q14" s="442"/>
      <c r="R14" s="293"/>
      <c r="S14" s="293"/>
      <c r="T14" s="293"/>
      <c r="U14" s="293"/>
      <c r="V14" s="293"/>
    </row>
    <row r="15">
      <c r="A15" s="293" t="b">
        <v>0</v>
      </c>
      <c r="B15" s="1070">
        <v>2.0</v>
      </c>
      <c r="C15" s="1071"/>
      <c r="D15" s="1072"/>
      <c r="E15" s="1073"/>
      <c r="F15" s="1074"/>
      <c r="G15" s="1075"/>
      <c r="H15" s="1076"/>
      <c r="I15" s="1074"/>
      <c r="J15" s="1075"/>
      <c r="K15" s="1070"/>
      <c r="L15" s="1077"/>
      <c r="M15" s="1077"/>
      <c r="N15" s="1077"/>
      <c r="O15" s="1077"/>
      <c r="P15" s="1078"/>
      <c r="Q15" s="64"/>
      <c r="R15" s="293"/>
      <c r="S15" s="293"/>
      <c r="T15" s="293"/>
      <c r="U15" s="293"/>
      <c r="V15" s="293"/>
    </row>
    <row r="16">
      <c r="A16" s="293" t="b">
        <v>0</v>
      </c>
      <c r="B16" s="1079">
        <v>3.0</v>
      </c>
      <c r="C16" s="1080"/>
      <c r="D16" s="1081"/>
      <c r="E16" s="1082"/>
      <c r="F16" s="1083"/>
      <c r="G16" s="1084"/>
      <c r="H16" s="1085"/>
      <c r="I16" s="1083"/>
      <c r="J16" s="1084"/>
      <c r="K16" s="1079"/>
      <c r="L16" s="1086"/>
      <c r="M16" s="1086"/>
      <c r="N16" s="1086"/>
      <c r="O16" s="1086"/>
      <c r="P16" s="1087"/>
      <c r="Q16" s="64"/>
      <c r="R16" s="293"/>
      <c r="S16" s="293"/>
      <c r="T16" s="293"/>
      <c r="U16" s="293"/>
      <c r="V16" s="293"/>
    </row>
    <row r="17">
      <c r="A17" s="293" t="b">
        <v>0</v>
      </c>
      <c r="B17" s="1070">
        <v>4.0</v>
      </c>
      <c r="C17" s="1071"/>
      <c r="D17" s="1072"/>
      <c r="E17" s="1073"/>
      <c r="F17" s="1074"/>
      <c r="G17" s="1075"/>
      <c r="H17" s="1076"/>
      <c r="I17" s="1074"/>
      <c r="J17" s="1075"/>
      <c r="K17" s="1070"/>
      <c r="L17" s="1077"/>
      <c r="M17" s="1077"/>
      <c r="N17" s="1077"/>
      <c r="O17" s="1077"/>
      <c r="P17" s="1078"/>
      <c r="Q17" s="64"/>
      <c r="R17" s="293"/>
      <c r="S17" s="293"/>
      <c r="T17" s="293"/>
      <c r="U17" s="293"/>
      <c r="V17" s="293"/>
    </row>
    <row r="18">
      <c r="A18" s="293" t="b">
        <v>0</v>
      </c>
      <c r="B18" s="1079">
        <v>5.0</v>
      </c>
      <c r="C18" s="1085"/>
      <c r="D18" s="1084"/>
      <c r="E18" s="1088"/>
      <c r="H18" s="1089"/>
      <c r="I18" s="1090"/>
      <c r="J18" s="1091"/>
      <c r="K18" s="1079"/>
      <c r="L18" s="1086"/>
      <c r="M18" s="1086"/>
      <c r="N18" s="1086"/>
      <c r="O18" s="1086"/>
      <c r="P18" s="1092"/>
      <c r="Q18" s="437"/>
      <c r="R18" s="293"/>
      <c r="S18" s="293"/>
      <c r="T18" s="293"/>
      <c r="U18" s="293"/>
      <c r="V18" s="293"/>
    </row>
    <row r="19">
      <c r="A19" s="697" t="b">
        <v>0</v>
      </c>
      <c r="B19" s="1070">
        <v>6.0</v>
      </c>
      <c r="C19" s="1071"/>
      <c r="D19" s="1072"/>
      <c r="E19" s="1073"/>
      <c r="F19" s="1074"/>
      <c r="G19" s="1075"/>
      <c r="H19" s="1076"/>
      <c r="I19" s="1074"/>
      <c r="J19" s="1074"/>
      <c r="K19" s="1070"/>
      <c r="L19" s="1077"/>
      <c r="M19" s="1077"/>
      <c r="N19" s="1077"/>
      <c r="O19" s="1093"/>
      <c r="P19" s="1094"/>
      <c r="Q19" s="64"/>
      <c r="R19" s="40"/>
      <c r="S19" s="40"/>
      <c r="T19" s="40"/>
      <c r="U19" s="40"/>
      <c r="V19" s="40"/>
    </row>
    <row r="20">
      <c r="A20" s="293" t="b">
        <v>0</v>
      </c>
      <c r="B20" s="1079">
        <v>7.0</v>
      </c>
      <c r="C20" s="1080"/>
      <c r="D20" s="1081"/>
      <c r="E20" s="1082"/>
      <c r="F20" s="1083"/>
      <c r="G20" s="1084"/>
      <c r="H20" s="1085"/>
      <c r="I20" s="1083"/>
      <c r="J20" s="1084"/>
      <c r="K20" s="1079"/>
      <c r="L20" s="1086"/>
      <c r="M20" s="1086"/>
      <c r="N20" s="1086"/>
      <c r="O20" s="1086"/>
      <c r="P20" s="1092"/>
      <c r="Q20" s="437"/>
      <c r="R20" s="293"/>
      <c r="S20" s="293"/>
      <c r="T20" s="293"/>
      <c r="U20" s="293"/>
      <c r="V20" s="293"/>
    </row>
    <row r="21">
      <c r="A21" s="1095" t="b">
        <v>0</v>
      </c>
      <c r="B21" s="1096">
        <v>8.0</v>
      </c>
      <c r="C21" s="1097"/>
      <c r="D21" s="1072"/>
      <c r="E21" s="1098"/>
      <c r="F21" s="1074"/>
      <c r="G21" s="1075"/>
      <c r="H21" s="1099"/>
      <c r="I21" s="1074"/>
      <c r="J21" s="1074"/>
      <c r="K21" s="1096"/>
      <c r="L21" s="1100"/>
      <c r="M21" s="1101"/>
      <c r="N21" s="1101"/>
      <c r="O21" s="1101"/>
      <c r="P21" s="1102"/>
      <c r="Q21" s="64"/>
      <c r="R21" s="293"/>
      <c r="S21" s="293"/>
      <c r="T21" s="293"/>
      <c r="U21" s="293"/>
      <c r="V21" s="293"/>
    </row>
    <row r="22">
      <c r="A22" s="293" t="b">
        <v>0</v>
      </c>
      <c r="B22" s="1079">
        <v>9.0</v>
      </c>
      <c r="C22" s="1080"/>
      <c r="D22" s="1081"/>
      <c r="E22" s="1082"/>
      <c r="F22" s="1083"/>
      <c r="G22" s="1084"/>
      <c r="H22" s="1085"/>
      <c r="I22" s="1083"/>
      <c r="J22" s="1083"/>
      <c r="K22" s="1087"/>
      <c r="L22" s="1086"/>
      <c r="M22" s="1086"/>
      <c r="N22" s="1086"/>
      <c r="O22" s="1086"/>
      <c r="P22" s="1087"/>
      <c r="Q22" s="64"/>
      <c r="R22" s="293"/>
      <c r="S22" s="293"/>
      <c r="T22" s="293"/>
      <c r="U22" s="293"/>
      <c r="V22" s="293"/>
    </row>
    <row r="23">
      <c r="A23" s="293" t="b">
        <v>0</v>
      </c>
      <c r="B23" s="1070">
        <v>10.0</v>
      </c>
      <c r="C23" s="1071"/>
      <c r="D23" s="1072"/>
      <c r="E23" s="1073"/>
      <c r="F23" s="1074"/>
      <c r="G23" s="1075"/>
      <c r="H23" s="1071"/>
      <c r="I23" s="1072"/>
      <c r="J23" s="1072"/>
      <c r="K23" s="1070"/>
      <c r="L23" s="1103"/>
      <c r="M23" s="1077"/>
      <c r="N23" s="1077"/>
      <c r="O23" s="1077"/>
      <c r="P23" s="1104"/>
      <c r="Q23" s="437"/>
      <c r="R23" s="293"/>
      <c r="S23" s="293"/>
      <c r="T23" s="293"/>
      <c r="U23" s="293"/>
      <c r="V23" s="293"/>
    </row>
    <row r="24">
      <c r="A24" s="293" t="b">
        <v>0</v>
      </c>
      <c r="B24" s="1079">
        <v>11.0</v>
      </c>
      <c r="C24" s="1080"/>
      <c r="D24" s="1081"/>
      <c r="E24" s="1082"/>
      <c r="F24" s="1083"/>
      <c r="G24" s="1084"/>
      <c r="H24" s="1080"/>
      <c r="I24" s="1081"/>
      <c r="J24" s="1081"/>
      <c r="K24" s="1079"/>
      <c r="L24" s="1086"/>
      <c r="M24" s="1086"/>
      <c r="N24" s="1086"/>
      <c r="O24" s="1086"/>
      <c r="P24" s="1092"/>
      <c r="Q24" s="437"/>
      <c r="R24" s="293"/>
      <c r="S24" s="293"/>
      <c r="T24" s="293"/>
      <c r="U24" s="293"/>
      <c r="V24" s="293"/>
    </row>
    <row r="25">
      <c r="A25" s="293" t="b">
        <v>0</v>
      </c>
      <c r="B25" s="1070">
        <v>12.0</v>
      </c>
      <c r="C25" s="1071"/>
      <c r="D25" s="1072"/>
      <c r="E25" s="1073"/>
      <c r="F25" s="1074"/>
      <c r="G25" s="1075"/>
      <c r="H25" s="1071"/>
      <c r="I25" s="1072"/>
      <c r="J25" s="1072"/>
      <c r="K25" s="1070"/>
      <c r="L25" s="1077"/>
      <c r="M25" s="1077"/>
      <c r="N25" s="1077"/>
      <c r="O25" s="1077"/>
      <c r="P25" s="1104"/>
      <c r="Q25" s="437"/>
      <c r="R25" s="293"/>
      <c r="S25" s="293"/>
      <c r="T25" s="293"/>
      <c r="U25" s="293"/>
      <c r="V25" s="293"/>
    </row>
    <row r="26">
      <c r="A26" s="293" t="b">
        <v>0</v>
      </c>
      <c r="B26" s="1079">
        <v>13.0</v>
      </c>
      <c r="C26" s="1080"/>
      <c r="D26" s="1081"/>
      <c r="E26" s="1082"/>
      <c r="F26" s="1083"/>
      <c r="G26" s="1084"/>
      <c r="H26" s="1080"/>
      <c r="I26" s="1081"/>
      <c r="J26" s="1081"/>
      <c r="K26" s="1079"/>
      <c r="L26" s="1086"/>
      <c r="M26" s="1086"/>
      <c r="N26" s="1086"/>
      <c r="O26" s="1086"/>
      <c r="P26" s="1092"/>
      <c r="Q26" s="437"/>
      <c r="R26" s="293"/>
      <c r="S26" s="293"/>
      <c r="T26" s="293"/>
      <c r="U26" s="293"/>
      <c r="V26" s="293"/>
    </row>
    <row r="27">
      <c r="A27" s="293" t="b">
        <v>0</v>
      </c>
      <c r="B27" s="1070">
        <v>14.0</v>
      </c>
      <c r="C27" s="1071"/>
      <c r="D27" s="1072"/>
      <c r="E27" s="1076"/>
      <c r="F27" s="1074"/>
      <c r="G27" s="1075"/>
      <c r="H27" s="1076"/>
      <c r="I27" s="1074"/>
      <c r="J27" s="1074"/>
      <c r="K27" s="1070"/>
      <c r="L27" s="1077"/>
      <c r="M27" s="1077"/>
      <c r="N27" s="1077"/>
      <c r="O27" s="1077"/>
      <c r="P27" s="1078"/>
      <c r="Q27" s="64"/>
      <c r="R27" s="293"/>
      <c r="S27" s="293"/>
      <c r="T27" s="293"/>
      <c r="U27" s="293"/>
      <c r="V27" s="293"/>
    </row>
    <row r="28">
      <c r="A28" s="293" t="b">
        <v>0</v>
      </c>
      <c r="B28" s="1079">
        <v>15.0</v>
      </c>
      <c r="C28" s="1080"/>
      <c r="D28" s="1081"/>
      <c r="E28" s="1085"/>
      <c r="F28" s="1083"/>
      <c r="G28" s="1084"/>
      <c r="H28" s="1085"/>
      <c r="I28" s="1083"/>
      <c r="J28" s="1083"/>
      <c r="K28" s="1079"/>
      <c r="L28" s="1086"/>
      <c r="M28" s="1086"/>
      <c r="N28" s="1086"/>
      <c r="O28" s="1086"/>
      <c r="P28" s="1087"/>
      <c r="Q28" s="64"/>
      <c r="R28" s="293"/>
      <c r="S28" s="293"/>
      <c r="T28" s="293"/>
      <c r="U28" s="293"/>
      <c r="V28" s="293"/>
    </row>
    <row r="29">
      <c r="A29" s="293" t="b">
        <v>0</v>
      </c>
      <c r="B29" s="1070">
        <v>16.0</v>
      </c>
      <c r="C29" s="1071"/>
      <c r="D29" s="1072"/>
      <c r="E29" s="1076"/>
      <c r="F29" s="1074"/>
      <c r="G29" s="1075"/>
      <c r="H29" s="1076"/>
      <c r="I29" s="1074"/>
      <c r="J29" s="1074"/>
      <c r="K29" s="1070"/>
      <c r="L29" s="1077"/>
      <c r="M29" s="1077"/>
      <c r="N29" s="1077"/>
      <c r="O29" s="1077"/>
      <c r="P29" s="1078"/>
      <c r="Q29" s="64"/>
      <c r="R29" s="293"/>
      <c r="S29" s="293"/>
      <c r="T29" s="293"/>
      <c r="U29" s="293"/>
      <c r="V29" s="293"/>
    </row>
    <row r="30">
      <c r="A30" s="293" t="b">
        <v>0</v>
      </c>
      <c r="B30" s="1079">
        <v>17.0</v>
      </c>
      <c r="C30" s="1080"/>
      <c r="D30" s="1081"/>
      <c r="E30" s="1082"/>
      <c r="F30" s="1083"/>
      <c r="G30" s="1084"/>
      <c r="H30" s="1085"/>
      <c r="I30" s="1083"/>
      <c r="J30" s="1083"/>
      <c r="K30" s="1079"/>
      <c r="L30" s="1086"/>
      <c r="M30" s="1086"/>
      <c r="N30" s="1086"/>
      <c r="O30" s="1086"/>
      <c r="P30" s="1087"/>
      <c r="Q30" s="64"/>
      <c r="R30" s="293"/>
      <c r="S30" s="293"/>
      <c r="T30" s="293"/>
      <c r="U30" s="293"/>
      <c r="V30" s="293"/>
    </row>
    <row r="31">
      <c r="A31" s="293" t="b">
        <v>0</v>
      </c>
      <c r="B31" s="1070">
        <v>18.0</v>
      </c>
      <c r="C31" s="1071"/>
      <c r="D31" s="1072"/>
      <c r="E31" s="1073"/>
      <c r="F31" s="1074"/>
      <c r="G31" s="1075"/>
      <c r="H31" s="1076"/>
      <c r="I31" s="1074"/>
      <c r="J31" s="1074"/>
      <c r="K31" s="1070"/>
      <c r="L31" s="1077"/>
      <c r="M31" s="1077"/>
      <c r="N31" s="1077"/>
      <c r="O31" s="1077"/>
      <c r="P31" s="1078"/>
      <c r="Q31" s="64"/>
      <c r="R31" s="293"/>
      <c r="S31" s="293"/>
      <c r="T31" s="293"/>
      <c r="U31" s="293"/>
      <c r="V31" s="293"/>
    </row>
    <row r="32">
      <c r="A32" s="293" t="b">
        <v>0</v>
      </c>
      <c r="B32" s="1079">
        <v>19.0</v>
      </c>
      <c r="C32" s="1080"/>
      <c r="D32" s="1081"/>
      <c r="E32" s="1082"/>
      <c r="F32" s="1083"/>
      <c r="G32" s="1084"/>
      <c r="H32" s="1085"/>
      <c r="I32" s="1083"/>
      <c r="J32" s="1083"/>
      <c r="K32" s="1079"/>
      <c r="L32" s="1086"/>
      <c r="M32" s="1086"/>
      <c r="N32" s="1086"/>
      <c r="O32" s="1105"/>
      <c r="P32" s="1106"/>
      <c r="Q32" s="64"/>
      <c r="R32" s="446"/>
      <c r="S32" s="446"/>
      <c r="T32" s="446"/>
      <c r="U32" s="446"/>
      <c r="V32" s="446"/>
    </row>
    <row r="33">
      <c r="A33" s="293" t="b">
        <v>0</v>
      </c>
      <c r="B33" s="1070">
        <v>20.0</v>
      </c>
      <c r="C33" s="1071"/>
      <c r="D33" s="1072"/>
      <c r="E33" s="1073"/>
      <c r="F33" s="1074"/>
      <c r="G33" s="1075"/>
      <c r="H33" s="1076"/>
      <c r="I33" s="1074"/>
      <c r="J33" s="1074"/>
      <c r="K33" s="1070"/>
      <c r="L33" s="1077"/>
      <c r="M33" s="1077"/>
      <c r="N33" s="1077"/>
      <c r="O33" s="1107"/>
      <c r="P33" s="1094"/>
      <c r="Q33" s="64"/>
      <c r="R33" s="446"/>
      <c r="S33" s="446"/>
      <c r="T33" s="446"/>
      <c r="U33" s="446"/>
      <c r="V33" s="446"/>
    </row>
    <row r="34">
      <c r="A34" s="293" t="b">
        <v>0</v>
      </c>
      <c r="B34" s="1079">
        <v>21.0</v>
      </c>
      <c r="C34" s="1080"/>
      <c r="D34" s="1081"/>
      <c r="E34" s="1082"/>
      <c r="F34" s="1083"/>
      <c r="G34" s="1084"/>
      <c r="H34" s="1085"/>
      <c r="I34" s="1083"/>
      <c r="J34" s="1083"/>
      <c r="K34" s="1079"/>
      <c r="L34" s="1086"/>
      <c r="M34" s="1086"/>
      <c r="N34" s="1086"/>
      <c r="O34" s="1105"/>
      <c r="P34" s="1106"/>
      <c r="Q34" s="64"/>
      <c r="R34" s="446"/>
      <c r="S34" s="446"/>
      <c r="T34" s="446"/>
      <c r="U34" s="446"/>
      <c r="V34" s="446"/>
    </row>
    <row r="35">
      <c r="A35" s="697" t="b">
        <v>0</v>
      </c>
      <c r="B35" s="1070">
        <v>22.0</v>
      </c>
      <c r="C35" s="1071"/>
      <c r="D35" s="1072"/>
      <c r="E35" s="1073"/>
      <c r="F35" s="1074"/>
      <c r="G35" s="1075"/>
      <c r="H35" s="1076"/>
      <c r="I35" s="1074"/>
      <c r="J35" s="1074"/>
      <c r="K35" s="1070"/>
      <c r="L35" s="1077"/>
      <c r="M35" s="1077"/>
      <c r="N35" s="1077"/>
      <c r="O35" s="1107"/>
      <c r="P35" s="1108"/>
      <c r="Q35" s="64"/>
      <c r="R35" s="40"/>
      <c r="S35" s="40"/>
      <c r="T35" s="40"/>
      <c r="U35" s="40"/>
      <c r="V35" s="40"/>
    </row>
    <row r="36">
      <c r="A36" s="697" t="b">
        <v>0</v>
      </c>
      <c r="B36" s="1079">
        <v>23.0</v>
      </c>
      <c r="C36" s="1080"/>
      <c r="D36" s="1081"/>
      <c r="E36" s="1082"/>
      <c r="F36" s="1083"/>
      <c r="G36" s="1084"/>
      <c r="H36" s="1085"/>
      <c r="I36" s="1083"/>
      <c r="J36" s="1083"/>
      <c r="K36" s="1079"/>
      <c r="L36" s="1086"/>
      <c r="M36" s="1086"/>
      <c r="N36" s="1086"/>
      <c r="O36" s="1109"/>
      <c r="P36" s="1110"/>
      <c r="Q36" s="64"/>
      <c r="R36" s="40"/>
      <c r="S36" s="40"/>
      <c r="T36" s="40"/>
      <c r="U36" s="40"/>
      <c r="V36" s="40"/>
    </row>
    <row r="37">
      <c r="A37" s="697" t="b">
        <v>0</v>
      </c>
      <c r="B37" s="1070">
        <v>24.0</v>
      </c>
      <c r="C37" s="1071"/>
      <c r="D37" s="1072"/>
      <c r="E37" s="1073"/>
      <c r="F37" s="1074"/>
      <c r="G37" s="1075"/>
      <c r="H37" s="1076"/>
      <c r="I37" s="1074"/>
      <c r="J37" s="1074"/>
      <c r="K37" s="1070"/>
      <c r="L37" s="1077"/>
      <c r="M37" s="1077"/>
      <c r="N37" s="1077"/>
      <c r="O37" s="1093"/>
      <c r="P37" s="1111"/>
      <c r="Q37" s="64"/>
      <c r="R37" s="40"/>
      <c r="S37" s="40"/>
      <c r="T37" s="40"/>
      <c r="U37" s="40"/>
      <c r="V37" s="40"/>
    </row>
    <row r="38">
      <c r="A38" s="697" t="b">
        <v>0</v>
      </c>
      <c r="B38" s="1079">
        <v>25.0</v>
      </c>
      <c r="C38" s="1080"/>
      <c r="D38" s="1081"/>
      <c r="E38" s="1082"/>
      <c r="F38" s="1083"/>
      <c r="G38" s="1084"/>
      <c r="H38" s="1085"/>
      <c r="I38" s="1083"/>
      <c r="J38" s="1083"/>
      <c r="K38" s="1079"/>
      <c r="L38" s="1086"/>
      <c r="M38" s="1086"/>
      <c r="N38" s="1086"/>
      <c r="O38" s="1109"/>
      <c r="P38" s="1106"/>
      <c r="Q38" s="64"/>
      <c r="R38" s="40"/>
      <c r="S38" s="40"/>
      <c r="T38" s="40"/>
      <c r="U38" s="40"/>
      <c r="V38" s="40"/>
    </row>
    <row r="39">
      <c r="A39" s="697" t="b">
        <v>0</v>
      </c>
      <c r="B39" s="1070">
        <v>26.0</v>
      </c>
      <c r="C39" s="1071"/>
      <c r="D39" s="1072"/>
      <c r="E39" s="1073"/>
      <c r="F39" s="1074"/>
      <c r="G39" s="1075"/>
      <c r="H39" s="1076"/>
      <c r="I39" s="1074"/>
      <c r="J39" s="1074"/>
      <c r="K39" s="1070"/>
      <c r="L39" s="1077"/>
      <c r="M39" s="1077"/>
      <c r="N39" s="1077"/>
      <c r="O39" s="1093"/>
      <c r="P39" s="1094"/>
      <c r="Q39" s="64"/>
      <c r="R39" s="40"/>
      <c r="S39" s="40"/>
      <c r="T39" s="40"/>
      <c r="U39" s="40"/>
      <c r="V39" s="40"/>
    </row>
    <row r="40">
      <c r="A40" s="697" t="b">
        <v>0</v>
      </c>
      <c r="B40" s="1079">
        <v>27.0</v>
      </c>
      <c r="C40" s="1080"/>
      <c r="D40" s="1081"/>
      <c r="E40" s="1082"/>
      <c r="F40" s="1083"/>
      <c r="G40" s="1084"/>
      <c r="H40" s="1085"/>
      <c r="I40" s="1083"/>
      <c r="J40" s="1083"/>
      <c r="K40" s="1079"/>
      <c r="L40" s="1086"/>
      <c r="M40" s="1086"/>
      <c r="N40" s="1086"/>
      <c r="O40" s="1109"/>
      <c r="P40" s="1106"/>
      <c r="Q40" s="64"/>
      <c r="R40" s="40"/>
      <c r="S40" s="40"/>
      <c r="T40" s="40"/>
      <c r="U40" s="40"/>
      <c r="V40" s="40"/>
    </row>
    <row r="41">
      <c r="A41" s="697" t="b">
        <v>0</v>
      </c>
      <c r="B41" s="1070">
        <v>28.0</v>
      </c>
      <c r="C41" s="1071"/>
      <c r="D41" s="1072"/>
      <c r="E41" s="1073"/>
      <c r="F41" s="1074"/>
      <c r="G41" s="1075"/>
      <c r="H41" s="1076"/>
      <c r="I41" s="1074"/>
      <c r="J41" s="1074"/>
      <c r="K41" s="1070"/>
      <c r="L41" s="1077"/>
      <c r="M41" s="1077"/>
      <c r="N41" s="1077"/>
      <c r="O41" s="1093"/>
      <c r="P41" s="1094"/>
      <c r="Q41" s="64"/>
      <c r="R41" s="40"/>
      <c r="S41" s="40"/>
      <c r="T41" s="40"/>
      <c r="U41" s="40"/>
      <c r="V41" s="40"/>
    </row>
    <row r="42">
      <c r="A42" s="697" t="b">
        <v>0</v>
      </c>
      <c r="B42" s="1079">
        <v>29.0</v>
      </c>
      <c r="C42" s="1080"/>
      <c r="D42" s="1081"/>
      <c r="E42" s="1082"/>
      <c r="F42" s="1083"/>
      <c r="G42" s="1084"/>
      <c r="H42" s="1085"/>
      <c r="I42" s="1083"/>
      <c r="J42" s="1083"/>
      <c r="K42" s="1079"/>
      <c r="L42" s="1086"/>
      <c r="M42" s="1086"/>
      <c r="N42" s="1086"/>
      <c r="O42" s="1105"/>
      <c r="P42" s="1106"/>
      <c r="Q42" s="64"/>
      <c r="R42" s="40"/>
      <c r="S42" s="40"/>
      <c r="T42" s="40"/>
      <c r="U42" s="40"/>
      <c r="V42" s="40"/>
    </row>
    <row r="43">
      <c r="A43" s="697" t="b">
        <v>0</v>
      </c>
      <c r="B43" s="1070">
        <v>30.0</v>
      </c>
      <c r="C43" s="1071"/>
      <c r="D43" s="1072"/>
      <c r="E43" s="1073"/>
      <c r="F43" s="1074"/>
      <c r="G43" s="1075"/>
      <c r="H43" s="1076"/>
      <c r="I43" s="1074"/>
      <c r="J43" s="1074"/>
      <c r="K43" s="1070"/>
      <c r="L43" s="1077"/>
      <c r="M43" s="1077"/>
      <c r="N43" s="1077"/>
      <c r="O43" s="1093"/>
      <c r="P43" s="1094"/>
      <c r="Q43" s="64"/>
      <c r="R43" s="40"/>
      <c r="S43" s="40"/>
      <c r="T43" s="40"/>
      <c r="U43" s="40"/>
      <c r="V43" s="40"/>
    </row>
    <row r="44">
      <c r="A44" s="697"/>
      <c r="B44" s="293"/>
      <c r="C44" s="418"/>
      <c r="D44" s="418"/>
      <c r="E44" s="418"/>
      <c r="F44" s="418"/>
      <c r="G44" s="418"/>
      <c r="H44" s="40"/>
      <c r="I44" s="40"/>
      <c r="J44" s="40"/>
      <c r="K44" s="40"/>
      <c r="L44" s="40"/>
      <c r="M44" s="40"/>
      <c r="N44" s="40"/>
      <c r="O44" s="40"/>
      <c r="P44" s="40"/>
      <c r="Q44" s="40"/>
      <c r="R44" s="40"/>
      <c r="S44" s="40"/>
      <c r="T44" s="40"/>
      <c r="U44" s="40"/>
      <c r="V44" s="40"/>
      <c r="W44" s="40"/>
    </row>
    <row r="45">
      <c r="A45" s="697"/>
      <c r="B45" s="293"/>
      <c r="C45" s="418"/>
      <c r="D45" s="418"/>
      <c r="E45" s="418"/>
      <c r="F45" s="418"/>
      <c r="G45" s="418"/>
      <c r="H45" s="40"/>
      <c r="I45" s="40"/>
      <c r="J45" s="40"/>
      <c r="K45" s="40"/>
      <c r="L45" s="40"/>
      <c r="M45" s="40"/>
      <c r="N45" s="40"/>
      <c r="O45" s="40"/>
      <c r="P45" s="40"/>
      <c r="Q45" s="40"/>
      <c r="R45" s="40"/>
      <c r="S45" s="40"/>
      <c r="T45" s="40"/>
      <c r="U45" s="40"/>
      <c r="V45" s="40"/>
      <c r="W45" s="40"/>
    </row>
    <row r="46">
      <c r="A46" s="697"/>
      <c r="B46" s="293"/>
      <c r="C46" s="1112"/>
      <c r="D46" s="40"/>
      <c r="E46" s="418"/>
      <c r="F46" s="418"/>
      <c r="G46" s="418"/>
      <c r="H46" s="40"/>
      <c r="I46" s="40"/>
      <c r="J46" s="40"/>
      <c r="K46" s="40"/>
      <c r="L46" s="40"/>
      <c r="M46" s="40"/>
      <c r="N46" s="40"/>
      <c r="O46" s="40"/>
      <c r="P46" s="40"/>
      <c r="Q46" s="40"/>
      <c r="R46" s="40"/>
      <c r="S46" s="40"/>
      <c r="T46" s="40"/>
      <c r="U46" s="40"/>
      <c r="V46" s="40"/>
      <c r="W46" s="40"/>
    </row>
    <row r="47">
      <c r="A47" s="697"/>
      <c r="B47" s="293"/>
      <c r="C47" s="1112"/>
      <c r="D47" s="40"/>
      <c r="E47" s="418"/>
      <c r="F47" s="418"/>
      <c r="G47" s="418"/>
      <c r="H47" s="40"/>
      <c r="I47" s="40"/>
      <c r="J47" s="40"/>
      <c r="K47" s="40"/>
      <c r="L47" s="40"/>
      <c r="M47" s="40"/>
      <c r="N47" s="40"/>
      <c r="O47" s="40"/>
      <c r="P47" s="40"/>
      <c r="Q47" s="40"/>
      <c r="R47" s="40"/>
      <c r="S47" s="40"/>
      <c r="T47" s="40"/>
      <c r="U47" s="40"/>
      <c r="V47" s="40"/>
      <c r="W47" s="40"/>
    </row>
    <row r="48">
      <c r="A48" s="697"/>
      <c r="B48" s="293" t="s">
        <v>812</v>
      </c>
      <c r="C48" s="1112"/>
      <c r="D48" s="40"/>
      <c r="E48" s="418"/>
      <c r="F48" s="418"/>
      <c r="G48" s="418"/>
      <c r="H48" s="40"/>
      <c r="I48" s="40"/>
      <c r="J48" s="40"/>
      <c r="K48" s="40"/>
      <c r="L48" s="40"/>
      <c r="M48" s="40"/>
      <c r="N48" s="40"/>
      <c r="O48" s="40"/>
      <c r="P48" s="40"/>
      <c r="Q48" s="293"/>
      <c r="R48" s="40"/>
      <c r="S48" s="40"/>
      <c r="T48" s="40"/>
      <c r="U48" s="40"/>
      <c r="V48" s="40"/>
      <c r="W48" s="40"/>
    </row>
    <row r="49">
      <c r="A49" s="1052" t="s">
        <v>804</v>
      </c>
      <c r="B49" s="542"/>
      <c r="C49" s="542"/>
      <c r="D49" s="543"/>
      <c r="E49" s="496"/>
      <c r="F49" s="543"/>
      <c r="G49" s="1053"/>
      <c r="H49" s="543"/>
      <c r="I49" s="543"/>
      <c r="J49" s="543"/>
      <c r="K49" s="542"/>
      <c r="L49" s="1054" t="s">
        <v>805</v>
      </c>
      <c r="M49" s="63"/>
      <c r="N49" s="63"/>
      <c r="O49" s="63"/>
      <c r="P49" s="1055" t="s">
        <v>3</v>
      </c>
      <c r="Q49" s="437"/>
      <c r="R49" s="40"/>
      <c r="S49" s="40"/>
      <c r="T49" s="40"/>
      <c r="U49" s="40"/>
      <c r="V49" s="40"/>
      <c r="W49" s="40"/>
    </row>
    <row r="50">
      <c r="B50" s="545" t="s">
        <v>806</v>
      </c>
      <c r="C50" s="545" t="s">
        <v>605</v>
      </c>
      <c r="D50" s="442"/>
      <c r="E50" s="1057" t="s">
        <v>546</v>
      </c>
      <c r="F50" s="441"/>
      <c r="G50" s="442"/>
      <c r="H50" s="1058" t="s">
        <v>807</v>
      </c>
      <c r="I50" s="441"/>
      <c r="J50" s="441"/>
      <c r="K50" s="545" t="s">
        <v>748</v>
      </c>
      <c r="L50" s="1059" t="s">
        <v>808</v>
      </c>
      <c r="M50" s="1054" t="s">
        <v>809</v>
      </c>
      <c r="N50" s="1060" t="s">
        <v>810</v>
      </c>
      <c r="O50" s="1060" t="s">
        <v>811</v>
      </c>
      <c r="P50" s="440"/>
      <c r="Q50" s="442"/>
      <c r="R50" s="40"/>
      <c r="S50" s="40"/>
      <c r="T50" s="40"/>
      <c r="U50" s="40"/>
      <c r="V50" s="40"/>
      <c r="W50" s="40"/>
    </row>
    <row r="51">
      <c r="A51" s="293" t="b">
        <v>0</v>
      </c>
      <c r="B51" s="1113">
        <v>1.0</v>
      </c>
      <c r="C51" s="1114"/>
      <c r="D51" s="441"/>
      <c r="E51" s="539"/>
      <c r="F51" s="63"/>
      <c r="G51" s="64"/>
      <c r="H51" s="308"/>
      <c r="I51" s="63"/>
      <c r="J51" s="64"/>
      <c r="K51" s="300"/>
      <c r="L51" s="1115"/>
      <c r="M51" s="1115"/>
      <c r="N51" s="1115"/>
      <c r="O51" s="1115"/>
      <c r="P51" s="1116"/>
      <c r="Q51" s="442"/>
      <c r="R51" s="40"/>
      <c r="S51" s="40"/>
      <c r="T51" s="40"/>
      <c r="U51" s="40"/>
      <c r="V51" s="40"/>
      <c r="W51" s="40"/>
    </row>
    <row r="52">
      <c r="A52" s="293" t="b">
        <v>0</v>
      </c>
      <c r="B52" s="1113">
        <v>2.0</v>
      </c>
      <c r="C52" s="1117"/>
      <c r="D52" s="64"/>
      <c r="E52" s="539"/>
      <c r="F52" s="63"/>
      <c r="G52" s="64"/>
      <c r="H52" s="308"/>
      <c r="I52" s="63"/>
      <c r="J52" s="64"/>
      <c r="K52" s="300"/>
      <c r="L52" s="1115"/>
      <c r="M52" s="1115"/>
      <c r="N52" s="1115"/>
      <c r="O52" s="1115"/>
      <c r="P52" s="1116"/>
      <c r="Q52" s="442"/>
      <c r="R52" s="40"/>
      <c r="S52" s="40"/>
      <c r="T52" s="40"/>
      <c r="U52" s="40"/>
      <c r="V52" s="40"/>
      <c r="W52" s="40"/>
    </row>
    <row r="53">
      <c r="A53" s="293" t="b">
        <v>0</v>
      </c>
      <c r="B53" s="1113">
        <v>3.0</v>
      </c>
      <c r="C53" s="1117"/>
      <c r="D53" s="64"/>
      <c r="E53" s="308"/>
      <c r="F53" s="63"/>
      <c r="G53" s="64"/>
      <c r="H53" s="308"/>
      <c r="I53" s="63"/>
      <c r="J53" s="64"/>
      <c r="K53" s="300"/>
      <c r="L53" s="1115"/>
      <c r="M53" s="1115"/>
      <c r="N53" s="1115"/>
      <c r="O53" s="1115"/>
      <c r="P53" s="304"/>
      <c r="Q53" s="64"/>
      <c r="R53" s="40"/>
      <c r="S53" s="40"/>
      <c r="T53" s="40"/>
      <c r="U53" s="40"/>
      <c r="V53" s="40"/>
      <c r="W53" s="40"/>
    </row>
    <row r="54">
      <c r="A54" s="293" t="b">
        <v>0</v>
      </c>
      <c r="B54" s="1113">
        <v>4.0</v>
      </c>
      <c r="C54" s="1117"/>
      <c r="D54" s="64"/>
      <c r="E54" s="1117"/>
      <c r="F54" s="63"/>
      <c r="G54" s="64"/>
      <c r="H54" s="1117"/>
      <c r="I54" s="63"/>
      <c r="J54" s="64"/>
      <c r="K54" s="1118"/>
      <c r="L54" s="1115"/>
      <c r="M54" s="1115"/>
      <c r="N54" s="1115"/>
      <c r="O54" s="1115"/>
      <c r="P54" s="304"/>
      <c r="Q54" s="64"/>
      <c r="R54" s="40"/>
      <c r="S54" s="40"/>
      <c r="T54" s="40"/>
      <c r="U54" s="40"/>
      <c r="V54" s="40"/>
      <c r="W54" s="40"/>
    </row>
    <row r="55">
      <c r="A55" s="293" t="b">
        <v>0</v>
      </c>
      <c r="B55" s="1113">
        <v>5.0</v>
      </c>
      <c r="C55" s="1117"/>
      <c r="D55" s="64"/>
      <c r="E55" s="1117"/>
      <c r="F55" s="63"/>
      <c r="G55" s="64"/>
      <c r="H55" s="1117"/>
      <c r="I55" s="63"/>
      <c r="J55" s="64"/>
      <c r="K55" s="1119"/>
      <c r="L55" s="1115"/>
      <c r="M55" s="1115"/>
      <c r="N55" s="1115"/>
      <c r="O55" s="1115"/>
      <c r="P55" s="304"/>
      <c r="Q55" s="64"/>
      <c r="R55" s="40"/>
      <c r="S55" s="40"/>
      <c r="T55" s="40"/>
      <c r="U55" s="40"/>
      <c r="V55" s="40"/>
      <c r="W55" s="40"/>
    </row>
    <row r="56">
      <c r="A56" s="293" t="b">
        <v>0</v>
      </c>
      <c r="B56" s="1113">
        <v>6.0</v>
      </c>
      <c r="C56" s="1117"/>
      <c r="D56" s="64"/>
      <c r="E56" s="539"/>
      <c r="F56" s="63"/>
      <c r="G56" s="64"/>
      <c r="H56" s="308"/>
      <c r="I56" s="63"/>
      <c r="J56" s="64"/>
      <c r="K56" s="300"/>
      <c r="L56" s="1115"/>
      <c r="M56" s="1115"/>
      <c r="N56" s="1115"/>
      <c r="O56" s="1115"/>
      <c r="P56" s="304"/>
      <c r="Q56" s="64"/>
      <c r="R56" s="40"/>
      <c r="S56" s="40"/>
      <c r="T56" s="40"/>
      <c r="U56" s="40"/>
      <c r="V56" s="40"/>
      <c r="W56" s="40"/>
    </row>
    <row r="57">
      <c r="A57" s="293" t="b">
        <v>0</v>
      </c>
      <c r="B57" s="1113">
        <v>7.0</v>
      </c>
      <c r="C57" s="1114"/>
      <c r="D57" s="442"/>
      <c r="E57" s="539"/>
      <c r="F57" s="63"/>
      <c r="G57" s="64"/>
      <c r="H57" s="435"/>
      <c r="I57" s="436"/>
      <c r="J57" s="437"/>
      <c r="K57" s="300"/>
      <c r="L57" s="1115"/>
      <c r="M57" s="1115"/>
      <c r="N57" s="1115"/>
      <c r="O57" s="1115"/>
      <c r="P57" s="304"/>
      <c r="Q57" s="64"/>
      <c r="R57" s="40"/>
      <c r="S57" s="40"/>
      <c r="T57" s="40"/>
      <c r="U57" s="40"/>
      <c r="V57" s="40"/>
      <c r="W57" s="40"/>
    </row>
    <row r="58">
      <c r="A58" s="293" t="b">
        <v>0</v>
      </c>
      <c r="B58" s="1113">
        <v>8.0</v>
      </c>
      <c r="C58" s="1114"/>
      <c r="D58" s="442"/>
      <c r="E58" s="539"/>
      <c r="F58" s="63"/>
      <c r="G58" s="64"/>
      <c r="H58" s="308"/>
      <c r="I58" s="63"/>
      <c r="J58" s="63"/>
      <c r="K58" s="300"/>
      <c r="L58" s="1115"/>
      <c r="M58" s="1115"/>
      <c r="N58" s="1115"/>
      <c r="O58" s="1115"/>
      <c r="P58" s="304"/>
      <c r="Q58" s="64"/>
      <c r="R58" s="40"/>
      <c r="S58" s="40"/>
      <c r="T58" s="40"/>
      <c r="U58" s="40"/>
      <c r="V58" s="40"/>
      <c r="W58" s="40"/>
    </row>
    <row r="59">
      <c r="A59" s="293" t="b">
        <v>0</v>
      </c>
      <c r="B59" s="1113">
        <v>9.0</v>
      </c>
      <c r="C59" s="1114"/>
      <c r="D59" s="442"/>
      <c r="E59" s="539"/>
      <c r="F59" s="63"/>
      <c r="G59" s="64"/>
      <c r="H59" s="308"/>
      <c r="I59" s="63"/>
      <c r="J59" s="64"/>
      <c r="K59" s="300"/>
      <c r="L59" s="1115"/>
      <c r="M59" s="1115"/>
      <c r="N59" s="1115"/>
      <c r="O59" s="1115"/>
      <c r="P59" s="304"/>
      <c r="Q59" s="64"/>
      <c r="R59" s="40"/>
      <c r="S59" s="40"/>
      <c r="T59" s="40"/>
      <c r="U59" s="40"/>
      <c r="V59" s="40"/>
      <c r="W59" s="40"/>
    </row>
    <row r="60">
      <c r="A60" s="293" t="b">
        <v>0</v>
      </c>
      <c r="B60" s="1113">
        <v>10.0</v>
      </c>
      <c r="C60" s="1114"/>
      <c r="D60" s="442"/>
      <c r="E60" s="539"/>
      <c r="F60" s="63"/>
      <c r="G60" s="64"/>
      <c r="H60" s="308"/>
      <c r="I60" s="63"/>
      <c r="J60" s="64"/>
      <c r="K60" s="300"/>
      <c r="L60" s="1115"/>
      <c r="M60" s="1115"/>
      <c r="N60" s="1115"/>
      <c r="O60" s="1115"/>
      <c r="P60" s="304"/>
      <c r="Q60" s="64"/>
      <c r="R60" s="40"/>
      <c r="S60" s="40"/>
      <c r="T60" s="40"/>
      <c r="U60" s="40"/>
      <c r="V60" s="40"/>
      <c r="W60" s="40"/>
    </row>
    <row r="61">
      <c r="A61" s="293" t="b">
        <v>0</v>
      </c>
      <c r="B61" s="1113">
        <v>11.0</v>
      </c>
      <c r="C61" s="1114"/>
      <c r="D61" s="442"/>
      <c r="E61" s="450"/>
      <c r="H61" s="435"/>
      <c r="I61" s="436"/>
      <c r="J61" s="437"/>
      <c r="K61" s="300"/>
      <c r="L61" s="1115"/>
      <c r="M61" s="1115"/>
      <c r="N61" s="1115"/>
      <c r="O61" s="1115"/>
      <c r="P61" s="304"/>
      <c r="Q61" s="64"/>
      <c r="R61" s="40"/>
      <c r="S61" s="40"/>
      <c r="T61" s="40"/>
      <c r="U61" s="40"/>
      <c r="V61" s="40"/>
      <c r="W61" s="40"/>
    </row>
    <row r="62">
      <c r="A62" s="293" t="b">
        <v>0</v>
      </c>
      <c r="B62" s="1113">
        <v>12.0</v>
      </c>
      <c r="C62" s="308"/>
      <c r="D62" s="64"/>
      <c r="E62" s="1120"/>
      <c r="F62" s="63"/>
      <c r="G62" s="63"/>
      <c r="H62" s="308"/>
      <c r="I62" s="63"/>
      <c r="J62" s="64"/>
      <c r="K62" s="300"/>
      <c r="L62" s="1115"/>
      <c r="M62" s="1115"/>
      <c r="N62" s="1115"/>
      <c r="O62" s="1115"/>
      <c r="P62" s="304"/>
      <c r="Q62" s="64"/>
      <c r="R62" s="40"/>
      <c r="S62" s="40"/>
      <c r="T62" s="40"/>
      <c r="U62" s="40"/>
      <c r="V62" s="40"/>
      <c r="W62" s="40"/>
    </row>
    <row r="63">
      <c r="A63" s="293" t="b">
        <v>0</v>
      </c>
      <c r="B63" s="1113">
        <v>13.0</v>
      </c>
      <c r="C63" s="1114"/>
      <c r="D63" s="441"/>
      <c r="E63" s="539"/>
      <c r="F63" s="63"/>
      <c r="G63" s="64"/>
      <c r="H63" s="308"/>
      <c r="I63" s="63"/>
      <c r="J63" s="63"/>
      <c r="K63" s="300"/>
      <c r="L63" s="1115"/>
      <c r="M63" s="1115"/>
      <c r="N63" s="1115"/>
      <c r="O63" s="1115"/>
      <c r="P63" s="304"/>
      <c r="Q63" s="64"/>
      <c r="R63" s="40"/>
      <c r="S63" s="40"/>
      <c r="T63" s="40"/>
      <c r="U63" s="40"/>
      <c r="V63" s="40"/>
      <c r="W63" s="40"/>
    </row>
    <row r="64">
      <c r="A64" s="697"/>
      <c r="B64" s="40"/>
      <c r="C64" s="1112"/>
      <c r="D64" s="40"/>
      <c r="E64" s="418"/>
      <c r="F64" s="418"/>
      <c r="G64" s="418"/>
      <c r="H64" s="40"/>
      <c r="I64" s="40"/>
      <c r="J64" s="40"/>
      <c r="K64" s="40"/>
      <c r="L64" s="40"/>
      <c r="M64" s="40"/>
      <c r="N64" s="40"/>
      <c r="O64" s="40"/>
      <c r="P64" s="40"/>
      <c r="Q64" s="40"/>
      <c r="R64" s="40"/>
      <c r="S64" s="40"/>
      <c r="T64" s="40"/>
      <c r="U64" s="40"/>
      <c r="V64" s="40"/>
      <c r="W64" s="40"/>
    </row>
    <row r="65">
      <c r="A65" s="697"/>
      <c r="B65" s="40"/>
      <c r="C65" s="1112"/>
      <c r="D65" s="40"/>
      <c r="E65" s="418"/>
      <c r="F65" s="418"/>
      <c r="G65" s="418"/>
      <c r="H65" s="40"/>
      <c r="I65" s="40"/>
      <c r="J65" s="40"/>
      <c r="K65" s="40"/>
      <c r="L65" s="40"/>
      <c r="M65" s="40"/>
      <c r="N65" s="40"/>
      <c r="O65" s="40"/>
      <c r="P65" s="40"/>
      <c r="Q65" s="40"/>
      <c r="R65" s="40"/>
      <c r="S65" s="40"/>
      <c r="T65" s="40"/>
      <c r="U65" s="40"/>
      <c r="V65" s="40"/>
      <c r="W65" s="40"/>
    </row>
    <row r="66">
      <c r="A66" s="697" t="s">
        <v>813</v>
      </c>
      <c r="B66" s="40"/>
      <c r="C66" s="1112"/>
      <c r="D66" s="293" t="s">
        <v>814</v>
      </c>
      <c r="H66" s="40"/>
      <c r="I66" s="40"/>
      <c r="J66" s="40"/>
      <c r="K66" s="40"/>
      <c r="L66" s="293" t="s">
        <v>802</v>
      </c>
      <c r="M66" s="293" t="s">
        <v>803</v>
      </c>
      <c r="N66" s="40"/>
      <c r="O66" s="40"/>
      <c r="P66" s="40"/>
      <c r="Q66" s="40"/>
      <c r="R66" s="40"/>
      <c r="S66" s="40"/>
      <c r="T66" s="40"/>
      <c r="U66" s="40"/>
      <c r="V66" s="40"/>
      <c r="W66" s="40"/>
    </row>
    <row r="67">
      <c r="A67" s="1052" t="s">
        <v>804</v>
      </c>
      <c r="B67" s="1121" t="s">
        <v>806</v>
      </c>
      <c r="C67" s="1122"/>
      <c r="D67" s="436"/>
      <c r="E67" s="436"/>
      <c r="F67" s="436"/>
      <c r="G67" s="436"/>
      <c r="H67" s="436"/>
      <c r="I67" s="436"/>
      <c r="J67" s="436"/>
      <c r="K67" s="1054" t="s">
        <v>805</v>
      </c>
      <c r="L67" s="63"/>
      <c r="M67" s="63"/>
      <c r="N67" s="63"/>
      <c r="O67" s="63"/>
      <c r="P67" s="64"/>
      <c r="Q67" s="1123"/>
      <c r="R67" s="1124" t="s">
        <v>3</v>
      </c>
      <c r="S67" s="455"/>
      <c r="T67" s="455"/>
      <c r="U67" s="455"/>
      <c r="V67" s="455"/>
      <c r="W67" s="455"/>
    </row>
    <row r="68">
      <c r="B68" s="168"/>
      <c r="C68" s="440"/>
      <c r="D68" s="441"/>
      <c r="E68" s="441"/>
      <c r="F68" s="441"/>
      <c r="G68" s="441"/>
      <c r="H68" s="441"/>
      <c r="I68" s="441"/>
      <c r="J68" s="441"/>
      <c r="K68" s="1125" t="s">
        <v>670</v>
      </c>
      <c r="L68" s="1059" t="s">
        <v>808</v>
      </c>
      <c r="M68" s="1059" t="s">
        <v>809</v>
      </c>
      <c r="N68" s="1059" t="s">
        <v>810</v>
      </c>
      <c r="O68" s="1059" t="s">
        <v>811</v>
      </c>
      <c r="P68" s="1059" t="s">
        <v>815</v>
      </c>
      <c r="Q68" s="442"/>
      <c r="R68" s="168"/>
      <c r="S68" s="1126"/>
      <c r="T68" s="1126"/>
      <c r="U68" s="1126"/>
      <c r="V68" s="1126"/>
      <c r="W68" s="1126"/>
    </row>
    <row r="69">
      <c r="A69" s="293" t="b">
        <v>0</v>
      </c>
      <c r="B69" s="1127">
        <v>1.0</v>
      </c>
      <c r="C69" s="308"/>
      <c r="D69" s="63"/>
      <c r="E69" s="63"/>
      <c r="F69" s="63"/>
      <c r="G69" s="63"/>
      <c r="H69" s="63"/>
      <c r="I69" s="63"/>
      <c r="J69" s="64"/>
      <c r="K69" s="1128"/>
      <c r="L69" s="1115"/>
      <c r="M69" s="1115"/>
      <c r="N69" s="1115"/>
      <c r="O69" s="1115"/>
      <c r="P69" s="1115"/>
      <c r="Q69" s="1129"/>
      <c r="R69" s="1130"/>
      <c r="S69" s="1131"/>
      <c r="T69" s="1131"/>
      <c r="U69" s="1131"/>
      <c r="V69" s="1131"/>
      <c r="W69" s="1131"/>
    </row>
    <row r="70">
      <c r="A70" s="293" t="b">
        <v>0</v>
      </c>
      <c r="B70" s="1132">
        <v>2.0</v>
      </c>
      <c r="C70" s="308"/>
      <c r="D70" s="63"/>
      <c r="E70" s="63"/>
      <c r="F70" s="63"/>
      <c r="G70" s="63"/>
      <c r="H70" s="63"/>
      <c r="I70" s="63"/>
      <c r="J70" s="64"/>
      <c r="K70" s="1128"/>
      <c r="L70" s="782"/>
      <c r="M70" s="1115"/>
      <c r="N70" s="1115"/>
      <c r="O70" s="1115"/>
      <c r="P70" s="1115"/>
      <c r="Q70" s="1133"/>
      <c r="R70" s="1134"/>
      <c r="S70" s="1131"/>
      <c r="T70" s="1131"/>
      <c r="U70" s="1131"/>
      <c r="V70" s="1131"/>
      <c r="W70" s="1131"/>
    </row>
    <row r="71">
      <c r="A71" s="293" t="b">
        <v>0</v>
      </c>
      <c r="B71" s="1132">
        <v>3.0</v>
      </c>
      <c r="C71" s="308"/>
      <c r="D71" s="63"/>
      <c r="E71" s="63"/>
      <c r="F71" s="63"/>
      <c r="G71" s="63"/>
      <c r="H71" s="63"/>
      <c r="I71" s="63"/>
      <c r="J71" s="64"/>
      <c r="K71" s="1128"/>
      <c r="L71" s="1115"/>
      <c r="M71" s="1115"/>
      <c r="N71" s="1115"/>
      <c r="O71" s="1115"/>
      <c r="P71" s="1115"/>
      <c r="Q71" s="1135"/>
      <c r="R71" s="1136"/>
      <c r="S71" s="1131"/>
      <c r="T71" s="1131"/>
      <c r="U71" s="1131"/>
      <c r="V71" s="1131"/>
      <c r="W71" s="1131"/>
    </row>
    <row r="72">
      <c r="A72" s="293" t="b">
        <v>0</v>
      </c>
      <c r="B72" s="1132">
        <v>4.0</v>
      </c>
      <c r="C72" s="308"/>
      <c r="D72" s="63"/>
      <c r="E72" s="63"/>
      <c r="F72" s="63"/>
      <c r="G72" s="63"/>
      <c r="H72" s="63"/>
      <c r="I72" s="63"/>
      <c r="J72" s="64"/>
      <c r="K72" s="1128"/>
      <c r="L72" s="1115"/>
      <c r="M72" s="1115"/>
      <c r="N72" s="1115"/>
      <c r="O72" s="1115"/>
      <c r="P72" s="1115"/>
      <c r="Q72" s="1130"/>
      <c r="R72" s="1136"/>
      <c r="S72" s="1131"/>
      <c r="T72" s="1131"/>
      <c r="U72" s="1131"/>
      <c r="V72" s="1131"/>
      <c r="W72" s="1131"/>
    </row>
    <row r="73">
      <c r="A73" s="293" t="b">
        <v>0</v>
      </c>
      <c r="B73" s="1132">
        <v>5.0</v>
      </c>
      <c r="C73" s="308"/>
      <c r="D73" s="63"/>
      <c r="E73" s="63"/>
      <c r="F73" s="63"/>
      <c r="G73" s="63"/>
      <c r="H73" s="63"/>
      <c r="I73" s="63"/>
      <c r="J73" s="64"/>
      <c r="K73" s="1115"/>
      <c r="L73" s="1115"/>
      <c r="M73" s="1115"/>
      <c r="N73" s="1115"/>
      <c r="O73" s="1115"/>
      <c r="P73" s="1115"/>
      <c r="Q73" s="1137"/>
      <c r="R73" s="1137"/>
      <c r="S73" s="1138"/>
      <c r="T73" s="1138"/>
      <c r="U73" s="1138"/>
      <c r="V73" s="1138"/>
      <c r="W73" s="1138"/>
    </row>
    <row r="74">
      <c r="A74" s="293" t="b">
        <v>0</v>
      </c>
      <c r="B74" s="1132">
        <v>6.0</v>
      </c>
      <c r="C74" s="308"/>
      <c r="D74" s="63"/>
      <c r="E74" s="63"/>
      <c r="F74" s="63"/>
      <c r="G74" s="63"/>
      <c r="H74" s="63"/>
      <c r="I74" s="63"/>
      <c r="J74" s="64"/>
      <c r="K74" s="1115"/>
      <c r="L74" s="1115"/>
      <c r="M74" s="1115"/>
      <c r="N74" s="1115"/>
      <c r="O74" s="1115"/>
      <c r="P74" s="1115"/>
      <c r="Q74" s="1139"/>
      <c r="R74" s="1137"/>
      <c r="S74" s="1138"/>
      <c r="T74" s="1138"/>
      <c r="U74" s="1138"/>
      <c r="V74" s="1138"/>
      <c r="W74" s="1138"/>
    </row>
    <row r="75">
      <c r="A75" s="293" t="b">
        <v>0</v>
      </c>
      <c r="B75" s="1140">
        <v>7.0</v>
      </c>
      <c r="C75" s="308"/>
      <c r="D75" s="63"/>
      <c r="E75" s="63"/>
      <c r="F75" s="63"/>
      <c r="G75" s="63"/>
      <c r="H75" s="63"/>
      <c r="I75" s="63"/>
      <c r="J75" s="64"/>
      <c r="K75" s="1115"/>
      <c r="L75" s="1115"/>
      <c r="M75" s="1115"/>
      <c r="N75" s="1115"/>
      <c r="O75" s="1115"/>
      <c r="P75" s="1115"/>
      <c r="Q75" s="1141"/>
      <c r="R75" s="1137"/>
      <c r="S75" s="1138"/>
      <c r="T75" s="1138"/>
      <c r="U75" s="1138"/>
      <c r="V75" s="1138"/>
      <c r="W75" s="1138"/>
    </row>
    <row r="76">
      <c r="A76" s="293" t="b">
        <v>0</v>
      </c>
      <c r="B76" s="1140">
        <v>7.0</v>
      </c>
      <c r="C76" s="308"/>
      <c r="D76" s="63"/>
      <c r="E76" s="63"/>
      <c r="F76" s="63"/>
      <c r="G76" s="63"/>
      <c r="H76" s="63"/>
      <c r="I76" s="63"/>
      <c r="J76" s="64"/>
      <c r="K76" s="1115"/>
      <c r="L76" s="1115"/>
      <c r="M76" s="1115"/>
      <c r="N76" s="1115"/>
      <c r="O76" s="1115"/>
      <c r="P76" s="1115"/>
      <c r="Q76" s="1141"/>
      <c r="R76" s="1137"/>
      <c r="S76" s="1138"/>
      <c r="T76" s="1138"/>
      <c r="U76" s="1138"/>
      <c r="V76" s="1138"/>
      <c r="W76" s="1138"/>
    </row>
    <row r="77">
      <c r="A77" s="293" t="b">
        <v>0</v>
      </c>
      <c r="B77" s="1140">
        <v>8.0</v>
      </c>
      <c r="C77" s="308"/>
      <c r="D77" s="63"/>
      <c r="E77" s="63"/>
      <c r="F77" s="63"/>
      <c r="G77" s="63"/>
      <c r="H77" s="63"/>
      <c r="I77" s="63"/>
      <c r="J77" s="64"/>
      <c r="K77" s="1115"/>
      <c r="L77" s="1115"/>
      <c r="M77" s="1115"/>
      <c r="N77" s="1115"/>
      <c r="O77" s="1115"/>
      <c r="P77" s="1115"/>
      <c r="Q77" s="1141"/>
      <c r="R77" s="1137"/>
      <c r="S77" s="1138"/>
      <c r="T77" s="1138"/>
      <c r="U77" s="1138"/>
      <c r="V77" s="1138"/>
      <c r="W77" s="1138"/>
    </row>
    <row r="78">
      <c r="A78" s="293"/>
      <c r="B78" s="1142"/>
      <c r="C78" s="1138"/>
      <c r="D78" s="455"/>
      <c r="E78" s="1143"/>
      <c r="F78" s="455"/>
      <c r="G78" s="455"/>
      <c r="H78" s="455"/>
      <c r="I78" s="455"/>
      <c r="J78" s="455"/>
      <c r="K78" s="455"/>
      <c r="L78" s="455"/>
      <c r="M78" s="455"/>
      <c r="N78" s="455"/>
      <c r="O78" s="455"/>
      <c r="P78" s="455"/>
      <c r="Q78" s="1138"/>
      <c r="R78" s="1138"/>
      <c r="S78" s="1138"/>
      <c r="T78" s="1138"/>
      <c r="U78" s="1138"/>
      <c r="V78" s="1138"/>
      <c r="W78" s="1138"/>
    </row>
    <row r="79">
      <c r="A79" s="40"/>
      <c r="B79" s="1048" t="s">
        <v>796</v>
      </c>
      <c r="C79" s="1049"/>
      <c r="D79" s="444"/>
      <c r="E79" s="444"/>
      <c r="F79" s="444"/>
      <c r="G79" s="444"/>
      <c r="H79" s="444"/>
      <c r="I79" s="444"/>
      <c r="J79" s="444"/>
      <c r="K79" s="444"/>
      <c r="L79" s="1050"/>
      <c r="M79" s="40"/>
      <c r="N79" s="455"/>
      <c r="O79" s="455"/>
      <c r="P79" s="455"/>
      <c r="Q79" s="1138"/>
      <c r="R79" s="1138"/>
      <c r="S79" s="1138"/>
      <c r="T79" s="1138"/>
      <c r="U79" s="1138"/>
      <c r="V79" s="1138"/>
      <c r="W79" s="1138"/>
    </row>
    <row r="80">
      <c r="A80" s="40"/>
      <c r="B80" s="1142"/>
      <c r="C80" s="1138"/>
      <c r="D80" s="455"/>
      <c r="E80" s="1143"/>
      <c r="F80" s="455"/>
      <c r="G80" s="455"/>
      <c r="H80" s="455"/>
      <c r="I80" s="455"/>
      <c r="J80" s="455"/>
      <c r="K80" s="455"/>
      <c r="L80" s="455"/>
      <c r="M80" s="455"/>
      <c r="N80" s="455"/>
      <c r="O80" s="455"/>
      <c r="P80" s="455"/>
      <c r="Q80" s="1138"/>
      <c r="R80" s="1138"/>
      <c r="S80" s="1138"/>
      <c r="T80" s="1138"/>
      <c r="U80" s="1138"/>
      <c r="V80" s="1138"/>
      <c r="W80" s="1138"/>
    </row>
    <row r="81">
      <c r="A81" s="40"/>
      <c r="B81" s="1142"/>
      <c r="C81" s="1138"/>
      <c r="D81" s="455"/>
      <c r="E81" s="1143"/>
      <c r="F81" s="455"/>
      <c r="G81" s="455"/>
      <c r="H81" s="455"/>
      <c r="I81" s="455"/>
      <c r="J81" s="455"/>
      <c r="K81" s="455"/>
      <c r="L81" s="455"/>
      <c r="M81" s="455"/>
      <c r="N81" s="455"/>
      <c r="O81" s="455"/>
      <c r="P81" s="455"/>
      <c r="Q81" s="1138"/>
      <c r="R81" s="1138"/>
      <c r="S81" s="1138"/>
      <c r="T81" s="1138"/>
      <c r="U81" s="1138"/>
      <c r="V81" s="1138"/>
      <c r="W81" s="1138"/>
    </row>
    <row r="82">
      <c r="A82" s="1052" t="s">
        <v>804</v>
      </c>
      <c r="B82" s="1121" t="s">
        <v>806</v>
      </c>
      <c r="C82" s="1144" t="s">
        <v>805</v>
      </c>
      <c r="D82" s="436"/>
      <c r="E82" s="437"/>
      <c r="F82" s="1145" t="s">
        <v>384</v>
      </c>
      <c r="G82" s="436"/>
      <c r="H82" s="437"/>
      <c r="I82" s="1146" t="s">
        <v>79</v>
      </c>
      <c r="J82" s="1147" t="s">
        <v>816</v>
      </c>
      <c r="K82" s="64"/>
      <c r="L82" s="446"/>
    </row>
    <row r="83">
      <c r="B83" s="168"/>
      <c r="C83" s="440"/>
      <c r="D83" s="441"/>
      <c r="E83" s="442"/>
      <c r="F83" s="440"/>
      <c r="G83" s="441"/>
      <c r="H83" s="442"/>
      <c r="I83" s="168"/>
      <c r="J83" s="1148" t="s">
        <v>817</v>
      </c>
      <c r="K83" s="1148" t="s">
        <v>818</v>
      </c>
    </row>
    <row r="84">
      <c r="A84" s="293" t="b">
        <v>0</v>
      </c>
      <c r="B84" s="1140">
        <v>1.0</v>
      </c>
      <c r="C84" s="1116"/>
      <c r="D84" s="441"/>
      <c r="E84" s="442"/>
      <c r="F84" s="1149"/>
      <c r="G84" s="441"/>
      <c r="H84" s="442"/>
      <c r="I84" s="116"/>
      <c r="J84" s="1150"/>
      <c r="K84" s="1115"/>
    </row>
    <row r="85">
      <c r="A85" s="293" t="b">
        <v>0</v>
      </c>
      <c r="B85" s="1151">
        <v>3.0</v>
      </c>
      <c r="C85" s="1152"/>
      <c r="D85" s="63"/>
      <c r="E85" s="64"/>
      <c r="F85" s="1153"/>
      <c r="G85" s="63"/>
      <c r="H85" s="64"/>
      <c r="I85" s="116"/>
      <c r="J85" s="1150"/>
      <c r="K85" s="1150"/>
    </row>
    <row r="86">
      <c r="A86" s="293" t="b">
        <v>0</v>
      </c>
      <c r="B86" s="1151">
        <v>2.0</v>
      </c>
      <c r="C86" s="1154"/>
      <c r="D86" s="441"/>
      <c r="E86" s="442"/>
      <c r="F86" s="1149"/>
      <c r="G86" s="441"/>
      <c r="H86" s="442"/>
      <c r="I86" s="116"/>
      <c r="J86" s="1150"/>
      <c r="K86" s="1115"/>
    </row>
    <row r="87">
      <c r="A87" s="293" t="b">
        <v>0</v>
      </c>
      <c r="B87" s="1151">
        <v>4.0</v>
      </c>
      <c r="C87" s="1152"/>
      <c r="D87" s="63"/>
      <c r="E87" s="64"/>
      <c r="F87" s="1153"/>
      <c r="G87" s="63"/>
      <c r="H87" s="64"/>
      <c r="I87" s="1155"/>
      <c r="J87" s="1150"/>
      <c r="K87" s="1150"/>
    </row>
    <row r="88">
      <c r="A88" s="293" t="b">
        <v>0</v>
      </c>
      <c r="B88" s="1151">
        <v>4.0</v>
      </c>
      <c r="C88" s="1152"/>
      <c r="D88" s="63"/>
      <c r="E88" s="64"/>
      <c r="F88" s="1153"/>
      <c r="G88" s="63"/>
      <c r="H88" s="64"/>
      <c r="I88" s="1155"/>
      <c r="J88" s="1150"/>
      <c r="K88" s="1150"/>
    </row>
    <row r="89">
      <c r="A89" s="293" t="b">
        <v>0</v>
      </c>
      <c r="B89" s="1151">
        <v>6.0</v>
      </c>
      <c r="C89" s="1152"/>
      <c r="D89" s="63"/>
      <c r="E89" s="64"/>
      <c r="F89" s="1153"/>
      <c r="G89" s="63"/>
      <c r="H89" s="64"/>
      <c r="I89" s="116"/>
      <c r="J89" s="1150"/>
      <c r="K89" s="1150"/>
    </row>
    <row r="90">
      <c r="A90" s="293" t="b">
        <v>0</v>
      </c>
      <c r="B90" s="1151">
        <v>7.0</v>
      </c>
      <c r="C90" s="1152"/>
      <c r="D90" s="63"/>
      <c r="E90" s="64"/>
      <c r="F90" s="1149"/>
      <c r="G90" s="441"/>
      <c r="H90" s="442"/>
      <c r="I90" s="1155"/>
      <c r="J90" s="1150"/>
      <c r="K90" s="1150"/>
      <c r="L90" s="455"/>
      <c r="M90" s="455"/>
      <c r="N90" s="455"/>
      <c r="O90" s="455"/>
      <c r="P90" s="455"/>
      <c r="Q90" s="1138"/>
      <c r="R90" s="1138"/>
      <c r="S90" s="1138"/>
      <c r="T90" s="1138"/>
      <c r="U90" s="1138"/>
      <c r="V90" s="1138"/>
      <c r="W90" s="1138"/>
    </row>
    <row r="91">
      <c r="A91" s="293" t="b">
        <v>0</v>
      </c>
      <c r="B91" s="1151">
        <v>8.0</v>
      </c>
      <c r="C91" s="1152"/>
      <c r="D91" s="63"/>
      <c r="E91" s="64"/>
      <c r="F91" s="1149"/>
      <c r="G91" s="441"/>
      <c r="H91" s="442"/>
      <c r="I91" s="1155"/>
      <c r="J91" s="1150"/>
      <c r="K91" s="1150"/>
      <c r="L91" s="455"/>
      <c r="M91" s="455"/>
      <c r="N91" s="455"/>
      <c r="O91" s="455"/>
      <c r="P91" s="455"/>
      <c r="Q91" s="1138"/>
      <c r="R91" s="1138"/>
      <c r="S91" s="1138"/>
      <c r="T91" s="1138"/>
      <c r="U91" s="1138"/>
      <c r="V91" s="1138"/>
      <c r="W91" s="1138"/>
    </row>
    <row r="92">
      <c r="A92" s="293" t="b">
        <v>0</v>
      </c>
      <c r="B92" s="1151">
        <v>9.0</v>
      </c>
      <c r="C92" s="1152"/>
      <c r="D92" s="63"/>
      <c r="E92" s="64"/>
      <c r="F92" s="1149"/>
      <c r="G92" s="441"/>
      <c r="H92" s="442"/>
      <c r="I92" s="116"/>
      <c r="J92" s="1150"/>
      <c r="K92" s="1115"/>
      <c r="L92" s="455"/>
      <c r="M92" s="455"/>
      <c r="N92" s="455"/>
      <c r="O92" s="455"/>
      <c r="P92" s="455"/>
      <c r="Q92" s="1138"/>
      <c r="R92" s="1138"/>
      <c r="S92" s="1138"/>
      <c r="T92" s="1138"/>
      <c r="U92" s="1138"/>
      <c r="V92" s="1138"/>
      <c r="W92" s="1138"/>
    </row>
    <row r="93">
      <c r="A93" s="293" t="b">
        <v>0</v>
      </c>
      <c r="B93" s="1140">
        <v>10.0</v>
      </c>
      <c r="C93" s="1152"/>
      <c r="D93" s="63"/>
      <c r="E93" s="64"/>
      <c r="F93" s="1149"/>
      <c r="G93" s="441"/>
      <c r="H93" s="442"/>
      <c r="I93" s="116"/>
      <c r="J93" s="1150"/>
      <c r="K93" s="1115"/>
      <c r="L93" s="455"/>
      <c r="M93" s="455"/>
      <c r="N93" s="455"/>
      <c r="O93" s="455"/>
      <c r="P93" s="455"/>
      <c r="Q93" s="1138"/>
      <c r="R93" s="1138"/>
      <c r="S93" s="1138"/>
      <c r="T93" s="1138"/>
      <c r="U93" s="1138"/>
      <c r="V93" s="1138"/>
      <c r="W93" s="1138"/>
    </row>
    <row r="94">
      <c r="A94" s="293" t="b">
        <v>0</v>
      </c>
      <c r="B94" s="1140">
        <v>11.0</v>
      </c>
      <c r="C94" s="1152"/>
      <c r="D94" s="63"/>
      <c r="E94" s="64"/>
      <c r="F94" s="1149"/>
      <c r="G94" s="441"/>
      <c r="H94" s="442"/>
      <c r="I94" s="116"/>
      <c r="J94" s="1150"/>
      <c r="K94" s="1115"/>
      <c r="L94" s="455"/>
      <c r="M94" s="455"/>
      <c r="N94" s="455"/>
      <c r="O94" s="455"/>
      <c r="P94" s="455"/>
      <c r="Q94" s="1138"/>
      <c r="R94" s="1138"/>
      <c r="S94" s="1138"/>
      <c r="T94" s="1138"/>
      <c r="U94" s="1138"/>
      <c r="V94" s="1138"/>
      <c r="W94" s="1138"/>
    </row>
    <row r="95">
      <c r="A95" s="293" t="b">
        <v>0</v>
      </c>
      <c r="B95" s="1140">
        <v>12.0</v>
      </c>
      <c r="C95" s="1152"/>
      <c r="D95" s="63"/>
      <c r="E95" s="64"/>
      <c r="F95" s="1149"/>
      <c r="G95" s="441"/>
      <c r="H95" s="442"/>
      <c r="I95" s="116"/>
      <c r="J95" s="1150"/>
      <c r="K95" s="1115"/>
      <c r="L95" s="455"/>
      <c r="M95" s="455"/>
      <c r="N95" s="455"/>
      <c r="O95" s="455"/>
      <c r="P95" s="455"/>
      <c r="Q95" s="1138"/>
      <c r="R95" s="1138"/>
      <c r="S95" s="1138"/>
      <c r="T95" s="1138"/>
      <c r="U95" s="1138"/>
      <c r="V95" s="1138"/>
      <c r="W95" s="1138"/>
    </row>
    <row r="96">
      <c r="A96" s="293" t="b">
        <v>0</v>
      </c>
      <c r="B96" s="1140">
        <v>13.0</v>
      </c>
      <c r="C96" s="1152"/>
      <c r="D96" s="63"/>
      <c r="E96" s="64"/>
      <c r="F96" s="1149"/>
      <c r="G96" s="441"/>
      <c r="H96" s="442"/>
      <c r="I96" s="116"/>
      <c r="J96" s="1150"/>
      <c r="K96" s="1115"/>
      <c r="L96" s="455"/>
      <c r="M96" s="455"/>
      <c r="N96" s="455"/>
      <c r="O96" s="455"/>
      <c r="P96" s="455"/>
      <c r="Q96" s="1138"/>
      <c r="R96" s="1138"/>
      <c r="S96" s="1138"/>
      <c r="T96" s="1138"/>
      <c r="U96" s="1138"/>
      <c r="V96" s="1138"/>
      <c r="W96" s="1138"/>
    </row>
    <row r="97">
      <c r="A97" s="293" t="b">
        <v>0</v>
      </c>
      <c r="B97" s="1140">
        <v>14.0</v>
      </c>
      <c r="C97" s="1152"/>
      <c r="D97" s="63"/>
      <c r="E97" s="64"/>
      <c r="F97" s="1149"/>
      <c r="G97" s="441"/>
      <c r="H97" s="442"/>
      <c r="I97" s="116"/>
      <c r="J97" s="1150"/>
      <c r="K97" s="1115"/>
      <c r="L97" s="455"/>
      <c r="M97" s="455"/>
      <c r="N97" s="455"/>
      <c r="O97" s="455"/>
      <c r="P97" s="455"/>
      <c r="Q97" s="1138"/>
      <c r="R97" s="1138"/>
      <c r="S97" s="1138"/>
      <c r="T97" s="1138"/>
      <c r="U97" s="1138"/>
      <c r="V97" s="1138"/>
      <c r="W97" s="1138"/>
    </row>
    <row r="98">
      <c r="A98" s="293" t="b">
        <v>0</v>
      </c>
      <c r="B98" s="1140">
        <v>15.0</v>
      </c>
      <c r="C98" s="1152"/>
      <c r="D98" s="63"/>
      <c r="E98" s="64"/>
      <c r="F98" s="1149"/>
      <c r="G98" s="441"/>
      <c r="H98" s="442"/>
      <c r="I98" s="116"/>
      <c r="J98" s="1150"/>
      <c r="K98" s="1115"/>
      <c r="L98" s="455"/>
      <c r="M98" s="455"/>
      <c r="N98" s="455"/>
      <c r="O98" s="455"/>
      <c r="P98" s="455"/>
      <c r="Q98" s="1138"/>
      <c r="R98" s="1138"/>
      <c r="S98" s="1138"/>
      <c r="T98" s="1138"/>
      <c r="U98" s="1138"/>
      <c r="V98" s="1138"/>
      <c r="W98" s="1138"/>
    </row>
    <row r="99">
      <c r="A99" s="293" t="b">
        <v>0</v>
      </c>
      <c r="B99" s="1140">
        <v>16.0</v>
      </c>
      <c r="C99" s="1152"/>
      <c r="D99" s="63"/>
      <c r="E99" s="64"/>
      <c r="F99" s="1149"/>
      <c r="G99" s="441"/>
      <c r="H99" s="442"/>
      <c r="I99" s="116"/>
      <c r="J99" s="1150"/>
      <c r="K99" s="1115"/>
      <c r="L99" s="455"/>
      <c r="M99" s="455"/>
      <c r="N99" s="455"/>
      <c r="O99" s="455"/>
      <c r="P99" s="455"/>
      <c r="Q99" s="1138"/>
      <c r="R99" s="1138"/>
      <c r="S99" s="1138"/>
      <c r="T99" s="1138"/>
      <c r="U99" s="1138"/>
      <c r="V99" s="1138"/>
      <c r="W99" s="1138"/>
    </row>
    <row r="100">
      <c r="A100" s="293" t="b">
        <v>0</v>
      </c>
      <c r="B100" s="1140">
        <v>17.0</v>
      </c>
      <c r="C100" s="1152"/>
      <c r="D100" s="63"/>
      <c r="E100" s="64"/>
      <c r="F100" s="1149"/>
      <c r="G100" s="441"/>
      <c r="H100" s="442"/>
      <c r="I100" s="116"/>
      <c r="J100" s="1150"/>
      <c r="K100" s="1115"/>
      <c r="L100" s="455"/>
      <c r="M100" s="455"/>
      <c r="N100" s="455"/>
      <c r="O100" s="455"/>
      <c r="P100" s="455"/>
      <c r="Q100" s="1138"/>
      <c r="R100" s="1138"/>
      <c r="S100" s="1138"/>
      <c r="T100" s="1138"/>
      <c r="U100" s="1138"/>
      <c r="V100" s="1138"/>
      <c r="W100" s="1138"/>
    </row>
    <row r="101">
      <c r="A101" s="293" t="b">
        <v>0</v>
      </c>
      <c r="B101" s="1140">
        <v>18.0</v>
      </c>
      <c r="C101" s="1152"/>
      <c r="D101" s="63"/>
      <c r="E101" s="64"/>
      <c r="F101" s="1149"/>
      <c r="G101" s="441"/>
      <c r="H101" s="442"/>
      <c r="I101" s="116"/>
      <c r="J101" s="1150"/>
      <c r="K101" s="1115"/>
      <c r="L101" s="455"/>
      <c r="M101" s="455"/>
      <c r="N101" s="455"/>
      <c r="O101" s="455"/>
      <c r="P101" s="455"/>
      <c r="Q101" s="1138"/>
      <c r="R101" s="1138"/>
      <c r="S101" s="1138"/>
      <c r="T101" s="1138"/>
      <c r="U101" s="1138"/>
      <c r="V101" s="1138"/>
      <c r="W101" s="1138"/>
    </row>
    <row r="102">
      <c r="A102" s="40"/>
      <c r="B102" s="1142"/>
      <c r="C102" s="1138"/>
      <c r="D102" s="455"/>
      <c r="E102" s="1143"/>
      <c r="F102" s="455"/>
      <c r="G102" s="455"/>
      <c r="H102" s="455"/>
      <c r="I102" s="455"/>
      <c r="J102" s="455"/>
      <c r="K102" s="455"/>
      <c r="L102" s="455"/>
      <c r="M102" s="455"/>
      <c r="N102" s="455"/>
      <c r="O102" s="455"/>
      <c r="P102" s="455"/>
      <c r="Q102" s="1138"/>
      <c r="R102" s="1138"/>
      <c r="S102" s="1138"/>
      <c r="T102" s="1138"/>
      <c r="U102" s="1138"/>
      <c r="V102" s="1138"/>
      <c r="W102" s="1138"/>
    </row>
    <row r="103">
      <c r="A103" s="40"/>
      <c r="B103" s="1048" t="s">
        <v>795</v>
      </c>
      <c r="C103" s="1049"/>
      <c r="D103" s="444"/>
      <c r="E103" s="444"/>
      <c r="F103" s="444"/>
      <c r="G103" s="444"/>
      <c r="H103" s="444"/>
      <c r="I103" s="444"/>
      <c r="J103" s="444"/>
      <c r="K103" s="444"/>
      <c r="L103" s="1050"/>
      <c r="M103" s="455"/>
      <c r="N103" s="455"/>
      <c r="O103" s="455"/>
      <c r="P103" s="455"/>
      <c r="Q103" s="1138"/>
      <c r="R103" s="1138"/>
      <c r="S103" s="1138"/>
      <c r="T103" s="1138"/>
      <c r="U103" s="1138"/>
      <c r="V103" s="1138"/>
      <c r="W103" s="1138"/>
    </row>
    <row r="104">
      <c r="A104" s="40"/>
      <c r="B104" s="1142"/>
      <c r="C104" s="1138" t="s">
        <v>819</v>
      </c>
      <c r="D104" s="455"/>
      <c r="E104" s="1143"/>
      <c r="F104" s="455"/>
      <c r="G104" s="455"/>
      <c r="H104" s="455"/>
      <c r="I104" s="455"/>
      <c r="J104" s="455"/>
      <c r="K104" s="455"/>
      <c r="L104" s="455"/>
      <c r="M104" s="455"/>
      <c r="N104" s="455"/>
      <c r="O104" s="455"/>
      <c r="P104" s="455"/>
      <c r="Q104" s="1138"/>
      <c r="R104" s="1138"/>
      <c r="S104" s="1138"/>
      <c r="T104" s="1138"/>
      <c r="U104" s="1138"/>
      <c r="V104" s="1138"/>
      <c r="W104" s="1138"/>
    </row>
    <row r="105">
      <c r="A105" s="1052" t="s">
        <v>804</v>
      </c>
      <c r="B105" s="1121" t="s">
        <v>806</v>
      </c>
      <c r="C105" s="1144" t="s">
        <v>805</v>
      </c>
      <c r="D105" s="436"/>
      <c r="E105" s="437"/>
      <c r="F105" s="1145" t="s">
        <v>384</v>
      </c>
      <c r="G105" s="436"/>
      <c r="H105" s="437"/>
      <c r="I105" s="1147" t="s">
        <v>816</v>
      </c>
      <c r="J105" s="64"/>
    </row>
    <row r="106">
      <c r="B106" s="168"/>
      <c r="C106" s="440"/>
      <c r="D106" s="441"/>
      <c r="E106" s="442"/>
      <c r="F106" s="440"/>
      <c r="G106" s="441"/>
      <c r="H106" s="442"/>
      <c r="I106" s="1148" t="s">
        <v>817</v>
      </c>
      <c r="J106" s="1156" t="s">
        <v>818</v>
      </c>
    </row>
    <row r="107" ht="16.5" customHeight="1">
      <c r="A107" s="293" t="b">
        <v>0</v>
      </c>
      <c r="B107" s="1151">
        <v>1.0</v>
      </c>
      <c r="C107" s="1116" t="s">
        <v>665</v>
      </c>
      <c r="D107" s="441"/>
      <c r="E107" s="442"/>
      <c r="F107" s="1157"/>
      <c r="G107" s="441"/>
      <c r="H107" s="1158"/>
      <c r="I107" s="1115"/>
      <c r="J107" s="1159"/>
    </row>
    <row r="108">
      <c r="A108" s="293" t="b">
        <v>0</v>
      </c>
      <c r="B108" s="1151">
        <v>2.0</v>
      </c>
      <c r="C108" s="1117" t="s">
        <v>666</v>
      </c>
      <c r="D108" s="63"/>
      <c r="E108" s="64"/>
      <c r="F108" s="1153"/>
      <c r="G108" s="63"/>
      <c r="H108" s="64"/>
      <c r="I108" s="1115"/>
      <c r="J108" s="1159"/>
    </row>
    <row r="109">
      <c r="A109" s="293" t="b">
        <v>0</v>
      </c>
      <c r="B109" s="1151">
        <v>3.0</v>
      </c>
      <c r="C109" s="1117" t="s">
        <v>667</v>
      </c>
      <c r="D109" s="63"/>
      <c r="E109" s="64"/>
      <c r="F109" s="1152"/>
      <c r="G109" s="63"/>
      <c r="H109" s="64"/>
      <c r="I109" s="1115"/>
      <c r="J109" s="1159"/>
    </row>
    <row r="110">
      <c r="A110" s="293" t="b">
        <v>0</v>
      </c>
      <c r="B110" s="1151">
        <v>4.0</v>
      </c>
      <c r="C110" s="1160" t="s">
        <v>709</v>
      </c>
      <c r="D110" s="441"/>
      <c r="E110" s="442"/>
      <c r="F110" s="1152"/>
      <c r="G110" s="63"/>
      <c r="H110" s="64"/>
      <c r="I110" s="1115"/>
      <c r="J110" s="1159"/>
    </row>
    <row r="111">
      <c r="A111" s="293" t="b">
        <v>0</v>
      </c>
      <c r="B111" s="1140">
        <v>5.0</v>
      </c>
      <c r="C111" s="1117"/>
      <c r="D111" s="63"/>
      <c r="E111" s="64"/>
      <c r="F111" s="1149"/>
      <c r="G111" s="441"/>
      <c r="H111" s="442"/>
      <c r="I111" s="1115"/>
      <c r="J111" s="1159"/>
    </row>
    <row r="112">
      <c r="A112" s="40"/>
      <c r="B112" s="1142"/>
      <c r="C112" s="1138"/>
      <c r="D112" s="455"/>
      <c r="E112" s="1143"/>
      <c r="F112" s="455"/>
      <c r="G112" s="455"/>
      <c r="H112" s="455"/>
      <c r="I112" s="455"/>
      <c r="J112" s="455"/>
      <c r="K112" s="455"/>
      <c r="L112" s="455"/>
      <c r="M112" s="455"/>
      <c r="N112" s="455"/>
      <c r="O112" s="455"/>
      <c r="P112" s="455"/>
      <c r="Q112" s="1138"/>
      <c r="R112" s="1138"/>
      <c r="S112" s="1138"/>
      <c r="T112" s="1138"/>
      <c r="U112" s="1138"/>
      <c r="V112" s="1138"/>
      <c r="W112" s="1138"/>
    </row>
    <row r="113">
      <c r="A113" s="40"/>
      <c r="B113" s="1048" t="s">
        <v>797</v>
      </c>
      <c r="C113" s="1049"/>
      <c r="D113" s="444"/>
      <c r="E113" s="444"/>
      <c r="F113" s="444"/>
      <c r="G113" s="444"/>
      <c r="H113" s="444"/>
      <c r="I113" s="444"/>
      <c r="J113" s="444"/>
      <c r="K113" s="444"/>
      <c r="L113" s="1050"/>
      <c r="M113" s="455"/>
      <c r="N113" s="455"/>
      <c r="O113" s="455"/>
      <c r="P113" s="455"/>
      <c r="Q113" s="1138"/>
      <c r="R113" s="1138"/>
      <c r="S113" s="1138"/>
      <c r="T113" s="1138"/>
      <c r="U113" s="1138"/>
      <c r="V113" s="1138"/>
      <c r="W113" s="1138"/>
    </row>
    <row r="114">
      <c r="A114" s="40"/>
      <c r="B114" s="1142"/>
      <c r="C114" s="1138" t="s">
        <v>820</v>
      </c>
      <c r="D114" s="455"/>
      <c r="E114" s="1143"/>
      <c r="F114" s="455"/>
      <c r="G114" s="455"/>
      <c r="H114" s="455"/>
      <c r="I114" s="455"/>
      <c r="J114" s="455"/>
      <c r="K114" s="455"/>
      <c r="L114" s="455"/>
      <c r="M114" s="455"/>
      <c r="N114" s="455"/>
      <c r="O114" s="455"/>
      <c r="P114" s="455"/>
      <c r="Q114" s="1138"/>
      <c r="R114" s="1138"/>
      <c r="S114" s="1138"/>
      <c r="T114" s="1138"/>
      <c r="U114" s="1138"/>
      <c r="V114" s="1138"/>
      <c r="W114" s="1138"/>
    </row>
    <row r="115">
      <c r="A115" s="1052" t="s">
        <v>804</v>
      </c>
      <c r="B115" s="1161"/>
      <c r="C115" s="1162" t="s">
        <v>805</v>
      </c>
      <c r="D115" s="436"/>
      <c r="E115" s="436"/>
      <c r="F115" s="436"/>
      <c r="G115" s="436"/>
      <c r="H115" s="436"/>
      <c r="I115" s="436"/>
      <c r="J115" s="436"/>
      <c r="K115" s="437"/>
    </row>
    <row r="116">
      <c r="B116" s="1163" t="s">
        <v>806</v>
      </c>
      <c r="C116" s="440"/>
      <c r="D116" s="441"/>
      <c r="E116" s="441"/>
      <c r="F116" s="441"/>
      <c r="G116" s="441"/>
      <c r="H116" s="441"/>
      <c r="I116" s="441"/>
      <c r="J116" s="441"/>
      <c r="K116" s="442"/>
    </row>
    <row r="117">
      <c r="A117" s="293" t="b">
        <v>0</v>
      </c>
      <c r="B117" s="1151">
        <v>1.0</v>
      </c>
      <c r="C117" s="1119"/>
      <c r="D117" s="441"/>
      <c r="E117" s="441"/>
      <c r="F117" s="441"/>
      <c r="G117" s="441"/>
      <c r="H117" s="441"/>
      <c r="I117" s="441"/>
      <c r="J117" s="441"/>
      <c r="K117" s="442"/>
    </row>
    <row r="118">
      <c r="A118" s="293" t="b">
        <v>0</v>
      </c>
      <c r="B118" s="1151">
        <v>2.0</v>
      </c>
      <c r="C118" s="1119"/>
      <c r="D118" s="441"/>
      <c r="E118" s="441"/>
      <c r="F118" s="441"/>
      <c r="G118" s="441"/>
      <c r="H118" s="441"/>
      <c r="I118" s="441"/>
      <c r="J118" s="441"/>
      <c r="K118" s="442"/>
    </row>
    <row r="119">
      <c r="A119" s="293" t="b">
        <v>0</v>
      </c>
      <c r="B119" s="1151">
        <v>3.0</v>
      </c>
      <c r="C119" s="1119"/>
      <c r="D119" s="441"/>
      <c r="E119" s="441"/>
      <c r="F119" s="441"/>
      <c r="G119" s="441"/>
      <c r="H119" s="441"/>
      <c r="I119" s="441"/>
      <c r="J119" s="441"/>
      <c r="K119" s="442"/>
    </row>
    <row r="120">
      <c r="A120" s="293" t="b">
        <v>0</v>
      </c>
      <c r="B120" s="1127">
        <v>4.0</v>
      </c>
      <c r="C120" s="1119"/>
      <c r="D120" s="441"/>
      <c r="E120" s="441"/>
      <c r="F120" s="441"/>
      <c r="G120" s="441"/>
      <c r="H120" s="441"/>
      <c r="I120" s="441"/>
      <c r="J120" s="441"/>
      <c r="K120" s="442"/>
    </row>
    <row r="121" ht="16.5" customHeight="1">
      <c r="A121" s="293" t="b">
        <v>0</v>
      </c>
      <c r="B121" s="1151">
        <v>5.0</v>
      </c>
      <c r="C121" s="1164"/>
      <c r="D121" s="441"/>
      <c r="E121" s="441"/>
      <c r="F121" s="441"/>
      <c r="G121" s="441"/>
      <c r="H121" s="441"/>
      <c r="I121" s="441"/>
      <c r="J121" s="441"/>
      <c r="K121" s="442"/>
    </row>
    <row r="122" ht="16.5" customHeight="1">
      <c r="A122" s="293" t="b">
        <v>0</v>
      </c>
      <c r="B122" s="1151">
        <v>6.0</v>
      </c>
      <c r="C122" s="1164"/>
      <c r="D122" s="441"/>
      <c r="E122" s="441"/>
      <c r="F122" s="441"/>
      <c r="G122" s="441"/>
      <c r="H122" s="441"/>
      <c r="I122" s="441"/>
      <c r="J122" s="441"/>
      <c r="K122" s="442"/>
    </row>
    <row r="123" ht="16.5" customHeight="1">
      <c r="A123" s="293" t="b">
        <v>0</v>
      </c>
      <c r="B123" s="1151">
        <v>7.0</v>
      </c>
      <c r="C123" s="1164"/>
      <c r="D123" s="441"/>
      <c r="E123" s="441"/>
      <c r="F123" s="441"/>
      <c r="G123" s="441"/>
      <c r="H123" s="441"/>
      <c r="I123" s="441"/>
      <c r="J123" s="441"/>
      <c r="K123" s="442"/>
    </row>
    <row r="124" ht="16.5" customHeight="1">
      <c r="A124" s="293" t="b">
        <v>0</v>
      </c>
      <c r="B124" s="1151">
        <v>8.0</v>
      </c>
      <c r="C124" s="1164"/>
      <c r="D124" s="441"/>
      <c r="E124" s="441"/>
      <c r="F124" s="441"/>
      <c r="G124" s="441"/>
      <c r="H124" s="441"/>
      <c r="I124" s="441"/>
      <c r="J124" s="441"/>
      <c r="K124" s="442"/>
    </row>
    <row r="125" ht="16.5" customHeight="1">
      <c r="A125" s="293" t="b">
        <v>0</v>
      </c>
      <c r="B125" s="1151">
        <v>9.0</v>
      </c>
      <c r="C125" s="1164"/>
      <c r="D125" s="441"/>
      <c r="E125" s="441"/>
      <c r="F125" s="441"/>
      <c r="G125" s="441"/>
      <c r="H125" s="441"/>
      <c r="I125" s="441"/>
      <c r="J125" s="441"/>
      <c r="K125" s="442"/>
    </row>
    <row r="126" ht="16.5" customHeight="1">
      <c r="A126" s="40"/>
      <c r="B126" s="1142"/>
      <c r="C126" s="1138"/>
      <c r="D126" s="1138"/>
      <c r="E126" s="1138"/>
      <c r="F126" s="1138"/>
      <c r="G126" s="1138"/>
      <c r="H126" s="1138"/>
      <c r="I126" s="1138"/>
      <c r="J126" s="1138"/>
      <c r="K126" s="1138"/>
    </row>
    <row r="127" ht="16.5" customHeight="1">
      <c r="A127" s="455"/>
      <c r="B127" s="1165" t="s">
        <v>799</v>
      </c>
      <c r="C127" s="1166"/>
      <c r="D127" s="1167"/>
      <c r="E127" s="1167"/>
      <c r="F127" s="1167"/>
      <c r="G127" s="1167"/>
      <c r="H127" s="1167"/>
      <c r="I127" s="1167"/>
      <c r="J127" s="1167"/>
      <c r="K127" s="1167"/>
      <c r="L127" s="1168"/>
      <c r="M127" s="455"/>
      <c r="N127" s="455"/>
      <c r="O127" s="455"/>
      <c r="P127" s="455"/>
      <c r="Q127" s="455"/>
      <c r="R127" s="455"/>
      <c r="S127" s="455"/>
      <c r="T127" s="455"/>
      <c r="U127" s="455"/>
      <c r="V127" s="455"/>
      <c r="W127" s="455"/>
    </row>
    <row r="128" ht="16.5" customHeight="1">
      <c r="A128" s="455"/>
      <c r="B128" s="455"/>
      <c r="C128" s="1169"/>
      <c r="D128" s="1170"/>
      <c r="E128" s="1170"/>
      <c r="F128" s="1170"/>
      <c r="G128" s="461"/>
      <c r="H128" s="461"/>
      <c r="I128" s="461"/>
      <c r="J128" s="461"/>
      <c r="K128" s="461"/>
      <c r="L128" s="455"/>
      <c r="M128" s="455"/>
      <c r="N128" s="455"/>
      <c r="O128" s="455"/>
      <c r="P128" s="455"/>
      <c r="Q128" s="455"/>
      <c r="R128" s="455"/>
      <c r="S128" s="455"/>
      <c r="T128" s="455"/>
      <c r="U128" s="455"/>
      <c r="V128" s="455"/>
      <c r="W128" s="455"/>
    </row>
    <row r="129" ht="16.5" customHeight="1">
      <c r="A129" s="455"/>
      <c r="B129" s="1171"/>
      <c r="C129" s="1172" t="s">
        <v>821</v>
      </c>
      <c r="D129" s="1173" t="s">
        <v>822</v>
      </c>
      <c r="E129" s="441"/>
      <c r="F129" s="442"/>
      <c r="G129" s="461"/>
      <c r="H129" s="1174"/>
      <c r="I129" s="461"/>
      <c r="J129" s="461"/>
      <c r="K129" s="461"/>
      <c r="L129" s="455"/>
      <c r="M129" s="455"/>
      <c r="N129" s="455"/>
      <c r="O129" s="455"/>
      <c r="P129" s="455"/>
      <c r="Q129" s="455"/>
      <c r="R129" s="455"/>
      <c r="S129" s="455"/>
      <c r="T129" s="455"/>
      <c r="U129" s="455"/>
      <c r="V129" s="455"/>
      <c r="W129" s="455"/>
    </row>
    <row r="130" ht="18.75" customHeight="1">
      <c r="A130" s="455"/>
      <c r="B130" s="1175"/>
      <c r="C130" s="1176"/>
      <c r="D130" s="1177"/>
      <c r="F130" s="434"/>
      <c r="G130" s="461"/>
      <c r="H130" s="1174"/>
      <c r="I130" s="461"/>
      <c r="J130" s="461"/>
      <c r="K130" s="461"/>
      <c r="L130" s="455"/>
      <c r="M130" s="455"/>
      <c r="N130" s="455"/>
      <c r="O130" s="455"/>
      <c r="P130" s="455"/>
      <c r="Q130" s="455"/>
      <c r="R130" s="455"/>
      <c r="S130" s="455"/>
      <c r="T130" s="455"/>
      <c r="U130" s="455"/>
      <c r="V130" s="455"/>
      <c r="W130" s="455"/>
    </row>
    <row r="131" ht="18.0" customHeight="1">
      <c r="A131" s="455"/>
      <c r="B131" s="1175"/>
      <c r="C131" s="1176"/>
      <c r="F131" s="434"/>
      <c r="G131" s="461"/>
      <c r="H131" s="461"/>
      <c r="I131" s="461"/>
      <c r="J131" s="461"/>
      <c r="K131" s="461"/>
      <c r="L131" s="455"/>
      <c r="M131" s="455"/>
      <c r="N131" s="455"/>
      <c r="O131" s="455"/>
      <c r="P131" s="455"/>
      <c r="Q131" s="455"/>
      <c r="R131" s="455"/>
      <c r="S131" s="455"/>
      <c r="T131" s="455"/>
      <c r="U131" s="455"/>
      <c r="V131" s="455"/>
      <c r="W131" s="455"/>
    </row>
    <row r="132" ht="16.5" customHeight="1">
      <c r="A132" s="455"/>
      <c r="B132" s="1175"/>
      <c r="C132" s="1178"/>
      <c r="D132" s="441"/>
      <c r="E132" s="441"/>
      <c r="F132" s="442"/>
      <c r="G132" s="461"/>
      <c r="H132" s="461"/>
      <c r="I132" s="461"/>
      <c r="J132" s="461"/>
      <c r="K132" s="461"/>
      <c r="L132" s="455"/>
      <c r="M132" s="455"/>
      <c r="N132" s="455"/>
      <c r="O132" s="455"/>
      <c r="P132" s="455"/>
      <c r="Q132" s="455"/>
      <c r="R132" s="455"/>
      <c r="S132" s="455"/>
      <c r="T132" s="455"/>
      <c r="U132" s="455"/>
      <c r="V132" s="455"/>
      <c r="W132" s="455"/>
    </row>
    <row r="133" ht="16.5" customHeight="1">
      <c r="A133" s="455"/>
      <c r="B133" s="455"/>
      <c r="C133" s="1169"/>
      <c r="D133" s="1170"/>
      <c r="E133" s="1170"/>
      <c r="F133" s="1170"/>
      <c r="G133" s="461"/>
      <c r="H133" s="461"/>
      <c r="I133" s="461"/>
      <c r="J133" s="461"/>
      <c r="K133" s="461"/>
      <c r="L133" s="455"/>
      <c r="M133" s="455"/>
      <c r="N133" s="455"/>
      <c r="O133" s="455"/>
      <c r="P133" s="455"/>
      <c r="Q133" s="455"/>
      <c r="R133" s="455"/>
      <c r="S133" s="455"/>
      <c r="T133" s="455"/>
      <c r="U133" s="455"/>
      <c r="V133" s="455"/>
      <c r="W133" s="455"/>
    </row>
    <row r="134" ht="16.5" customHeight="1">
      <c r="A134" s="455"/>
      <c r="B134" s="1171" t="s">
        <v>823</v>
      </c>
      <c r="C134" s="1172" t="s">
        <v>821</v>
      </c>
      <c r="D134" s="1173" t="s">
        <v>822</v>
      </c>
      <c r="E134" s="441"/>
      <c r="F134" s="442"/>
      <c r="G134" s="461"/>
      <c r="H134" s="461"/>
      <c r="I134" s="461"/>
      <c r="J134" s="461"/>
      <c r="K134" s="461"/>
      <c r="L134" s="455"/>
      <c r="M134" s="455"/>
      <c r="N134" s="455"/>
      <c r="O134" s="455"/>
      <c r="P134" s="455"/>
      <c r="Q134" s="455"/>
      <c r="R134" s="455"/>
      <c r="S134" s="455"/>
      <c r="T134" s="455"/>
      <c r="U134" s="455"/>
      <c r="V134" s="455"/>
      <c r="W134" s="455"/>
    </row>
    <row r="135" ht="16.5" customHeight="1">
      <c r="A135" s="455"/>
      <c r="B135" s="1175"/>
      <c r="C135" s="1176"/>
      <c r="D135" s="1177"/>
      <c r="F135" s="434"/>
      <c r="G135" s="461"/>
      <c r="H135" s="461"/>
      <c r="I135" s="461"/>
      <c r="J135" s="461"/>
      <c r="K135" s="461"/>
      <c r="L135" s="455"/>
      <c r="M135" s="455"/>
      <c r="N135" s="455"/>
      <c r="O135" s="455"/>
      <c r="P135" s="455"/>
      <c r="Q135" s="455"/>
      <c r="R135" s="455"/>
      <c r="S135" s="455"/>
      <c r="T135" s="455"/>
      <c r="U135" s="455"/>
      <c r="V135" s="455"/>
      <c r="W135" s="455"/>
    </row>
    <row r="136" ht="16.5" customHeight="1">
      <c r="A136" s="455"/>
      <c r="B136" s="1175"/>
      <c r="C136" s="1176"/>
      <c r="F136" s="434"/>
      <c r="G136" s="461"/>
      <c r="H136" s="461"/>
      <c r="I136" s="461"/>
      <c r="J136" s="461"/>
      <c r="K136" s="461"/>
      <c r="L136" s="455"/>
      <c r="M136" s="455"/>
      <c r="N136" s="455"/>
      <c r="O136" s="455"/>
      <c r="P136" s="455"/>
      <c r="Q136" s="455"/>
      <c r="R136" s="455"/>
      <c r="S136" s="455"/>
      <c r="T136" s="455"/>
      <c r="U136" s="455"/>
      <c r="V136" s="455"/>
      <c r="W136" s="455"/>
    </row>
    <row r="137" ht="16.5" customHeight="1">
      <c r="A137" s="455"/>
      <c r="B137" s="1175"/>
      <c r="C137" s="1178"/>
      <c r="D137" s="441"/>
      <c r="E137" s="441"/>
      <c r="F137" s="442"/>
      <c r="G137" s="461"/>
      <c r="H137" s="461"/>
      <c r="I137" s="461"/>
      <c r="J137" s="461"/>
      <c r="K137" s="461"/>
      <c r="L137" s="455"/>
      <c r="M137" s="455"/>
      <c r="N137" s="455"/>
      <c r="O137" s="455"/>
      <c r="P137" s="455"/>
      <c r="Q137" s="455"/>
      <c r="R137" s="455"/>
      <c r="S137" s="455"/>
      <c r="T137" s="455"/>
      <c r="U137" s="455"/>
      <c r="V137" s="455"/>
      <c r="W137" s="455"/>
    </row>
    <row r="138" ht="16.5" customHeight="1">
      <c r="A138" s="455"/>
      <c r="B138" s="455"/>
      <c r="C138" s="44"/>
      <c r="D138" s="461"/>
      <c r="E138" s="461"/>
      <c r="F138" s="461"/>
      <c r="G138" s="461"/>
      <c r="H138" s="461"/>
      <c r="I138" s="461"/>
      <c r="J138" s="461"/>
      <c r="K138" s="461"/>
      <c r="L138" s="455"/>
      <c r="M138" s="455"/>
      <c r="N138" s="455"/>
      <c r="O138" s="455"/>
      <c r="P138" s="455"/>
      <c r="Q138" s="455"/>
      <c r="R138" s="455"/>
      <c r="S138" s="455"/>
      <c r="T138" s="455"/>
      <c r="U138" s="455"/>
      <c r="V138" s="455"/>
      <c r="W138" s="455"/>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179" t="s">
        <v>824</v>
      </c>
      <c r="B1" s="1180" t="s">
        <v>825</v>
      </c>
      <c r="C1" s="1181"/>
      <c r="D1" s="1181"/>
      <c r="E1" s="1182"/>
      <c r="F1" s="1181"/>
      <c r="G1" s="1181"/>
      <c r="H1" s="1181"/>
      <c r="I1" s="1183"/>
      <c r="J1" s="1183"/>
      <c r="K1" s="1183"/>
    </row>
    <row r="2">
      <c r="A2" s="1184" t="s">
        <v>826</v>
      </c>
      <c r="B2" s="1185" t="s">
        <v>174</v>
      </c>
      <c r="C2" s="1186" t="s">
        <v>827</v>
      </c>
      <c r="D2" s="1185" t="s">
        <v>632</v>
      </c>
      <c r="E2" s="1187" t="s">
        <v>828</v>
      </c>
      <c r="F2" s="1188" t="s">
        <v>829</v>
      </c>
      <c r="G2" s="1186" t="s">
        <v>637</v>
      </c>
      <c r="H2" s="1186" t="s">
        <v>638</v>
      </c>
      <c r="I2" s="1189" t="s">
        <v>3</v>
      </c>
      <c r="J2" s="1183"/>
      <c r="K2" s="1183"/>
    </row>
    <row r="3">
      <c r="A3" s="1190"/>
      <c r="B3" s="1191"/>
      <c r="C3" s="1192"/>
      <c r="D3" s="1193"/>
      <c r="E3" s="1194"/>
      <c r="F3" s="1195"/>
      <c r="G3" s="1196"/>
      <c r="H3" s="1196"/>
      <c r="I3" s="1193"/>
      <c r="J3" s="1183"/>
      <c r="K3" s="1183"/>
    </row>
    <row r="4">
      <c r="A4" s="1190"/>
      <c r="B4" s="1191"/>
      <c r="C4" s="1192"/>
      <c r="D4" s="1193"/>
      <c r="E4" s="1194"/>
      <c r="F4" s="1195"/>
      <c r="G4" s="1196"/>
      <c r="H4" s="1196"/>
      <c r="I4" s="1193"/>
      <c r="J4" s="1183"/>
      <c r="K4" s="1183"/>
    </row>
    <row r="5">
      <c r="A5" s="1190"/>
      <c r="B5" s="1191"/>
      <c r="C5" s="1192"/>
      <c r="D5" s="1193"/>
      <c r="E5" s="1194"/>
      <c r="F5" s="1195"/>
      <c r="G5" s="1197"/>
      <c r="H5" s="1197"/>
      <c r="I5" s="1198"/>
      <c r="J5" s="1183"/>
      <c r="K5" s="1183"/>
    </row>
    <row r="6">
      <c r="A6" s="1190"/>
      <c r="B6" s="1191"/>
      <c r="C6" s="1192"/>
      <c r="D6" s="1193"/>
      <c r="E6" s="1194"/>
      <c r="F6" s="1195"/>
      <c r="G6" s="1196"/>
      <c r="H6" s="1196"/>
      <c r="I6" s="1193"/>
      <c r="J6" s="1183"/>
      <c r="K6" s="1183"/>
    </row>
    <row r="7">
      <c r="A7" s="1190"/>
      <c r="B7" s="1191"/>
      <c r="C7" s="1192"/>
      <c r="D7" s="1193"/>
      <c r="E7" s="1194"/>
      <c r="F7" s="1195"/>
      <c r="G7" s="1196"/>
      <c r="H7" s="1196"/>
      <c r="I7" s="1193"/>
      <c r="J7" s="1183"/>
      <c r="K7" s="1183"/>
    </row>
    <row r="8">
      <c r="A8" s="1199"/>
      <c r="B8" s="1191"/>
      <c r="C8" s="1192"/>
      <c r="D8" s="1193"/>
      <c r="E8" s="1200"/>
      <c r="F8" s="1195"/>
      <c r="G8" s="1201"/>
      <c r="H8" s="1201"/>
      <c r="I8" s="1202"/>
      <c r="J8" s="1203"/>
      <c r="K8" s="1203"/>
    </row>
    <row r="9">
      <c r="A9" s="1204"/>
      <c r="B9" s="1191"/>
      <c r="C9" s="1192"/>
      <c r="D9" s="1193"/>
      <c r="E9" s="1200"/>
      <c r="F9" s="1195"/>
      <c r="G9" s="1201"/>
      <c r="H9" s="1201"/>
      <c r="I9" s="1202"/>
      <c r="J9" s="1203"/>
      <c r="K9" s="1203"/>
    </row>
    <row r="10">
      <c r="A10" s="1204"/>
      <c r="B10" s="1191"/>
      <c r="C10" s="1192"/>
      <c r="D10" s="1193"/>
      <c r="E10" s="1205"/>
      <c r="F10" s="1195"/>
      <c r="G10" s="1197"/>
      <c r="H10" s="1197"/>
      <c r="I10" s="1198"/>
      <c r="J10" s="1183"/>
      <c r="K10" s="1183"/>
    </row>
    <row r="11">
      <c r="A11" s="1204"/>
      <c r="B11" s="1191"/>
      <c r="C11" s="1192"/>
      <c r="D11" s="1193"/>
      <c r="E11" s="1205"/>
      <c r="F11" s="1195"/>
      <c r="G11" s="1197"/>
      <c r="H11" s="1197"/>
      <c r="I11" s="1198"/>
      <c r="J11" s="1183"/>
      <c r="K11" s="1183"/>
    </row>
    <row r="12">
      <c r="A12" s="1190"/>
      <c r="B12" s="1191"/>
      <c r="C12" s="1192"/>
      <c r="D12" s="1193"/>
      <c r="E12" s="1206"/>
      <c r="F12" s="1207"/>
      <c r="G12" s="1208"/>
      <c r="H12" s="1208"/>
      <c r="I12" s="1202"/>
      <c r="J12" s="1183"/>
      <c r="K12" s="1183"/>
    </row>
    <row r="13">
      <c r="A13" s="1190"/>
      <c r="B13" s="1191"/>
      <c r="C13" s="1192"/>
      <c r="D13" s="1193"/>
      <c r="E13" s="1209"/>
      <c r="F13" s="1207"/>
      <c r="G13" s="1208"/>
      <c r="H13" s="1210"/>
      <c r="I13" s="1211"/>
      <c r="J13" s="1212"/>
      <c r="K13" s="1212"/>
    </row>
    <row r="14">
      <c r="A14" s="1190"/>
      <c r="B14" s="1191"/>
      <c r="C14" s="1192"/>
      <c r="D14" s="1193"/>
      <c r="E14" s="1213"/>
      <c r="F14" s="1207"/>
      <c r="G14" s="1208"/>
      <c r="H14" s="1208"/>
      <c r="I14" s="1202"/>
      <c r="J14" s="1183"/>
      <c r="K14" s="1183"/>
    </row>
    <row r="15">
      <c r="A15" s="1190"/>
      <c r="B15" s="1191"/>
      <c r="C15" s="1192"/>
      <c r="D15" s="1193"/>
      <c r="E15" s="1209"/>
      <c r="F15" s="1207"/>
      <c r="G15" s="1208"/>
      <c r="H15" s="1210"/>
      <c r="I15" s="1211"/>
      <c r="J15" s="1183"/>
      <c r="K15" s="1183"/>
    </row>
    <row r="16">
      <c r="A16" s="1190"/>
      <c r="B16" s="1191"/>
      <c r="C16" s="1192"/>
      <c r="D16" s="1193"/>
      <c r="E16" s="1214"/>
      <c r="F16" s="1207"/>
      <c r="G16" s="1208"/>
      <c r="H16" s="1210"/>
      <c r="I16" s="1211"/>
      <c r="J16" s="1183"/>
      <c r="K16" s="1183"/>
    </row>
    <row r="17">
      <c r="A17" s="1190"/>
      <c r="B17" s="1191"/>
      <c r="C17" s="1192"/>
      <c r="D17" s="1193"/>
      <c r="E17" s="1215"/>
      <c r="F17" s="1207"/>
      <c r="G17" s="1201"/>
      <c r="H17" s="1216"/>
      <c r="I17" s="1211"/>
      <c r="J17" s="1183"/>
      <c r="K17" s="1183"/>
    </row>
    <row r="18">
      <c r="A18" s="1190"/>
      <c r="B18" s="1191"/>
      <c r="C18" s="1192"/>
      <c r="D18" s="1193"/>
      <c r="E18" s="1215"/>
      <c r="F18" s="1207"/>
      <c r="G18" s="1201"/>
      <c r="H18" s="1216"/>
      <c r="I18" s="1211"/>
      <c r="J18" s="1183"/>
      <c r="K18" s="1183"/>
    </row>
    <row r="19">
      <c r="A19" s="1204"/>
      <c r="B19" s="1191"/>
      <c r="C19" s="1192"/>
      <c r="D19" s="1193"/>
      <c r="E19" s="1215"/>
      <c r="F19" s="1207"/>
      <c r="G19" s="1201"/>
      <c r="H19" s="1216"/>
      <c r="I19" s="1211"/>
      <c r="J19" s="1183"/>
      <c r="K19" s="1183"/>
    </row>
    <row r="20">
      <c r="A20" s="1204"/>
      <c r="B20" s="1191"/>
      <c r="C20" s="1192"/>
      <c r="D20" s="1193"/>
      <c r="E20" s="1215"/>
      <c r="F20" s="1207"/>
      <c r="G20" s="1201"/>
      <c r="H20" s="1216"/>
      <c r="I20" s="1211"/>
      <c r="J20" s="1183"/>
      <c r="K20" s="1183"/>
    </row>
    <row r="21">
      <c r="A21" s="1199"/>
      <c r="B21" s="1191"/>
      <c r="C21" s="1192"/>
      <c r="D21" s="1193"/>
      <c r="E21" s="1215"/>
      <c r="F21" s="1207"/>
      <c r="G21" s="1201"/>
      <c r="H21" s="1216"/>
      <c r="I21" s="1211"/>
      <c r="J21" s="1212"/>
      <c r="K21" s="1212"/>
    </row>
    <row r="22">
      <c r="A22" s="1199"/>
      <c r="B22" s="1191"/>
      <c r="C22" s="1192"/>
      <c r="D22" s="1193"/>
      <c r="E22" s="1215"/>
      <c r="F22" s="1207"/>
      <c r="G22" s="1201"/>
      <c r="H22" s="1216"/>
      <c r="I22" s="1211"/>
      <c r="J22" s="1212"/>
      <c r="K22" s="1212"/>
    </row>
    <row r="23">
      <c r="A23" s="1199"/>
      <c r="B23" s="1191"/>
      <c r="C23" s="1217"/>
      <c r="D23" s="1193"/>
      <c r="E23" s="1215"/>
      <c r="F23" s="1207"/>
      <c r="G23" s="1201"/>
      <c r="H23" s="1216"/>
      <c r="I23" s="1211"/>
      <c r="J23" s="1212"/>
      <c r="K23" s="1212"/>
    </row>
    <row r="24">
      <c r="A24" s="1199"/>
      <c r="B24" s="1191"/>
      <c r="C24" s="1192"/>
      <c r="D24" s="1193"/>
      <c r="E24" s="1215"/>
      <c r="F24" s="1207"/>
      <c r="G24" s="1201"/>
      <c r="H24" s="1216"/>
      <c r="I24" s="1211"/>
      <c r="J24" s="1212"/>
      <c r="K24" s="1212"/>
    </row>
    <row r="25">
      <c r="A25" s="1199"/>
      <c r="B25" s="1191"/>
      <c r="C25" s="1192"/>
      <c r="D25" s="1193"/>
      <c r="E25" s="1218"/>
      <c r="F25" s="1207"/>
      <c r="G25" s="1201"/>
      <c r="H25" s="1216"/>
      <c r="I25" s="1211"/>
      <c r="J25" s="1212"/>
      <c r="K25" s="1212"/>
    </row>
    <row r="26">
      <c r="A26" s="1199"/>
      <c r="B26" s="1191"/>
      <c r="C26" s="1192"/>
      <c r="D26" s="1193"/>
      <c r="E26" s="1218"/>
      <c r="F26" s="1207"/>
      <c r="G26" s="1201"/>
      <c r="H26" s="1216"/>
      <c r="I26" s="1211"/>
      <c r="J26" s="1212"/>
      <c r="K26" s="1212"/>
    </row>
    <row r="27">
      <c r="A27" s="1199"/>
      <c r="B27" s="1219"/>
      <c r="C27" s="1220"/>
      <c r="D27" s="1221"/>
      <c r="E27" s="1215"/>
      <c r="F27" s="1207"/>
      <c r="G27" s="1201"/>
      <c r="H27" s="1216"/>
      <c r="I27" s="1211"/>
      <c r="J27" s="1212"/>
      <c r="K27" s="1212"/>
    </row>
    <row r="28">
      <c r="A28" s="1199"/>
      <c r="B28" s="1219"/>
      <c r="C28" s="1192"/>
      <c r="D28" s="1193"/>
      <c r="E28" s="1218"/>
      <c r="F28" s="1207"/>
      <c r="G28" s="1201"/>
      <c r="H28" s="1216"/>
      <c r="I28" s="1211"/>
      <c r="J28" s="1212"/>
      <c r="K28" s="1212"/>
    </row>
    <row r="29">
      <c r="A29" s="1199"/>
      <c r="B29" s="1219"/>
      <c r="C29" s="1192"/>
      <c r="D29" s="1193"/>
      <c r="E29" s="1218"/>
      <c r="F29" s="1207"/>
      <c r="G29" s="1201"/>
      <c r="H29" s="1216"/>
      <c r="I29" s="1211"/>
      <c r="J29" s="1212"/>
      <c r="K29" s="1212"/>
    </row>
    <row r="30">
      <c r="A30" s="1199"/>
      <c r="B30" s="1191"/>
      <c r="C30" s="1192"/>
      <c r="D30" s="1193"/>
      <c r="E30" s="1218"/>
      <c r="F30" s="1195"/>
      <c r="G30" s="1222"/>
      <c r="H30" s="1223"/>
      <c r="I30" s="1224"/>
      <c r="J30" s="1212"/>
      <c r="K30" s="1212"/>
    </row>
    <row r="31" ht="17.25" customHeight="1">
      <c r="A31" s="1199"/>
      <c r="B31" s="1219"/>
      <c r="C31" s="1192"/>
      <c r="D31" s="1193"/>
      <c r="E31" s="1225"/>
      <c r="F31" s="1195"/>
      <c r="G31" s="1222"/>
      <c r="H31" s="1223"/>
      <c r="I31" s="1224"/>
      <c r="J31" s="1203"/>
      <c r="K31" s="1212"/>
    </row>
    <row r="32">
      <c r="A32" s="1199"/>
      <c r="B32" s="1219"/>
      <c r="C32" s="1192"/>
      <c r="D32" s="1193"/>
      <c r="E32" s="1225"/>
      <c r="F32" s="1195"/>
      <c r="G32" s="1222"/>
      <c r="H32" s="1223"/>
      <c r="I32" s="1224"/>
      <c r="J32" s="1203"/>
      <c r="K32" s="1212"/>
    </row>
    <row r="33">
      <c r="A33" s="1199"/>
      <c r="B33" s="1219"/>
      <c r="C33" s="1192"/>
      <c r="D33" s="1193"/>
      <c r="E33" s="1225"/>
      <c r="F33" s="1195"/>
      <c r="G33" s="1222"/>
      <c r="H33" s="1223"/>
      <c r="I33" s="1224"/>
      <c r="J33" s="1226"/>
      <c r="K33" s="1212"/>
    </row>
    <row r="34">
      <c r="A34" s="1199"/>
      <c r="B34" s="1191"/>
      <c r="C34" s="1192"/>
      <c r="D34" s="1193"/>
      <c r="E34" s="1227"/>
      <c r="F34" s="1195"/>
      <c r="G34" s="1222"/>
      <c r="H34" s="1223"/>
      <c r="I34" s="1224"/>
      <c r="J34" s="1203"/>
      <c r="K34" s="1203"/>
    </row>
    <row r="35">
      <c r="A35" s="1199"/>
      <c r="B35" s="1191"/>
      <c r="C35" s="1192"/>
      <c r="D35" s="1193"/>
      <c r="E35" s="1227"/>
      <c r="F35" s="1195"/>
      <c r="G35" s="1222"/>
      <c r="H35" s="1223"/>
      <c r="I35" s="1224"/>
      <c r="J35" s="1203"/>
      <c r="K35" s="1203"/>
    </row>
    <row r="36">
      <c r="A36" s="1199"/>
      <c r="B36" s="1191"/>
      <c r="C36" s="1228"/>
      <c r="D36" s="1193"/>
      <c r="E36" s="1227"/>
      <c r="F36" s="1195"/>
      <c r="G36" s="1222"/>
      <c r="H36" s="1223"/>
      <c r="I36" s="1224"/>
      <c r="J36" s="1212"/>
      <c r="K36" s="1212"/>
    </row>
    <row r="37">
      <c r="A37" s="1199"/>
      <c r="B37" s="1191"/>
      <c r="C37" s="1228"/>
      <c r="D37" s="1193"/>
      <c r="E37" s="1227"/>
      <c r="F37" s="1195"/>
      <c r="G37" s="1222"/>
      <c r="H37" s="1223"/>
      <c r="I37" s="1224"/>
      <c r="J37" s="1212"/>
      <c r="K37" s="1212"/>
    </row>
    <row r="38">
      <c r="A38" s="1199"/>
      <c r="B38" s="1191"/>
      <c r="C38" s="1228"/>
      <c r="D38" s="1193"/>
      <c r="E38" s="1227"/>
      <c r="F38" s="1195"/>
      <c r="G38" s="1222"/>
      <c r="H38" s="1223"/>
      <c r="I38" s="1224"/>
      <c r="J38" s="1212"/>
      <c r="K38" s="1212"/>
    </row>
    <row r="39">
      <c r="A39" s="1199"/>
      <c r="B39" s="1191"/>
      <c r="C39" s="1228"/>
      <c r="D39" s="1193"/>
      <c r="E39" s="1227"/>
      <c r="F39" s="1195"/>
      <c r="G39" s="1222"/>
      <c r="H39" s="1223"/>
      <c r="I39" s="1224"/>
      <c r="J39" s="1212"/>
      <c r="K39" s="1212"/>
    </row>
    <row r="40">
      <c r="A40" s="1199"/>
      <c r="B40" s="1191"/>
      <c r="C40" s="1228"/>
      <c r="D40" s="1193"/>
      <c r="E40" s="1227"/>
      <c r="F40" s="1195"/>
      <c r="G40" s="1222"/>
      <c r="H40" s="1223"/>
      <c r="I40" s="1224"/>
      <c r="J40" s="1212"/>
      <c r="K40" s="1212"/>
    </row>
    <row r="41">
      <c r="A41" s="1199"/>
      <c r="B41" s="1191"/>
      <c r="C41" s="1192"/>
      <c r="D41" s="1193"/>
      <c r="E41" s="1227"/>
      <c r="F41" s="1195"/>
      <c r="G41" s="1222"/>
      <c r="H41" s="1223"/>
      <c r="I41" s="1224"/>
      <c r="J41" s="1212"/>
      <c r="K41" s="1212"/>
    </row>
    <row r="42">
      <c r="A42" s="1199"/>
      <c r="B42" s="1191"/>
      <c r="C42" s="1228"/>
      <c r="D42" s="1193"/>
      <c r="E42" s="1218"/>
      <c r="F42" s="1195"/>
      <c r="G42" s="1222"/>
      <c r="H42" s="1223"/>
      <c r="I42" s="1224"/>
      <c r="J42" s="1212"/>
      <c r="K42" s="1212"/>
    </row>
    <row r="43">
      <c r="A43" s="1199"/>
      <c r="B43" s="1191"/>
      <c r="C43" s="1228"/>
      <c r="D43" s="1229"/>
      <c r="E43" s="1218"/>
      <c r="F43" s="1195"/>
      <c r="G43" s="1222"/>
      <c r="H43" s="1223"/>
      <c r="I43" s="1224"/>
      <c r="J43" s="1203"/>
      <c r="K43" s="1203"/>
    </row>
    <row r="44">
      <c r="A44" s="1199"/>
      <c r="B44" s="1191"/>
      <c r="C44" s="1228"/>
      <c r="D44" s="1229"/>
      <c r="E44" s="1218"/>
      <c r="F44" s="1195"/>
      <c r="G44" s="1222"/>
      <c r="H44" s="1223"/>
      <c r="I44" s="1224"/>
      <c r="J44" s="1203"/>
      <c r="K44" s="1203"/>
    </row>
    <row r="45">
      <c r="A45" s="1199"/>
      <c r="B45" s="1191"/>
      <c r="C45" s="1192"/>
      <c r="D45" s="1229"/>
      <c r="E45" s="1218"/>
      <c r="F45" s="1195"/>
      <c r="G45" s="1222"/>
      <c r="H45" s="1223"/>
      <c r="I45" s="1224"/>
      <c r="J45" s="1203"/>
      <c r="K45" s="1203"/>
    </row>
    <row r="46">
      <c r="A46" s="1199"/>
      <c r="B46" s="1191"/>
      <c r="C46" s="1192"/>
      <c r="D46" s="1229"/>
      <c r="E46" s="1218"/>
      <c r="F46" s="1195"/>
      <c r="G46" s="1222"/>
      <c r="H46" s="1223"/>
      <c r="I46" s="1224"/>
      <c r="J46" s="1212"/>
      <c r="K46" s="1212"/>
    </row>
    <row r="47">
      <c r="A47" s="1199"/>
      <c r="B47" s="1219"/>
      <c r="C47" s="1192"/>
      <c r="D47" s="1229"/>
      <c r="E47" s="1218"/>
      <c r="F47" s="1207"/>
      <c r="G47" s="1201"/>
      <c r="H47" s="1216"/>
      <c r="I47" s="1211"/>
      <c r="J47" s="1212"/>
      <c r="K47" s="1212"/>
    </row>
    <row r="48">
      <c r="A48" s="1199"/>
      <c r="B48" s="1219"/>
      <c r="C48" s="1192"/>
      <c r="D48" s="1229"/>
      <c r="E48" s="1230"/>
      <c r="F48" s="1207"/>
      <c r="G48" s="1201"/>
      <c r="H48" s="1216"/>
      <c r="I48" s="1211"/>
      <c r="J48" s="1212"/>
      <c r="K48" s="1212"/>
    </row>
    <row r="49">
      <c r="A49" s="1199"/>
      <c r="B49" s="1219"/>
      <c r="C49" s="1192"/>
      <c r="D49" s="1229"/>
      <c r="E49" s="1230"/>
      <c r="F49" s="1195"/>
      <c r="G49" s="1231"/>
      <c r="H49" s="1223"/>
      <c r="I49" s="1224"/>
      <c r="J49" s="1212"/>
      <c r="K49" s="1212"/>
    </row>
    <row r="50">
      <c r="A50" s="1199"/>
      <c r="B50" s="1219"/>
      <c r="C50" s="1192"/>
      <c r="D50" s="1229"/>
      <c r="E50" s="1230"/>
      <c r="F50" s="1195"/>
      <c r="G50" s="1231"/>
      <c r="H50" s="1223"/>
      <c r="I50" s="1224"/>
      <c r="J50" s="1212"/>
      <c r="K50" s="1212"/>
    </row>
    <row r="51">
      <c r="A51" s="1199"/>
      <c r="B51" s="1219"/>
      <c r="C51" s="1192"/>
      <c r="D51" s="1229"/>
      <c r="E51" s="1230"/>
      <c r="F51" s="1195"/>
      <c r="G51" s="1231"/>
      <c r="H51" s="1223"/>
      <c r="I51" s="1224"/>
      <c r="J51" s="1212"/>
      <c r="K51" s="1212"/>
    </row>
    <row r="52">
      <c r="A52" s="1199"/>
      <c r="B52" s="1219"/>
      <c r="C52" s="1192"/>
      <c r="D52" s="1229"/>
      <c r="E52" s="1230"/>
      <c r="F52" s="1195"/>
      <c r="G52" s="1222"/>
      <c r="H52" s="1223"/>
      <c r="I52" s="1224"/>
      <c r="J52" s="1212"/>
      <c r="K52" s="1212"/>
    </row>
    <row r="53">
      <c r="A53" s="1199"/>
      <c r="B53" s="1219"/>
      <c r="C53" s="1192"/>
      <c r="D53" s="1229"/>
      <c r="E53" s="1230"/>
      <c r="F53" s="1195"/>
      <c r="G53" s="1222"/>
      <c r="H53" s="1223"/>
      <c r="I53" s="1224"/>
      <c r="J53" s="1212"/>
      <c r="K53" s="1212"/>
    </row>
    <row r="54">
      <c r="A54" s="1199"/>
      <c r="B54" s="1219"/>
      <c r="C54" s="1192"/>
      <c r="D54" s="1229"/>
      <c r="E54" s="1230"/>
      <c r="F54" s="1195"/>
      <c r="G54" s="1222"/>
      <c r="H54" s="1223"/>
      <c r="I54" s="1224"/>
      <c r="J54" s="1212"/>
      <c r="K54" s="1212"/>
    </row>
    <row r="55">
      <c r="A55" s="1232"/>
      <c r="B55" s="1233"/>
      <c r="C55" s="1192"/>
      <c r="D55" s="1229"/>
      <c r="E55" s="1234"/>
      <c r="F55" s="1195"/>
      <c r="G55" s="1222"/>
      <c r="H55" s="1223"/>
      <c r="I55" s="1224"/>
      <c r="J55" s="1212"/>
      <c r="K55" s="1212"/>
    </row>
    <row r="56">
      <c r="A56" s="1199"/>
      <c r="B56" s="1233"/>
      <c r="C56" s="1235"/>
      <c r="D56" s="1229"/>
      <c r="E56" s="1236"/>
      <c r="F56" s="1195"/>
      <c r="G56" s="1222"/>
      <c r="H56" s="1223"/>
      <c r="I56" s="1198"/>
      <c r="J56" s="1212"/>
      <c r="K56" s="1212"/>
    </row>
    <row r="57">
      <c r="A57" s="1199"/>
      <c r="B57" s="1233"/>
      <c r="C57" s="1235"/>
      <c r="D57" s="1193"/>
      <c r="E57" s="1237"/>
      <c r="F57" s="1195"/>
      <c r="G57" s="1222"/>
      <c r="H57" s="1223"/>
      <c r="I57" s="1198"/>
      <c r="J57" s="1212"/>
      <c r="K57" s="1212"/>
    </row>
    <row r="58">
      <c r="A58" s="1212"/>
      <c r="B58" s="1212"/>
      <c r="C58" s="1238"/>
      <c r="D58" s="1238"/>
      <c r="E58" s="1239"/>
      <c r="F58" s="1238"/>
      <c r="G58" s="1240"/>
      <c r="H58" s="1238"/>
      <c r="I58" s="1238"/>
      <c r="J58" s="1212"/>
      <c r="K58" s="1212"/>
    </row>
    <row r="59">
      <c r="A59" s="1212"/>
      <c r="B59" s="1203"/>
      <c r="C59" s="1212"/>
      <c r="D59" s="1212"/>
      <c r="E59" s="1241"/>
      <c r="F59" s="1212"/>
      <c r="G59" s="1183"/>
      <c r="H59" s="1212"/>
      <c r="I59" s="1212"/>
      <c r="J59" s="1212"/>
      <c r="K59" s="1212"/>
    </row>
    <row r="60">
      <c r="A60" s="1212"/>
      <c r="B60" s="1203"/>
      <c r="C60" s="1203"/>
      <c r="D60" s="1212"/>
      <c r="E60" s="1242"/>
      <c r="F60" s="1212"/>
      <c r="G60" s="1183"/>
      <c r="H60" s="1212"/>
      <c r="I60" s="1212"/>
      <c r="J60" s="1212"/>
      <c r="K60" s="1212"/>
    </row>
    <row r="61">
      <c r="A61" s="1212"/>
      <c r="B61" s="1203"/>
      <c r="C61" s="1203"/>
      <c r="D61" s="1212"/>
      <c r="E61" s="1241"/>
      <c r="F61" s="1212"/>
      <c r="G61" s="1183"/>
      <c r="H61" s="1212"/>
      <c r="I61" s="1212"/>
      <c r="J61" s="1212"/>
      <c r="K61" s="1212"/>
    </row>
    <row r="62">
      <c r="A62" s="1212"/>
      <c r="B62" s="1203"/>
      <c r="C62" s="1203"/>
      <c r="D62" s="1212"/>
      <c r="E62" s="1241"/>
      <c r="F62" s="1212"/>
      <c r="G62" s="1183"/>
      <c r="H62" s="1212"/>
      <c r="I62" s="1212"/>
      <c r="J62" s="1212"/>
      <c r="K62" s="1212"/>
    </row>
    <row r="63">
      <c r="A63" s="1212"/>
      <c r="B63" s="1212"/>
      <c r="C63" s="1212"/>
      <c r="D63" s="1212"/>
      <c r="E63" s="1241"/>
      <c r="F63" s="1212"/>
      <c r="G63" s="1183"/>
      <c r="H63" s="1212"/>
      <c r="I63" s="1212"/>
      <c r="J63" s="1212"/>
      <c r="K63" s="1212"/>
    </row>
    <row r="64">
      <c r="A64" s="1212"/>
      <c r="B64" s="1212"/>
      <c r="C64" s="1212"/>
      <c r="D64" s="1212"/>
      <c r="E64" s="1241"/>
      <c r="F64" s="1212"/>
      <c r="G64" s="1183"/>
      <c r="H64" s="1212"/>
      <c r="I64" s="1212"/>
      <c r="J64" s="1212"/>
      <c r="K64" s="1212"/>
    </row>
    <row r="65">
      <c r="A65" s="1212"/>
      <c r="B65" s="1212"/>
      <c r="C65" s="1212"/>
      <c r="D65" s="1212"/>
      <c r="E65" s="1241"/>
      <c r="F65" s="1212"/>
      <c r="G65" s="1183"/>
      <c r="H65" s="1212"/>
      <c r="I65" s="1212"/>
      <c r="J65" s="1212"/>
      <c r="K65" s="1212"/>
    </row>
    <row r="66">
      <c r="A66" s="1212"/>
      <c r="B66" s="1212"/>
      <c r="C66" s="1212"/>
      <c r="D66" s="1212"/>
      <c r="E66" s="1243"/>
      <c r="F66" s="1212"/>
      <c r="G66" s="1212"/>
      <c r="H66" s="1212"/>
      <c r="I66" s="1212"/>
      <c r="J66" s="1212"/>
      <c r="K66" s="1212"/>
    </row>
  </sheetData>
  <conditionalFormatting sqref="E3:E55">
    <cfRule type="cellIs" dxfId="27" priority="1" operator="equal">
      <formula>"-"</formula>
    </cfRule>
  </conditionalFormatting>
  <conditionalFormatting sqref="G3:G57">
    <cfRule type="cellIs" dxfId="9" priority="2" operator="equal">
      <formula>"要否確認"</formula>
    </cfRule>
  </conditionalFormatting>
  <conditionalFormatting sqref="G3:G57">
    <cfRule type="cellIs" dxfId="9" priority="3" operator="equal">
      <formula>"作業完了"</formula>
    </cfRule>
  </conditionalFormatting>
  <conditionalFormatting sqref="F3:F57">
    <cfRule type="cellIs" dxfId="7" priority="4" operator="equal">
      <formula>"監修中"</formula>
    </cfRule>
  </conditionalFormatting>
  <conditionalFormatting sqref="F3:F57">
    <cfRule type="cellIs" dxfId="8" priority="5" operator="equal">
      <formula>"作業完了"</formula>
    </cfRule>
  </conditionalFormatting>
  <conditionalFormatting sqref="F3:F57">
    <cfRule type="cellIs" dxfId="9" priority="6" operator="equal">
      <formula>"作業中"</formula>
    </cfRule>
  </conditionalFormatting>
  <conditionalFormatting sqref="F3:F57">
    <cfRule type="cellIs" dxfId="10" priority="7" operator="equal">
      <formula>"未着手"</formula>
    </cfRule>
  </conditionalFormatting>
  <conditionalFormatting sqref="F3:F57">
    <cfRule type="cellIs" dxfId="12" priority="8" operator="equal">
      <formula>"不要"</formula>
    </cfRule>
  </conditionalFormatting>
  <conditionalFormatting sqref="F3:F57">
    <cfRule type="cellIs" dxfId="11" priority="9" operator="equal">
      <formula>"監修完了"</formula>
    </cfRule>
  </conditionalFormatting>
  <conditionalFormatting sqref="C3:C26 C28:C57">
    <cfRule type="containsText" dxfId="8" priority="10" operator="containsText" text="セリフ">
      <formula>NOT(ISERROR(SEARCH(("セリフ"),(C3))))</formula>
    </cfRule>
  </conditionalFormatting>
  <conditionalFormatting sqref="C3:C26 C28:C57">
    <cfRule type="containsText" dxfId="13"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3" priority="13" operator="containsText" text="チケット">
      <formula>NOT(ISERROR(SEARCH(("チケット"),(C3))))</formula>
    </cfRule>
  </conditionalFormatting>
  <conditionalFormatting sqref="C3:C26 C28:C57">
    <cfRule type="containsText" dxfId="5" priority="14" operator="containsText" text="ガチャ">
      <formula>NOT(ISERROR(SEARCH(("ガチャ"),(C3))))</formula>
    </cfRule>
  </conditionalFormatting>
  <conditionalFormatting sqref="C3:C26 C28:C57">
    <cfRule type="containsText" dxfId="13" priority="15" operator="containsText" text="覚醒素材">
      <formula>NOT(ISERROR(SEARCH(("覚醒素材"),(C3))))</formula>
    </cfRule>
  </conditionalFormatting>
  <conditionalFormatting sqref="C3:C26 C28:C57">
    <cfRule type="containsText" dxfId="14"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5"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179" t="s">
        <v>824</v>
      </c>
      <c r="B1" s="1180" t="s">
        <v>825</v>
      </c>
      <c r="C1" s="1181"/>
      <c r="D1" s="1181"/>
      <c r="E1" s="1182"/>
      <c r="F1" s="1181"/>
      <c r="G1" s="1181"/>
      <c r="H1" s="1181"/>
      <c r="I1" s="1183"/>
      <c r="J1" s="1183"/>
      <c r="K1" s="1183"/>
    </row>
    <row r="2">
      <c r="A2" s="1184" t="s">
        <v>826</v>
      </c>
      <c r="B2" s="1185" t="s">
        <v>174</v>
      </c>
      <c r="C2" s="1186" t="s">
        <v>827</v>
      </c>
      <c r="D2" s="1185" t="s">
        <v>632</v>
      </c>
      <c r="E2" s="1187" t="s">
        <v>828</v>
      </c>
      <c r="F2" s="1188" t="s">
        <v>829</v>
      </c>
      <c r="G2" s="1186" t="s">
        <v>637</v>
      </c>
      <c r="H2" s="1186" t="s">
        <v>638</v>
      </c>
      <c r="I2" s="1189" t="s">
        <v>3</v>
      </c>
      <c r="J2" s="1183"/>
      <c r="K2" s="1183"/>
    </row>
    <row r="3">
      <c r="A3" s="1190"/>
      <c r="B3" s="1191"/>
      <c r="C3" s="1192"/>
      <c r="D3" s="1193"/>
      <c r="E3" s="1194"/>
      <c r="F3" s="1195"/>
      <c r="G3" s="1196"/>
      <c r="H3" s="1196"/>
      <c r="I3" s="1193"/>
      <c r="J3" s="1183"/>
      <c r="K3" s="1183"/>
    </row>
    <row r="4">
      <c r="A4" s="1190"/>
      <c r="B4" s="1191"/>
      <c r="C4" s="1192"/>
      <c r="D4" s="1193"/>
      <c r="E4" s="1194"/>
      <c r="F4" s="1195"/>
      <c r="G4" s="1196"/>
      <c r="H4" s="1196"/>
      <c r="I4" s="1193"/>
      <c r="J4" s="1183"/>
      <c r="K4" s="1183"/>
    </row>
    <row r="5">
      <c r="A5" s="1190"/>
      <c r="B5" s="1191"/>
      <c r="C5" s="1192"/>
      <c r="D5" s="1193"/>
      <c r="E5" s="1194"/>
      <c r="F5" s="1195"/>
      <c r="G5" s="1197"/>
      <c r="H5" s="1197"/>
      <c r="I5" s="1198"/>
      <c r="J5" s="1183"/>
      <c r="K5" s="1183"/>
    </row>
    <row r="6">
      <c r="A6" s="1190"/>
      <c r="B6" s="1191"/>
      <c r="C6" s="1192"/>
      <c r="D6" s="1193"/>
      <c r="E6" s="1194"/>
      <c r="F6" s="1195"/>
      <c r="G6" s="1196"/>
      <c r="H6" s="1196"/>
      <c r="I6" s="1193"/>
      <c r="J6" s="1183"/>
      <c r="K6" s="1183"/>
    </row>
    <row r="7">
      <c r="A7" s="1190"/>
      <c r="B7" s="1191"/>
      <c r="C7" s="1192"/>
      <c r="D7" s="1193"/>
      <c r="E7" s="1194"/>
      <c r="F7" s="1195"/>
      <c r="G7" s="1196"/>
      <c r="H7" s="1196"/>
      <c r="I7" s="1193"/>
      <c r="J7" s="1183"/>
      <c r="K7" s="1183"/>
    </row>
    <row r="8">
      <c r="A8" s="1199"/>
      <c r="B8" s="1191"/>
      <c r="C8" s="1192"/>
      <c r="D8" s="1193"/>
      <c r="E8" s="1200"/>
      <c r="F8" s="1195"/>
      <c r="G8" s="1201"/>
      <c r="H8" s="1201"/>
      <c r="I8" s="1202"/>
      <c r="J8" s="1203"/>
      <c r="K8" s="1203"/>
    </row>
    <row r="9">
      <c r="A9" s="1204"/>
      <c r="B9" s="1191"/>
      <c r="C9" s="1192"/>
      <c r="D9" s="1193"/>
      <c r="E9" s="1200"/>
      <c r="F9" s="1195"/>
      <c r="G9" s="1201"/>
      <c r="H9" s="1201"/>
      <c r="I9" s="1202"/>
      <c r="J9" s="1203"/>
      <c r="K9" s="1203"/>
    </row>
    <row r="10">
      <c r="A10" s="1204"/>
      <c r="B10" s="1191"/>
      <c r="C10" s="1192"/>
      <c r="D10" s="1193"/>
      <c r="E10" s="1205"/>
      <c r="F10" s="1195"/>
      <c r="G10" s="1197"/>
      <c r="H10" s="1197"/>
      <c r="I10" s="1198"/>
      <c r="J10" s="1183"/>
      <c r="K10" s="1183"/>
    </row>
    <row r="11">
      <c r="A11" s="1204"/>
      <c r="B11" s="1191"/>
      <c r="C11" s="1192"/>
      <c r="D11" s="1193"/>
      <c r="E11" s="1205"/>
      <c r="F11" s="1195"/>
      <c r="G11" s="1197"/>
      <c r="H11" s="1197"/>
      <c r="I11" s="1198"/>
      <c r="J11" s="1183"/>
      <c r="K11" s="1183"/>
    </row>
    <row r="12">
      <c r="A12" s="1190" t="str">
        <f>#REF!</f>
        <v>#REF!</v>
      </c>
      <c r="B12" s="1191"/>
      <c r="C12" s="1192"/>
      <c r="D12" s="1193"/>
      <c r="E12" s="1206"/>
      <c r="F12" s="1207"/>
      <c r="G12" s="1208"/>
      <c r="H12" s="1208"/>
      <c r="I12" s="1202"/>
      <c r="J12" s="1183"/>
      <c r="K12" s="1183"/>
    </row>
    <row r="13">
      <c r="A13" s="1190"/>
      <c r="B13" s="1191"/>
      <c r="C13" s="1192"/>
      <c r="D13" s="1193"/>
      <c r="E13" s="1209"/>
      <c r="F13" s="1207"/>
      <c r="G13" s="1208"/>
      <c r="H13" s="1210"/>
      <c r="I13" s="1211"/>
      <c r="J13" s="1212"/>
      <c r="K13" s="1212"/>
    </row>
    <row r="14">
      <c r="A14" s="1190"/>
      <c r="B14" s="1191"/>
      <c r="C14" s="1192"/>
      <c r="D14" s="1193"/>
      <c r="E14" s="1213"/>
      <c r="F14" s="1207"/>
      <c r="G14" s="1208"/>
      <c r="H14" s="1208"/>
      <c r="I14" s="1202"/>
      <c r="J14" s="1183"/>
      <c r="K14" s="1183"/>
    </row>
    <row r="15">
      <c r="A15" s="1190"/>
      <c r="B15" s="1191"/>
      <c r="C15" s="1192"/>
      <c r="D15" s="1193"/>
      <c r="E15" s="1209"/>
      <c r="F15" s="1207"/>
      <c r="G15" s="1208"/>
      <c r="H15" s="1210"/>
      <c r="I15" s="1211"/>
      <c r="J15" s="1183"/>
      <c r="K15" s="1183"/>
    </row>
    <row r="16">
      <c r="A16" s="1190"/>
      <c r="B16" s="1191"/>
      <c r="C16" s="1192"/>
      <c r="D16" s="1193"/>
      <c r="E16" s="1214"/>
      <c r="F16" s="1207"/>
      <c r="G16" s="1208"/>
      <c r="H16" s="1210"/>
      <c r="I16" s="1211"/>
      <c r="J16" s="1183"/>
      <c r="K16" s="1183"/>
    </row>
    <row r="17">
      <c r="A17" s="1190"/>
      <c r="B17" s="1191"/>
      <c r="C17" s="1192"/>
      <c r="D17" s="1193"/>
      <c r="E17" s="1215"/>
      <c r="F17" s="1207"/>
      <c r="G17" s="1201"/>
      <c r="H17" s="1216"/>
      <c r="I17" s="1211"/>
      <c r="J17" s="1183"/>
      <c r="K17" s="1183"/>
    </row>
    <row r="18">
      <c r="A18" s="1190"/>
      <c r="B18" s="1191"/>
      <c r="C18" s="1192"/>
      <c r="D18" s="1193"/>
      <c r="E18" s="1215"/>
      <c r="F18" s="1207"/>
      <c r="G18" s="1201"/>
      <c r="H18" s="1216"/>
      <c r="I18" s="1211"/>
      <c r="J18" s="1183"/>
      <c r="K18" s="1183"/>
    </row>
    <row r="19">
      <c r="A19" s="1204"/>
      <c r="B19" s="1191"/>
      <c r="C19" s="1192"/>
      <c r="D19" s="1193"/>
      <c r="E19" s="1215"/>
      <c r="F19" s="1207"/>
      <c r="G19" s="1201"/>
      <c r="H19" s="1216"/>
      <c r="I19" s="1211"/>
      <c r="J19" s="1183"/>
      <c r="K19" s="1183"/>
    </row>
    <row r="20">
      <c r="A20" s="1204"/>
      <c r="B20" s="1191"/>
      <c r="C20" s="1192"/>
      <c r="D20" s="1193"/>
      <c r="E20" s="1215"/>
      <c r="F20" s="1207"/>
      <c r="G20" s="1201"/>
      <c r="H20" s="1216"/>
      <c r="I20" s="1211"/>
      <c r="J20" s="1183"/>
      <c r="K20" s="1183"/>
    </row>
    <row r="21">
      <c r="A21" s="1199"/>
      <c r="B21" s="1191"/>
      <c r="C21" s="1192"/>
      <c r="D21" s="1193"/>
      <c r="E21" s="1215"/>
      <c r="F21" s="1207"/>
      <c r="G21" s="1201"/>
      <c r="H21" s="1216"/>
      <c r="I21" s="1211"/>
      <c r="J21" s="1212"/>
      <c r="K21" s="1212"/>
    </row>
    <row r="22">
      <c r="A22" s="1199"/>
      <c r="B22" s="1191"/>
      <c r="C22" s="1192"/>
      <c r="D22" s="1193"/>
      <c r="E22" s="1215"/>
      <c r="F22" s="1207"/>
      <c r="G22" s="1201"/>
      <c r="H22" s="1216"/>
      <c r="I22" s="1211"/>
      <c r="J22" s="1212"/>
      <c r="K22" s="1212"/>
    </row>
    <row r="23">
      <c r="A23" s="1199"/>
      <c r="B23" s="1191"/>
      <c r="C23" s="1217"/>
      <c r="D23" s="1193"/>
      <c r="E23" s="1215"/>
      <c r="F23" s="1207"/>
      <c r="G23" s="1201"/>
      <c r="H23" s="1216"/>
      <c r="I23" s="1211"/>
      <c r="J23" s="1212"/>
      <c r="K23" s="1212"/>
    </row>
    <row r="24">
      <c r="A24" s="1199"/>
      <c r="B24" s="1191"/>
      <c r="C24" s="1192"/>
      <c r="D24" s="1193"/>
      <c r="E24" s="1215"/>
      <c r="F24" s="1207"/>
      <c r="G24" s="1201"/>
      <c r="H24" s="1216"/>
      <c r="I24" s="1211"/>
      <c r="J24" s="1212"/>
      <c r="K24" s="1212"/>
    </row>
    <row r="25">
      <c r="A25" s="1199"/>
      <c r="B25" s="1191"/>
      <c r="C25" s="1192"/>
      <c r="D25" s="1193"/>
      <c r="E25" s="1218"/>
      <c r="F25" s="1207"/>
      <c r="G25" s="1201"/>
      <c r="H25" s="1216"/>
      <c r="I25" s="1211"/>
      <c r="J25" s="1212"/>
      <c r="K25" s="1212"/>
    </row>
    <row r="26">
      <c r="A26" s="1199"/>
      <c r="B26" s="1191"/>
      <c r="C26" s="1192"/>
      <c r="D26" s="1193"/>
      <c r="E26" s="1218"/>
      <c r="F26" s="1207"/>
      <c r="G26" s="1201"/>
      <c r="H26" s="1216"/>
      <c r="I26" s="1211"/>
      <c r="J26" s="1212"/>
      <c r="K26" s="1212"/>
    </row>
    <row r="27">
      <c r="A27" s="1199"/>
      <c r="B27" s="1219"/>
      <c r="C27" s="1220"/>
      <c r="D27" s="1221"/>
      <c r="E27" s="1215"/>
      <c r="F27" s="1207"/>
      <c r="G27" s="1201"/>
      <c r="H27" s="1216"/>
      <c r="I27" s="1211"/>
      <c r="J27" s="1212"/>
      <c r="K27" s="1212"/>
    </row>
    <row r="28">
      <c r="A28" s="1199"/>
      <c r="B28" s="1219"/>
      <c r="C28" s="1192"/>
      <c r="D28" s="1193"/>
      <c r="E28" s="1218"/>
      <c r="F28" s="1207"/>
      <c r="G28" s="1201"/>
      <c r="H28" s="1216"/>
      <c r="I28" s="1211"/>
      <c r="J28" s="1212"/>
      <c r="K28" s="1212"/>
    </row>
    <row r="29">
      <c r="A29" s="1199"/>
      <c r="B29" s="1219"/>
      <c r="C29" s="1192"/>
      <c r="D29" s="1193"/>
      <c r="E29" s="1218"/>
      <c r="F29" s="1207"/>
      <c r="G29" s="1201"/>
      <c r="H29" s="1216"/>
      <c r="I29" s="1211"/>
      <c r="J29" s="1212"/>
      <c r="K29" s="1212"/>
    </row>
    <row r="30">
      <c r="A30" s="1199"/>
      <c r="B30" s="1191"/>
      <c r="C30" s="1192"/>
      <c r="D30" s="1193"/>
      <c r="E30" s="1218"/>
      <c r="F30" s="1195"/>
      <c r="G30" s="1222"/>
      <c r="H30" s="1223"/>
      <c r="I30" s="1224"/>
      <c r="J30" s="1212"/>
      <c r="K30" s="1212"/>
    </row>
    <row r="31" ht="17.25" customHeight="1">
      <c r="A31" s="1199"/>
      <c r="B31" s="1219"/>
      <c r="C31" s="1192"/>
      <c r="D31" s="1193"/>
      <c r="E31" s="1225"/>
      <c r="F31" s="1195"/>
      <c r="G31" s="1222"/>
      <c r="H31" s="1223"/>
      <c r="I31" s="1224"/>
      <c r="J31" s="1203"/>
      <c r="K31" s="1212"/>
    </row>
    <row r="32">
      <c r="A32" s="1199"/>
      <c r="B32" s="1219"/>
      <c r="C32" s="1192"/>
      <c r="D32" s="1193"/>
      <c r="E32" s="1225"/>
      <c r="F32" s="1195"/>
      <c r="G32" s="1222"/>
      <c r="H32" s="1223"/>
      <c r="I32" s="1224"/>
      <c r="J32" s="1203"/>
      <c r="K32" s="1212"/>
    </row>
    <row r="33">
      <c r="A33" s="1199"/>
      <c r="B33" s="1219"/>
      <c r="C33" s="1192"/>
      <c r="D33" s="1193"/>
      <c r="E33" s="1225"/>
      <c r="F33" s="1195"/>
      <c r="G33" s="1222"/>
      <c r="H33" s="1223"/>
      <c r="I33" s="1224"/>
      <c r="J33" s="1226"/>
      <c r="K33" s="1212"/>
    </row>
    <row r="34">
      <c r="A34" s="1199"/>
      <c r="B34" s="1191"/>
      <c r="C34" s="1192"/>
      <c r="D34" s="1193"/>
      <c r="E34" s="1227"/>
      <c r="F34" s="1195"/>
      <c r="G34" s="1222"/>
      <c r="H34" s="1223"/>
      <c r="I34" s="1224"/>
      <c r="J34" s="1203"/>
      <c r="K34" s="1203"/>
    </row>
    <row r="35">
      <c r="A35" s="1199"/>
      <c r="B35" s="1191"/>
      <c r="C35" s="1192"/>
      <c r="D35" s="1193"/>
      <c r="E35" s="1227"/>
      <c r="F35" s="1195"/>
      <c r="G35" s="1222"/>
      <c r="H35" s="1223"/>
      <c r="I35" s="1224"/>
      <c r="J35" s="1203"/>
      <c r="K35" s="1203"/>
    </row>
    <row r="36">
      <c r="A36" s="1199"/>
      <c r="B36" s="1191"/>
      <c r="C36" s="1228"/>
      <c r="D36" s="1193"/>
      <c r="E36" s="1227"/>
      <c r="F36" s="1195"/>
      <c r="G36" s="1222"/>
      <c r="H36" s="1223"/>
      <c r="I36" s="1224"/>
      <c r="J36" s="1212"/>
      <c r="K36" s="1212"/>
    </row>
    <row r="37">
      <c r="A37" s="1199"/>
      <c r="B37" s="1191"/>
      <c r="C37" s="1228"/>
      <c r="D37" s="1193"/>
      <c r="E37" s="1227"/>
      <c r="F37" s="1195"/>
      <c r="G37" s="1222"/>
      <c r="H37" s="1223"/>
      <c r="I37" s="1224"/>
      <c r="J37" s="1212"/>
      <c r="K37" s="1212"/>
    </row>
    <row r="38">
      <c r="A38" s="1199"/>
      <c r="B38" s="1191"/>
      <c r="C38" s="1228"/>
      <c r="D38" s="1193"/>
      <c r="E38" s="1227"/>
      <c r="F38" s="1195"/>
      <c r="G38" s="1222"/>
      <c r="H38" s="1223"/>
      <c r="I38" s="1224"/>
      <c r="J38" s="1212"/>
      <c r="K38" s="1212"/>
    </row>
    <row r="39">
      <c r="A39" s="1199"/>
      <c r="B39" s="1191"/>
      <c r="C39" s="1228"/>
      <c r="D39" s="1193"/>
      <c r="E39" s="1227"/>
      <c r="F39" s="1195"/>
      <c r="G39" s="1222"/>
      <c r="H39" s="1223"/>
      <c r="I39" s="1224"/>
      <c r="J39" s="1212"/>
      <c r="K39" s="1212"/>
    </row>
    <row r="40">
      <c r="A40" s="1199"/>
      <c r="B40" s="1191"/>
      <c r="C40" s="1228"/>
      <c r="D40" s="1193"/>
      <c r="E40" s="1227"/>
      <c r="F40" s="1195"/>
      <c r="G40" s="1222"/>
      <c r="H40" s="1223"/>
      <c r="I40" s="1224"/>
      <c r="J40" s="1212"/>
      <c r="K40" s="1212"/>
    </row>
    <row r="41">
      <c r="A41" s="1199"/>
      <c r="B41" s="1191"/>
      <c r="C41" s="1192"/>
      <c r="D41" s="1193"/>
      <c r="E41" s="1227"/>
      <c r="F41" s="1195"/>
      <c r="G41" s="1222"/>
      <c r="H41" s="1223"/>
      <c r="I41" s="1224"/>
      <c r="J41" s="1212"/>
      <c r="K41" s="1212"/>
    </row>
    <row r="42">
      <c r="A42" s="1199"/>
      <c r="B42" s="1191"/>
      <c r="C42" s="1228"/>
      <c r="D42" s="1193"/>
      <c r="E42" s="1218"/>
      <c r="F42" s="1195"/>
      <c r="G42" s="1222"/>
      <c r="H42" s="1223"/>
      <c r="I42" s="1224"/>
      <c r="J42" s="1212"/>
      <c r="K42" s="1212"/>
    </row>
    <row r="43">
      <c r="A43" s="1199"/>
      <c r="B43" s="1191"/>
      <c r="C43" s="1228"/>
      <c r="D43" s="1229"/>
      <c r="E43" s="1218"/>
      <c r="F43" s="1195"/>
      <c r="G43" s="1222"/>
      <c r="H43" s="1223"/>
      <c r="I43" s="1224"/>
      <c r="J43" s="1203"/>
      <c r="K43" s="1203"/>
    </row>
    <row r="44">
      <c r="A44" s="1199"/>
      <c r="B44" s="1191"/>
      <c r="C44" s="1228"/>
      <c r="D44" s="1229"/>
      <c r="E44" s="1218"/>
      <c r="F44" s="1195"/>
      <c r="G44" s="1222"/>
      <c r="H44" s="1223"/>
      <c r="I44" s="1224"/>
      <c r="J44" s="1203"/>
      <c r="K44" s="1203"/>
    </row>
    <row r="45">
      <c r="A45" s="1199"/>
      <c r="B45" s="1191"/>
      <c r="C45" s="1192"/>
      <c r="D45" s="1229"/>
      <c r="E45" s="1218"/>
      <c r="F45" s="1195"/>
      <c r="G45" s="1222"/>
      <c r="H45" s="1223"/>
      <c r="I45" s="1224"/>
      <c r="J45" s="1203"/>
      <c r="K45" s="1203"/>
    </row>
    <row r="46">
      <c r="A46" s="1199"/>
      <c r="B46" s="1191"/>
      <c r="C46" s="1192"/>
      <c r="D46" s="1229"/>
      <c r="E46" s="1218"/>
      <c r="F46" s="1195"/>
      <c r="G46" s="1222"/>
      <c r="H46" s="1223"/>
      <c r="I46" s="1224"/>
      <c r="J46" s="1212"/>
      <c r="K46" s="1212"/>
    </row>
    <row r="47">
      <c r="A47" s="1199"/>
      <c r="B47" s="1219"/>
      <c r="C47" s="1192"/>
      <c r="D47" s="1229"/>
      <c r="E47" s="1218"/>
      <c r="F47" s="1207"/>
      <c r="G47" s="1201"/>
      <c r="H47" s="1216"/>
      <c r="I47" s="1211"/>
      <c r="J47" s="1212"/>
      <c r="K47" s="1212"/>
    </row>
    <row r="48">
      <c r="A48" s="1199"/>
      <c r="B48" s="1219"/>
      <c r="C48" s="1192"/>
      <c r="D48" s="1229"/>
      <c r="E48" s="1230"/>
      <c r="F48" s="1207"/>
      <c r="G48" s="1201"/>
      <c r="H48" s="1216"/>
      <c r="I48" s="1211"/>
      <c r="J48" s="1212"/>
      <c r="K48" s="1212"/>
    </row>
    <row r="49">
      <c r="A49" s="1199"/>
      <c r="B49" s="1219"/>
      <c r="C49" s="1192"/>
      <c r="D49" s="1229"/>
      <c r="E49" s="1230"/>
      <c r="F49" s="1195"/>
      <c r="G49" s="1231"/>
      <c r="H49" s="1223"/>
      <c r="I49" s="1224"/>
      <c r="J49" s="1212"/>
      <c r="K49" s="1212"/>
    </row>
    <row r="50">
      <c r="A50" s="1199"/>
      <c r="B50" s="1219"/>
      <c r="C50" s="1192"/>
      <c r="D50" s="1229"/>
      <c r="E50" s="1230"/>
      <c r="F50" s="1195"/>
      <c r="G50" s="1231"/>
      <c r="H50" s="1223"/>
      <c r="I50" s="1224"/>
      <c r="J50" s="1212"/>
      <c r="K50" s="1212"/>
    </row>
    <row r="51">
      <c r="A51" s="1199"/>
      <c r="B51" s="1219"/>
      <c r="C51" s="1192"/>
      <c r="D51" s="1229"/>
      <c r="E51" s="1230"/>
      <c r="F51" s="1195"/>
      <c r="G51" s="1231"/>
      <c r="H51" s="1223"/>
      <c r="I51" s="1224"/>
      <c r="J51" s="1212"/>
      <c r="K51" s="1212"/>
    </row>
    <row r="52">
      <c r="A52" s="1199"/>
      <c r="B52" s="1219"/>
      <c r="C52" s="1192"/>
      <c r="D52" s="1229"/>
      <c r="E52" s="1230"/>
      <c r="F52" s="1195"/>
      <c r="G52" s="1222"/>
      <c r="H52" s="1223"/>
      <c r="I52" s="1224"/>
      <c r="J52" s="1212"/>
      <c r="K52" s="1212"/>
    </row>
    <row r="53">
      <c r="A53" s="1199"/>
      <c r="B53" s="1219"/>
      <c r="C53" s="1192"/>
      <c r="D53" s="1229"/>
      <c r="E53" s="1230"/>
      <c r="F53" s="1195"/>
      <c r="G53" s="1222"/>
      <c r="H53" s="1223"/>
      <c r="I53" s="1224"/>
      <c r="J53" s="1212"/>
      <c r="K53" s="1212"/>
    </row>
    <row r="54">
      <c r="A54" s="1199"/>
      <c r="B54" s="1219"/>
      <c r="C54" s="1192"/>
      <c r="D54" s="1229"/>
      <c r="E54" s="1230"/>
      <c r="F54" s="1195"/>
      <c r="G54" s="1222"/>
      <c r="H54" s="1223"/>
      <c r="I54" s="1224"/>
      <c r="J54" s="1212"/>
      <c r="K54" s="1212"/>
    </row>
    <row r="55">
      <c r="A55" s="1232"/>
      <c r="B55" s="1233"/>
      <c r="C55" s="1192"/>
      <c r="D55" s="1229"/>
      <c r="E55" s="1234"/>
      <c r="F55" s="1195"/>
      <c r="G55" s="1222"/>
      <c r="H55" s="1223"/>
      <c r="I55" s="1224"/>
      <c r="J55" s="1212"/>
      <c r="K55" s="1212"/>
    </row>
    <row r="56">
      <c r="A56" s="1199"/>
      <c r="B56" s="1233"/>
      <c r="C56" s="1235"/>
      <c r="D56" s="1229"/>
      <c r="E56" s="1236"/>
      <c r="F56" s="1195"/>
      <c r="G56" s="1222"/>
      <c r="H56" s="1223"/>
      <c r="I56" s="1198"/>
      <c r="J56" s="1212"/>
      <c r="K56" s="1212"/>
    </row>
    <row r="57">
      <c r="A57" s="1199"/>
      <c r="B57" s="1233"/>
      <c r="C57" s="1235"/>
      <c r="D57" s="1193"/>
      <c r="E57" s="1237"/>
      <c r="F57" s="1195"/>
      <c r="G57" s="1222"/>
      <c r="H57" s="1223"/>
      <c r="I57" s="1198"/>
      <c r="J57" s="1212"/>
      <c r="K57" s="1212"/>
    </row>
    <row r="58">
      <c r="A58" s="1212"/>
      <c r="B58" s="1212"/>
      <c r="C58" s="1238"/>
      <c r="D58" s="1238"/>
      <c r="E58" s="1239"/>
      <c r="F58" s="1238"/>
      <c r="G58" s="1240"/>
      <c r="H58" s="1238"/>
      <c r="I58" s="1238"/>
      <c r="J58" s="1212"/>
      <c r="K58" s="1212"/>
    </row>
    <row r="59">
      <c r="A59" s="1212"/>
      <c r="B59" s="1203"/>
      <c r="C59" s="1212"/>
      <c r="D59" s="1212"/>
      <c r="E59" s="1241"/>
      <c r="F59" s="1212"/>
      <c r="G59" s="1183"/>
      <c r="H59" s="1212"/>
      <c r="I59" s="1212"/>
      <c r="J59" s="1212"/>
      <c r="K59" s="1212"/>
    </row>
    <row r="60">
      <c r="A60" s="1212"/>
      <c r="B60" s="1203"/>
      <c r="C60" s="1203"/>
      <c r="D60" s="1212"/>
      <c r="E60" s="1242"/>
      <c r="F60" s="1212"/>
      <c r="G60" s="1183"/>
      <c r="H60" s="1212"/>
      <c r="I60" s="1212"/>
      <c r="J60" s="1212"/>
      <c r="K60" s="1212"/>
    </row>
    <row r="61">
      <c r="A61" s="1212"/>
      <c r="B61" s="1203"/>
      <c r="C61" s="1203"/>
      <c r="D61" s="1212"/>
      <c r="E61" s="1241"/>
      <c r="F61" s="1212"/>
      <c r="G61" s="1183"/>
      <c r="H61" s="1212"/>
      <c r="I61" s="1212"/>
      <c r="J61" s="1212"/>
      <c r="K61" s="1212"/>
    </row>
    <row r="62">
      <c r="A62" s="1212"/>
      <c r="B62" s="1203"/>
      <c r="C62" s="1203"/>
      <c r="D62" s="1212"/>
      <c r="E62" s="1241"/>
      <c r="F62" s="1212"/>
      <c r="G62" s="1183"/>
      <c r="H62" s="1212"/>
      <c r="I62" s="1212"/>
      <c r="J62" s="1212"/>
      <c r="K62" s="1212"/>
    </row>
    <row r="63">
      <c r="A63" s="1212"/>
      <c r="B63" s="1212"/>
      <c r="C63" s="1212"/>
      <c r="D63" s="1212"/>
      <c r="E63" s="1241"/>
      <c r="F63" s="1212"/>
      <c r="G63" s="1183"/>
      <c r="H63" s="1212"/>
      <c r="I63" s="1212"/>
      <c r="J63" s="1212"/>
      <c r="K63" s="1212"/>
    </row>
    <row r="64">
      <c r="A64" s="1212"/>
      <c r="B64" s="1212"/>
      <c r="C64" s="1212"/>
      <c r="D64" s="1212"/>
      <c r="E64" s="1241"/>
      <c r="F64" s="1212"/>
      <c r="G64" s="1183"/>
      <c r="H64" s="1212"/>
      <c r="I64" s="1212"/>
      <c r="J64" s="1212"/>
      <c r="K64" s="1212"/>
    </row>
    <row r="65">
      <c r="A65" s="1212"/>
      <c r="B65" s="1212"/>
      <c r="C65" s="1212"/>
      <c r="D65" s="1212"/>
      <c r="E65" s="1241"/>
      <c r="F65" s="1212"/>
      <c r="G65" s="1183"/>
      <c r="H65" s="1212"/>
      <c r="I65" s="1212"/>
      <c r="J65" s="1212"/>
      <c r="K65" s="1212"/>
    </row>
    <row r="66">
      <c r="A66" s="1212"/>
      <c r="B66" s="1212"/>
      <c r="C66" s="1212"/>
      <c r="D66" s="1212"/>
      <c r="E66" s="1243"/>
      <c r="F66" s="1212"/>
      <c r="G66" s="1212"/>
      <c r="H66" s="1212"/>
      <c r="I66" s="1212"/>
      <c r="J66" s="1212"/>
      <c r="K66" s="1212"/>
    </row>
  </sheetData>
  <conditionalFormatting sqref="E3:E55">
    <cfRule type="cellIs" dxfId="27" priority="1" operator="equal">
      <formula>"-"</formula>
    </cfRule>
  </conditionalFormatting>
  <conditionalFormatting sqref="G3:G57">
    <cfRule type="cellIs" dxfId="9" priority="2" operator="equal">
      <formula>"要否確認"</formula>
    </cfRule>
  </conditionalFormatting>
  <conditionalFormatting sqref="G3:G57">
    <cfRule type="cellIs" dxfId="9" priority="3" operator="equal">
      <formula>"作業完了"</formula>
    </cfRule>
  </conditionalFormatting>
  <conditionalFormatting sqref="F3:F57">
    <cfRule type="cellIs" dxfId="7" priority="4" operator="equal">
      <formula>"監修中"</formula>
    </cfRule>
  </conditionalFormatting>
  <conditionalFormatting sqref="F3:F57">
    <cfRule type="cellIs" dxfId="8" priority="5" operator="equal">
      <formula>"作業完了"</formula>
    </cfRule>
  </conditionalFormatting>
  <conditionalFormatting sqref="F3:F57">
    <cfRule type="cellIs" dxfId="9" priority="6" operator="equal">
      <formula>"作業中"</formula>
    </cfRule>
  </conditionalFormatting>
  <conditionalFormatting sqref="F3:F57">
    <cfRule type="cellIs" dxfId="10" priority="7" operator="equal">
      <formula>"未着手"</formula>
    </cfRule>
  </conditionalFormatting>
  <conditionalFormatting sqref="F3:F57">
    <cfRule type="cellIs" dxfId="12" priority="8" operator="equal">
      <formula>"不要"</formula>
    </cfRule>
  </conditionalFormatting>
  <conditionalFormatting sqref="F3:F57">
    <cfRule type="cellIs" dxfId="11" priority="9" operator="equal">
      <formula>"監修完了"</formula>
    </cfRule>
  </conditionalFormatting>
  <conditionalFormatting sqref="C3:C26 C28:C57">
    <cfRule type="containsText" dxfId="8" priority="10" operator="containsText" text="セリフ">
      <formula>NOT(ISERROR(SEARCH(("セリフ"),(C3))))</formula>
    </cfRule>
  </conditionalFormatting>
  <conditionalFormatting sqref="C3:C26 C28:C57">
    <cfRule type="containsText" dxfId="13"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3" priority="13" operator="containsText" text="チケット">
      <formula>NOT(ISERROR(SEARCH(("チケット"),(C3))))</formula>
    </cfRule>
  </conditionalFormatting>
  <conditionalFormatting sqref="C3:C26 C28:C57">
    <cfRule type="containsText" dxfId="5" priority="14" operator="containsText" text="ガチャ">
      <formula>NOT(ISERROR(SEARCH(("ガチャ"),(C3))))</formula>
    </cfRule>
  </conditionalFormatting>
  <conditionalFormatting sqref="C3:C26 C28:C57">
    <cfRule type="containsText" dxfId="13" priority="15" operator="containsText" text="覚醒素材">
      <formula>NOT(ISERROR(SEARCH(("覚醒素材"),(C3))))</formula>
    </cfRule>
  </conditionalFormatting>
  <conditionalFormatting sqref="C3:C26 C28:C57">
    <cfRule type="containsText" dxfId="14"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5"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88"/>
    <col customWidth="1" min="2" max="26" width="18.88"/>
    <col customWidth="1" min="27" max="28" width="4.75"/>
  </cols>
  <sheetData>
    <row r="1">
      <c r="A1" s="104"/>
      <c r="B1" s="41" t="s">
        <v>9</v>
      </c>
      <c r="C1" s="42"/>
      <c r="D1" s="42"/>
      <c r="E1" s="42"/>
      <c r="F1" s="42"/>
      <c r="G1" s="42"/>
      <c r="H1" s="42"/>
      <c r="I1" s="42"/>
      <c r="J1" s="42"/>
      <c r="K1" s="42"/>
      <c r="L1" s="42"/>
      <c r="M1" s="42"/>
      <c r="N1" s="42"/>
      <c r="O1" s="42"/>
      <c r="P1" s="42"/>
      <c r="Q1" s="42"/>
      <c r="R1" s="42"/>
      <c r="S1" s="42"/>
      <c r="T1" s="42"/>
      <c r="U1" s="42"/>
      <c r="V1" s="42"/>
      <c r="W1" s="42"/>
      <c r="X1" s="42"/>
      <c r="Y1" s="42"/>
      <c r="Z1" s="42"/>
      <c r="AA1" s="50"/>
      <c r="AB1" s="50"/>
    </row>
    <row r="2">
      <c r="A2" s="367"/>
      <c r="B2" s="367"/>
      <c r="C2" s="367"/>
      <c r="D2" s="367"/>
      <c r="E2" s="367"/>
      <c r="F2" s="367"/>
      <c r="G2" s="367"/>
      <c r="H2" s="367"/>
      <c r="I2" s="367"/>
      <c r="J2" s="367"/>
      <c r="K2" s="367"/>
      <c r="L2" s="367"/>
      <c r="M2" s="367"/>
      <c r="N2" s="367"/>
      <c r="O2" s="367"/>
      <c r="P2" s="367"/>
      <c r="Q2" s="367"/>
      <c r="R2" s="367"/>
      <c r="S2" s="367"/>
      <c r="T2" s="367"/>
      <c r="U2" s="367"/>
      <c r="V2" s="367"/>
      <c r="W2" s="367"/>
      <c r="X2" s="367"/>
      <c r="Y2" s="367"/>
      <c r="Z2" s="367"/>
      <c r="AA2" s="319"/>
      <c r="AB2" s="319"/>
    </row>
    <row r="3">
      <c r="A3" s="346"/>
      <c r="B3" s="1244" t="s">
        <v>830</v>
      </c>
      <c r="C3" s="331"/>
      <c r="D3" s="331"/>
      <c r="E3" s="331"/>
      <c r="F3" s="331"/>
      <c r="G3" s="331"/>
      <c r="H3" s="331"/>
      <c r="I3" s="331"/>
      <c r="J3" s="331"/>
      <c r="K3" s="331"/>
      <c r="L3" s="331"/>
      <c r="M3" s="331"/>
      <c r="N3" s="331"/>
      <c r="O3" s="331"/>
      <c r="P3" s="331"/>
      <c r="Q3" s="331"/>
      <c r="R3" s="331"/>
      <c r="S3" s="331"/>
      <c r="T3" s="331"/>
      <c r="U3" s="331"/>
      <c r="V3" s="331"/>
      <c r="W3" s="331"/>
      <c r="X3" s="331"/>
      <c r="Y3" s="331"/>
      <c r="Z3" s="331"/>
      <c r="AA3" s="319"/>
      <c r="AB3" s="319"/>
    </row>
    <row r="4">
      <c r="A4" s="329"/>
      <c r="B4" s="319"/>
      <c r="C4" s="319"/>
      <c r="D4" s="319"/>
      <c r="E4" s="319"/>
      <c r="F4" s="319"/>
      <c r="G4" s="319"/>
      <c r="H4" s="319"/>
      <c r="I4" s="319"/>
      <c r="J4" s="319"/>
      <c r="K4" s="319"/>
      <c r="L4" s="319"/>
      <c r="M4" s="319"/>
      <c r="N4" s="319"/>
      <c r="O4" s="319"/>
      <c r="P4" s="319"/>
      <c r="Q4" s="319"/>
      <c r="R4" s="319"/>
      <c r="S4" s="319"/>
      <c r="T4" s="319"/>
      <c r="U4" s="319"/>
      <c r="V4" s="319"/>
      <c r="W4" s="319"/>
      <c r="X4" s="319"/>
      <c r="Y4" s="319"/>
      <c r="Z4" s="319"/>
      <c r="AA4" s="319"/>
      <c r="AB4" s="319"/>
    </row>
    <row r="5" ht="25.5" customHeight="1">
      <c r="A5" s="1245"/>
      <c r="B5" s="321" t="s">
        <v>831</v>
      </c>
      <c r="C5" s="321" t="s">
        <v>180</v>
      </c>
      <c r="D5" s="321" t="s">
        <v>171</v>
      </c>
      <c r="E5" s="321" t="s">
        <v>181</v>
      </c>
      <c r="F5" s="321" t="s">
        <v>182</v>
      </c>
      <c r="G5" s="321" t="s">
        <v>168</v>
      </c>
      <c r="H5" s="321" t="s">
        <v>169</v>
      </c>
      <c r="I5" s="321" t="s">
        <v>170</v>
      </c>
      <c r="J5" s="321" t="s">
        <v>184</v>
      </c>
      <c r="K5" s="321" t="s">
        <v>183</v>
      </c>
      <c r="L5" s="321" t="s">
        <v>409</v>
      </c>
      <c r="M5" s="321" t="s">
        <v>410</v>
      </c>
      <c r="N5" s="321" t="s">
        <v>411</v>
      </c>
      <c r="O5" s="341" t="s">
        <v>832</v>
      </c>
      <c r="P5" s="341" t="s">
        <v>833</v>
      </c>
      <c r="Q5" s="341" t="s">
        <v>834</v>
      </c>
      <c r="R5" s="341" t="s">
        <v>835</v>
      </c>
      <c r="S5" s="341" t="s">
        <v>836</v>
      </c>
      <c r="T5" s="341" t="s">
        <v>837</v>
      </c>
      <c r="U5" s="341" t="s">
        <v>838</v>
      </c>
      <c r="V5" s="341" t="s">
        <v>839</v>
      </c>
      <c r="W5" s="341" t="s">
        <v>840</v>
      </c>
      <c r="X5" s="341" t="s">
        <v>841</v>
      </c>
      <c r="Y5" s="341" t="s">
        <v>842</v>
      </c>
      <c r="Z5" s="341" t="s">
        <v>843</v>
      </c>
      <c r="AA5" s="1246"/>
      <c r="AB5" s="1246"/>
    </row>
    <row r="6">
      <c r="A6" s="346"/>
      <c r="B6" s="1247" t="s">
        <v>844</v>
      </c>
      <c r="C6" s="345">
        <v>100.0</v>
      </c>
      <c r="D6" s="345">
        <v>15000.0</v>
      </c>
      <c r="E6" s="345">
        <v>3.0</v>
      </c>
      <c r="F6" s="345">
        <v>2.0</v>
      </c>
      <c r="G6" s="345">
        <v>15.0</v>
      </c>
      <c r="H6" s="345">
        <v>4.0</v>
      </c>
      <c r="I6" s="324">
        <v>0.0</v>
      </c>
      <c r="J6" s="345">
        <v>600.0</v>
      </c>
      <c r="K6" s="324">
        <v>0.0</v>
      </c>
      <c r="L6" s="345">
        <v>600.0</v>
      </c>
      <c r="M6" s="345">
        <v>0.0</v>
      </c>
      <c r="N6" s="324">
        <v>0.0</v>
      </c>
      <c r="O6" s="355">
        <v>0.0</v>
      </c>
      <c r="P6" s="355">
        <v>0.0</v>
      </c>
      <c r="Q6" s="355">
        <v>0.0</v>
      </c>
      <c r="R6" s="355">
        <v>0.0</v>
      </c>
      <c r="S6" s="355">
        <v>0.0</v>
      </c>
      <c r="T6" s="355">
        <v>0.0</v>
      </c>
      <c r="U6" s="355">
        <v>0.0</v>
      </c>
      <c r="V6" s="355">
        <v>0.0</v>
      </c>
      <c r="W6" s="355">
        <v>0.0</v>
      </c>
      <c r="X6" s="355"/>
      <c r="Y6" s="355">
        <v>0.0</v>
      </c>
      <c r="Z6" s="355">
        <v>0.0</v>
      </c>
      <c r="AA6" s="1248"/>
      <c r="AB6" s="1248"/>
    </row>
    <row r="7">
      <c r="A7" s="346"/>
      <c r="B7" s="1247" t="s">
        <v>845</v>
      </c>
      <c r="C7" s="345">
        <v>480.0</v>
      </c>
      <c r="D7" s="345">
        <v>4500.0</v>
      </c>
      <c r="E7" s="326">
        <v>0.0</v>
      </c>
      <c r="F7" s="326">
        <v>0.0</v>
      </c>
      <c r="G7" s="326">
        <v>0.0</v>
      </c>
      <c r="H7" s="326">
        <v>0.0</v>
      </c>
      <c r="I7" s="326">
        <v>0.0</v>
      </c>
      <c r="J7" s="326">
        <v>0.0</v>
      </c>
      <c r="K7" s="326">
        <v>0.0</v>
      </c>
      <c r="L7" s="326">
        <v>0.0</v>
      </c>
      <c r="M7" s="326">
        <v>0.0</v>
      </c>
      <c r="N7" s="326">
        <v>0.0</v>
      </c>
      <c r="O7" s="355">
        <v>0.0</v>
      </c>
      <c r="P7" s="355">
        <v>0.0</v>
      </c>
      <c r="Q7" s="355">
        <v>0.0</v>
      </c>
      <c r="R7" s="355">
        <v>0.0</v>
      </c>
      <c r="S7" s="355">
        <v>0.0</v>
      </c>
      <c r="T7" s="355">
        <v>0.0</v>
      </c>
      <c r="U7" s="355">
        <v>0.0</v>
      </c>
      <c r="V7" s="355">
        <v>0.0</v>
      </c>
      <c r="W7" s="355">
        <v>0.0</v>
      </c>
      <c r="X7" s="355"/>
      <c r="Y7" s="355">
        <v>0.0</v>
      </c>
      <c r="Z7" s="355">
        <v>0.0</v>
      </c>
      <c r="AA7" s="1248"/>
      <c r="AB7" s="1248"/>
    </row>
    <row r="8">
      <c r="A8" s="346"/>
      <c r="B8" s="1249" t="s">
        <v>846</v>
      </c>
      <c r="C8" s="345">
        <v>240.0</v>
      </c>
      <c r="D8" s="345">
        <v>2800.0</v>
      </c>
      <c r="E8" s="326">
        <v>0.0</v>
      </c>
      <c r="F8" s="326">
        <v>0.0</v>
      </c>
      <c r="G8" s="326">
        <v>15.0</v>
      </c>
      <c r="H8" s="326">
        <v>5.0</v>
      </c>
      <c r="I8" s="345">
        <v>1.0</v>
      </c>
      <c r="J8" s="326">
        <v>0.0</v>
      </c>
      <c r="K8" s="326">
        <v>0.0</v>
      </c>
      <c r="L8" s="326">
        <v>0.0</v>
      </c>
      <c r="M8" s="326">
        <v>0.0</v>
      </c>
      <c r="N8" s="326">
        <v>0.0</v>
      </c>
      <c r="O8" s="312">
        <v>75.0</v>
      </c>
      <c r="P8" s="307">
        <v>0.0</v>
      </c>
      <c r="Q8" s="307">
        <v>1100.0</v>
      </c>
      <c r="R8" s="307">
        <v>0.0</v>
      </c>
      <c r="S8" s="355">
        <v>1.0</v>
      </c>
      <c r="T8" s="355">
        <v>0.0</v>
      </c>
      <c r="U8" s="355">
        <v>0.0</v>
      </c>
      <c r="V8" s="355">
        <v>0.0</v>
      </c>
      <c r="W8" s="355">
        <v>0.0</v>
      </c>
      <c r="X8" s="355"/>
      <c r="Y8" s="355">
        <v>0.0</v>
      </c>
      <c r="Z8" s="355">
        <v>0.0</v>
      </c>
      <c r="AA8" s="1248"/>
      <c r="AB8" s="1248"/>
    </row>
    <row r="9">
      <c r="A9" s="285"/>
      <c r="B9" s="1249" t="s">
        <v>847</v>
      </c>
      <c r="C9" s="345">
        <v>240.0</v>
      </c>
      <c r="D9" s="345">
        <v>2800.0</v>
      </c>
      <c r="E9" s="324">
        <v>0.0</v>
      </c>
      <c r="F9" s="324">
        <v>0.0</v>
      </c>
      <c r="G9" s="324">
        <v>15.0</v>
      </c>
      <c r="H9" s="324">
        <v>5.0</v>
      </c>
      <c r="I9" s="345">
        <v>1.0</v>
      </c>
      <c r="J9" s="324">
        <v>0.0</v>
      </c>
      <c r="K9" s="324">
        <v>0.0</v>
      </c>
      <c r="L9" s="324">
        <v>0.0</v>
      </c>
      <c r="M9" s="324">
        <v>0.0</v>
      </c>
      <c r="N9" s="324">
        <v>0.0</v>
      </c>
      <c r="O9" s="307">
        <v>0.0</v>
      </c>
      <c r="P9" s="312">
        <v>75.0</v>
      </c>
      <c r="Q9" s="307">
        <v>0.0</v>
      </c>
      <c r="R9" s="307">
        <v>1100.0</v>
      </c>
      <c r="S9" s="350">
        <v>0.0</v>
      </c>
      <c r="T9" s="350">
        <v>1.0</v>
      </c>
      <c r="U9" s="350">
        <v>0.0</v>
      </c>
      <c r="V9" s="350">
        <v>0.0</v>
      </c>
      <c r="W9" s="350">
        <v>0.0</v>
      </c>
      <c r="X9" s="350"/>
      <c r="Y9" s="350">
        <v>0.0</v>
      </c>
      <c r="Z9" s="350">
        <v>0.0</v>
      </c>
      <c r="AA9" s="1250"/>
      <c r="AB9" s="1250"/>
    </row>
    <row r="10">
      <c r="A10" s="346"/>
      <c r="B10" s="1247" t="s">
        <v>848</v>
      </c>
      <c r="C10" s="345">
        <v>0.0</v>
      </c>
      <c r="D10" s="345">
        <v>0.0</v>
      </c>
      <c r="E10" s="345">
        <v>4.0</v>
      </c>
      <c r="F10" s="326">
        <v>0.0</v>
      </c>
      <c r="G10" s="326">
        <v>0.0</v>
      </c>
      <c r="H10" s="326">
        <v>0.0</v>
      </c>
      <c r="I10" s="326">
        <v>0.0</v>
      </c>
      <c r="J10" s="326">
        <v>0.0</v>
      </c>
      <c r="K10" s="326">
        <v>0.0</v>
      </c>
      <c r="L10" s="326">
        <v>0.0</v>
      </c>
      <c r="M10" s="326">
        <v>0.0</v>
      </c>
      <c r="N10" s="326">
        <v>0.0</v>
      </c>
      <c r="O10" s="307">
        <v>0.0</v>
      </c>
      <c r="P10" s="307">
        <v>0.0</v>
      </c>
      <c r="Q10" s="307">
        <v>0.0</v>
      </c>
      <c r="R10" s="307">
        <v>0.0</v>
      </c>
      <c r="S10" s="355">
        <v>0.0</v>
      </c>
      <c r="T10" s="355">
        <v>0.0</v>
      </c>
      <c r="U10" s="307">
        <v>50.0</v>
      </c>
      <c r="V10" s="307">
        <v>50.0</v>
      </c>
      <c r="W10" s="307">
        <v>50.0</v>
      </c>
      <c r="X10" s="355"/>
      <c r="Y10" s="355">
        <v>0.0</v>
      </c>
      <c r="Z10" s="355">
        <v>0.0</v>
      </c>
      <c r="AA10" s="1248"/>
      <c r="AB10" s="1248"/>
    </row>
    <row r="11">
      <c r="A11" s="346"/>
      <c r="B11" s="1247" t="s">
        <v>849</v>
      </c>
      <c r="C11" s="326">
        <v>200.0</v>
      </c>
      <c r="D11" s="345">
        <v>900.0</v>
      </c>
      <c r="E11" s="345">
        <v>0.0</v>
      </c>
      <c r="F11" s="345">
        <v>3.0</v>
      </c>
      <c r="G11" s="326">
        <v>0.0</v>
      </c>
      <c r="H11" s="326">
        <v>0.0</v>
      </c>
      <c r="I11" s="326">
        <v>0.0</v>
      </c>
      <c r="J11" s="326">
        <v>0.0</v>
      </c>
      <c r="K11" s="326">
        <v>0.0</v>
      </c>
      <c r="L11" s="326">
        <v>0.0</v>
      </c>
      <c r="M11" s="326">
        <v>0.0</v>
      </c>
      <c r="N11" s="326">
        <v>0.0</v>
      </c>
      <c r="O11" s="355">
        <v>0.0</v>
      </c>
      <c r="P11" s="355">
        <v>0.0</v>
      </c>
      <c r="Q11" s="355">
        <v>0.0</v>
      </c>
      <c r="R11" s="355">
        <v>0.0</v>
      </c>
      <c r="S11" s="355">
        <v>0.0</v>
      </c>
      <c r="T11" s="355">
        <v>0.0</v>
      </c>
      <c r="U11" s="355">
        <v>0.0</v>
      </c>
      <c r="V11" s="355">
        <v>0.0</v>
      </c>
      <c r="W11" s="355">
        <v>0.0</v>
      </c>
      <c r="X11" s="307"/>
      <c r="Y11" s="307">
        <v>1.0</v>
      </c>
      <c r="Z11" s="307">
        <v>1.0</v>
      </c>
      <c r="AA11" s="1248"/>
      <c r="AB11" s="1248"/>
    </row>
    <row r="12">
      <c r="A12" s="346"/>
      <c r="B12" s="1247" t="s">
        <v>676</v>
      </c>
      <c r="C12" s="324">
        <v>100.0</v>
      </c>
      <c r="D12" s="324">
        <v>25000.0</v>
      </c>
      <c r="E12" s="345">
        <v>8.0</v>
      </c>
      <c r="F12" s="324">
        <v>3.0</v>
      </c>
      <c r="G12" s="324">
        <v>5.0</v>
      </c>
      <c r="H12" s="324">
        <v>15.0</v>
      </c>
      <c r="I12" s="324">
        <v>2.0</v>
      </c>
      <c r="J12" s="324">
        <v>200.0</v>
      </c>
      <c r="K12" s="324">
        <v>0.0</v>
      </c>
      <c r="L12" s="345">
        <v>200.0</v>
      </c>
      <c r="M12" s="345">
        <v>0.0</v>
      </c>
      <c r="N12" s="345">
        <v>0.0</v>
      </c>
      <c r="O12" s="307">
        <v>175.0</v>
      </c>
      <c r="P12" s="307">
        <v>175.0</v>
      </c>
      <c r="Q12" s="307">
        <v>850.0</v>
      </c>
      <c r="R12" s="307">
        <v>850.0</v>
      </c>
      <c r="S12" s="355">
        <v>0.0</v>
      </c>
      <c r="T12" s="355">
        <v>0.0</v>
      </c>
      <c r="U12" s="350"/>
      <c r="V12" s="350"/>
      <c r="W12" s="350"/>
      <c r="X12" s="307">
        <v>1.0</v>
      </c>
      <c r="Y12" s="350"/>
      <c r="Z12" s="350"/>
      <c r="AA12" s="1248"/>
      <c r="AB12" s="1248"/>
    </row>
    <row r="13">
      <c r="A13" s="211"/>
      <c r="B13" s="1251" t="s">
        <v>850</v>
      </c>
      <c r="C13" s="355">
        <v>750.0</v>
      </c>
      <c r="D13" s="355">
        <v>65300.0</v>
      </c>
      <c r="E13" s="355">
        <v>0.0</v>
      </c>
      <c r="F13" s="355">
        <v>0.0</v>
      </c>
      <c r="G13" s="355">
        <v>30.0</v>
      </c>
      <c r="H13" s="355">
        <v>15.0</v>
      </c>
      <c r="I13" s="355">
        <v>1.0</v>
      </c>
      <c r="J13" s="355">
        <v>3.0</v>
      </c>
      <c r="K13" s="355">
        <v>3.0</v>
      </c>
      <c r="L13" s="355">
        <v>3.0</v>
      </c>
      <c r="M13" s="355">
        <v>3.0</v>
      </c>
      <c r="N13" s="355">
        <v>3.0</v>
      </c>
      <c r="O13" s="355">
        <v>0.0</v>
      </c>
      <c r="P13" s="355">
        <v>0.0</v>
      </c>
      <c r="Q13" s="355">
        <v>0.0</v>
      </c>
      <c r="R13" s="355">
        <v>0.0</v>
      </c>
      <c r="S13" s="355">
        <v>0.0</v>
      </c>
      <c r="T13" s="355">
        <v>0.0</v>
      </c>
      <c r="U13" s="355">
        <v>0.0</v>
      </c>
      <c r="V13" s="355">
        <v>0.0</v>
      </c>
      <c r="W13" s="355">
        <v>0.0</v>
      </c>
      <c r="X13" s="355"/>
      <c r="Y13" s="355">
        <v>0.0</v>
      </c>
      <c r="Z13" s="355">
        <v>0.0</v>
      </c>
      <c r="AA13" s="1248"/>
      <c r="AB13" s="211"/>
    </row>
    <row r="14" ht="5.25" customHeight="1">
      <c r="A14" s="346"/>
      <c r="B14" s="319"/>
      <c r="C14" s="319"/>
      <c r="D14" s="319"/>
      <c r="E14" s="319"/>
      <c r="F14" s="319"/>
      <c r="G14" s="319"/>
      <c r="H14" s="319"/>
      <c r="I14" s="319"/>
      <c r="J14" s="1252"/>
      <c r="K14" s="319"/>
      <c r="L14" s="1253">
        <v>0.0</v>
      </c>
      <c r="M14" s="319"/>
      <c r="N14" s="319"/>
      <c r="O14" s="329"/>
      <c r="P14" s="329"/>
      <c r="Q14" s="329"/>
      <c r="R14" s="329"/>
      <c r="S14" s="329"/>
      <c r="T14" s="329"/>
      <c r="U14" s="329"/>
      <c r="V14" s="329"/>
      <c r="W14" s="329"/>
      <c r="X14" s="329"/>
      <c r="Y14" s="329"/>
      <c r="Z14" s="329"/>
      <c r="AA14" s="329"/>
      <c r="AB14" s="329"/>
    </row>
    <row r="15">
      <c r="A15" s="346"/>
      <c r="B15" s="1254" t="s">
        <v>851</v>
      </c>
      <c r="C15" s="326">
        <f t="shared" ref="C15:Z15" si="1">SUM(C6:C13)</f>
        <v>2110</v>
      </c>
      <c r="D15" s="326">
        <f t="shared" si="1"/>
        <v>116300</v>
      </c>
      <c r="E15" s="326">
        <f t="shared" si="1"/>
        <v>15</v>
      </c>
      <c r="F15" s="326">
        <f t="shared" si="1"/>
        <v>8</v>
      </c>
      <c r="G15" s="326">
        <f t="shared" si="1"/>
        <v>80</v>
      </c>
      <c r="H15" s="326">
        <f t="shared" si="1"/>
        <v>44</v>
      </c>
      <c r="I15" s="326">
        <f t="shared" si="1"/>
        <v>5</v>
      </c>
      <c r="J15" s="326">
        <f t="shared" si="1"/>
        <v>803</v>
      </c>
      <c r="K15" s="326">
        <f t="shared" si="1"/>
        <v>3</v>
      </c>
      <c r="L15" s="326">
        <f t="shared" si="1"/>
        <v>803</v>
      </c>
      <c r="M15" s="326">
        <f t="shared" si="1"/>
        <v>3</v>
      </c>
      <c r="N15" s="326">
        <f t="shared" si="1"/>
        <v>3</v>
      </c>
      <c r="O15" s="326">
        <f t="shared" si="1"/>
        <v>250</v>
      </c>
      <c r="P15" s="326">
        <f t="shared" si="1"/>
        <v>250</v>
      </c>
      <c r="Q15" s="326">
        <f t="shared" si="1"/>
        <v>1950</v>
      </c>
      <c r="R15" s="326">
        <f t="shared" si="1"/>
        <v>1950</v>
      </c>
      <c r="S15" s="326">
        <f t="shared" si="1"/>
        <v>1</v>
      </c>
      <c r="T15" s="326">
        <f t="shared" si="1"/>
        <v>1</v>
      </c>
      <c r="U15" s="326">
        <f t="shared" si="1"/>
        <v>50</v>
      </c>
      <c r="V15" s="326">
        <f t="shared" si="1"/>
        <v>50</v>
      </c>
      <c r="W15" s="326">
        <f t="shared" si="1"/>
        <v>50</v>
      </c>
      <c r="X15" s="326">
        <f t="shared" si="1"/>
        <v>1</v>
      </c>
      <c r="Y15" s="326">
        <f t="shared" si="1"/>
        <v>1</v>
      </c>
      <c r="Z15" s="326">
        <f t="shared" si="1"/>
        <v>1</v>
      </c>
      <c r="AA15" s="1253"/>
      <c r="AB15" s="1253"/>
    </row>
    <row r="16">
      <c r="A16" s="346"/>
      <c r="B16" s="1254" t="s">
        <v>852</v>
      </c>
      <c r="C16" s="326">
        <v>2130.0</v>
      </c>
      <c r="D16" s="326">
        <v>109200.0</v>
      </c>
      <c r="E16" s="326">
        <v>9.0</v>
      </c>
      <c r="F16" s="326">
        <v>4.0</v>
      </c>
      <c r="G16" s="326">
        <v>75.0</v>
      </c>
      <c r="H16" s="326">
        <v>42.0</v>
      </c>
      <c r="I16" s="326">
        <v>5.0</v>
      </c>
      <c r="J16" s="326">
        <v>603.0</v>
      </c>
      <c r="K16" s="326">
        <v>3.0</v>
      </c>
      <c r="L16" s="326">
        <v>3.0</v>
      </c>
      <c r="M16" s="326">
        <v>603.0</v>
      </c>
      <c r="N16" s="326">
        <v>3.0</v>
      </c>
      <c r="O16" s="326">
        <v>250.0</v>
      </c>
      <c r="P16" s="326">
        <v>250.0</v>
      </c>
      <c r="Q16" s="326">
        <v>1950.0</v>
      </c>
      <c r="R16" s="326">
        <v>1950.0</v>
      </c>
      <c r="S16" s="326">
        <v>1.0</v>
      </c>
      <c r="T16" s="326">
        <v>1.0</v>
      </c>
      <c r="U16" s="326">
        <v>50.0</v>
      </c>
      <c r="V16" s="345">
        <v>50.0</v>
      </c>
      <c r="W16" s="326">
        <v>50.0</v>
      </c>
      <c r="X16" s="326"/>
      <c r="Y16" s="326"/>
      <c r="Z16" s="326"/>
      <c r="AA16" s="1253"/>
      <c r="AB16" s="1253"/>
    </row>
    <row r="17">
      <c r="A17" s="346"/>
      <c r="B17" s="1255" t="s">
        <v>853</v>
      </c>
      <c r="C17" s="307">
        <v>2170.0</v>
      </c>
      <c r="D17" s="307">
        <v>107800.0</v>
      </c>
      <c r="E17" s="307">
        <v>9.0</v>
      </c>
      <c r="F17" s="307">
        <v>5.0</v>
      </c>
      <c r="G17" s="307">
        <v>70.0</v>
      </c>
      <c r="H17" s="307">
        <v>35.0</v>
      </c>
      <c r="I17" s="307">
        <v>6.0</v>
      </c>
      <c r="J17" s="307">
        <v>203.0</v>
      </c>
      <c r="K17" s="307">
        <v>3.0</v>
      </c>
      <c r="L17" s="307">
        <v>203.0</v>
      </c>
      <c r="M17" s="307">
        <v>603.0</v>
      </c>
      <c r="N17" s="307">
        <v>3.0</v>
      </c>
      <c r="O17" s="307">
        <v>250.0</v>
      </c>
      <c r="P17" s="307">
        <v>250.0</v>
      </c>
      <c r="Q17" s="307">
        <v>1950.0</v>
      </c>
      <c r="R17" s="307">
        <v>1950.0</v>
      </c>
      <c r="S17" s="307">
        <v>1.0</v>
      </c>
      <c r="T17" s="307">
        <v>1.0</v>
      </c>
      <c r="U17" s="307">
        <v>50.0</v>
      </c>
      <c r="V17" s="307">
        <v>50.0</v>
      </c>
      <c r="W17" s="307">
        <v>50.0</v>
      </c>
      <c r="X17" s="307"/>
      <c r="Y17" s="307"/>
      <c r="Z17" s="307"/>
      <c r="AA17" s="329"/>
      <c r="AB17" s="329"/>
    </row>
    <row r="18">
      <c r="A18" s="211"/>
      <c r="B18" s="1255" t="s">
        <v>854</v>
      </c>
      <c r="C18" s="307">
        <v>2150.0</v>
      </c>
      <c r="D18" s="307">
        <v>101450.0</v>
      </c>
      <c r="E18" s="307">
        <v>8.0</v>
      </c>
      <c r="F18" s="307">
        <v>5.0</v>
      </c>
      <c r="G18" s="307">
        <v>70.0</v>
      </c>
      <c r="H18" s="307">
        <v>43.0</v>
      </c>
      <c r="I18" s="307">
        <v>5.0</v>
      </c>
      <c r="J18" s="307">
        <v>3.0</v>
      </c>
      <c r="K18" s="307">
        <v>3.0</v>
      </c>
      <c r="L18" s="307">
        <v>3.0</v>
      </c>
      <c r="M18" s="307">
        <v>903.0</v>
      </c>
      <c r="N18" s="307">
        <v>3.0</v>
      </c>
      <c r="O18" s="307">
        <v>250.0</v>
      </c>
      <c r="P18" s="307">
        <v>250.0</v>
      </c>
      <c r="Q18" s="307">
        <v>1950.0</v>
      </c>
      <c r="R18" s="307">
        <v>1950.0</v>
      </c>
      <c r="S18" s="307">
        <v>1.0</v>
      </c>
      <c r="T18" s="307">
        <v>1.0</v>
      </c>
      <c r="U18" s="307">
        <v>50.0</v>
      </c>
      <c r="V18" s="307">
        <v>50.0</v>
      </c>
      <c r="W18" s="307">
        <v>50.0</v>
      </c>
      <c r="X18" s="307"/>
      <c r="Y18" s="307"/>
      <c r="Z18" s="307"/>
      <c r="AA18" s="211"/>
      <c r="AB18" s="211"/>
    </row>
    <row r="19">
      <c r="A19" s="346"/>
      <c r="B19" s="319"/>
      <c r="C19" s="319"/>
      <c r="D19" s="1256" t="s">
        <v>855</v>
      </c>
      <c r="E19" s="1256" t="s">
        <v>856</v>
      </c>
      <c r="F19" s="319"/>
      <c r="G19" s="319"/>
      <c r="H19" s="319"/>
      <c r="I19" s="319"/>
      <c r="J19" s="319" t="s">
        <v>857</v>
      </c>
      <c r="K19" s="319"/>
      <c r="L19" s="319"/>
      <c r="M19" s="319"/>
      <c r="N19" s="319"/>
      <c r="O19" s="1256" t="s">
        <v>858</v>
      </c>
      <c r="P19" s="1256" t="s">
        <v>858</v>
      </c>
      <c r="Q19" s="319"/>
      <c r="R19" s="319"/>
      <c r="S19" s="1256" t="s">
        <v>858</v>
      </c>
      <c r="T19" s="1256" t="s">
        <v>858</v>
      </c>
      <c r="U19" s="1256" t="s">
        <v>859</v>
      </c>
      <c r="V19" s="1256"/>
      <c r="W19" s="1256" t="s">
        <v>859</v>
      </c>
      <c r="X19" s="1256"/>
      <c r="Y19" s="1256"/>
      <c r="Z19" s="1256"/>
      <c r="AA19" s="329"/>
      <c r="AB19" s="329"/>
    </row>
    <row r="20">
      <c r="A20" s="346"/>
      <c r="B20" s="319"/>
      <c r="C20" s="319"/>
      <c r="D20" s="319"/>
      <c r="E20" s="319"/>
      <c r="F20" s="319"/>
      <c r="G20" s="319"/>
      <c r="H20" s="319"/>
      <c r="I20" s="319"/>
      <c r="J20" s="1257">
        <v>100.0</v>
      </c>
      <c r="K20" s="319"/>
      <c r="L20" s="1257">
        <v>100.0</v>
      </c>
      <c r="M20" s="319"/>
      <c r="N20" s="1257">
        <v>100.0</v>
      </c>
      <c r="O20" s="319"/>
      <c r="P20" s="319"/>
      <c r="Q20" s="319"/>
      <c r="R20" s="319"/>
      <c r="S20" s="319"/>
      <c r="T20" s="319"/>
      <c r="U20" s="319"/>
      <c r="V20" s="319"/>
      <c r="W20" s="319"/>
      <c r="X20" s="319"/>
      <c r="Y20" s="319"/>
      <c r="Z20" s="319"/>
      <c r="AA20" s="319"/>
      <c r="AB20" s="319"/>
    </row>
    <row r="21">
      <c r="A21" s="346"/>
      <c r="B21" s="319" t="s">
        <v>860</v>
      </c>
      <c r="C21" s="319"/>
      <c r="D21" s="319"/>
      <c r="E21" s="319"/>
      <c r="F21" s="319"/>
      <c r="G21" s="319"/>
      <c r="H21" s="319"/>
      <c r="I21" s="319"/>
      <c r="J21" s="319"/>
      <c r="K21" s="319"/>
      <c r="L21" s="319"/>
      <c r="M21" s="319"/>
      <c r="N21" s="319"/>
      <c r="O21" s="319"/>
      <c r="P21" s="319"/>
      <c r="Q21" s="319"/>
      <c r="R21" s="319"/>
      <c r="S21" s="319"/>
      <c r="T21" s="319"/>
      <c r="U21" s="319"/>
      <c r="V21" s="319"/>
      <c r="W21" s="319"/>
      <c r="X21" s="319"/>
      <c r="Y21" s="319"/>
      <c r="Z21" s="319"/>
      <c r="AA21" s="319"/>
      <c r="AB21" s="319"/>
    </row>
    <row r="22">
      <c r="A22" s="346"/>
      <c r="B22" s="1258" t="s">
        <v>861</v>
      </c>
      <c r="C22" s="321" t="s">
        <v>180</v>
      </c>
      <c r="D22" s="321" t="s">
        <v>171</v>
      </c>
      <c r="E22" s="321" t="s">
        <v>181</v>
      </c>
      <c r="F22" s="321" t="s">
        <v>182</v>
      </c>
      <c r="G22" s="321" t="s">
        <v>168</v>
      </c>
      <c r="H22" s="321" t="s">
        <v>169</v>
      </c>
      <c r="I22" s="321" t="s">
        <v>170</v>
      </c>
      <c r="J22" s="321" t="s">
        <v>184</v>
      </c>
      <c r="K22" s="321" t="s">
        <v>183</v>
      </c>
      <c r="L22" s="321" t="s">
        <v>409</v>
      </c>
      <c r="M22" s="321" t="s">
        <v>410</v>
      </c>
      <c r="N22" s="321" t="s">
        <v>411</v>
      </c>
      <c r="O22" s="108"/>
      <c r="P22" s="108"/>
      <c r="Q22" s="108"/>
      <c r="R22" s="108"/>
      <c r="S22" s="319"/>
      <c r="T22" s="319"/>
      <c r="U22" s="319"/>
      <c r="V22" s="319"/>
      <c r="W22" s="319"/>
      <c r="X22" s="319"/>
      <c r="Y22" s="319"/>
      <c r="Z22" s="319"/>
      <c r="AA22" s="319"/>
      <c r="AB22" s="319"/>
    </row>
    <row r="23">
      <c r="A23" s="392"/>
      <c r="B23" s="1252" t="s">
        <v>862</v>
      </c>
      <c r="C23" s="326">
        <f t="shared" ref="C23:I23" si="2">C16*2</f>
        <v>4260</v>
      </c>
      <c r="D23" s="326">
        <f t="shared" si="2"/>
        <v>218400</v>
      </c>
      <c r="E23" s="326">
        <f t="shared" si="2"/>
        <v>18</v>
      </c>
      <c r="F23" s="326">
        <f t="shared" si="2"/>
        <v>8</v>
      </c>
      <c r="G23" s="326">
        <f t="shared" si="2"/>
        <v>150</v>
      </c>
      <c r="H23" s="326">
        <f t="shared" si="2"/>
        <v>84</v>
      </c>
      <c r="I23" s="326">
        <f t="shared" si="2"/>
        <v>10</v>
      </c>
      <c r="J23" s="326">
        <v>100.0</v>
      </c>
      <c r="K23" s="326">
        <v>100.0</v>
      </c>
      <c r="L23" s="326">
        <v>100.0</v>
      </c>
      <c r="M23" s="326">
        <v>100.0</v>
      </c>
      <c r="N23" s="326">
        <v>100.0</v>
      </c>
      <c r="O23" s="1257" t="s">
        <v>863</v>
      </c>
      <c r="P23" s="319"/>
      <c r="Q23" s="319"/>
      <c r="R23" s="319"/>
      <c r="S23" s="319"/>
      <c r="T23" s="319"/>
      <c r="U23" s="1257"/>
      <c r="V23" s="1257"/>
      <c r="W23" s="1257"/>
      <c r="X23" s="1257"/>
      <c r="Y23" s="1257"/>
      <c r="Z23" s="1257"/>
      <c r="AA23" s="319"/>
      <c r="AB23" s="319"/>
    </row>
    <row r="24">
      <c r="A24" s="367"/>
      <c r="B24" s="1252" t="s">
        <v>864</v>
      </c>
      <c r="C24" s="326">
        <v>770.0</v>
      </c>
      <c r="D24" s="326">
        <v>76500.0</v>
      </c>
      <c r="E24" s="326">
        <v>0.0</v>
      </c>
      <c r="F24" s="326">
        <v>1.0</v>
      </c>
      <c r="G24" s="326">
        <v>30.0</v>
      </c>
      <c r="H24" s="326">
        <v>15.0</v>
      </c>
      <c r="I24" s="326">
        <v>1.0</v>
      </c>
      <c r="J24" s="326">
        <v>0.0</v>
      </c>
      <c r="K24" s="326">
        <v>0.0</v>
      </c>
      <c r="L24" s="326">
        <v>0.0</v>
      </c>
      <c r="M24" s="326">
        <v>0.0</v>
      </c>
      <c r="N24" s="326">
        <v>0.0</v>
      </c>
      <c r="O24" s="319"/>
      <c r="P24" s="319"/>
      <c r="Q24" s="319"/>
      <c r="R24" s="319"/>
      <c r="S24" s="319"/>
      <c r="T24" s="319"/>
      <c r="U24" s="319"/>
      <c r="V24" s="319"/>
      <c r="W24" s="319"/>
      <c r="X24" s="319"/>
      <c r="Y24" s="319"/>
      <c r="Z24" s="319"/>
      <c r="AA24" s="319"/>
      <c r="AB24" s="319"/>
    </row>
    <row r="25">
      <c r="A25" s="367"/>
      <c r="B25" s="1259" t="s">
        <v>865</v>
      </c>
      <c r="C25" s="354">
        <v>300.0</v>
      </c>
      <c r="D25" s="354">
        <v>4500.0</v>
      </c>
      <c r="E25" s="1260">
        <v>0.0</v>
      </c>
      <c r="F25" s="1260">
        <v>0.0</v>
      </c>
      <c r="G25" s="1260">
        <v>0.0</v>
      </c>
      <c r="H25" s="1260">
        <v>0.0</v>
      </c>
      <c r="I25" s="1260">
        <v>0.0</v>
      </c>
      <c r="J25" s="354">
        <v>50.0</v>
      </c>
      <c r="K25" s="1260">
        <v>0.0</v>
      </c>
      <c r="L25" s="1260">
        <v>0.0</v>
      </c>
      <c r="M25" s="1260">
        <v>0.0</v>
      </c>
      <c r="N25" s="1260">
        <v>0.0</v>
      </c>
      <c r="O25" s="319"/>
      <c r="P25" s="319"/>
      <c r="Q25" s="319"/>
      <c r="R25" s="319"/>
      <c r="S25" s="319"/>
      <c r="T25" s="319"/>
      <c r="U25" s="319"/>
      <c r="V25" s="319"/>
      <c r="W25" s="319"/>
      <c r="X25" s="319"/>
      <c r="Y25" s="319"/>
      <c r="Z25" s="319"/>
      <c r="AA25" s="319"/>
      <c r="AB25" s="319"/>
    </row>
    <row r="26">
      <c r="A26" s="367"/>
      <c r="B26" s="319"/>
      <c r="C26" s="319"/>
      <c r="D26" s="319"/>
      <c r="E26" s="319"/>
      <c r="F26" s="319"/>
      <c r="G26" s="319"/>
      <c r="H26" s="319"/>
      <c r="I26" s="319"/>
      <c r="J26" s="319"/>
      <c r="K26" s="319"/>
      <c r="L26" s="319"/>
      <c r="M26" s="319"/>
      <c r="N26" s="319"/>
      <c r="O26" s="319"/>
      <c r="P26" s="319"/>
      <c r="Q26" s="319"/>
      <c r="R26" s="319"/>
      <c r="S26" s="319"/>
      <c r="T26" s="319"/>
      <c r="U26" s="319"/>
      <c r="V26" s="319"/>
      <c r="W26" s="319"/>
      <c r="X26" s="319"/>
      <c r="Y26" s="319"/>
      <c r="Z26" s="319"/>
      <c r="AA26" s="319"/>
      <c r="AB26" s="319"/>
    </row>
    <row r="27">
      <c r="A27" s="396"/>
      <c r="B27" s="319"/>
      <c r="C27" s="319"/>
      <c r="D27" s="319"/>
      <c r="E27" s="329"/>
      <c r="F27" s="319"/>
      <c r="G27" s="319"/>
      <c r="H27" s="319"/>
      <c r="I27" s="319"/>
      <c r="J27" s="319"/>
      <c r="K27" s="319"/>
      <c r="L27" s="319"/>
      <c r="M27" s="319"/>
      <c r="N27" s="319"/>
      <c r="O27" s="319"/>
      <c r="P27" s="319"/>
      <c r="Q27" s="319"/>
      <c r="R27" s="319"/>
      <c r="S27" s="319"/>
      <c r="T27" s="319"/>
      <c r="U27" s="319"/>
      <c r="V27" s="319"/>
      <c r="W27" s="319"/>
      <c r="X27" s="319"/>
      <c r="Y27" s="319"/>
      <c r="Z27" s="319"/>
      <c r="AA27" s="319"/>
      <c r="AB27" s="319"/>
    </row>
    <row r="28">
      <c r="A28" s="329"/>
      <c r="B28" s="319"/>
      <c r="C28" s="319"/>
      <c r="D28" s="319"/>
      <c r="E28" s="329"/>
      <c r="F28" s="319"/>
      <c r="G28" s="319"/>
      <c r="H28" s="319"/>
      <c r="I28" s="319"/>
      <c r="J28" s="319"/>
      <c r="K28" s="319"/>
      <c r="L28" s="319"/>
      <c r="M28" s="319"/>
      <c r="N28" s="319"/>
      <c r="O28" s="319"/>
      <c r="P28" s="319"/>
      <c r="Q28" s="319"/>
      <c r="R28" s="319"/>
      <c r="S28" s="319"/>
      <c r="T28" s="319"/>
      <c r="U28" s="319"/>
      <c r="V28" s="319"/>
      <c r="W28" s="319"/>
      <c r="X28" s="319"/>
      <c r="Y28" s="319"/>
      <c r="Z28" s="319"/>
      <c r="AA28" s="319"/>
      <c r="AB28" s="319"/>
    </row>
    <row r="29">
      <c r="A29" s="329"/>
      <c r="B29" s="319"/>
      <c r="C29" s="319"/>
      <c r="D29" s="319"/>
      <c r="E29" s="32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row>
  </sheetData>
  <conditionalFormatting sqref="C6:Z13">
    <cfRule type="cellIs" dxfId="3" priority="1" operator="greaterThan">
      <formula>0</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5.5"/>
    <col customWidth="1" min="3" max="3" width="19.38"/>
  </cols>
  <sheetData>
    <row r="1">
      <c r="A1" s="1261" t="s">
        <v>866</v>
      </c>
      <c r="B1" s="1262"/>
      <c r="C1" s="1262"/>
      <c r="D1" s="1262"/>
      <c r="E1" s="1262"/>
      <c r="F1" s="1262"/>
      <c r="G1" s="1262"/>
      <c r="H1" s="1262"/>
      <c r="I1" s="1262"/>
      <c r="J1" s="1262"/>
      <c r="K1" s="1262"/>
      <c r="L1" s="1262"/>
      <c r="M1" s="1262"/>
      <c r="N1" s="1262"/>
      <c r="O1" s="1262"/>
      <c r="P1" s="1262"/>
      <c r="Q1" s="1262"/>
      <c r="R1" s="1262"/>
      <c r="S1" s="1262"/>
      <c r="T1" s="1262"/>
      <c r="U1" s="1262"/>
      <c r="V1" s="1262"/>
      <c r="W1" s="1262"/>
      <c r="X1" s="1262"/>
      <c r="Y1" s="1262"/>
      <c r="Z1" s="1262"/>
    </row>
    <row r="2">
      <c r="A2" s="1263" t="s">
        <v>867</v>
      </c>
      <c r="B2" s="1264"/>
      <c r="C2" s="1264"/>
      <c r="D2" s="1264"/>
      <c r="E2" s="1264"/>
      <c r="F2" s="1264"/>
      <c r="G2" s="1264"/>
      <c r="H2" s="1264"/>
      <c r="I2" s="1264"/>
      <c r="J2" s="1264"/>
      <c r="K2" s="1264"/>
      <c r="L2" s="1264"/>
      <c r="M2" s="1264"/>
      <c r="N2" s="1264"/>
      <c r="O2" s="1264"/>
      <c r="P2" s="1264"/>
      <c r="Q2" s="1264"/>
      <c r="R2" s="1264"/>
      <c r="S2" s="1264"/>
      <c r="T2" s="1264"/>
      <c r="U2" s="1264"/>
      <c r="V2" s="1264"/>
      <c r="W2" s="1264"/>
      <c r="X2" s="1264"/>
      <c r="Y2" s="1264"/>
      <c r="Z2" s="1264"/>
    </row>
    <row r="3">
      <c r="A3" s="1265" t="s">
        <v>868</v>
      </c>
      <c r="I3" s="446"/>
    </row>
    <row r="4">
      <c r="B4" s="446" t="s">
        <v>869</v>
      </c>
      <c r="C4" s="446"/>
      <c r="I4" s="446">
        <v>200.0</v>
      </c>
      <c r="J4" s="768">
        <v>50.0</v>
      </c>
      <c r="L4" s="446" t="s">
        <v>180</v>
      </c>
      <c r="M4" s="446">
        <v>240.0</v>
      </c>
    </row>
    <row r="5">
      <c r="C5" s="446" t="s">
        <v>870</v>
      </c>
      <c r="D5" s="446">
        <v>1950.0</v>
      </c>
      <c r="I5" s="446">
        <v>250.0</v>
      </c>
      <c r="J5" s="768">
        <v>50.0</v>
      </c>
    </row>
    <row r="6">
      <c r="C6" s="446" t="s">
        <v>110</v>
      </c>
      <c r="D6" s="446">
        <v>200.0</v>
      </c>
      <c r="I6" s="446">
        <v>300.0</v>
      </c>
      <c r="J6" s="768">
        <v>50.0</v>
      </c>
    </row>
    <row r="7">
      <c r="I7" s="446">
        <v>350.0</v>
      </c>
      <c r="J7" s="768">
        <v>50.0</v>
      </c>
    </row>
    <row r="8">
      <c r="I8" s="446">
        <v>400.0</v>
      </c>
      <c r="J8" s="768">
        <f>sum(J4:J7)</f>
        <v>200</v>
      </c>
    </row>
    <row r="9">
      <c r="I9" s="446">
        <v>450.0</v>
      </c>
    </row>
    <row r="10">
      <c r="B10" s="446" t="s">
        <v>871</v>
      </c>
      <c r="I10" s="768">
        <f>sum(I4:I9)</f>
        <v>1950</v>
      </c>
    </row>
    <row r="11">
      <c r="C11" s="446" t="s">
        <v>221</v>
      </c>
      <c r="D11" s="446" t="s">
        <v>870</v>
      </c>
      <c r="E11" s="446">
        <v>1100.0</v>
      </c>
    </row>
    <row r="12">
      <c r="C12" s="446" t="s">
        <v>676</v>
      </c>
      <c r="D12" s="446" t="s">
        <v>870</v>
      </c>
      <c r="E12" s="446">
        <v>850.0</v>
      </c>
      <c r="F12" s="768">
        <f>sum(E11:E12)</f>
        <v>1950</v>
      </c>
    </row>
    <row r="13">
      <c r="C13" s="446" t="s">
        <v>221</v>
      </c>
      <c r="D13" s="446" t="s">
        <v>110</v>
      </c>
      <c r="E13" s="446">
        <v>0.0</v>
      </c>
    </row>
    <row r="14">
      <c r="C14" s="446" t="s">
        <v>676</v>
      </c>
      <c r="D14" s="446" t="s">
        <v>110</v>
      </c>
      <c r="E14" s="446">
        <v>100.0</v>
      </c>
      <c r="F14" s="768">
        <f>sum(E13:E14)</f>
        <v>100</v>
      </c>
    </row>
    <row r="16">
      <c r="B16" s="446" t="s">
        <v>872</v>
      </c>
    </row>
    <row r="17">
      <c r="C17" s="446" t="s">
        <v>870</v>
      </c>
      <c r="D17" s="768">
        <f>D5-F12</f>
        <v>0</v>
      </c>
    </row>
    <row r="18">
      <c r="C18" s="446" t="s">
        <v>110</v>
      </c>
      <c r="D18" s="863">
        <f>D6-F14</f>
        <v>100</v>
      </c>
    </row>
    <row r="20">
      <c r="D20" s="446" t="s">
        <v>211</v>
      </c>
      <c r="E20" s="446" t="s">
        <v>243</v>
      </c>
      <c r="F20" s="446" t="s">
        <v>249</v>
      </c>
      <c r="G20" s="446" t="s">
        <v>254</v>
      </c>
      <c r="H20" s="446" t="s">
        <v>259</v>
      </c>
      <c r="I20" s="446" t="s">
        <v>265</v>
      </c>
      <c r="J20" s="446" t="s">
        <v>873</v>
      </c>
      <c r="K20" s="446" t="s">
        <v>874</v>
      </c>
    </row>
    <row r="21">
      <c r="C21" s="446" t="s">
        <v>413</v>
      </c>
      <c r="D21" s="1266">
        <v>0.1</v>
      </c>
      <c r="E21" s="1266">
        <v>0.15</v>
      </c>
      <c r="F21" s="1266">
        <v>0.2</v>
      </c>
      <c r="G21" s="1266">
        <v>0.25</v>
      </c>
      <c r="H21" s="1266">
        <v>0.3</v>
      </c>
      <c r="I21" s="1266">
        <v>0.4</v>
      </c>
      <c r="J21" s="1266">
        <v>0.45</v>
      </c>
      <c r="K21" s="1266">
        <v>0.6</v>
      </c>
    </row>
    <row r="22">
      <c r="C22" s="446" t="s">
        <v>875</v>
      </c>
      <c r="D22" s="446">
        <v>1.0</v>
      </c>
      <c r="E22" s="446">
        <v>1.0</v>
      </c>
      <c r="F22" s="446">
        <v>1.0</v>
      </c>
      <c r="G22" s="446">
        <v>3.0</v>
      </c>
      <c r="H22" s="446">
        <v>3.0</v>
      </c>
      <c r="I22" s="446">
        <v>3.0</v>
      </c>
      <c r="J22" s="446">
        <v>3.0</v>
      </c>
      <c r="K22" s="446">
        <v>5.0</v>
      </c>
    </row>
    <row r="23">
      <c r="C23" s="446" t="s">
        <v>876</v>
      </c>
      <c r="D23" s="446">
        <v>5.0</v>
      </c>
      <c r="E23" s="446">
        <v>5.0</v>
      </c>
      <c r="F23" s="446">
        <v>5.0</v>
      </c>
      <c r="G23" s="446">
        <v>7.0</v>
      </c>
      <c r="H23" s="446">
        <v>7.0</v>
      </c>
      <c r="I23" s="446">
        <v>7.0</v>
      </c>
      <c r="J23" s="446">
        <v>10.0</v>
      </c>
      <c r="K23" s="446">
        <v>10.0</v>
      </c>
    </row>
    <row r="24">
      <c r="C24" s="446" t="s">
        <v>877</v>
      </c>
      <c r="D24" s="1267">
        <f t="shared" ref="D24:K24" si="1">$D$18/(D21*D22)</f>
        <v>1000</v>
      </c>
      <c r="E24" s="1267">
        <f t="shared" si="1"/>
        <v>666.6666667</v>
      </c>
      <c r="F24" s="1267">
        <f t="shared" si="1"/>
        <v>500</v>
      </c>
      <c r="G24" s="1267">
        <f t="shared" si="1"/>
        <v>133.3333333</v>
      </c>
      <c r="H24" s="1267">
        <f t="shared" si="1"/>
        <v>111.1111111</v>
      </c>
      <c r="I24" s="1267">
        <f t="shared" si="1"/>
        <v>83.33333333</v>
      </c>
      <c r="J24" s="1267">
        <f t="shared" si="1"/>
        <v>74.07407407</v>
      </c>
      <c r="K24" s="1267">
        <f t="shared" si="1"/>
        <v>33.33333333</v>
      </c>
    </row>
    <row r="25">
      <c r="C25" s="446" t="s">
        <v>878</v>
      </c>
      <c r="D25" s="1267">
        <f t="shared" ref="D25:K25" si="2">D23*D24</f>
        <v>5000</v>
      </c>
      <c r="E25" s="1267">
        <f t="shared" si="2"/>
        <v>3333.333333</v>
      </c>
      <c r="F25" s="1267">
        <f t="shared" si="2"/>
        <v>2500</v>
      </c>
      <c r="G25" s="1267">
        <f t="shared" si="2"/>
        <v>933.3333333</v>
      </c>
      <c r="H25" s="1267">
        <f t="shared" si="2"/>
        <v>777.7777778</v>
      </c>
      <c r="I25" s="1267">
        <f t="shared" si="2"/>
        <v>583.3333333</v>
      </c>
      <c r="J25" s="1267">
        <f t="shared" si="2"/>
        <v>740.7407407</v>
      </c>
      <c r="K25" s="1267">
        <f t="shared" si="2"/>
        <v>333.3333333</v>
      </c>
    </row>
    <row r="27">
      <c r="A27" s="1263" t="s">
        <v>879</v>
      </c>
      <c r="B27" s="1264"/>
      <c r="C27" s="1264"/>
      <c r="D27" s="1264"/>
      <c r="E27" s="1264"/>
      <c r="F27" s="1264"/>
      <c r="G27" s="1264"/>
      <c r="H27" s="1264"/>
      <c r="I27" s="1264"/>
      <c r="J27" s="1264"/>
      <c r="K27" s="1264"/>
      <c r="L27" s="1264"/>
      <c r="M27" s="1264"/>
      <c r="N27" s="1264"/>
      <c r="O27" s="1264"/>
      <c r="P27" s="1264"/>
      <c r="Q27" s="1264"/>
      <c r="R27" s="1264"/>
      <c r="S27" s="1264"/>
      <c r="T27" s="1264"/>
      <c r="U27" s="1264"/>
      <c r="V27" s="1264"/>
      <c r="W27" s="1264"/>
      <c r="X27" s="1264"/>
      <c r="Y27" s="1264"/>
      <c r="Z27" s="1264"/>
    </row>
    <row r="28">
      <c r="B28" s="446" t="s">
        <v>869</v>
      </c>
      <c r="C28" s="446"/>
      <c r="I28" s="446">
        <v>200.0</v>
      </c>
      <c r="J28" s="768">
        <v>50.0</v>
      </c>
    </row>
    <row r="29">
      <c r="C29" s="446" t="s">
        <v>870</v>
      </c>
      <c r="D29" s="446">
        <v>1950.0</v>
      </c>
      <c r="I29" s="446">
        <v>250.0</v>
      </c>
      <c r="J29" s="768">
        <v>50.0</v>
      </c>
      <c r="L29" s="446" t="s">
        <v>180</v>
      </c>
      <c r="M29" s="446">
        <v>240.0</v>
      </c>
    </row>
    <row r="30">
      <c r="C30" s="446" t="s">
        <v>110</v>
      </c>
      <c r="D30" s="446">
        <v>200.0</v>
      </c>
      <c r="I30" s="446">
        <v>300.0</v>
      </c>
      <c r="J30" s="768">
        <v>50.0</v>
      </c>
    </row>
    <row r="31">
      <c r="I31" s="446">
        <v>350.0</v>
      </c>
      <c r="J31" s="768">
        <v>50.0</v>
      </c>
    </row>
    <row r="32">
      <c r="I32" s="446">
        <v>400.0</v>
      </c>
      <c r="J32" s="768">
        <f>sum(J28:J31)</f>
        <v>200</v>
      </c>
    </row>
    <row r="33">
      <c r="I33" s="446">
        <v>450.0</v>
      </c>
    </row>
    <row r="34">
      <c r="B34" s="446" t="s">
        <v>871</v>
      </c>
      <c r="I34" s="768">
        <f>sum(I28:I33)</f>
        <v>1950</v>
      </c>
    </row>
    <row r="35">
      <c r="C35" s="446" t="s">
        <v>221</v>
      </c>
      <c r="D35" s="446" t="s">
        <v>870</v>
      </c>
      <c r="E35" s="446">
        <v>1100.0</v>
      </c>
    </row>
    <row r="36">
      <c r="C36" s="446" t="s">
        <v>676</v>
      </c>
      <c r="D36" s="446" t="s">
        <v>870</v>
      </c>
      <c r="E36" s="446">
        <v>850.0</v>
      </c>
      <c r="F36" s="768">
        <f>sum(E35:E36)</f>
        <v>1950</v>
      </c>
    </row>
    <row r="37">
      <c r="C37" s="446" t="s">
        <v>221</v>
      </c>
      <c r="D37" s="446" t="s">
        <v>110</v>
      </c>
      <c r="E37" s="446">
        <v>0.0</v>
      </c>
    </row>
    <row r="38">
      <c r="C38" s="446" t="s">
        <v>676</v>
      </c>
      <c r="D38" s="446" t="s">
        <v>110</v>
      </c>
      <c r="E38" s="446">
        <v>100.0</v>
      </c>
      <c r="F38" s="768">
        <f>sum(E37:E38)</f>
        <v>100</v>
      </c>
    </row>
    <row r="40">
      <c r="B40" s="446" t="s">
        <v>872</v>
      </c>
    </row>
    <row r="41">
      <c r="C41" s="446" t="s">
        <v>870</v>
      </c>
      <c r="D41" s="768">
        <f>D29-F36</f>
        <v>0</v>
      </c>
    </row>
    <row r="42">
      <c r="C42" s="446" t="s">
        <v>110</v>
      </c>
      <c r="D42" s="863">
        <f>D30-F38</f>
        <v>100</v>
      </c>
    </row>
    <row r="44">
      <c r="B44" s="446" t="s">
        <v>880</v>
      </c>
      <c r="D44" s="446"/>
      <c r="E44" s="446"/>
      <c r="F44" s="446"/>
      <c r="G44" s="446"/>
      <c r="H44" s="446"/>
      <c r="I44" s="446"/>
    </row>
    <row r="45">
      <c r="C45" s="789"/>
      <c r="D45" s="116" t="s">
        <v>211</v>
      </c>
      <c r="E45" s="116" t="s">
        <v>243</v>
      </c>
      <c r="F45" s="116" t="s">
        <v>249</v>
      </c>
      <c r="G45" s="116" t="s">
        <v>254</v>
      </c>
      <c r="H45" s="116" t="s">
        <v>259</v>
      </c>
      <c r="I45" s="116" t="s">
        <v>265</v>
      </c>
    </row>
    <row r="46">
      <c r="C46" s="116" t="s">
        <v>413</v>
      </c>
      <c r="D46" s="1268">
        <v>0.1</v>
      </c>
      <c r="E46" s="1268">
        <v>0.2</v>
      </c>
      <c r="F46" s="1268">
        <v>0.3</v>
      </c>
      <c r="G46" s="1268">
        <v>0.3</v>
      </c>
      <c r="H46" s="1268">
        <v>0.45</v>
      </c>
      <c r="I46" s="1268">
        <v>0.6</v>
      </c>
    </row>
    <row r="47">
      <c r="C47" s="116" t="s">
        <v>875</v>
      </c>
      <c r="D47" s="116">
        <v>1.0</v>
      </c>
      <c r="E47" s="116">
        <v>1.0</v>
      </c>
      <c r="F47" s="116">
        <v>3.0</v>
      </c>
      <c r="G47" s="116">
        <v>3.0</v>
      </c>
      <c r="H47" s="116">
        <v>3.0</v>
      </c>
      <c r="I47" s="116">
        <v>5.0</v>
      </c>
    </row>
    <row r="48">
      <c r="C48" s="116" t="s">
        <v>876</v>
      </c>
      <c r="D48" s="116">
        <v>5.0</v>
      </c>
      <c r="E48" s="116">
        <v>5.0</v>
      </c>
      <c r="F48" s="116">
        <v>7.0</v>
      </c>
      <c r="G48" s="116">
        <v>7.0</v>
      </c>
      <c r="H48" s="116">
        <v>10.0</v>
      </c>
      <c r="I48" s="116">
        <v>10.0</v>
      </c>
    </row>
    <row r="49">
      <c r="C49" s="116" t="s">
        <v>877</v>
      </c>
      <c r="D49" s="1269">
        <f t="shared" ref="D49:I49" si="3">$D$18/(D46*D47)</f>
        <v>1000</v>
      </c>
      <c r="E49" s="1269">
        <f t="shared" si="3"/>
        <v>500</v>
      </c>
      <c r="F49" s="1269">
        <f t="shared" si="3"/>
        <v>111.1111111</v>
      </c>
      <c r="G49" s="1269">
        <f t="shared" si="3"/>
        <v>111.1111111</v>
      </c>
      <c r="H49" s="1269">
        <f t="shared" si="3"/>
        <v>74.07407407</v>
      </c>
      <c r="I49" s="1269">
        <f t="shared" si="3"/>
        <v>33.33333333</v>
      </c>
    </row>
    <row r="50">
      <c r="C50" s="116" t="s">
        <v>878</v>
      </c>
      <c r="D50" s="1269">
        <f t="shared" ref="D50:I50" si="4">D48*D49</f>
        <v>5000</v>
      </c>
      <c r="E50" s="1269">
        <f t="shared" si="4"/>
        <v>2500</v>
      </c>
      <c r="F50" s="1269">
        <f t="shared" si="4"/>
        <v>777.7777778</v>
      </c>
      <c r="G50" s="1269">
        <f t="shared" si="4"/>
        <v>777.7777778</v>
      </c>
      <c r="H50" s="1269">
        <f t="shared" si="4"/>
        <v>740.7407407</v>
      </c>
      <c r="I50" s="1269">
        <f t="shared" si="4"/>
        <v>333.3333333</v>
      </c>
    </row>
    <row r="51">
      <c r="D51" s="446"/>
      <c r="E51" s="446"/>
      <c r="F51" s="446"/>
      <c r="G51" s="446"/>
      <c r="H51" s="446"/>
      <c r="I51" s="446"/>
    </row>
    <row r="52">
      <c r="B52" s="1270" t="s">
        <v>881</v>
      </c>
      <c r="C52" s="1271"/>
      <c r="D52" s="1272"/>
      <c r="E52" s="1272"/>
      <c r="F52" s="1272"/>
      <c r="G52" s="1272"/>
      <c r="H52" s="1272"/>
      <c r="I52" s="1272"/>
      <c r="J52" s="1273"/>
    </row>
    <row r="53">
      <c r="B53" s="1274"/>
      <c r="C53" s="789"/>
      <c r="D53" s="116" t="s">
        <v>211</v>
      </c>
      <c r="E53" s="116" t="s">
        <v>243</v>
      </c>
      <c r="F53" s="116" t="s">
        <v>249</v>
      </c>
      <c r="G53" s="116" t="s">
        <v>254</v>
      </c>
      <c r="H53" s="116" t="s">
        <v>259</v>
      </c>
      <c r="I53" s="116" t="s">
        <v>265</v>
      </c>
      <c r="J53" s="1275"/>
    </row>
    <row r="54">
      <c r="B54" s="1274"/>
      <c r="C54" s="116" t="s">
        <v>413</v>
      </c>
      <c r="D54" s="1268">
        <v>0.1</v>
      </c>
      <c r="E54" s="1268">
        <v>0.2</v>
      </c>
      <c r="F54" s="1268">
        <v>0.3</v>
      </c>
      <c r="G54" s="1276">
        <v>0.35</v>
      </c>
      <c r="H54" s="1268">
        <v>0.45</v>
      </c>
      <c r="I54" s="1268">
        <v>0.6</v>
      </c>
      <c r="J54" s="1277"/>
      <c r="K54" s="1266"/>
    </row>
    <row r="55">
      <c r="B55" s="1274"/>
      <c r="C55" s="116" t="s">
        <v>875</v>
      </c>
      <c r="D55" s="116">
        <v>1.0</v>
      </c>
      <c r="E55" s="116">
        <v>1.0</v>
      </c>
      <c r="F55" s="1278">
        <v>2.0</v>
      </c>
      <c r="G55" s="1278">
        <v>2.0</v>
      </c>
      <c r="H55" s="116">
        <v>3.0</v>
      </c>
      <c r="I55" s="116">
        <v>5.0</v>
      </c>
      <c r="J55" s="1275"/>
    </row>
    <row r="56">
      <c r="B56" s="1274"/>
      <c r="C56" s="116" t="s">
        <v>876</v>
      </c>
      <c r="D56" s="116">
        <v>5.0</v>
      </c>
      <c r="E56" s="116">
        <v>5.0</v>
      </c>
      <c r="F56" s="116">
        <v>7.0</v>
      </c>
      <c r="G56" s="116">
        <v>7.0</v>
      </c>
      <c r="H56" s="116">
        <v>10.0</v>
      </c>
      <c r="I56" s="116">
        <v>10.0</v>
      </c>
      <c r="J56" s="1275"/>
    </row>
    <row r="57">
      <c r="B57" s="1274"/>
      <c r="C57" s="116" t="s">
        <v>877</v>
      </c>
      <c r="D57" s="1269">
        <f t="shared" ref="D57:I57" si="5">$D$18/(D54*D55)</f>
        <v>1000</v>
      </c>
      <c r="E57" s="1269">
        <f t="shared" si="5"/>
        <v>500</v>
      </c>
      <c r="F57" s="1269">
        <f t="shared" si="5"/>
        <v>166.6666667</v>
      </c>
      <c r="G57" s="1269">
        <f t="shared" si="5"/>
        <v>142.8571429</v>
      </c>
      <c r="H57" s="1269">
        <f t="shared" si="5"/>
        <v>74.07407407</v>
      </c>
      <c r="I57" s="1269">
        <f t="shared" si="5"/>
        <v>33.33333333</v>
      </c>
      <c r="J57" s="1279"/>
      <c r="K57" s="1267"/>
    </row>
    <row r="58">
      <c r="B58" s="1274"/>
      <c r="C58" s="116" t="s">
        <v>878</v>
      </c>
      <c r="D58" s="1269">
        <f t="shared" ref="D58:I58" si="6">D56*D57</f>
        <v>5000</v>
      </c>
      <c r="E58" s="1269">
        <f t="shared" si="6"/>
        <v>2500</v>
      </c>
      <c r="F58" s="1269">
        <f t="shared" si="6"/>
        <v>1166.666667</v>
      </c>
      <c r="G58" s="1269">
        <f t="shared" si="6"/>
        <v>1000</v>
      </c>
      <c r="H58" s="1269">
        <f t="shared" si="6"/>
        <v>740.7407407</v>
      </c>
      <c r="I58" s="1269">
        <f t="shared" si="6"/>
        <v>333.3333333</v>
      </c>
      <c r="J58" s="1275"/>
    </row>
    <row r="59">
      <c r="B59" s="1274"/>
      <c r="J59" s="1275"/>
    </row>
    <row r="60">
      <c r="B60" s="1280"/>
      <c r="C60" s="1281" t="s">
        <v>882</v>
      </c>
      <c r="D60" s="1282"/>
      <c r="E60" s="1282"/>
      <c r="F60" s="1282"/>
      <c r="G60" s="1282"/>
      <c r="H60" s="1282"/>
      <c r="I60" s="1282"/>
      <c r="J60" s="1283"/>
    </row>
    <row r="62">
      <c r="A62" s="1261" t="s">
        <v>242</v>
      </c>
      <c r="B62" s="1262"/>
      <c r="C62" s="1262"/>
      <c r="D62" s="1262"/>
      <c r="E62" s="1262"/>
      <c r="F62" s="1262"/>
      <c r="G62" s="1262"/>
      <c r="H62" s="1262"/>
      <c r="I62" s="1262"/>
      <c r="J62" s="1262"/>
      <c r="K62" s="1262"/>
      <c r="L62" s="1262"/>
      <c r="M62" s="1262"/>
      <c r="N62" s="1262"/>
      <c r="O62" s="1262"/>
      <c r="P62" s="1262"/>
      <c r="Q62" s="1262"/>
      <c r="R62" s="1262"/>
      <c r="S62" s="1262"/>
      <c r="T62" s="1262"/>
      <c r="U62" s="1262"/>
      <c r="V62" s="1262"/>
      <c r="W62" s="1262"/>
      <c r="X62" s="1262"/>
      <c r="Y62" s="1262"/>
      <c r="Z62" s="1262"/>
    </row>
    <row r="63">
      <c r="A63" s="1265" t="s">
        <v>868</v>
      </c>
    </row>
    <row r="64">
      <c r="E64" s="1284" t="s">
        <v>883</v>
      </c>
      <c r="F64" s="63"/>
      <c r="G64" s="63"/>
      <c r="H64" s="63"/>
      <c r="I64" s="63"/>
      <c r="J64" s="63"/>
      <c r="K64" s="63"/>
      <c r="L64" s="64"/>
    </row>
    <row r="65">
      <c r="C65" s="1285"/>
      <c r="D65" s="1286" t="s">
        <v>605</v>
      </c>
      <c r="E65" s="1287" t="s">
        <v>211</v>
      </c>
      <c r="F65" s="1287" t="s">
        <v>243</v>
      </c>
      <c r="G65" s="1287" t="s">
        <v>249</v>
      </c>
      <c r="H65" s="1287" t="s">
        <v>254</v>
      </c>
      <c r="I65" s="1287" t="s">
        <v>259</v>
      </c>
      <c r="J65" s="1287" t="s">
        <v>265</v>
      </c>
      <c r="K65" s="1287" t="s">
        <v>873</v>
      </c>
      <c r="L65" s="1288" t="s">
        <v>874</v>
      </c>
    </row>
    <row r="66">
      <c r="C66" s="1289" t="s">
        <v>884</v>
      </c>
      <c r="D66" s="1290" t="s">
        <v>885</v>
      </c>
      <c r="E66" s="116" t="s">
        <v>886</v>
      </c>
      <c r="F66" s="116" t="s">
        <v>887</v>
      </c>
      <c r="G66" s="116" t="s">
        <v>888</v>
      </c>
      <c r="H66" s="116" t="s">
        <v>889</v>
      </c>
      <c r="I66" s="116" t="s">
        <v>890</v>
      </c>
      <c r="J66" s="116" t="s">
        <v>891</v>
      </c>
      <c r="K66" s="116" t="s">
        <v>892</v>
      </c>
      <c r="L66" s="116" t="s">
        <v>893</v>
      </c>
    </row>
    <row r="67">
      <c r="C67" s="168"/>
      <c r="D67" s="1290" t="s">
        <v>894</v>
      </c>
      <c r="E67" s="116" t="s">
        <v>895</v>
      </c>
      <c r="F67" s="116" t="s">
        <v>896</v>
      </c>
      <c r="G67" s="116" t="s">
        <v>897</v>
      </c>
      <c r="H67" s="116" t="s">
        <v>898</v>
      </c>
      <c r="I67" s="116" t="s">
        <v>899</v>
      </c>
      <c r="J67" s="116" t="s">
        <v>900</v>
      </c>
      <c r="K67" s="1291"/>
      <c r="L67" s="1291"/>
    </row>
    <row r="68">
      <c r="E68" s="446" t="s">
        <v>901</v>
      </c>
      <c r="F68" s="446" t="s">
        <v>901</v>
      </c>
      <c r="G68" s="446" t="s">
        <v>902</v>
      </c>
      <c r="H68" s="446" t="s">
        <v>902</v>
      </c>
      <c r="I68" s="446" t="s">
        <v>902</v>
      </c>
      <c r="J68" s="446" t="s">
        <v>902</v>
      </c>
    </row>
  </sheetData>
  <mergeCells count="4">
    <mergeCell ref="A3:C3"/>
    <mergeCell ref="A63:C63"/>
    <mergeCell ref="E64:L64"/>
    <mergeCell ref="C66:C67"/>
  </mergeCells>
  <hyperlinks>
    <hyperlink r:id="rId1" location="gid=289913871&amp;range=B76" ref="A3"/>
    <hyperlink r:id="rId2" location="gid=289913871&amp;range=B76" ref="A63"/>
  </hyperlinks>
  <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12" width="12.63"/>
    <col customWidth="1" min="14" max="15" width="4.75"/>
  </cols>
  <sheetData>
    <row r="1">
      <c r="A1" s="1292"/>
      <c r="B1" s="1293" t="s">
        <v>903</v>
      </c>
      <c r="C1" s="1294"/>
      <c r="D1" s="1294"/>
      <c r="E1" s="1294"/>
      <c r="F1" s="1294"/>
      <c r="G1" s="1294"/>
      <c r="H1" s="1294"/>
      <c r="I1" s="1294"/>
      <c r="J1" s="1294"/>
      <c r="K1" s="1294"/>
      <c r="L1" s="1294"/>
      <c r="M1" s="1294"/>
      <c r="N1" s="1292"/>
      <c r="O1" s="1292"/>
    </row>
    <row r="2">
      <c r="A2" s="1292"/>
      <c r="B2" s="1295" t="s">
        <v>904</v>
      </c>
      <c r="C2" s="1292"/>
      <c r="D2" s="1292"/>
      <c r="E2" s="1295">
        <v>250.0</v>
      </c>
      <c r="F2" s="1292"/>
      <c r="G2" s="1292"/>
      <c r="H2" s="1292"/>
      <c r="I2" s="1292"/>
      <c r="K2" s="1295"/>
      <c r="L2" s="1295"/>
      <c r="M2" s="1295"/>
      <c r="N2" s="1292"/>
      <c r="O2" s="1292"/>
    </row>
    <row r="3">
      <c r="A3" s="1292"/>
      <c r="B3" s="1292"/>
      <c r="C3" s="1292"/>
      <c r="D3" s="1292"/>
      <c r="E3" s="1292"/>
      <c r="F3" s="1292"/>
      <c r="G3" s="1292"/>
      <c r="H3" s="1292"/>
      <c r="I3" s="1292"/>
      <c r="K3" s="1295" t="s">
        <v>905</v>
      </c>
      <c r="L3" s="1295" t="s">
        <v>906</v>
      </c>
      <c r="M3" s="1295" t="s">
        <v>907</v>
      </c>
      <c r="N3" s="1292"/>
      <c r="O3" s="1292"/>
    </row>
    <row r="4">
      <c r="A4" s="1292"/>
      <c r="B4" s="1296" t="s">
        <v>200</v>
      </c>
      <c r="C4" s="1296" t="s">
        <v>202</v>
      </c>
      <c r="D4" s="1297" t="s">
        <v>908</v>
      </c>
      <c r="E4" s="1298" t="s">
        <v>909</v>
      </c>
      <c r="F4" s="1296" t="s">
        <v>910</v>
      </c>
      <c r="G4" s="1299" t="s">
        <v>911</v>
      </c>
      <c r="H4" s="1299" t="s">
        <v>912</v>
      </c>
      <c r="I4" s="1299" t="s">
        <v>913</v>
      </c>
      <c r="J4" s="1299" t="s">
        <v>914</v>
      </c>
      <c r="K4" s="1299" t="s">
        <v>915</v>
      </c>
      <c r="L4" s="1299" t="s">
        <v>916</v>
      </c>
      <c r="M4" s="1299" t="s">
        <v>917</v>
      </c>
      <c r="O4" s="1292"/>
    </row>
    <row r="5">
      <c r="A5" s="1292"/>
      <c r="B5" s="1296" t="s">
        <v>211</v>
      </c>
      <c r="C5" s="1296">
        <v>5.0</v>
      </c>
      <c r="D5" s="1300">
        <v>1.0</v>
      </c>
      <c r="E5" s="1301">
        <v>1.0</v>
      </c>
      <c r="F5" s="1302">
        <v>0.1</v>
      </c>
      <c r="G5" s="1303">
        <f t="shared" ref="G5:G12" si="1">100%/F5/E5</f>
        <v>10</v>
      </c>
      <c r="H5" s="1304">
        <f t="shared" ref="H5:H12" si="2">G5*C5</f>
        <v>50</v>
      </c>
      <c r="I5" s="1305">
        <f t="shared" ref="I5:I12" si="3">J5/C5</f>
        <v>2500</v>
      </c>
      <c r="J5" s="1306">
        <f>H5*E2</f>
        <v>12500</v>
      </c>
      <c r="K5" s="1307">
        <f>$J$5/50</f>
        <v>250</v>
      </c>
      <c r="L5" s="1307">
        <f>$J$5/101</f>
        <v>123.7623762</v>
      </c>
      <c r="M5" s="1307">
        <f>$J$5/200</f>
        <v>62.5</v>
      </c>
      <c r="O5" s="1292"/>
    </row>
    <row r="6">
      <c r="A6" s="1292"/>
      <c r="B6" s="1296" t="s">
        <v>243</v>
      </c>
      <c r="C6" s="1296">
        <v>5.0</v>
      </c>
      <c r="D6" s="1300">
        <v>1.0</v>
      </c>
      <c r="E6" s="1301">
        <v>1.0</v>
      </c>
      <c r="F6" s="1302">
        <v>0.2</v>
      </c>
      <c r="G6" s="1303">
        <f t="shared" si="1"/>
        <v>5</v>
      </c>
      <c r="H6" s="1304">
        <f t="shared" si="2"/>
        <v>25</v>
      </c>
      <c r="I6" s="1305">
        <f t="shared" si="3"/>
        <v>1250</v>
      </c>
      <c r="J6" s="1306">
        <f>H6*E2</f>
        <v>6250</v>
      </c>
      <c r="K6" s="1307">
        <f>$J$6/50</f>
        <v>125</v>
      </c>
      <c r="L6" s="1307">
        <f>$J$6/101</f>
        <v>61.88118812</v>
      </c>
      <c r="M6" s="1307">
        <f>$J$6/200</f>
        <v>31.25</v>
      </c>
      <c r="O6" s="1292"/>
    </row>
    <row r="7">
      <c r="A7" s="1292"/>
      <c r="B7" s="1296" t="s">
        <v>249</v>
      </c>
      <c r="C7" s="1296">
        <v>5.0</v>
      </c>
      <c r="D7" s="1300">
        <v>1.0</v>
      </c>
      <c r="E7" s="1301">
        <v>2.0</v>
      </c>
      <c r="F7" s="1302">
        <v>0.3</v>
      </c>
      <c r="G7" s="1303">
        <f t="shared" si="1"/>
        <v>1.666666667</v>
      </c>
      <c r="H7" s="1304">
        <f t="shared" si="2"/>
        <v>8.333333333</v>
      </c>
      <c r="I7" s="1305">
        <f t="shared" si="3"/>
        <v>416.6666667</v>
      </c>
      <c r="J7" s="1306">
        <f>H7*E2</f>
        <v>2083.333333</v>
      </c>
      <c r="K7" s="1307">
        <f>$J$7/50</f>
        <v>41.66666667</v>
      </c>
      <c r="L7" s="1307">
        <f>$J$7/101</f>
        <v>20.62706271</v>
      </c>
      <c r="M7" s="1307">
        <f>$J$7/200</f>
        <v>10.41666667</v>
      </c>
      <c r="O7" s="1292"/>
    </row>
    <row r="8">
      <c r="A8" s="1292"/>
      <c r="B8" s="1296" t="s">
        <v>254</v>
      </c>
      <c r="C8" s="1296">
        <v>7.0</v>
      </c>
      <c r="D8" s="1300">
        <v>3.0</v>
      </c>
      <c r="E8" s="1301">
        <v>2.0</v>
      </c>
      <c r="F8" s="1302">
        <v>0.35</v>
      </c>
      <c r="G8" s="1303">
        <f t="shared" si="1"/>
        <v>1.428571429</v>
      </c>
      <c r="H8" s="1304">
        <f t="shared" si="2"/>
        <v>10</v>
      </c>
      <c r="I8" s="1305">
        <f t="shared" si="3"/>
        <v>357.1428571</v>
      </c>
      <c r="J8" s="1306">
        <f>H8*E2</f>
        <v>2500</v>
      </c>
      <c r="K8" s="1307">
        <f>$J$8/50</f>
        <v>50</v>
      </c>
      <c r="L8" s="1307">
        <f>$J$8/101</f>
        <v>24.75247525</v>
      </c>
      <c r="M8" s="1307">
        <f>$J$8/200</f>
        <v>12.5</v>
      </c>
      <c r="O8" s="1292"/>
    </row>
    <row r="9">
      <c r="A9" s="1292"/>
      <c r="B9" s="1296" t="s">
        <v>259</v>
      </c>
      <c r="C9" s="1296">
        <v>7.0</v>
      </c>
      <c r="D9" s="1300">
        <v>3.0</v>
      </c>
      <c r="E9" s="1301">
        <v>3.0</v>
      </c>
      <c r="F9" s="1302">
        <v>0.46</v>
      </c>
      <c r="G9" s="1303">
        <f t="shared" si="1"/>
        <v>0.7246376812</v>
      </c>
      <c r="H9" s="1304">
        <f t="shared" si="2"/>
        <v>5.072463768</v>
      </c>
      <c r="I9" s="1305">
        <f t="shared" si="3"/>
        <v>181.1594203</v>
      </c>
      <c r="J9" s="1306">
        <f>H9*E2</f>
        <v>1268.115942</v>
      </c>
      <c r="K9" s="1307">
        <f>$J$9/50</f>
        <v>25.36231884</v>
      </c>
      <c r="L9" s="1307">
        <f>$J$9/101</f>
        <v>12.55560339</v>
      </c>
      <c r="M9" s="1307">
        <f>$J$9/200</f>
        <v>6.34057971</v>
      </c>
      <c r="O9" s="1292"/>
    </row>
    <row r="10">
      <c r="A10" s="1292"/>
      <c r="B10" s="1296" t="s">
        <v>265</v>
      </c>
      <c r="C10" s="1296">
        <v>7.0</v>
      </c>
      <c r="D10" s="1300">
        <v>3.0</v>
      </c>
      <c r="E10" s="1301">
        <v>5.0</v>
      </c>
      <c r="F10" s="1302">
        <v>0.6</v>
      </c>
      <c r="G10" s="1303">
        <f t="shared" si="1"/>
        <v>0.3333333333</v>
      </c>
      <c r="H10" s="1304">
        <f t="shared" si="2"/>
        <v>2.333333333</v>
      </c>
      <c r="I10" s="1305">
        <f t="shared" si="3"/>
        <v>83.33333333</v>
      </c>
      <c r="J10" s="1306">
        <f>H10*E2</f>
        <v>583.3333333</v>
      </c>
      <c r="K10" s="1307">
        <f>$J$10/50</f>
        <v>11.66666667</v>
      </c>
      <c r="L10" s="1307">
        <f>$J$10/101</f>
        <v>5.775577558</v>
      </c>
      <c r="M10" s="1307">
        <f>$J$10/200</f>
        <v>2.916666667</v>
      </c>
      <c r="O10" s="1292"/>
    </row>
    <row r="11">
      <c r="A11" s="1292"/>
      <c r="B11" s="1308" t="s">
        <v>873</v>
      </c>
      <c r="C11" s="1308">
        <v>10.0</v>
      </c>
      <c r="D11" s="1308">
        <v>3.0</v>
      </c>
      <c r="E11" s="1308">
        <v>3.0</v>
      </c>
      <c r="F11" s="1309">
        <v>0.45</v>
      </c>
      <c r="G11" s="1310">
        <f t="shared" si="1"/>
        <v>0.7407407407</v>
      </c>
      <c r="H11" s="1311">
        <f t="shared" si="2"/>
        <v>7.407407407</v>
      </c>
      <c r="I11" s="1312">
        <f t="shared" si="3"/>
        <v>185.1851852</v>
      </c>
      <c r="J11" s="1313">
        <f>H11*E2</f>
        <v>1851.851852</v>
      </c>
      <c r="K11" s="1314">
        <f t="shared" ref="K11:L11" si="4">$J$11/50</f>
        <v>37.03703704</v>
      </c>
      <c r="L11" s="1314">
        <f t="shared" si="4"/>
        <v>37.03703704</v>
      </c>
      <c r="M11" s="1314">
        <f>$J$11/200</f>
        <v>9.259259259</v>
      </c>
      <c r="O11" s="1292"/>
    </row>
    <row r="12">
      <c r="A12" s="1292"/>
      <c r="B12" s="1308" t="s">
        <v>874</v>
      </c>
      <c r="C12" s="1308">
        <v>10.0</v>
      </c>
      <c r="D12" s="1308">
        <v>5.0</v>
      </c>
      <c r="E12" s="1308">
        <v>5.0</v>
      </c>
      <c r="F12" s="1309">
        <v>0.6</v>
      </c>
      <c r="G12" s="1310">
        <f t="shared" si="1"/>
        <v>0.3333333333</v>
      </c>
      <c r="H12" s="1311">
        <f t="shared" si="2"/>
        <v>3.333333333</v>
      </c>
      <c r="I12" s="1312">
        <f t="shared" si="3"/>
        <v>83.33333333</v>
      </c>
      <c r="J12" s="1313">
        <f>H12*E2</f>
        <v>833.3333333</v>
      </c>
      <c r="K12" s="1314">
        <f>$J$12/50</f>
        <v>16.66666667</v>
      </c>
      <c r="L12" s="1314">
        <f>$J$12/101</f>
        <v>8.250825083</v>
      </c>
      <c r="M12" s="1314">
        <f>$J$12/200</f>
        <v>4.166666667</v>
      </c>
      <c r="O12" s="1292"/>
    </row>
    <row r="13">
      <c r="A13" s="1292"/>
      <c r="B13" s="1295" t="s">
        <v>918</v>
      </c>
      <c r="C13" s="1295" t="s">
        <v>919</v>
      </c>
      <c r="D13" s="1292"/>
      <c r="E13" s="1292"/>
      <c r="F13" s="1292"/>
      <c r="G13" s="1292"/>
      <c r="H13" s="1292"/>
      <c r="I13" s="1292"/>
      <c r="J13" s="1292"/>
      <c r="K13" s="1292"/>
      <c r="L13" s="1292"/>
      <c r="M13" s="1292"/>
      <c r="N13" s="1292"/>
      <c r="O13" s="1292"/>
    </row>
    <row r="14">
      <c r="A14" s="1292"/>
      <c r="B14" s="1295">
        <v>50.0</v>
      </c>
      <c r="C14" s="1295">
        <v>75.0</v>
      </c>
      <c r="E14" s="1292"/>
      <c r="F14" s="1292"/>
      <c r="G14" s="1292"/>
      <c r="I14" s="1292"/>
      <c r="J14" s="1292"/>
      <c r="K14" s="1292"/>
      <c r="L14" s="1292"/>
      <c r="M14" s="1292"/>
      <c r="N14" s="1292"/>
      <c r="O14" s="1292"/>
    </row>
    <row r="15">
      <c r="A15" s="1292"/>
      <c r="B15" s="1295" t="s">
        <v>920</v>
      </c>
      <c r="C15" s="1292"/>
      <c r="D15" s="1292"/>
      <c r="E15" s="1292"/>
      <c r="F15" s="1292"/>
      <c r="G15" s="1292"/>
      <c r="H15" s="1292"/>
      <c r="I15" s="1292"/>
      <c r="J15" s="1292"/>
      <c r="K15" s="1292"/>
      <c r="L15" s="1292"/>
      <c r="M15" s="1292"/>
      <c r="N15" s="1292"/>
      <c r="O15" s="1292"/>
    </row>
    <row r="16">
      <c r="A16" s="1292"/>
      <c r="C16" s="1292"/>
      <c r="D16" s="1292"/>
      <c r="E16" s="1292"/>
      <c r="F16" s="1292"/>
      <c r="G16" s="1292"/>
      <c r="H16" s="1292"/>
      <c r="I16" s="1292"/>
      <c r="J16" s="1292"/>
      <c r="K16" s="1292"/>
      <c r="L16" s="1292"/>
      <c r="M16" s="1292"/>
      <c r="N16" s="1292"/>
      <c r="O16" s="1292"/>
    </row>
    <row r="17">
      <c r="A17" s="1292"/>
      <c r="B17" s="1315" t="s">
        <v>200</v>
      </c>
      <c r="C17" s="1298" t="s">
        <v>921</v>
      </c>
      <c r="D17" s="1298" t="s">
        <v>922</v>
      </c>
      <c r="E17" s="1298" t="s">
        <v>923</v>
      </c>
      <c r="F17" s="1315" t="s">
        <v>924</v>
      </c>
      <c r="G17" s="1298" t="s">
        <v>925</v>
      </c>
      <c r="K17" s="1292"/>
      <c r="L17" s="1292"/>
      <c r="M17" s="1292"/>
      <c r="N17" s="1292"/>
      <c r="O17" s="1292"/>
    </row>
    <row r="18">
      <c r="A18" s="1292"/>
      <c r="B18" s="1296" t="s">
        <v>211</v>
      </c>
      <c r="C18" s="1301">
        <v>10.0</v>
      </c>
      <c r="D18" s="1301">
        <v>100.0</v>
      </c>
      <c r="E18" s="1301">
        <v>100.0</v>
      </c>
      <c r="F18" s="1296">
        <v>5.0</v>
      </c>
      <c r="G18" s="1316">
        <v>5.0</v>
      </c>
      <c r="K18" s="1292"/>
      <c r="L18" s="1292"/>
      <c r="M18" s="1292"/>
      <c r="N18" s="1292"/>
      <c r="O18" s="1292"/>
    </row>
    <row r="19">
      <c r="A19" s="1292"/>
      <c r="B19" s="1296" t="s">
        <v>243</v>
      </c>
      <c r="C19" s="1301">
        <v>10.0</v>
      </c>
      <c r="D19" s="1301">
        <v>100.0</v>
      </c>
      <c r="E19" s="1301">
        <v>100.0</v>
      </c>
      <c r="F19" s="1296">
        <v>5.0</v>
      </c>
      <c r="G19" s="1316">
        <v>5.0</v>
      </c>
      <c r="K19" s="1292"/>
      <c r="L19" s="1292"/>
      <c r="M19" s="1292"/>
      <c r="N19" s="1292"/>
      <c r="O19" s="1292"/>
    </row>
    <row r="20">
      <c r="A20" s="1292"/>
      <c r="B20" s="1296" t="s">
        <v>249</v>
      </c>
      <c r="C20" s="1301">
        <v>15.0</v>
      </c>
      <c r="D20" s="1301">
        <v>100.0</v>
      </c>
      <c r="E20" s="1301">
        <v>150.0</v>
      </c>
      <c r="F20" s="1296">
        <v>5.0</v>
      </c>
      <c r="G20" s="1316">
        <v>7.0</v>
      </c>
      <c r="K20" s="1292"/>
      <c r="L20" s="1292"/>
      <c r="M20" s="1292"/>
      <c r="N20" s="1292"/>
      <c r="O20" s="1292"/>
    </row>
    <row r="21">
      <c r="A21" s="1292"/>
      <c r="B21" s="1296" t="s">
        <v>254</v>
      </c>
      <c r="C21" s="1301">
        <v>15.0</v>
      </c>
      <c r="D21" s="1301">
        <v>150.0</v>
      </c>
      <c r="E21" s="1301">
        <v>150.0</v>
      </c>
      <c r="F21" s="1296">
        <v>7.0</v>
      </c>
      <c r="G21" s="1316">
        <v>7.0</v>
      </c>
      <c r="K21" s="1292"/>
      <c r="L21" s="1292"/>
      <c r="M21" s="1292"/>
      <c r="N21" s="1292"/>
      <c r="O21" s="1292"/>
    </row>
    <row r="22">
      <c r="A22" s="1292"/>
      <c r="B22" s="1296" t="s">
        <v>259</v>
      </c>
      <c r="C22" s="1301">
        <v>20.0</v>
      </c>
      <c r="D22" s="1301">
        <v>150.0</v>
      </c>
      <c r="E22" s="1301">
        <v>200.0</v>
      </c>
      <c r="F22" s="1296">
        <v>7.0</v>
      </c>
      <c r="G22" s="1316">
        <v>10.0</v>
      </c>
      <c r="K22" s="1292"/>
      <c r="L22" s="1292"/>
      <c r="M22" s="1292"/>
      <c r="N22" s="1292"/>
      <c r="O22" s="1292"/>
    </row>
    <row r="23">
      <c r="A23" s="1292"/>
      <c r="B23" s="1296" t="s">
        <v>265</v>
      </c>
      <c r="C23" s="1301">
        <v>20.0</v>
      </c>
      <c r="D23" s="1301">
        <v>150.0</v>
      </c>
      <c r="E23" s="1301">
        <v>300.0</v>
      </c>
      <c r="F23" s="1296">
        <v>7.0</v>
      </c>
      <c r="G23" s="1316">
        <v>10.0</v>
      </c>
      <c r="K23" s="1292"/>
      <c r="L23" s="1292"/>
      <c r="M23" s="1292"/>
      <c r="N23" s="1292"/>
      <c r="O23" s="1292"/>
    </row>
    <row r="24">
      <c r="A24" s="1292"/>
      <c r="B24" s="1296" t="s">
        <v>873</v>
      </c>
      <c r="C24" s="1301">
        <v>20.0</v>
      </c>
      <c r="D24" s="1301">
        <v>200.0</v>
      </c>
      <c r="E24" s="1308">
        <v>200.0</v>
      </c>
      <c r="F24" s="1296">
        <v>10.0</v>
      </c>
      <c r="G24" s="1317"/>
      <c r="K24" s="1292"/>
      <c r="L24" s="1292"/>
      <c r="M24" s="1292"/>
      <c r="N24" s="1292"/>
      <c r="O24" s="1292"/>
    </row>
    <row r="25">
      <c r="A25" s="1292"/>
      <c r="B25" s="1296" t="s">
        <v>874</v>
      </c>
      <c r="C25" s="1301">
        <v>30.0</v>
      </c>
      <c r="D25" s="1301">
        <v>300.0</v>
      </c>
      <c r="E25" s="1308">
        <v>300.0</v>
      </c>
      <c r="F25" s="1296">
        <v>10.0</v>
      </c>
      <c r="G25" s="1317"/>
      <c r="K25" s="1292"/>
      <c r="L25" s="1292"/>
      <c r="M25" s="1292"/>
      <c r="N25" s="1292"/>
      <c r="O25" s="1292"/>
    </row>
    <row r="26">
      <c r="A26" s="1292"/>
      <c r="C26" s="1292"/>
      <c r="D26" s="1292"/>
      <c r="E26" s="1292"/>
      <c r="F26" s="1292"/>
      <c r="G26" s="1292"/>
      <c r="H26" s="1292"/>
      <c r="I26" s="1292"/>
      <c r="J26" s="1292"/>
      <c r="K26" s="1292"/>
      <c r="L26" s="1292"/>
      <c r="M26" s="1292"/>
      <c r="N26" s="1292"/>
      <c r="O26" s="1292"/>
    </row>
    <row r="27">
      <c r="A27" s="1292"/>
      <c r="C27" s="1292"/>
      <c r="D27" s="1292"/>
      <c r="E27" s="1292"/>
      <c r="F27" s="1292"/>
      <c r="G27" s="1292"/>
      <c r="H27" s="1292"/>
      <c r="I27" s="1292"/>
      <c r="J27" s="1292"/>
      <c r="K27" s="1292"/>
      <c r="L27" s="1292"/>
      <c r="M27" s="1292"/>
      <c r="N27" s="1292"/>
      <c r="O27" s="1292"/>
    </row>
    <row r="28">
      <c r="A28" s="1292"/>
      <c r="B28" s="1293" t="s">
        <v>926</v>
      </c>
      <c r="C28" s="1294"/>
      <c r="D28" s="1294"/>
      <c r="E28" s="1294"/>
      <c r="F28" s="1294"/>
      <c r="G28" s="1294"/>
      <c r="H28" s="1294"/>
      <c r="I28" s="1294"/>
      <c r="J28" s="1294"/>
      <c r="K28" s="1294"/>
      <c r="L28" s="1294"/>
      <c r="M28" s="1294"/>
      <c r="N28" s="1292"/>
      <c r="O28" s="1292"/>
    </row>
    <row r="29">
      <c r="A29" s="1292"/>
      <c r="B29" s="1292"/>
      <c r="C29" s="1292"/>
      <c r="D29" s="1292"/>
      <c r="E29" s="1292"/>
      <c r="F29" s="1292"/>
      <c r="G29" s="1292"/>
      <c r="H29" s="1292"/>
      <c r="I29" s="1292"/>
      <c r="J29" s="1292"/>
      <c r="K29" s="1292"/>
      <c r="L29" s="1292"/>
      <c r="M29" s="1292"/>
      <c r="N29" s="1292"/>
      <c r="O29" s="1292"/>
    </row>
    <row r="30">
      <c r="A30" s="1292"/>
      <c r="B30" s="1318" t="s">
        <v>927</v>
      </c>
      <c r="C30" s="1292"/>
      <c r="D30" s="1292"/>
      <c r="E30" s="1292"/>
      <c r="F30" s="1292"/>
      <c r="G30" s="1292"/>
      <c r="H30" s="1292"/>
      <c r="I30" s="1292"/>
      <c r="J30" s="1292"/>
      <c r="K30" s="1292"/>
      <c r="L30" s="1292"/>
      <c r="M30" s="1292"/>
      <c r="N30" s="1292"/>
      <c r="O30" s="1292"/>
    </row>
    <row r="31">
      <c r="A31" s="1292"/>
      <c r="B31" s="1319" t="s">
        <v>79</v>
      </c>
      <c r="C31" s="1320" t="s">
        <v>928</v>
      </c>
      <c r="D31" s="1292"/>
      <c r="E31" s="1292"/>
      <c r="F31" s="1292"/>
      <c r="G31" s="1292"/>
      <c r="H31" s="1292"/>
      <c r="I31" s="1321" t="s">
        <v>929</v>
      </c>
      <c r="J31" s="1322"/>
      <c r="K31" s="1322"/>
      <c r="L31" s="1321" t="s">
        <v>930</v>
      </c>
      <c r="M31" s="1322"/>
      <c r="N31" s="1292"/>
      <c r="O31" s="1292"/>
    </row>
    <row r="32">
      <c r="A32" s="1292"/>
      <c r="B32" s="1323" t="s">
        <v>84</v>
      </c>
      <c r="C32" s="1324">
        <v>161710.0</v>
      </c>
      <c r="D32" s="1292"/>
      <c r="E32" s="1292"/>
      <c r="F32" s="1292"/>
      <c r="G32" s="1292"/>
      <c r="H32" s="1292"/>
      <c r="I32" s="1325" t="s">
        <v>84</v>
      </c>
      <c r="J32" s="1326">
        <v>50.0</v>
      </c>
      <c r="K32" s="1322"/>
      <c r="L32" s="1325" t="s">
        <v>84</v>
      </c>
      <c r="M32" s="1326">
        <v>3.0</v>
      </c>
      <c r="N32" s="1292"/>
      <c r="O32" s="1292"/>
    </row>
    <row r="33">
      <c r="A33" s="1292"/>
      <c r="B33" s="1323" t="s">
        <v>88</v>
      </c>
      <c r="C33" s="1324">
        <v>89839.0</v>
      </c>
      <c r="D33" s="1292"/>
      <c r="E33" s="1292"/>
      <c r="F33" s="1292"/>
      <c r="G33" s="1292"/>
      <c r="H33" s="1292"/>
      <c r="I33" s="1327" t="s">
        <v>88</v>
      </c>
      <c r="J33" s="1326">
        <v>20.0</v>
      </c>
      <c r="K33" s="1322"/>
      <c r="L33" s="1327" t="s">
        <v>88</v>
      </c>
      <c r="M33" s="1326">
        <v>10.0</v>
      </c>
      <c r="N33" s="1292"/>
      <c r="O33" s="1292"/>
    </row>
    <row r="34">
      <c r="A34" s="1292"/>
      <c r="B34" s="1323" t="s">
        <v>93</v>
      </c>
      <c r="C34" s="1324">
        <v>62887.0</v>
      </c>
      <c r="D34" s="1292"/>
      <c r="E34" s="1292"/>
      <c r="F34" s="1292"/>
      <c r="G34" s="1292"/>
      <c r="H34" s="1292"/>
      <c r="I34" s="1328" t="s">
        <v>93</v>
      </c>
      <c r="J34" s="1326">
        <v>10.0</v>
      </c>
      <c r="K34" s="1322"/>
      <c r="L34" s="1328" t="s">
        <v>93</v>
      </c>
      <c r="M34" s="1326">
        <v>35.0</v>
      </c>
      <c r="N34" s="1292"/>
      <c r="O34" s="1292"/>
    </row>
    <row r="35">
      <c r="A35" s="1292"/>
      <c r="B35" s="1323" t="s">
        <v>931</v>
      </c>
      <c r="C35" s="1324">
        <v>51924.0</v>
      </c>
      <c r="D35" s="1292"/>
      <c r="E35" s="1292"/>
      <c r="F35" s="1292"/>
      <c r="G35" s="1292"/>
      <c r="H35" s="1292"/>
      <c r="I35" s="1329" t="s">
        <v>931</v>
      </c>
      <c r="J35" s="1326">
        <v>10.0</v>
      </c>
      <c r="K35" s="1322"/>
      <c r="L35" s="1329" t="s">
        <v>931</v>
      </c>
      <c r="M35" s="1326">
        <v>52.0</v>
      </c>
      <c r="N35" s="1292"/>
      <c r="O35" s="1292"/>
    </row>
    <row r="36">
      <c r="A36" s="1292"/>
      <c r="B36" s="1292"/>
      <c r="C36" s="1292"/>
      <c r="D36" s="1292"/>
      <c r="E36" s="1292"/>
      <c r="F36" s="1292"/>
      <c r="G36" s="1292"/>
      <c r="H36" s="1292"/>
      <c r="I36" s="1322"/>
      <c r="J36" s="1322"/>
      <c r="K36" s="1322"/>
      <c r="L36" s="1322" t="s">
        <v>932</v>
      </c>
      <c r="N36" s="1292"/>
      <c r="O36" s="1292"/>
    </row>
    <row r="37">
      <c r="A37" s="1292"/>
      <c r="B37" s="1318" t="s">
        <v>933</v>
      </c>
      <c r="C37" s="1322"/>
      <c r="D37" s="1322"/>
      <c r="E37" s="1322"/>
      <c r="F37" s="1322"/>
      <c r="G37" s="1322"/>
      <c r="H37" s="1292"/>
      <c r="I37" s="1321" t="s">
        <v>934</v>
      </c>
      <c r="J37" s="1322"/>
      <c r="K37" s="1322"/>
      <c r="L37" s="1322"/>
      <c r="M37" s="1322"/>
      <c r="N37" s="1292"/>
      <c r="O37" s="1292"/>
    </row>
    <row r="38">
      <c r="A38" s="1292"/>
      <c r="B38" s="1323" t="s">
        <v>935</v>
      </c>
      <c r="C38" s="1330" t="s">
        <v>936</v>
      </c>
      <c r="D38" s="63"/>
      <c r="E38" s="63"/>
      <c r="F38" s="63"/>
      <c r="G38" s="64"/>
      <c r="H38" s="1292"/>
      <c r="I38" s="1331" t="s">
        <v>937</v>
      </c>
      <c r="J38" s="1331" t="s">
        <v>938</v>
      </c>
      <c r="K38" s="1331" t="s">
        <v>939</v>
      </c>
      <c r="L38" s="1331" t="s">
        <v>940</v>
      </c>
      <c r="M38" s="1332" t="s">
        <v>941</v>
      </c>
      <c r="N38" s="1292"/>
      <c r="O38" s="1292"/>
    </row>
    <row r="39">
      <c r="A39" s="1292"/>
      <c r="B39" s="1333" t="s">
        <v>942</v>
      </c>
      <c r="C39" s="1323" t="s">
        <v>943</v>
      </c>
      <c r="D39" s="1323"/>
      <c r="E39" s="1323" t="s">
        <v>944</v>
      </c>
      <c r="F39" s="1323" t="s">
        <v>945</v>
      </c>
      <c r="G39" s="1323" t="s">
        <v>946</v>
      </c>
      <c r="H39" s="1292"/>
      <c r="I39" s="1331" t="s">
        <v>947</v>
      </c>
      <c r="J39" s="1326">
        <v>3.0</v>
      </c>
      <c r="K39" s="1331" t="s">
        <v>948</v>
      </c>
      <c r="L39" s="1326">
        <v>1.0</v>
      </c>
      <c r="M39" s="1334">
        <f t="shared" ref="M39:M42" si="5">J46/J39</f>
        <v>16.66666667</v>
      </c>
      <c r="N39" s="1292"/>
      <c r="O39" s="1292"/>
    </row>
    <row r="40">
      <c r="A40" s="1292"/>
      <c r="B40" s="1323" t="s">
        <v>949</v>
      </c>
      <c r="C40" s="1323" t="s">
        <v>157</v>
      </c>
      <c r="D40" s="1323"/>
      <c r="E40" s="1323" t="s">
        <v>157</v>
      </c>
      <c r="F40" s="1323" t="s">
        <v>157</v>
      </c>
      <c r="G40" s="1323" t="s">
        <v>157</v>
      </c>
      <c r="H40" s="1292"/>
      <c r="I40" s="1331" t="s">
        <v>950</v>
      </c>
      <c r="J40" s="1326">
        <v>5.0</v>
      </c>
      <c r="K40" s="1331" t="s">
        <v>951</v>
      </c>
      <c r="L40" s="1326">
        <v>1.0</v>
      </c>
      <c r="M40" s="1334">
        <f t="shared" si="5"/>
        <v>4</v>
      </c>
      <c r="N40" s="1292"/>
      <c r="O40" s="1292"/>
    </row>
    <row r="41">
      <c r="A41" s="1292"/>
      <c r="B41" s="1323" t="s">
        <v>952</v>
      </c>
      <c r="C41" s="1323">
        <v>200.0</v>
      </c>
      <c r="D41" s="1323"/>
      <c r="E41" s="1323" t="s">
        <v>157</v>
      </c>
      <c r="F41" s="1323" t="s">
        <v>157</v>
      </c>
      <c r="G41" s="1323" t="s">
        <v>157</v>
      </c>
      <c r="H41" s="1292"/>
      <c r="I41" s="1331" t="s">
        <v>953</v>
      </c>
      <c r="J41" s="1326">
        <v>10.0</v>
      </c>
      <c r="K41" s="1331" t="s">
        <v>954</v>
      </c>
      <c r="L41" s="1326">
        <v>1.0</v>
      </c>
      <c r="M41" s="1334">
        <f t="shared" si="5"/>
        <v>1</v>
      </c>
      <c r="N41" s="1292"/>
      <c r="O41" s="1292"/>
    </row>
    <row r="42">
      <c r="A42" s="1292"/>
      <c r="B42" s="1323" t="s">
        <v>955</v>
      </c>
      <c r="C42" s="1323">
        <v>250.0</v>
      </c>
      <c r="D42" s="1323"/>
      <c r="E42" s="1323">
        <v>5.0</v>
      </c>
      <c r="F42" s="1323" t="s">
        <v>157</v>
      </c>
      <c r="G42" s="1323" t="s">
        <v>157</v>
      </c>
      <c r="H42" s="1292"/>
      <c r="I42" s="1331" t="s">
        <v>956</v>
      </c>
      <c r="J42" s="1326">
        <v>15.0</v>
      </c>
      <c r="K42" s="1331" t="s">
        <v>957</v>
      </c>
      <c r="L42" s="1326">
        <v>1.0</v>
      </c>
      <c r="M42" s="1334">
        <f t="shared" si="5"/>
        <v>0.6666666667</v>
      </c>
      <c r="N42" s="1292"/>
      <c r="O42" s="1292"/>
    </row>
    <row r="43">
      <c r="A43" s="1292"/>
      <c r="B43" s="1323" t="s">
        <v>958</v>
      </c>
      <c r="C43" s="1323">
        <v>300.0</v>
      </c>
      <c r="D43" s="1323"/>
      <c r="E43" s="1323">
        <v>10.0</v>
      </c>
      <c r="F43" s="1323">
        <v>5.0</v>
      </c>
      <c r="G43" s="1323" t="s">
        <v>157</v>
      </c>
      <c r="H43" s="1292"/>
      <c r="I43" s="1322"/>
      <c r="J43" s="1322"/>
      <c r="K43" s="1322"/>
      <c r="L43" s="1322"/>
      <c r="M43" s="1322"/>
      <c r="N43" s="1292"/>
      <c r="O43" s="1292"/>
    </row>
    <row r="44">
      <c r="A44" s="1292"/>
      <c r="B44" s="1323" t="s">
        <v>959</v>
      </c>
      <c r="C44" s="1323">
        <v>350.0</v>
      </c>
      <c r="D44" s="1323"/>
      <c r="E44" s="1323">
        <v>15.0</v>
      </c>
      <c r="F44" s="1323">
        <v>10.0</v>
      </c>
      <c r="G44" s="1323" t="s">
        <v>157</v>
      </c>
      <c r="H44" s="1292"/>
      <c r="I44" s="1335" t="s">
        <v>960</v>
      </c>
      <c r="J44" s="1335"/>
      <c r="K44" s="1322"/>
      <c r="L44" s="1322"/>
      <c r="M44" s="1322"/>
      <c r="N44" s="1292"/>
      <c r="O44" s="1292"/>
    </row>
    <row r="45">
      <c r="A45" s="1292"/>
      <c r="B45" s="1323" t="s">
        <v>961</v>
      </c>
      <c r="C45" s="1323">
        <v>400.0</v>
      </c>
      <c r="D45" s="1323"/>
      <c r="E45" s="1323">
        <v>20.0</v>
      </c>
      <c r="F45" s="1323">
        <v>15.0</v>
      </c>
      <c r="G45" s="1323">
        <v>3.0</v>
      </c>
      <c r="H45" s="1292"/>
      <c r="I45" s="1331" t="s">
        <v>79</v>
      </c>
      <c r="J45" s="1336" t="s">
        <v>962</v>
      </c>
      <c r="K45" s="1336" t="s">
        <v>963</v>
      </c>
      <c r="L45" s="1331" t="s">
        <v>964</v>
      </c>
      <c r="M45" s="1331" t="s">
        <v>965</v>
      </c>
      <c r="N45" s="1292"/>
      <c r="O45" s="1292"/>
    </row>
    <row r="46">
      <c r="A46" s="1292"/>
      <c r="B46" s="1323" t="s">
        <v>966</v>
      </c>
      <c r="C46" s="1323">
        <v>450.0</v>
      </c>
      <c r="D46" s="1323"/>
      <c r="E46" s="1323">
        <v>25.0</v>
      </c>
      <c r="F46" s="1323">
        <v>20.0</v>
      </c>
      <c r="G46" s="1323">
        <v>5.0</v>
      </c>
      <c r="H46" s="1292"/>
      <c r="I46" s="1337" t="s">
        <v>84</v>
      </c>
      <c r="J46" s="1326">
        <v>50.0</v>
      </c>
      <c r="K46" s="1338">
        <f t="shared" ref="K46:K49" si="7">50/J46</f>
        <v>1</v>
      </c>
      <c r="L46" s="1339">
        <v>0.03</v>
      </c>
      <c r="M46" s="1340">
        <f t="shared" ref="M46:M49" si="8">(J46/J39)*L46</f>
        <v>0.5</v>
      </c>
      <c r="N46" s="1292"/>
      <c r="O46" s="1292"/>
    </row>
    <row r="47">
      <c r="A47" s="1292"/>
      <c r="B47" s="1341" t="s">
        <v>967</v>
      </c>
      <c r="C47" s="1342">
        <f>sum(C40:C46)</f>
        <v>1950</v>
      </c>
      <c r="D47" s="1342"/>
      <c r="E47" s="1342">
        <f t="shared" ref="E47:G47" si="6">sum(E40:E46)</f>
        <v>75</v>
      </c>
      <c r="F47" s="1342">
        <f t="shared" si="6"/>
        <v>50</v>
      </c>
      <c r="G47" s="1342">
        <f t="shared" si="6"/>
        <v>8</v>
      </c>
      <c r="H47" s="1292"/>
      <c r="I47" s="1343" t="s">
        <v>88</v>
      </c>
      <c r="J47" s="1326">
        <v>20.0</v>
      </c>
      <c r="K47" s="1338">
        <f t="shared" si="7"/>
        <v>2.5</v>
      </c>
      <c r="L47" s="1339">
        <v>0.1</v>
      </c>
      <c r="M47" s="1340">
        <f t="shared" si="8"/>
        <v>0.4</v>
      </c>
      <c r="N47" s="1292"/>
      <c r="O47" s="1292"/>
    </row>
    <row r="48">
      <c r="A48" s="1292"/>
      <c r="B48" s="1292"/>
      <c r="C48" s="1292"/>
      <c r="D48" s="1292"/>
      <c r="E48" s="1292"/>
      <c r="F48" s="1292"/>
      <c r="G48" s="1292"/>
      <c r="H48" s="1292"/>
      <c r="I48" s="1344" t="s">
        <v>93</v>
      </c>
      <c r="J48" s="1326">
        <v>10.0</v>
      </c>
      <c r="K48" s="1338">
        <f t="shared" si="7"/>
        <v>5</v>
      </c>
      <c r="L48" s="1339">
        <v>0.35</v>
      </c>
      <c r="M48" s="1340">
        <f t="shared" si="8"/>
        <v>0.35</v>
      </c>
      <c r="N48" s="1292"/>
      <c r="O48" s="1292"/>
    </row>
    <row r="49">
      <c r="A49" s="1292"/>
      <c r="B49" s="1321" t="s">
        <v>968</v>
      </c>
      <c r="C49" s="1322"/>
      <c r="D49" s="1322"/>
      <c r="E49" s="1322"/>
      <c r="F49" s="1322"/>
      <c r="G49" s="1322"/>
      <c r="H49" s="1292"/>
      <c r="I49" s="1345" t="s">
        <v>931</v>
      </c>
      <c r="J49" s="1326">
        <v>10.0</v>
      </c>
      <c r="K49" s="1338">
        <f t="shared" si="7"/>
        <v>5</v>
      </c>
      <c r="L49" s="1339">
        <v>0.52</v>
      </c>
      <c r="M49" s="1340">
        <f t="shared" si="8"/>
        <v>0.3466666667</v>
      </c>
      <c r="N49" s="1292"/>
      <c r="O49" s="1292"/>
    </row>
    <row r="50">
      <c r="A50" s="1292"/>
      <c r="B50" s="1346" t="s">
        <v>969</v>
      </c>
      <c r="C50" s="1325" t="s">
        <v>84</v>
      </c>
      <c r="D50" s="1327"/>
      <c r="E50" s="1327" t="s">
        <v>88</v>
      </c>
      <c r="F50" s="1328" t="s">
        <v>93</v>
      </c>
      <c r="G50" s="1329" t="s">
        <v>931</v>
      </c>
      <c r="H50" s="1292"/>
      <c r="I50" s="1292"/>
      <c r="J50" s="1292"/>
      <c r="K50" s="1292"/>
      <c r="L50" s="1292"/>
      <c r="M50" s="1292"/>
      <c r="N50" s="1292"/>
      <c r="O50" s="1292"/>
    </row>
    <row r="51">
      <c r="A51" s="1292"/>
      <c r="B51" s="1347" t="s">
        <v>970</v>
      </c>
      <c r="C51" s="1326">
        <v>50.0</v>
      </c>
      <c r="D51" s="1326"/>
      <c r="E51" s="1326">
        <v>50.0</v>
      </c>
      <c r="F51" s="1326">
        <v>50.0</v>
      </c>
      <c r="G51" s="1326">
        <v>50.0</v>
      </c>
      <c r="H51" s="1292"/>
      <c r="I51" s="1292"/>
      <c r="J51" s="1292"/>
      <c r="K51" s="1292"/>
      <c r="L51" s="1292"/>
      <c r="M51" s="1292"/>
      <c r="N51" s="1292"/>
      <c r="O51" s="1292"/>
    </row>
    <row r="52">
      <c r="A52" s="1292"/>
      <c r="B52" s="1347" t="s">
        <v>971</v>
      </c>
      <c r="C52" s="1326">
        <v>50.0</v>
      </c>
      <c r="D52" s="1326"/>
      <c r="E52" s="1326">
        <v>50.0</v>
      </c>
      <c r="F52" s="1326">
        <v>50.0</v>
      </c>
      <c r="G52" s="1326">
        <v>50.0</v>
      </c>
      <c r="H52" s="1292"/>
      <c r="I52" s="1292"/>
      <c r="J52" s="1292"/>
      <c r="K52" s="1292"/>
      <c r="L52" s="1292"/>
      <c r="M52" s="1292"/>
      <c r="N52" s="1292"/>
      <c r="O52" s="1292"/>
    </row>
    <row r="53">
      <c r="A53" s="1292"/>
      <c r="B53" s="1347" t="s">
        <v>972</v>
      </c>
      <c r="C53" s="1326">
        <v>50.0</v>
      </c>
      <c r="D53" s="1326"/>
      <c r="E53" s="1326">
        <v>50.0</v>
      </c>
      <c r="F53" s="1326">
        <v>50.0</v>
      </c>
      <c r="G53" s="1326">
        <v>50.0</v>
      </c>
      <c r="H53" s="1292"/>
      <c r="I53" s="1292"/>
      <c r="J53" s="1292"/>
      <c r="K53" s="1292"/>
      <c r="L53" s="1292"/>
      <c r="M53" s="1292"/>
      <c r="N53" s="1292"/>
      <c r="O53" s="1292"/>
    </row>
    <row r="54">
      <c r="A54" s="1292"/>
      <c r="B54" s="1347" t="s">
        <v>973</v>
      </c>
      <c r="C54" s="1326">
        <v>50.0</v>
      </c>
      <c r="D54" s="1326"/>
      <c r="E54" s="1326">
        <v>50.0</v>
      </c>
      <c r="F54" s="1326">
        <v>50.0</v>
      </c>
      <c r="G54" s="1326">
        <v>50.0</v>
      </c>
      <c r="H54" s="1292"/>
      <c r="I54" s="1292"/>
      <c r="J54" s="1292"/>
      <c r="K54" s="1292"/>
      <c r="L54" s="1292"/>
      <c r="M54" s="1292"/>
      <c r="N54" s="1292"/>
      <c r="O54" s="1292"/>
    </row>
    <row r="55">
      <c r="A55" s="1292"/>
      <c r="B55" s="1341" t="s">
        <v>974</v>
      </c>
      <c r="C55" s="1342">
        <f>SUM(C51:C54)</f>
        <v>200</v>
      </c>
      <c r="D55" s="1342"/>
      <c r="E55" s="1342">
        <f t="shared" ref="E55:G55" si="9">SUM(E51:E54)</f>
        <v>200</v>
      </c>
      <c r="F55" s="1342">
        <f t="shared" si="9"/>
        <v>200</v>
      </c>
      <c r="G55" s="1342">
        <f t="shared" si="9"/>
        <v>200</v>
      </c>
      <c r="H55" s="1292"/>
      <c r="I55" s="1292"/>
      <c r="J55" s="1292"/>
      <c r="K55" s="1292"/>
      <c r="L55" s="1292"/>
      <c r="M55" s="1292"/>
      <c r="N55" s="1292"/>
      <c r="O55" s="1292"/>
    </row>
    <row r="56">
      <c r="A56" s="1292"/>
      <c r="B56" s="1348" t="s">
        <v>975</v>
      </c>
      <c r="C56" s="1342">
        <v>5.0</v>
      </c>
      <c r="D56" s="1342"/>
      <c r="E56" s="1342">
        <v>5.0</v>
      </c>
      <c r="F56" s="1342">
        <v>5.0</v>
      </c>
      <c r="G56" s="1342">
        <v>5.0</v>
      </c>
      <c r="H56" s="1292"/>
      <c r="I56" s="1292"/>
      <c r="J56" s="1292"/>
      <c r="K56" s="1292"/>
      <c r="L56" s="1292"/>
      <c r="M56" s="1292"/>
      <c r="N56" s="1292"/>
      <c r="O56" s="1292"/>
    </row>
    <row r="57">
      <c r="A57" s="1292"/>
      <c r="B57" s="1292"/>
      <c r="C57" s="1292"/>
      <c r="D57" s="1292"/>
      <c r="E57" s="1292"/>
      <c r="F57" s="1292"/>
      <c r="G57" s="1292"/>
      <c r="H57" s="1292"/>
      <c r="I57" s="1292"/>
      <c r="J57" s="1292"/>
      <c r="K57" s="1292"/>
      <c r="L57" s="1292"/>
      <c r="M57" s="1292"/>
      <c r="N57" s="1292"/>
      <c r="O57" s="1292"/>
    </row>
    <row r="58">
      <c r="A58" s="1292"/>
      <c r="B58" s="1292"/>
      <c r="C58" s="1292"/>
      <c r="D58" s="1292"/>
      <c r="E58" s="1292"/>
      <c r="F58" s="1292"/>
      <c r="G58" s="1292"/>
      <c r="H58" s="1292"/>
      <c r="I58" s="1292"/>
      <c r="J58" s="1292"/>
      <c r="K58" s="1292"/>
      <c r="L58" s="1292"/>
      <c r="M58" s="1292"/>
      <c r="N58" s="1292"/>
      <c r="O58" s="1292"/>
    </row>
  </sheetData>
  <mergeCells count="2">
    <mergeCell ref="L36:M36"/>
    <mergeCell ref="C38:G38"/>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04"/>
      <c r="B1" s="41" t="s">
        <v>10</v>
      </c>
      <c r="C1" s="42"/>
      <c r="D1" s="42"/>
      <c r="E1" s="42"/>
      <c r="F1" s="42"/>
      <c r="G1" s="42"/>
      <c r="H1" s="42"/>
      <c r="I1" s="42"/>
    </row>
    <row r="2">
      <c r="A2" s="285"/>
      <c r="B2" s="1349"/>
      <c r="C2" s="1350"/>
      <c r="D2" s="1350"/>
      <c r="E2" s="1350"/>
      <c r="F2" s="1350"/>
      <c r="G2" s="1350"/>
      <c r="H2" s="1350"/>
      <c r="I2" s="1350"/>
    </row>
    <row r="3">
      <c r="A3" s="285"/>
      <c r="B3" s="1351" t="s">
        <v>976</v>
      </c>
      <c r="C3" s="1352"/>
      <c r="D3" s="1352"/>
      <c r="E3" s="1352"/>
      <c r="F3" s="1352"/>
      <c r="G3" s="1352"/>
      <c r="H3" s="1352"/>
      <c r="I3" s="1352"/>
    </row>
    <row r="4">
      <c r="A4" s="285"/>
      <c r="B4" s="285"/>
      <c r="C4" s="285"/>
      <c r="D4" s="285"/>
      <c r="E4" s="285"/>
      <c r="F4" s="285"/>
      <c r="G4" s="285"/>
      <c r="H4" s="285"/>
      <c r="I4" s="285"/>
    </row>
    <row r="5">
      <c r="A5" s="285"/>
      <c r="B5" s="285"/>
      <c r="C5" s="285"/>
      <c r="D5" s="108"/>
      <c r="E5" s="108"/>
      <c r="F5" s="108"/>
      <c r="G5" s="108"/>
      <c r="H5" s="108"/>
      <c r="I5" s="108"/>
    </row>
    <row r="6">
      <c r="A6" s="285"/>
      <c r="B6" s="1353" t="s">
        <v>977</v>
      </c>
      <c r="C6" s="1354">
        <f>(3000/1560)*C7</f>
        <v>288.4615385</v>
      </c>
      <c r="D6" s="108"/>
      <c r="E6" s="322"/>
      <c r="F6" s="108"/>
      <c r="G6" s="108"/>
      <c r="H6" s="108"/>
      <c r="I6" s="108"/>
    </row>
    <row r="7">
      <c r="A7" s="285"/>
      <c r="B7" s="108" t="s">
        <v>978</v>
      </c>
      <c r="C7" s="332">
        <v>150.0</v>
      </c>
      <c r="D7" s="108" t="s">
        <v>979</v>
      </c>
      <c r="E7" s="1355">
        <v>2.0</v>
      </c>
      <c r="F7" s="108"/>
      <c r="G7" s="108"/>
      <c r="H7" s="108"/>
      <c r="I7" s="108"/>
    </row>
    <row r="8">
      <c r="A8" s="285"/>
      <c r="B8" s="108" t="s">
        <v>980</v>
      </c>
      <c r="C8" s="1356">
        <f>C7*E7</f>
        <v>300</v>
      </c>
      <c r="D8" s="108" t="s">
        <v>981</v>
      </c>
      <c r="E8" s="108"/>
      <c r="F8" s="108"/>
      <c r="G8" s="108" t="s">
        <v>982</v>
      </c>
      <c r="H8" s="108" t="s">
        <v>983</v>
      </c>
      <c r="I8" s="322"/>
    </row>
    <row r="9">
      <c r="A9" s="285"/>
      <c r="B9" s="1357" t="s">
        <v>79</v>
      </c>
      <c r="C9" s="1357" t="s">
        <v>964</v>
      </c>
      <c r="D9" s="1357" t="s">
        <v>984</v>
      </c>
      <c r="E9" s="1357" t="s">
        <v>985</v>
      </c>
      <c r="F9" s="1357" t="s">
        <v>986</v>
      </c>
      <c r="G9" s="1357" t="s">
        <v>986</v>
      </c>
      <c r="H9" s="1357" t="s">
        <v>986</v>
      </c>
      <c r="I9" s="322"/>
    </row>
    <row r="10">
      <c r="A10" s="285"/>
      <c r="B10" s="323" t="s">
        <v>84</v>
      </c>
      <c r="C10" s="1358">
        <v>3.0</v>
      </c>
      <c r="D10" s="1359">
        <f t="shared" ref="D10:D13" si="1">100/C10</f>
        <v>33.33333333</v>
      </c>
      <c r="E10" s="1360">
        <f t="shared" ref="E10:E13" si="2">D10*$C$7</f>
        <v>5000</v>
      </c>
      <c r="F10" s="1361">
        <f t="shared" ref="F10:F13" si="3">E10*$E$7</f>
        <v>10000</v>
      </c>
      <c r="G10" s="1361">
        <f>100*C8</f>
        <v>30000</v>
      </c>
      <c r="H10" s="1361">
        <f>100*C6</f>
        <v>28846.15385</v>
      </c>
      <c r="I10" s="322"/>
    </row>
    <row r="11">
      <c r="A11" s="285"/>
      <c r="B11" s="323" t="s">
        <v>88</v>
      </c>
      <c r="C11" s="1362">
        <v>10.0</v>
      </c>
      <c r="D11" s="1359">
        <f t="shared" si="1"/>
        <v>10</v>
      </c>
      <c r="E11" s="1360">
        <f t="shared" si="2"/>
        <v>1500</v>
      </c>
      <c r="F11" s="1363">
        <f t="shared" si="3"/>
        <v>3000</v>
      </c>
      <c r="G11" s="322"/>
      <c r="H11" s="322"/>
      <c r="I11" s="322"/>
    </row>
    <row r="12">
      <c r="A12" s="285"/>
      <c r="B12" s="323" t="s">
        <v>93</v>
      </c>
      <c r="C12" s="1358">
        <v>35.0</v>
      </c>
      <c r="D12" s="1359">
        <f t="shared" si="1"/>
        <v>2.857142857</v>
      </c>
      <c r="E12" s="1360">
        <f t="shared" si="2"/>
        <v>428.5714286</v>
      </c>
      <c r="F12" s="1361">
        <f t="shared" si="3"/>
        <v>857.1428571</v>
      </c>
      <c r="G12" s="1364"/>
      <c r="H12" s="322"/>
      <c r="I12" s="322"/>
    </row>
    <row r="13">
      <c r="A13" s="285"/>
      <c r="B13" s="323" t="s">
        <v>931</v>
      </c>
      <c r="C13" s="1362">
        <v>52.0</v>
      </c>
      <c r="D13" s="1359">
        <f t="shared" si="1"/>
        <v>1.923076923</v>
      </c>
      <c r="E13" s="1360">
        <f t="shared" si="2"/>
        <v>288.4615385</v>
      </c>
      <c r="F13" s="1361">
        <f t="shared" si="3"/>
        <v>576.9230769</v>
      </c>
      <c r="G13" s="1364"/>
      <c r="H13" s="322"/>
      <c r="I13" s="322"/>
    </row>
    <row r="14">
      <c r="A14" s="285"/>
      <c r="B14" s="323" t="s">
        <v>987</v>
      </c>
      <c r="C14" s="1365">
        <f>sum(C10:C13)*0.01</f>
        <v>1</v>
      </c>
      <c r="D14" s="108"/>
      <c r="E14" s="108"/>
      <c r="F14" s="108"/>
      <c r="G14" s="1364"/>
    </row>
    <row r="15">
      <c r="A15" s="285"/>
      <c r="B15" s="285"/>
      <c r="C15" s="285"/>
      <c r="D15" s="285"/>
      <c r="E15" s="285"/>
      <c r="F15" s="285"/>
      <c r="G15" s="285"/>
    </row>
    <row r="16" ht="6.0" customHeight="1">
      <c r="A16" s="285"/>
      <c r="B16" s="285"/>
      <c r="C16" s="285"/>
      <c r="D16" s="285"/>
      <c r="E16" s="285"/>
      <c r="F16" s="285"/>
      <c r="G16" s="285"/>
    </row>
    <row r="17">
      <c r="A17" s="285"/>
      <c r="B17" s="1366" t="s">
        <v>988</v>
      </c>
      <c r="C17" s="1367"/>
      <c r="D17" s="1367"/>
      <c r="E17" s="1367"/>
      <c r="F17" s="1367"/>
      <c r="G17" s="1366"/>
      <c r="H17" s="1367"/>
      <c r="I17" s="1367"/>
    </row>
    <row r="18">
      <c r="A18" s="285"/>
      <c r="B18" s="285"/>
      <c r="C18" s="285"/>
      <c r="D18" s="285"/>
      <c r="E18" s="285"/>
      <c r="F18" s="285"/>
      <c r="G18" s="285"/>
    </row>
    <row r="19">
      <c r="A19" s="285"/>
      <c r="B19" s="289" t="s">
        <v>173</v>
      </c>
      <c r="C19" s="1368" t="s">
        <v>989</v>
      </c>
      <c r="D19" s="1369"/>
      <c r="E19" s="1369"/>
      <c r="F19" s="1370" t="s">
        <v>3</v>
      </c>
      <c r="G19" s="1370"/>
    </row>
    <row r="20">
      <c r="A20" s="285"/>
      <c r="B20" s="1371" t="s">
        <v>990</v>
      </c>
      <c r="C20" s="1372" t="s">
        <v>991</v>
      </c>
      <c r="D20" s="63"/>
      <c r="E20" s="64"/>
      <c r="F20" s="70" t="s">
        <v>992</v>
      </c>
      <c r="G20" s="64"/>
    </row>
    <row r="21">
      <c r="A21" s="285"/>
      <c r="B21" s="285"/>
      <c r="C21" s="285"/>
      <c r="D21" s="285"/>
      <c r="E21" s="285"/>
      <c r="F21" s="285"/>
      <c r="G21" s="285"/>
    </row>
    <row r="22">
      <c r="A22" s="285"/>
      <c r="B22" s="1373"/>
      <c r="C22" s="285"/>
      <c r="D22" s="285"/>
      <c r="E22" s="285"/>
      <c r="F22" s="285"/>
      <c r="G22" s="285"/>
    </row>
    <row r="23">
      <c r="A23" s="285"/>
      <c r="B23" s="1366" t="s">
        <v>993</v>
      </c>
      <c r="C23" s="1367"/>
      <c r="D23" s="1367"/>
      <c r="E23" s="1367"/>
      <c r="F23" s="1367"/>
      <c r="G23" s="1366"/>
      <c r="H23" s="1367"/>
      <c r="I23" s="1367"/>
    </row>
    <row r="24">
      <c r="A24" s="285"/>
      <c r="B24" s="285"/>
      <c r="C24" s="285"/>
      <c r="D24" s="285"/>
      <c r="E24" s="285"/>
      <c r="F24" s="285"/>
      <c r="G24" s="285"/>
    </row>
    <row r="25">
      <c r="A25" s="285"/>
      <c r="B25" s="289" t="s">
        <v>173</v>
      </c>
      <c r="C25" s="1368" t="s">
        <v>989</v>
      </c>
      <c r="D25" s="1369"/>
      <c r="E25" s="1369"/>
      <c r="F25" s="1370" t="s">
        <v>3</v>
      </c>
      <c r="G25" s="1370"/>
    </row>
    <row r="26">
      <c r="A26" s="285"/>
      <c r="B26" s="1371" t="s">
        <v>55</v>
      </c>
      <c r="C26" s="1374" t="s">
        <v>994</v>
      </c>
      <c r="D26" s="63"/>
      <c r="E26" s="63"/>
      <c r="F26" s="755" t="s">
        <v>995</v>
      </c>
      <c r="G26" s="531"/>
    </row>
    <row r="27">
      <c r="A27" s="285"/>
      <c r="B27" s="1371" t="s">
        <v>59</v>
      </c>
      <c r="C27" s="1374" t="s">
        <v>996</v>
      </c>
      <c r="D27" s="63"/>
      <c r="E27" s="63"/>
      <c r="F27" s="755" t="s">
        <v>997</v>
      </c>
      <c r="G27" s="531"/>
    </row>
    <row r="28">
      <c r="A28" s="285"/>
      <c r="B28" s="285"/>
      <c r="C28" s="285"/>
      <c r="D28" s="285"/>
      <c r="E28" s="285"/>
      <c r="F28" s="285"/>
      <c r="G28" s="285"/>
    </row>
  </sheetData>
  <mergeCells count="4">
    <mergeCell ref="C20:E20"/>
    <mergeCell ref="F20:G20"/>
    <mergeCell ref="C26:E26"/>
    <mergeCell ref="C27:E27"/>
  </mergeCells>
  <hyperlinks>
    <hyperlink r:id="rId1" location="gid=753358769" ref="C20"/>
    <hyperlink display="https://docs.google.com/spreadsheets/d/1UzjTg1JnhhuZ_yq2nGf1sygSgkRX_2FPFCLiSJ2bdDo/edit?gid=1315731856#gid=1315731856" location="'地獄楽 いいジャン祭ピックアップガシャA_設計書'!A1" ref="C26"/>
    <hyperlink display="https://docs.google.com/spreadsheets/d/1UzjTg1JnhhuZ_yq2nGf1sygSgkRX_2FPFCLiSJ2bdDo/edit?gid=1256031760#gid=1256031760" location="'地獄楽 いいジャン祭ピックアップガシャB_設計書'!A1" ref="C27"/>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04"/>
      <c r="B1" s="41" t="s">
        <v>10</v>
      </c>
      <c r="C1" s="42"/>
      <c r="D1" s="42"/>
      <c r="E1" s="42"/>
      <c r="F1" s="42"/>
      <c r="G1" s="42"/>
      <c r="H1" s="42"/>
      <c r="I1" s="42"/>
    </row>
    <row r="2">
      <c r="A2" s="285"/>
      <c r="B2" s="1349"/>
      <c r="C2" s="1350"/>
      <c r="D2" s="1350"/>
      <c r="E2" s="1350"/>
      <c r="F2" s="1350"/>
      <c r="G2" s="1350"/>
      <c r="H2" s="1350"/>
      <c r="I2" s="1350"/>
    </row>
    <row r="3">
      <c r="A3" s="285"/>
      <c r="B3" s="1351" t="s">
        <v>976</v>
      </c>
      <c r="C3" s="1352"/>
      <c r="D3" s="1352"/>
      <c r="E3" s="1352"/>
      <c r="F3" s="1352"/>
      <c r="G3" s="1352"/>
      <c r="H3" s="1352"/>
      <c r="I3" s="1352"/>
    </row>
    <row r="4">
      <c r="A4" s="285"/>
      <c r="B4" s="285"/>
      <c r="C4" s="285"/>
      <c r="D4" s="285"/>
      <c r="E4" s="285"/>
      <c r="F4" s="285"/>
      <c r="G4" s="285"/>
      <c r="H4" s="285"/>
      <c r="I4" s="285"/>
    </row>
    <row r="5">
      <c r="A5" s="285"/>
      <c r="B5" s="285"/>
      <c r="C5" s="285"/>
      <c r="D5" s="108"/>
      <c r="E5" s="108"/>
      <c r="F5" s="108"/>
      <c r="G5" s="108"/>
      <c r="H5" s="108"/>
      <c r="I5" s="108"/>
    </row>
    <row r="6">
      <c r="A6" s="285"/>
      <c r="B6" s="1353" t="s">
        <v>977</v>
      </c>
      <c r="C6" s="1354">
        <f>(3000/1560)*C7</f>
        <v>288.4615385</v>
      </c>
      <c r="D6" s="108"/>
      <c r="E6" s="322"/>
      <c r="F6" s="108"/>
      <c r="G6" s="108"/>
      <c r="H6" s="108"/>
      <c r="I6" s="108"/>
    </row>
    <row r="7">
      <c r="A7" s="285"/>
      <c r="B7" s="108" t="s">
        <v>978</v>
      </c>
      <c r="C7" s="332">
        <v>150.0</v>
      </c>
      <c r="D7" s="108" t="s">
        <v>979</v>
      </c>
      <c r="E7" s="1355">
        <v>2.0</v>
      </c>
      <c r="F7" s="108"/>
      <c r="G7" s="108"/>
      <c r="H7" s="108"/>
      <c r="I7" s="108"/>
    </row>
    <row r="8">
      <c r="A8" s="285"/>
      <c r="B8" s="108" t="s">
        <v>980</v>
      </c>
      <c r="C8" s="1356">
        <f>C7*E7</f>
        <v>300</v>
      </c>
      <c r="D8" s="108" t="s">
        <v>981</v>
      </c>
      <c r="E8" s="108"/>
      <c r="F8" s="108"/>
      <c r="G8" s="108" t="s">
        <v>982</v>
      </c>
      <c r="H8" s="108" t="s">
        <v>983</v>
      </c>
      <c r="I8" s="322"/>
    </row>
    <row r="9">
      <c r="A9" s="285"/>
      <c r="B9" s="1357" t="s">
        <v>79</v>
      </c>
      <c r="C9" s="1357" t="s">
        <v>964</v>
      </c>
      <c r="D9" s="1357" t="s">
        <v>984</v>
      </c>
      <c r="E9" s="1357" t="s">
        <v>985</v>
      </c>
      <c r="F9" s="1357" t="s">
        <v>986</v>
      </c>
      <c r="G9" s="1357" t="s">
        <v>986</v>
      </c>
      <c r="H9" s="1357" t="s">
        <v>986</v>
      </c>
      <c r="I9" s="322"/>
    </row>
    <row r="10">
      <c r="A10" s="285"/>
      <c r="B10" s="323" t="s">
        <v>84</v>
      </c>
      <c r="C10" s="1358">
        <v>3.0</v>
      </c>
      <c r="D10" s="1359">
        <f t="shared" ref="D10:D13" si="1">100/C10</f>
        <v>33.33333333</v>
      </c>
      <c r="E10" s="1360">
        <f t="shared" ref="E10:E13" si="2">D10*$C$7</f>
        <v>5000</v>
      </c>
      <c r="F10" s="1361">
        <f t="shared" ref="F10:F13" si="3">E10*$E$7</f>
        <v>10000</v>
      </c>
      <c r="G10" s="1361">
        <f>100*C8</f>
        <v>30000</v>
      </c>
      <c r="H10" s="1361">
        <f>100*C6</f>
        <v>28846.15385</v>
      </c>
      <c r="I10" s="322"/>
    </row>
    <row r="11">
      <c r="A11" s="285"/>
      <c r="B11" s="323" t="s">
        <v>88</v>
      </c>
      <c r="C11" s="1362">
        <v>10.0</v>
      </c>
      <c r="D11" s="1359">
        <f t="shared" si="1"/>
        <v>10</v>
      </c>
      <c r="E11" s="1360">
        <f t="shared" si="2"/>
        <v>1500</v>
      </c>
      <c r="F11" s="1363">
        <f t="shared" si="3"/>
        <v>3000</v>
      </c>
      <c r="G11" s="322"/>
      <c r="H11" s="322"/>
      <c r="I11" s="322"/>
    </row>
    <row r="12">
      <c r="A12" s="285"/>
      <c r="B12" s="323" t="s">
        <v>93</v>
      </c>
      <c r="C12" s="1358">
        <v>35.0</v>
      </c>
      <c r="D12" s="1359">
        <f t="shared" si="1"/>
        <v>2.857142857</v>
      </c>
      <c r="E12" s="1360">
        <f t="shared" si="2"/>
        <v>428.5714286</v>
      </c>
      <c r="F12" s="1361">
        <f t="shared" si="3"/>
        <v>857.1428571</v>
      </c>
      <c r="G12" s="1364"/>
      <c r="H12" s="322"/>
      <c r="I12" s="322"/>
    </row>
    <row r="13">
      <c r="A13" s="285"/>
      <c r="B13" s="323" t="s">
        <v>931</v>
      </c>
      <c r="C13" s="1362">
        <v>52.0</v>
      </c>
      <c r="D13" s="1359">
        <f t="shared" si="1"/>
        <v>1.923076923</v>
      </c>
      <c r="E13" s="1360">
        <f t="shared" si="2"/>
        <v>288.4615385</v>
      </c>
      <c r="F13" s="1361">
        <f t="shared" si="3"/>
        <v>576.9230769</v>
      </c>
      <c r="G13" s="1364"/>
      <c r="H13" s="322"/>
      <c r="I13" s="322"/>
    </row>
    <row r="14">
      <c r="A14" s="285"/>
      <c r="B14" s="323" t="s">
        <v>987</v>
      </c>
      <c r="C14" s="1365">
        <f>sum(C10:C13)*0.01</f>
        <v>1</v>
      </c>
      <c r="D14" s="108"/>
      <c r="E14" s="108"/>
      <c r="F14" s="108"/>
      <c r="G14" s="1364"/>
    </row>
    <row r="15">
      <c r="A15" s="285"/>
      <c r="B15" s="285"/>
      <c r="C15" s="285"/>
      <c r="D15" s="285"/>
      <c r="E15" s="285"/>
      <c r="F15" s="285"/>
      <c r="G15" s="28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sheetViews>
  <sheetFormatPr customHeight="1" defaultColWidth="12.63" defaultRowHeight="15.75"/>
  <cols>
    <col customWidth="1" min="1" max="1" width="20.0"/>
    <col customWidth="1" min="2" max="2" width="22.75"/>
    <col customWidth="1" min="3" max="3" width="12.5"/>
    <col customWidth="1" min="4" max="4" width="20.88"/>
    <col customWidth="1" min="5" max="5" width="17.38"/>
    <col customWidth="1" min="6" max="6" width="21.75"/>
  </cols>
  <sheetData>
    <row r="1" ht="17.25" customHeight="1">
      <c r="A1" s="1375"/>
      <c r="B1" s="1376"/>
      <c r="C1" s="1376"/>
      <c r="D1" s="1376"/>
      <c r="E1" s="1376"/>
      <c r="F1" s="1377" t="s">
        <v>998</v>
      </c>
      <c r="G1" s="1377" t="s">
        <v>999</v>
      </c>
      <c r="H1" s="1378" t="s">
        <v>1000</v>
      </c>
      <c r="I1" s="1379"/>
    </row>
    <row r="2" ht="26.25" customHeight="1">
      <c r="A2" s="1375"/>
      <c r="B2" s="1380"/>
      <c r="C2" s="1381"/>
      <c r="D2" s="1381"/>
      <c r="E2" s="1381"/>
      <c r="F2" s="1382" t="s">
        <v>1001</v>
      </c>
      <c r="G2" s="1383"/>
      <c r="H2" s="1384" t="s">
        <v>1002</v>
      </c>
      <c r="I2" s="1385"/>
    </row>
    <row r="3">
      <c r="A3" s="1386" t="s">
        <v>1003</v>
      </c>
      <c r="B3" s="1387"/>
      <c r="C3" s="1387"/>
      <c r="D3" s="1387"/>
      <c r="E3" s="1387"/>
      <c r="F3" s="1387"/>
      <c r="G3" s="1387"/>
      <c r="H3" s="1388"/>
      <c r="I3" s="13" t="s">
        <v>1004</v>
      </c>
    </row>
    <row r="4">
      <c r="A4" s="1389" t="s">
        <v>1005</v>
      </c>
      <c r="B4" s="812" t="s">
        <v>1006</v>
      </c>
      <c r="C4" s="1390"/>
      <c r="D4" s="1390"/>
      <c r="E4" s="1390"/>
      <c r="F4" s="1390"/>
      <c r="G4" s="1390"/>
      <c r="H4" s="1391"/>
      <c r="I4" s="446" t="s">
        <v>1007</v>
      </c>
    </row>
    <row r="5">
      <c r="A5" s="1392" t="s">
        <v>1008</v>
      </c>
      <c r="B5" s="1393" t="s">
        <v>352</v>
      </c>
      <c r="C5" s="1394"/>
      <c r="D5" s="1394"/>
      <c r="E5" s="1395"/>
      <c r="F5" s="1394"/>
      <c r="G5" s="1394"/>
      <c r="H5" s="1396"/>
    </row>
    <row r="6">
      <c r="A6" s="1389" t="s">
        <v>1009</v>
      </c>
      <c r="B6" s="812" t="s">
        <v>83</v>
      </c>
      <c r="C6" s="1390"/>
      <c r="D6" s="1390"/>
      <c r="E6" s="1390"/>
      <c r="F6" s="1390"/>
      <c r="G6" s="1390"/>
      <c r="H6" s="1391"/>
    </row>
    <row r="7">
      <c r="A7" s="1389" t="s">
        <v>176</v>
      </c>
      <c r="B7" s="1397">
        <v>46038.5</v>
      </c>
      <c r="C7" s="1398" t="s">
        <v>1010</v>
      </c>
      <c r="D7" s="1399">
        <v>46069.45763888889</v>
      </c>
      <c r="E7" s="1390"/>
      <c r="F7" s="1390"/>
      <c r="G7" s="1390"/>
      <c r="H7" s="1391"/>
      <c r="I7" s="446" t="s">
        <v>1007</v>
      </c>
    </row>
    <row r="8">
      <c r="A8" s="1389" t="s">
        <v>1011</v>
      </c>
      <c r="B8" s="1398" t="s">
        <v>1012</v>
      </c>
      <c r="C8" s="812" t="s">
        <v>1013</v>
      </c>
      <c r="D8" s="1390"/>
      <c r="E8" s="1390"/>
      <c r="F8" s="1390"/>
      <c r="G8" s="1390"/>
      <c r="H8" s="1391"/>
    </row>
    <row r="9">
      <c r="A9" s="1389" t="s">
        <v>1014</v>
      </c>
      <c r="B9" s="812" t="s">
        <v>181</v>
      </c>
      <c r="C9" s="1390"/>
      <c r="D9" s="1390"/>
      <c r="E9" s="1390"/>
      <c r="F9" s="1390"/>
      <c r="G9" s="1390"/>
      <c r="H9" s="1391"/>
      <c r="I9" s="446" t="s">
        <v>1015</v>
      </c>
    </row>
    <row r="10">
      <c r="A10" s="1389" t="s">
        <v>1016</v>
      </c>
      <c r="B10" s="1393" t="s">
        <v>1017</v>
      </c>
      <c r="C10" s="1390"/>
      <c r="D10" s="1390"/>
      <c r="E10" s="1390"/>
      <c r="F10" s="1390"/>
      <c r="G10" s="1390"/>
      <c r="H10" s="1391"/>
      <c r="I10" s="446" t="s">
        <v>1015</v>
      </c>
    </row>
    <row r="11">
      <c r="A11" s="1400" t="s">
        <v>1018</v>
      </c>
      <c r="B11" s="1401" t="s">
        <v>1019</v>
      </c>
      <c r="C11" s="1402"/>
      <c r="D11" s="1402"/>
      <c r="E11" s="1402"/>
      <c r="F11" s="1402"/>
      <c r="G11" s="1402"/>
      <c r="H11" s="1403"/>
      <c r="I11" s="3"/>
    </row>
    <row r="12">
      <c r="A12" s="1400" t="s">
        <v>1020</v>
      </c>
      <c r="B12" s="1398" t="s">
        <v>85</v>
      </c>
      <c r="C12" s="1402"/>
      <c r="D12" s="1402"/>
      <c r="E12" s="1402"/>
      <c r="F12" s="1402"/>
      <c r="G12" s="1402"/>
      <c r="H12" s="1403"/>
      <c r="I12" s="3"/>
    </row>
    <row r="13">
      <c r="A13" s="1400" t="s">
        <v>1021</v>
      </c>
      <c r="B13" s="1398" t="s">
        <v>85</v>
      </c>
      <c r="C13" s="1404"/>
      <c r="D13" s="1402"/>
      <c r="E13" s="1402"/>
      <c r="F13" s="1402"/>
      <c r="G13" s="1402"/>
      <c r="H13" s="1403"/>
      <c r="I13" s="3"/>
    </row>
    <row r="14">
      <c r="A14" s="1405" t="s">
        <v>1022</v>
      </c>
      <c r="B14" s="1406"/>
      <c r="C14" s="1407" t="s">
        <v>1023</v>
      </c>
      <c r="D14" s="1408" t="str">
        <f>B14/60&amp;"時間"</f>
        <v>0時間</v>
      </c>
      <c r="E14" s="1409" t="s">
        <v>1024</v>
      </c>
      <c r="F14" s="1410" t="s">
        <v>1025</v>
      </c>
      <c r="G14" s="1409"/>
      <c r="H14" s="1411"/>
      <c r="I14" s="1412"/>
    </row>
    <row r="15">
      <c r="A15" s="1413" t="s">
        <v>1026</v>
      </c>
      <c r="B15" s="1414" t="s">
        <v>1027</v>
      </c>
      <c r="C15" s="1415"/>
      <c r="D15" s="1409"/>
      <c r="E15" s="1409"/>
      <c r="F15" s="1409"/>
      <c r="G15" s="1409"/>
      <c r="H15" s="1411"/>
      <c r="I15" s="1412"/>
    </row>
    <row r="16">
      <c r="A16" s="1389" t="s">
        <v>1028</v>
      </c>
      <c r="B16" s="1398" t="s">
        <v>1012</v>
      </c>
      <c r="C16" s="1390"/>
      <c r="D16" s="1390"/>
      <c r="E16" s="1390"/>
      <c r="F16" s="1390"/>
      <c r="G16" s="1390"/>
      <c r="H16" s="1391"/>
    </row>
    <row r="17">
      <c r="A17" s="1389" t="s">
        <v>1029</v>
      </c>
      <c r="B17" s="812">
        <v>100.0</v>
      </c>
      <c r="C17" s="812" t="s">
        <v>1030</v>
      </c>
      <c r="D17" s="1390"/>
      <c r="E17" s="1390"/>
      <c r="F17" s="1390"/>
      <c r="G17" s="1390"/>
      <c r="H17" s="1391"/>
    </row>
    <row r="18">
      <c r="A18" s="1389" t="s">
        <v>1031</v>
      </c>
      <c r="B18" s="1398" t="s">
        <v>1012</v>
      </c>
      <c r="C18" s="1390"/>
      <c r="D18" s="1390"/>
      <c r="E18" s="1390"/>
      <c r="F18" s="1390"/>
      <c r="G18" s="1390"/>
      <c r="H18" s="1391"/>
    </row>
    <row r="19">
      <c r="A19" s="1389" t="s">
        <v>1032</v>
      </c>
      <c r="B19" s="812">
        <v>10.0</v>
      </c>
      <c r="C19" s="812" t="s">
        <v>1033</v>
      </c>
      <c r="D19" s="1390"/>
      <c r="E19" s="1390"/>
      <c r="F19" s="1390"/>
      <c r="G19" s="1390"/>
      <c r="H19" s="1391"/>
    </row>
    <row r="20">
      <c r="A20" s="1389" t="s">
        <v>1034</v>
      </c>
      <c r="B20" s="1398" t="s">
        <v>1035</v>
      </c>
      <c r="C20" s="812" t="s">
        <v>1036</v>
      </c>
      <c r="D20" s="1390"/>
      <c r="E20" s="1390"/>
      <c r="F20" s="1390"/>
      <c r="G20" s="1390"/>
      <c r="H20" s="1391"/>
    </row>
    <row r="21">
      <c r="A21" s="1389" t="s">
        <v>1037</v>
      </c>
      <c r="B21" s="1398" t="s">
        <v>85</v>
      </c>
      <c r="C21" s="1390"/>
      <c r="D21" s="1390"/>
      <c r="E21" s="1390"/>
      <c r="F21" s="1390"/>
      <c r="G21" s="1390"/>
      <c r="H21" s="1391"/>
    </row>
    <row r="22">
      <c r="A22" s="1389" t="s">
        <v>1038</v>
      </c>
      <c r="B22" s="1398" t="s">
        <v>1012</v>
      </c>
      <c r="C22" s="1390"/>
      <c r="D22" s="1390"/>
      <c r="E22" s="1390"/>
      <c r="F22" s="1390"/>
      <c r="G22" s="1390"/>
      <c r="H22" s="1391"/>
    </row>
    <row r="23">
      <c r="A23" s="1416" t="s">
        <v>1039</v>
      </c>
      <c r="B23" s="1417">
        <v>150.0</v>
      </c>
      <c r="C23" s="1418" t="s">
        <v>1040</v>
      </c>
      <c r="D23" s="1402" t="s">
        <v>1041</v>
      </c>
      <c r="E23" s="1402"/>
      <c r="F23" s="1402"/>
      <c r="G23" s="1402"/>
      <c r="H23" s="1403"/>
      <c r="I23" s="3"/>
    </row>
    <row r="24">
      <c r="A24" s="1389" t="s">
        <v>1042</v>
      </c>
      <c r="B24" s="1398" t="s">
        <v>1012</v>
      </c>
      <c r="C24" s="1390"/>
      <c r="D24" s="1390"/>
      <c r="E24" s="1390"/>
      <c r="F24" s="1390"/>
      <c r="G24" s="1390"/>
      <c r="H24" s="1391"/>
    </row>
    <row r="25">
      <c r="A25" s="1416" t="s">
        <v>1043</v>
      </c>
      <c r="B25" s="1419">
        <v>1500.0</v>
      </c>
      <c r="C25" s="1418" t="s">
        <v>1040</v>
      </c>
      <c r="D25" s="1402" t="s">
        <v>1044</v>
      </c>
      <c r="E25" s="1402"/>
      <c r="F25" s="1402"/>
      <c r="G25" s="1402"/>
      <c r="H25" s="1403"/>
      <c r="I25" s="3"/>
    </row>
    <row r="26">
      <c r="A26" s="1389" t="s">
        <v>1045</v>
      </c>
      <c r="B26" s="1398" t="s">
        <v>85</v>
      </c>
      <c r="C26" s="1390"/>
      <c r="D26" s="1390"/>
      <c r="E26" s="1390"/>
      <c r="F26" s="1390"/>
      <c r="G26" s="1390"/>
      <c r="H26" s="1391"/>
    </row>
    <row r="27">
      <c r="A27" s="1389" t="s">
        <v>1046</v>
      </c>
      <c r="B27" s="1390"/>
      <c r="C27" s="1398" t="s">
        <v>1047</v>
      </c>
      <c r="D27" s="1390"/>
      <c r="E27" s="812" t="s">
        <v>1048</v>
      </c>
      <c r="F27" s="812" t="s">
        <v>1049</v>
      </c>
      <c r="G27" s="1390"/>
      <c r="H27" s="1391"/>
      <c r="I27" s="768"/>
    </row>
    <row r="28">
      <c r="A28" s="1389" t="s">
        <v>1050</v>
      </c>
      <c r="B28" s="812" t="s">
        <v>1051</v>
      </c>
      <c r="C28" s="1390"/>
      <c r="D28" s="1390"/>
      <c r="E28" s="1390"/>
      <c r="F28" s="1390"/>
      <c r="G28" s="1390"/>
      <c r="H28" s="1391"/>
      <c r="I28" s="446" t="s">
        <v>1007</v>
      </c>
    </row>
    <row r="29">
      <c r="A29" s="1420" t="s">
        <v>1052</v>
      </c>
      <c r="B29" s="812" t="s">
        <v>1053</v>
      </c>
      <c r="C29" s="812"/>
      <c r="D29" s="1390"/>
      <c r="E29" s="1390"/>
      <c r="F29" s="1390"/>
      <c r="G29" s="1390"/>
      <c r="H29" s="1391"/>
      <c r="I29" s="446" t="s">
        <v>1007</v>
      </c>
    </row>
    <row r="30">
      <c r="A30" s="1420" t="s">
        <v>1054</v>
      </c>
      <c r="B30" s="812" t="s">
        <v>1055</v>
      </c>
      <c r="C30" s="812"/>
      <c r="D30" s="1390"/>
      <c r="E30" s="1390"/>
      <c r="F30" s="1390"/>
      <c r="G30" s="1390"/>
      <c r="H30" s="1391"/>
      <c r="I30" s="446" t="s">
        <v>1007</v>
      </c>
    </row>
    <row r="31">
      <c r="A31" s="1421" t="s">
        <v>1056</v>
      </c>
      <c r="B31" s="1418" t="s">
        <v>1057</v>
      </c>
      <c r="C31" s="1418" t="s">
        <v>1058</v>
      </c>
      <c r="D31" s="1390"/>
      <c r="E31" s="1390"/>
      <c r="F31" s="1390"/>
      <c r="G31" s="1390"/>
      <c r="H31" s="1391"/>
    </row>
    <row r="32">
      <c r="A32" s="434"/>
      <c r="B32" s="1418" t="s">
        <v>1059</v>
      </c>
      <c r="C32" s="1418"/>
      <c r="D32" s="1390"/>
      <c r="E32" s="1390"/>
      <c r="F32" s="1390"/>
      <c r="G32" s="1390"/>
      <c r="H32" s="1391"/>
    </row>
    <row r="33">
      <c r="A33" s="434"/>
      <c r="B33" s="1418" t="s">
        <v>1060</v>
      </c>
      <c r="C33" s="1418"/>
      <c r="D33" s="1390"/>
      <c r="E33" s="1390"/>
      <c r="F33" s="1390"/>
      <c r="G33" s="1390"/>
      <c r="H33" s="1391"/>
    </row>
    <row r="34">
      <c r="A34" s="434"/>
      <c r="B34" s="1418" t="s">
        <v>1061</v>
      </c>
      <c r="C34" s="1418"/>
      <c r="D34" s="1390"/>
      <c r="E34" s="1390"/>
      <c r="F34" s="1390"/>
      <c r="G34" s="1390"/>
      <c r="H34" s="1391"/>
    </row>
    <row r="35">
      <c r="A35" s="434"/>
      <c r="B35" s="1418" t="s">
        <v>1062</v>
      </c>
      <c r="C35" s="1418"/>
      <c r="D35" s="1390"/>
      <c r="E35" s="1390"/>
      <c r="F35" s="1390"/>
      <c r="G35" s="1390"/>
      <c r="H35" s="1391"/>
    </row>
    <row r="36">
      <c r="A36" s="1420" t="s">
        <v>3</v>
      </c>
      <c r="B36" s="812" t="s">
        <v>1063</v>
      </c>
      <c r="C36" s="1390"/>
      <c r="D36" s="1390"/>
      <c r="E36" s="1390"/>
      <c r="F36" s="1390"/>
      <c r="G36" s="1390"/>
      <c r="H36" s="1391"/>
    </row>
    <row r="37">
      <c r="A37" s="1422"/>
      <c r="B37" s="812"/>
      <c r="C37" s="1390"/>
      <c r="D37" s="1390"/>
      <c r="E37" s="1390"/>
      <c r="F37" s="1390"/>
      <c r="G37" s="1390"/>
      <c r="H37" s="1391"/>
    </row>
    <row r="38">
      <c r="A38" s="1422"/>
      <c r="B38" s="1390"/>
      <c r="C38" s="1390"/>
      <c r="D38" s="1390"/>
      <c r="E38" s="1390"/>
      <c r="F38" s="1390"/>
      <c r="G38" s="1390"/>
      <c r="H38" s="1391"/>
    </row>
    <row r="39">
      <c r="A39" s="1423" t="s">
        <v>1064</v>
      </c>
      <c r="B39" s="1424"/>
      <c r="C39" s="1424"/>
      <c r="D39" s="1424"/>
      <c r="E39" s="1424"/>
      <c r="F39" s="1424"/>
      <c r="G39" s="1424"/>
      <c r="H39" s="1425"/>
    </row>
    <row r="40" ht="78.75" customHeight="1">
      <c r="A40" s="1426" t="s">
        <v>1065</v>
      </c>
      <c r="B40" s="1427" t="s">
        <v>1066</v>
      </c>
      <c r="C40" s="1428"/>
      <c r="D40" s="446" t="s">
        <v>1067</v>
      </c>
      <c r="E40" s="1429" t="s">
        <v>1068</v>
      </c>
      <c r="F40" s="1430"/>
      <c r="G40" s="1430"/>
      <c r="I40" s="1431" t="s">
        <v>1015</v>
      </c>
    </row>
    <row r="41" ht="18.75" customHeight="1">
      <c r="A41" s="1426" t="s">
        <v>1069</v>
      </c>
      <c r="B41" s="1432" t="str">
        <f>IFERROR(__xludf.DUMMYFUNCTION("VLOOKUP(C41,IMPORTRANGE(""https://docs.google.com/spreadsheets/d/1oJmkDK37Qizzdaxn4KCwh1BMwdNWuHCx3AGH8BC9yu0/edit?gid=781951868#gid=781951868"",""キャラ!D:F""),3,false)"),"賊王 亜左 弔兵衛")</f>
        <v>賊王 亜左 弔兵衛</v>
      </c>
      <c r="C41" s="1433" t="s">
        <v>81</v>
      </c>
      <c r="D41" s="882"/>
      <c r="E41" s="1430"/>
      <c r="F41" s="1430"/>
      <c r="I41" s="1431" t="s">
        <v>1015</v>
      </c>
    </row>
    <row r="42" ht="78.75" customHeight="1">
      <c r="A42" s="1426" t="s">
        <v>1070</v>
      </c>
      <c r="B42" s="1434" t="s">
        <v>1071</v>
      </c>
      <c r="C42" s="1433"/>
      <c r="E42" s="1429" t="s">
        <v>1072</v>
      </c>
      <c r="F42" s="1430"/>
      <c r="I42" s="1431" t="s">
        <v>1073</v>
      </c>
    </row>
    <row r="43">
      <c r="A43" s="1426" t="s">
        <v>1074</v>
      </c>
      <c r="B43" s="1432" t="str">
        <f>IFERROR(__xludf.DUMMYFUNCTION("VLOOKUP(C43,IMPORTRANGE(""https://docs.google.com/spreadsheets/d/1oJmkDK37Qizzdaxn4KCwh1BMwdNWuHCx3AGH8BC9yu0/edit?gid=781951868#gid=781951868"",""キャラ!D:F""),3,false)"),"山田浅ェ門 桐馬")</f>
        <v>山田浅ェ門 桐馬</v>
      </c>
      <c r="C43" s="1426" t="s">
        <v>86</v>
      </c>
      <c r="E43" s="1435"/>
      <c r="F43" s="1430"/>
      <c r="I43" s="1431" t="s">
        <v>1015</v>
      </c>
    </row>
    <row r="44">
      <c r="A44" s="1426" t="s">
        <v>1075</v>
      </c>
      <c r="B44" s="1436" t="s">
        <v>1076</v>
      </c>
      <c r="C44" s="1437"/>
      <c r="E44" s="1435"/>
      <c r="F44" s="1430"/>
      <c r="I44" s="1431" t="s">
        <v>1073</v>
      </c>
    </row>
    <row r="45" ht="78.75" customHeight="1">
      <c r="A45" s="1426" t="s">
        <v>1077</v>
      </c>
      <c r="B45" s="1436" t="s">
        <v>1078</v>
      </c>
      <c r="C45" s="1438"/>
      <c r="E45" s="1429" t="s">
        <v>1068</v>
      </c>
      <c r="F45" s="1431" t="s">
        <v>1079</v>
      </c>
      <c r="I45" s="1431" t="s">
        <v>1015</v>
      </c>
    </row>
    <row r="46">
      <c r="A46" s="1439" t="s">
        <v>1080</v>
      </c>
      <c r="B46" s="1440"/>
      <c r="C46" s="1440"/>
      <c r="D46" s="1440"/>
      <c r="E46" s="1440"/>
      <c r="F46" s="1440"/>
      <c r="G46" s="1440"/>
      <c r="H46" s="1441"/>
      <c r="I46" s="13" t="s">
        <v>1015</v>
      </c>
    </row>
    <row r="47">
      <c r="A47" s="3"/>
      <c r="B47" s="3"/>
      <c r="C47" s="3"/>
      <c r="D47" s="3"/>
      <c r="E47" s="3"/>
      <c r="F47" s="3"/>
      <c r="G47" s="3"/>
      <c r="H47" s="1442"/>
    </row>
    <row r="48">
      <c r="A48" s="3"/>
      <c r="B48" s="1443" t="s">
        <v>1081</v>
      </c>
      <c r="C48" s="1443" t="s">
        <v>1082</v>
      </c>
      <c r="D48" s="1443" t="s">
        <v>1083</v>
      </c>
      <c r="E48" s="1444" t="s">
        <v>1084</v>
      </c>
      <c r="F48" s="3"/>
      <c r="G48" s="3"/>
      <c r="H48" s="1442"/>
    </row>
    <row r="49">
      <c r="A49" s="3" t="s">
        <v>1085</v>
      </c>
      <c r="B49" s="1445">
        <v>0.0075</v>
      </c>
      <c r="C49" s="1446">
        <f t="shared" ref="C49:C50" si="1">countif($C$59:$C$100,A49)</f>
        <v>1</v>
      </c>
      <c r="D49" s="1447">
        <f t="shared" ref="D49:D54" si="2">$D$55*B49</f>
        <v>7020</v>
      </c>
      <c r="E49" s="1448">
        <f t="shared" ref="E49:E54" si="3">IFERROR(D49/C49,"0")</f>
        <v>7020</v>
      </c>
      <c r="F49" s="3"/>
      <c r="G49" s="3"/>
      <c r="H49" s="1442"/>
    </row>
    <row r="50">
      <c r="A50" s="3" t="s">
        <v>84</v>
      </c>
      <c r="B50" s="1449">
        <v>0.0225</v>
      </c>
      <c r="C50" s="1446">
        <f t="shared" si="1"/>
        <v>12</v>
      </c>
      <c r="D50" s="1447">
        <f t="shared" si="2"/>
        <v>21060</v>
      </c>
      <c r="E50" s="1448">
        <f t="shared" si="3"/>
        <v>1755</v>
      </c>
      <c r="F50" s="3"/>
      <c r="G50" s="3"/>
      <c r="H50" s="1442"/>
    </row>
    <row r="51">
      <c r="A51" s="3" t="s">
        <v>1086</v>
      </c>
      <c r="B51" s="1450">
        <v>0.015</v>
      </c>
      <c r="C51" s="1446">
        <v>1.0</v>
      </c>
      <c r="D51" s="1447">
        <f t="shared" si="2"/>
        <v>14040</v>
      </c>
      <c r="E51" s="1448">
        <f t="shared" si="3"/>
        <v>14040</v>
      </c>
      <c r="F51" s="3"/>
      <c r="G51" s="3"/>
      <c r="H51" s="1442"/>
    </row>
    <row r="52">
      <c r="A52" s="3" t="s">
        <v>88</v>
      </c>
      <c r="B52" s="1451">
        <v>0.085</v>
      </c>
      <c r="C52" s="1446">
        <f t="shared" ref="C52:C54" si="4">countif($C$59:$C$100,A52)</f>
        <v>9</v>
      </c>
      <c r="D52" s="1447">
        <f t="shared" si="2"/>
        <v>79560</v>
      </c>
      <c r="E52" s="1448">
        <f t="shared" si="3"/>
        <v>8840</v>
      </c>
      <c r="F52" s="3"/>
      <c r="G52" s="3"/>
      <c r="H52" s="1442"/>
    </row>
    <row r="53">
      <c r="A53" s="3" t="s">
        <v>93</v>
      </c>
      <c r="B53" s="1449">
        <v>0.35</v>
      </c>
      <c r="C53" s="1446">
        <f t="shared" si="4"/>
        <v>10</v>
      </c>
      <c r="D53" s="1447">
        <f t="shared" si="2"/>
        <v>327600</v>
      </c>
      <c r="E53" s="1448">
        <f t="shared" si="3"/>
        <v>32760</v>
      </c>
      <c r="F53" s="3"/>
      <c r="G53" s="3"/>
      <c r="H53" s="1442"/>
    </row>
    <row r="54">
      <c r="A54" s="1452" t="s">
        <v>931</v>
      </c>
      <c r="B54" s="1453">
        <v>0.52</v>
      </c>
      <c r="C54" s="1446">
        <f t="shared" si="4"/>
        <v>9</v>
      </c>
      <c r="D54" s="1454">
        <f t="shared" si="2"/>
        <v>486720</v>
      </c>
      <c r="E54" s="1448">
        <f t="shared" si="3"/>
        <v>54080</v>
      </c>
      <c r="F54" s="3"/>
      <c r="G54" s="3"/>
      <c r="H54" s="1442"/>
    </row>
    <row r="55">
      <c r="A55" s="1455" t="s">
        <v>987</v>
      </c>
      <c r="B55" s="1456">
        <f>sum(B49:B54)</f>
        <v>1</v>
      </c>
      <c r="C55" s="1457">
        <f>COUNTA(B59:B100)</f>
        <v>42</v>
      </c>
      <c r="D55" s="1458">
        <v>936000.0</v>
      </c>
      <c r="E55" s="3"/>
      <c r="F55" s="3"/>
      <c r="G55" s="3"/>
      <c r="H55" s="1442"/>
    </row>
    <row r="56">
      <c r="A56" s="3"/>
      <c r="B56" s="3"/>
      <c r="C56" s="1446">
        <f>sum(C49:C54)</f>
        <v>42</v>
      </c>
      <c r="D56" s="3"/>
      <c r="E56" s="3"/>
      <c r="F56" s="3"/>
      <c r="G56" s="3"/>
      <c r="H56" s="1442"/>
    </row>
    <row r="57">
      <c r="A57" s="211"/>
      <c r="B57" s="3"/>
      <c r="C57" s="3"/>
      <c r="D57" s="211"/>
      <c r="E57" s="3"/>
      <c r="F57" s="3"/>
      <c r="G57" s="3"/>
      <c r="H57" s="1442"/>
      <c r="I57" s="12"/>
    </row>
    <row r="58">
      <c r="A58" s="1459" t="s">
        <v>76</v>
      </c>
      <c r="B58" s="1460" t="s">
        <v>77</v>
      </c>
      <c r="C58" s="1460" t="s">
        <v>79</v>
      </c>
      <c r="D58" s="1461" t="s">
        <v>1087</v>
      </c>
      <c r="E58" s="1462" t="s">
        <v>1088</v>
      </c>
      <c r="F58" s="1463" t="s">
        <v>1089</v>
      </c>
      <c r="G58" s="211"/>
      <c r="H58" s="1442"/>
    </row>
    <row r="59">
      <c r="A59" s="312" t="s">
        <v>81</v>
      </c>
      <c r="B59" s="1432" t="str">
        <f>IFERROR(__xludf.DUMMYFUNCTION("VLOOKUP(A59,IMPORTRANGE(""https://docs.google.com/spreadsheets/d/1oJmkDK37Qizzdaxn4KCwh1BMwdNWuHCx3AGH8BC9yu0/edit?gid=781951868#gid=781951868"",""キャラ!D:F""),3,false)"),"賊王 亜左 弔兵衛")</f>
        <v>賊王 亜左 弔兵衛</v>
      </c>
      <c r="C59" s="1464" t="s">
        <v>1085</v>
      </c>
      <c r="D59" s="1465">
        <f t="shared" ref="D59:D100" si="5">vlookup(C59,$A$49:$D$54,4,false)/vlookup(C59,$A$49:$D$54,3,false)</f>
        <v>7020</v>
      </c>
      <c r="E59" s="1466">
        <f>IFERROR(rounddown(F59/$C$49,5),"0%")</f>
        <v>0.0075</v>
      </c>
      <c r="F59" s="1467">
        <v>0.0075</v>
      </c>
      <c r="G59" s="3" t="s">
        <v>1090</v>
      </c>
      <c r="H59" s="1442"/>
    </row>
    <row r="60">
      <c r="A60" s="312" t="s">
        <v>1091</v>
      </c>
      <c r="B60" s="1432" t="str">
        <f>IFERROR(__xludf.DUMMYFUNCTION("VLOOKUP(A60,IMPORTRANGE(""https://docs.google.com/spreadsheets/d/1oJmkDK37Qizzdaxn4KCwh1BMwdNWuHCx3AGH8BC9yu0/edit?gid=781951868#gid=781951868"",""キャラ!D:F""),3,false)"),"&lt;黄昏&gt; ロイド")</f>
        <v>&lt;黄昏&gt; ロイド</v>
      </c>
      <c r="C60" s="1468" t="s">
        <v>84</v>
      </c>
      <c r="D60" s="1469">
        <f t="shared" si="5"/>
        <v>1755</v>
      </c>
      <c r="E60" s="1466">
        <f t="shared" ref="E60:E71" si="6">IFERROR(rounddown($F$60/$C$50,5),"0%")</f>
        <v>0.00187</v>
      </c>
      <c r="F60" s="1467">
        <v>0.0225</v>
      </c>
      <c r="G60" s="3"/>
      <c r="H60" s="1442"/>
    </row>
    <row r="61">
      <c r="A61" s="312" t="s">
        <v>1092</v>
      </c>
      <c r="B61" s="1432" t="str">
        <f>IFERROR(__xludf.DUMMYFUNCTION("VLOOKUP(A61,IMPORTRANGE(""https://docs.google.com/spreadsheets/d/1oJmkDK37Qizzdaxn4KCwh1BMwdNWuHCx3AGH8BC9yu0/edit?gid=781951868#gid=781951868"",""キャラ!D:F""),3,false)"),"&lt;いばら姫&gt; ヨル")</f>
        <v>&lt;いばら姫&gt; ヨル</v>
      </c>
      <c r="C61" s="1468" t="s">
        <v>84</v>
      </c>
      <c r="D61" s="1469">
        <f t="shared" si="5"/>
        <v>1755</v>
      </c>
      <c r="E61" s="1466">
        <f t="shared" si="6"/>
        <v>0.00187</v>
      </c>
      <c r="F61" s="166"/>
      <c r="G61" s="3"/>
      <c r="H61" s="1442"/>
    </row>
    <row r="62">
      <c r="A62" s="312" t="s">
        <v>1093</v>
      </c>
      <c r="B62" s="1432" t="str">
        <f>IFERROR(__xludf.DUMMYFUNCTION("VLOOKUP(A62,IMPORTRANGE(""https://docs.google.com/spreadsheets/d/1oJmkDK37Qizzdaxn4KCwh1BMwdNWuHCx3AGH8BC9yu0/edit?gid=781951868#gid=781951868"",""キャラ!D:F""),3,false)"),"わくわく アーニャ")</f>
        <v>わくわく アーニャ</v>
      </c>
      <c r="C62" s="1468" t="s">
        <v>84</v>
      </c>
      <c r="D62" s="1469">
        <f t="shared" si="5"/>
        <v>1755</v>
      </c>
      <c r="E62" s="1466">
        <f t="shared" si="6"/>
        <v>0.00187</v>
      </c>
      <c r="F62" s="166"/>
      <c r="G62" s="3"/>
      <c r="H62" s="1442"/>
    </row>
    <row r="63">
      <c r="A63" s="312" t="s">
        <v>1094</v>
      </c>
      <c r="B63" s="1432" t="str">
        <f>IFERROR(__xludf.DUMMYFUNCTION("VLOOKUP(A63,IMPORTRANGE(""https://docs.google.com/spreadsheets/d/1oJmkDK37Qizzdaxn4KCwh1BMwdNWuHCx3AGH8BC9yu0/edit?gid=781951868#gid=781951868"",""キャラ!D:F""),3,false)"),"ターボババアの霊力 オカルン")</f>
        <v>ターボババアの霊力 オカルン</v>
      </c>
      <c r="C63" s="1468" t="s">
        <v>84</v>
      </c>
      <c r="D63" s="1469">
        <f t="shared" si="5"/>
        <v>1755</v>
      </c>
      <c r="E63" s="1466">
        <f t="shared" si="6"/>
        <v>0.00187</v>
      </c>
      <c r="F63" s="166"/>
      <c r="G63" s="3"/>
      <c r="H63" s="1442"/>
    </row>
    <row r="64">
      <c r="A64" s="312" t="s">
        <v>1095</v>
      </c>
      <c r="B64" s="1432" t="str">
        <f>IFERROR(__xludf.DUMMYFUNCTION("VLOOKUP(A64,IMPORTRANGE(""https://docs.google.com/spreadsheets/d/1oJmkDK37Qizzdaxn4KCwh1BMwdNWuHCx3AGH8BC9yu0/edit?gid=781951868#gid=781951868"",""キャラ!D:F""),3,false)"),"囚われの王女 姫様")</f>
        <v>囚われの王女 姫様</v>
      </c>
      <c r="C64" s="1468" t="s">
        <v>84</v>
      </c>
      <c r="D64" s="1469">
        <f t="shared" si="5"/>
        <v>1755</v>
      </c>
      <c r="E64" s="1466">
        <f t="shared" si="6"/>
        <v>0.00187</v>
      </c>
      <c r="F64" s="166"/>
      <c r="G64" s="3"/>
      <c r="H64" s="1442"/>
    </row>
    <row r="65">
      <c r="A65" s="312" t="s">
        <v>1096</v>
      </c>
      <c r="B65" s="1432" t="str">
        <f>IFERROR(__xludf.DUMMYFUNCTION("VLOOKUP(A65,IMPORTRANGE(""https://docs.google.com/spreadsheets/d/1oJmkDK37Qizzdaxn4KCwh1BMwdNWuHCx3AGH8BC9yu0/edit?gid=781951868#gid=781951868"",""キャラ!D:F""),3,false)"),"悪魔が恐れる悪魔 チェンソーマン")</f>
        <v>悪魔が恐れる悪魔 チェンソーマン</v>
      </c>
      <c r="C65" s="1468" t="s">
        <v>84</v>
      </c>
      <c r="D65" s="1469">
        <f t="shared" si="5"/>
        <v>1755</v>
      </c>
      <c r="E65" s="1466">
        <f t="shared" si="6"/>
        <v>0.00187</v>
      </c>
      <c r="F65" s="166"/>
      <c r="G65" s="3"/>
      <c r="H65" s="1442"/>
    </row>
    <row r="66">
      <c r="A66" s="312" t="s">
        <v>1097</v>
      </c>
      <c r="B66" s="1432" t="str">
        <f>IFERROR(__xludf.DUMMYFUNCTION("VLOOKUP(A66,IMPORTRANGE(""https://docs.google.com/spreadsheets/d/1oJmkDK37Qizzdaxn4KCwh1BMwdNWuHCx3AGH8BC9yu0/edit?gid=781951868#gid=781951868"",""キャラ!D:F""),3,false)"),"隠された英雄の姿 怪獣８号")</f>
        <v>隠された英雄の姿 怪獣８号</v>
      </c>
      <c r="C66" s="1468" t="s">
        <v>84</v>
      </c>
      <c r="D66" s="1469">
        <f t="shared" si="5"/>
        <v>1755</v>
      </c>
      <c r="E66" s="1466">
        <f t="shared" si="6"/>
        <v>0.00187</v>
      </c>
      <c r="F66" s="166"/>
      <c r="G66" s="3"/>
      <c r="H66" s="1442"/>
    </row>
    <row r="67">
      <c r="A67" s="312" t="s">
        <v>1098</v>
      </c>
      <c r="B67" s="1432" t="str">
        <f>IFERROR(__xludf.DUMMYFUNCTION("VLOOKUP(A67,IMPORTRANGE(""https://docs.google.com/spreadsheets/d/1oJmkDK37Qizzdaxn4KCwh1BMwdNWuHCx3AGH8BC9yu0/edit?gid=781951868#gid=781951868"",""キャラ!D:F""),3,false)"),"リリエルに捧ぐ愛 天乃 リリサ")</f>
        <v>リリエルに捧ぐ愛 天乃 リリサ</v>
      </c>
      <c r="C67" s="1468" t="s">
        <v>84</v>
      </c>
      <c r="D67" s="1469">
        <f t="shared" si="5"/>
        <v>1755</v>
      </c>
      <c r="E67" s="1466">
        <f t="shared" si="6"/>
        <v>0.00187</v>
      </c>
      <c r="F67" s="166"/>
      <c r="G67" s="3"/>
      <c r="H67" s="1442"/>
    </row>
    <row r="68">
      <c r="A68" s="312" t="s">
        <v>1099</v>
      </c>
      <c r="B68" s="1432" t="str">
        <f>IFERROR(__xludf.DUMMYFUNCTION("VLOOKUP(A68,IMPORTRANGE(""https://docs.google.com/spreadsheets/d/1oJmkDK37Qizzdaxn4KCwh1BMwdNWuHCx3AGH8BC9yu0/edit?gid=781951868#gid=781951868"",""キャラ!D:F""),3,false)"),"コスプレに託す乙女心 橘 美花莉")</f>
        <v>コスプレに託す乙女心 橘 美花莉</v>
      </c>
      <c r="C68" s="1468" t="s">
        <v>84</v>
      </c>
      <c r="D68" s="1469">
        <f t="shared" si="5"/>
        <v>1755</v>
      </c>
      <c r="E68" s="1466">
        <f t="shared" si="6"/>
        <v>0.00187</v>
      </c>
      <c r="F68" s="166"/>
      <c r="G68" s="3"/>
      <c r="H68" s="1442"/>
    </row>
    <row r="69">
      <c r="A69" s="312" t="s">
        <v>1100</v>
      </c>
      <c r="B69" s="1432" t="str">
        <f>IFERROR(__xludf.DUMMYFUNCTION("VLOOKUP(A69,IMPORTRANGE(""https://docs.google.com/spreadsheets/d/1oJmkDK37Qizzdaxn4KCwh1BMwdNWuHCx3AGH8BC9yu0/edit?gid=781951868#gid=781951868"",""キャラ!D:F""),3,false)"),"誇り高き魔都の剣姫 羽前 京香")</f>
        <v>誇り高き魔都の剣姫 羽前 京香</v>
      </c>
      <c r="C69" s="1468" t="s">
        <v>84</v>
      </c>
      <c r="D69" s="1469">
        <f t="shared" si="5"/>
        <v>1755</v>
      </c>
      <c r="E69" s="1466">
        <f t="shared" si="6"/>
        <v>0.00187</v>
      </c>
      <c r="F69" s="166"/>
      <c r="G69" s="3"/>
      <c r="H69" s="1442"/>
    </row>
    <row r="70">
      <c r="A70" s="312" t="s">
        <v>1101</v>
      </c>
      <c r="B70" s="1432" t="str">
        <f>IFERROR(__xludf.DUMMYFUNCTION("VLOOKUP(A70,IMPORTRANGE(""https://docs.google.com/spreadsheets/d/1oJmkDK37Qizzdaxn4KCwh1BMwdNWuHCx3AGH8BC9yu0/edit?gid=781951868#gid=781951868"",""キャラ!D:F""),3,false)"),"新人魔法少女 桜木 カナ")</f>
        <v>新人魔法少女 桜木 カナ</v>
      </c>
      <c r="C70" s="1468" t="s">
        <v>84</v>
      </c>
      <c r="D70" s="1469">
        <f t="shared" si="5"/>
        <v>1755</v>
      </c>
      <c r="E70" s="1466">
        <f t="shared" si="6"/>
        <v>0.00187</v>
      </c>
      <c r="F70" s="166"/>
      <c r="G70" s="3"/>
      <c r="H70" s="1442"/>
    </row>
    <row r="71">
      <c r="A71" s="312" t="s">
        <v>1102</v>
      </c>
      <c r="B71" s="1432" t="str">
        <f>IFERROR(__xludf.DUMMYFUNCTION("VLOOKUP(A71,IMPORTRANGE(""https://docs.google.com/spreadsheets/d/1oJmkDK37Qizzdaxn4KCwh1BMwdNWuHCx3AGH8BC9yu0/edit?gid=781951868#gid=781951868"",""キャラ!D:F""),3,false)"),"影のウシオ 小舟 潮")</f>
        <v>影のウシオ 小舟 潮</v>
      </c>
      <c r="C71" s="1468" t="s">
        <v>84</v>
      </c>
      <c r="D71" s="1470">
        <f t="shared" si="5"/>
        <v>1755</v>
      </c>
      <c r="E71" s="1466">
        <f t="shared" si="6"/>
        <v>0.00187</v>
      </c>
      <c r="F71" s="168"/>
      <c r="G71" s="3"/>
      <c r="H71" s="1442"/>
    </row>
    <row r="72">
      <c r="A72" s="312" t="s">
        <v>86</v>
      </c>
      <c r="B72" s="1432" t="str">
        <f>IFERROR(__xludf.DUMMYFUNCTION("VLOOKUP(A72,IMPORTRANGE(""https://docs.google.com/spreadsheets/d/1oJmkDK37Qizzdaxn4KCwh1BMwdNWuHCx3AGH8BC9yu0/edit?gid=781951868#gid=781951868"",""キャラ!D:F""),3,false)"),"山田浅ェ門 桐馬")</f>
        <v>山田浅ェ門 桐馬</v>
      </c>
      <c r="C72" s="1471" t="s">
        <v>1086</v>
      </c>
      <c r="D72" s="1470">
        <f t="shared" si="5"/>
        <v>14040</v>
      </c>
      <c r="E72" s="1466">
        <f>IFERROR(rounddown($F$72/$C$51,5),"0%")</f>
        <v>0.015</v>
      </c>
      <c r="F72" s="1472">
        <v>0.015</v>
      </c>
      <c r="G72" s="3"/>
      <c r="H72" s="1442"/>
    </row>
    <row r="73">
      <c r="A73" s="1473" t="s">
        <v>1103</v>
      </c>
      <c r="B73" s="1432" t="str">
        <f>IFERROR(__xludf.DUMMYFUNCTION("VLOOKUP(A73,IMPORTRANGE(""https://docs.google.com/spreadsheets/d/1oJmkDK37Qizzdaxn4KCwh1BMwdNWuHCx3AGH8BC9yu0/edit?gid=781951868#gid=781951868"",""キャラ!D:F""),3,false)"),"モモ")</f>
        <v>モモ</v>
      </c>
      <c r="C73" s="1474" t="s">
        <v>88</v>
      </c>
      <c r="D73" s="1470">
        <f t="shared" si="5"/>
        <v>8840</v>
      </c>
      <c r="E73" s="1466">
        <f t="shared" ref="E73:E81" si="7">IFERROR(rounddown($F$73/$C$52,5),"0%")</f>
        <v>0.00944</v>
      </c>
      <c r="F73" s="1472">
        <v>0.085</v>
      </c>
      <c r="G73" s="3"/>
      <c r="H73" s="1442"/>
    </row>
    <row r="74">
      <c r="A74" s="1473" t="s">
        <v>1104</v>
      </c>
      <c r="B74" s="1432" t="str">
        <f>IFERROR(__xludf.DUMMYFUNCTION("VLOOKUP(A74,IMPORTRANGE(""https://docs.google.com/spreadsheets/d/1oJmkDK37Qizzdaxn4KCwh1BMwdNWuHCx3AGH8BC9yu0/edit?gid=781951868#gid=781951868"",""キャラ!D:F""),3,false)"),"早川 アキ")</f>
        <v>早川 アキ</v>
      </c>
      <c r="C74" s="1474" t="s">
        <v>88</v>
      </c>
      <c r="D74" s="1470">
        <f t="shared" si="5"/>
        <v>8840</v>
      </c>
      <c r="E74" s="1466">
        <f t="shared" si="7"/>
        <v>0.00944</v>
      </c>
      <c r="F74" s="166"/>
      <c r="G74" s="3"/>
      <c r="H74" s="1442"/>
    </row>
    <row r="75">
      <c r="A75" s="1473" t="s">
        <v>1105</v>
      </c>
      <c r="B75" s="1432" t="str">
        <f>IFERROR(__xludf.DUMMYFUNCTION("VLOOKUP(A75,IMPORTRANGE(""https://docs.google.com/spreadsheets/d/1oJmkDK37Qizzdaxn4KCwh1BMwdNWuHCx3AGH8BC9yu0/edit?gid=781951868#gid=781951868"",""キャラ!D:F""),3,false)"),"パワー")</f>
        <v>パワー</v>
      </c>
      <c r="C75" s="1474" t="s">
        <v>88</v>
      </c>
      <c r="D75" s="1470">
        <f t="shared" si="5"/>
        <v>8840</v>
      </c>
      <c r="E75" s="1466">
        <f t="shared" si="7"/>
        <v>0.00944</v>
      </c>
      <c r="F75" s="166"/>
      <c r="G75" s="3"/>
      <c r="H75" s="1442"/>
    </row>
    <row r="76">
      <c r="A76" s="1473" t="s">
        <v>1106</v>
      </c>
      <c r="B76" s="1432" t="str">
        <f>IFERROR(__xludf.DUMMYFUNCTION("VLOOKUP(A76,IMPORTRANGE(""https://docs.google.com/spreadsheets/d/1oJmkDK37Qizzdaxn4KCwh1BMwdNWuHCx3AGH8BC9yu0/edit?gid=781951868#gid=781951868"",""キャラ!D:F""),3,false)"),"四ノ宮 キコル")</f>
        <v>四ノ宮 キコル</v>
      </c>
      <c r="C76" s="1474" t="s">
        <v>88</v>
      </c>
      <c r="D76" s="1470">
        <f t="shared" si="5"/>
        <v>8840</v>
      </c>
      <c r="E76" s="1466">
        <f t="shared" si="7"/>
        <v>0.00944</v>
      </c>
      <c r="F76" s="166"/>
      <c r="G76" s="3"/>
      <c r="H76" s="1442"/>
    </row>
    <row r="77">
      <c r="A77" s="1473" t="s">
        <v>1107</v>
      </c>
      <c r="B77" s="1432" t="str">
        <f>IFERROR(__xludf.DUMMYFUNCTION("VLOOKUP(A77,IMPORTRANGE(""https://docs.google.com/spreadsheets/d/1oJmkDK37Qizzdaxn4KCwh1BMwdNWuHCx3AGH8BC9yu0/edit?gid=781951868#gid=781951868"",""キャラ!D:F""),3,false)"),"鴨乃橋 ロン")</f>
        <v>鴨乃橋 ロン</v>
      </c>
      <c r="C77" s="1474" t="s">
        <v>88</v>
      </c>
      <c r="D77" s="1470">
        <f t="shared" si="5"/>
        <v>8840</v>
      </c>
      <c r="E77" s="1466">
        <f t="shared" si="7"/>
        <v>0.00944</v>
      </c>
      <c r="F77" s="166"/>
      <c r="G77" s="3"/>
      <c r="H77" s="1442"/>
    </row>
    <row r="78">
      <c r="A78" s="1473" t="s">
        <v>1108</v>
      </c>
      <c r="B78" s="1432" t="str">
        <f>IFERROR(__xludf.DUMMYFUNCTION("VLOOKUP(A78,IMPORTRANGE(""https://docs.google.com/spreadsheets/d/1oJmkDK37Qizzdaxn4KCwh1BMwdNWuHCx3AGH8BC9yu0/edit?gid=781951868#gid=781951868"",""キャラ!D:F""),3,false)"),"阿波連 れいな")</f>
        <v>阿波連 れいな</v>
      </c>
      <c r="C78" s="1474" t="s">
        <v>88</v>
      </c>
      <c r="D78" s="1470">
        <f t="shared" si="5"/>
        <v>8840</v>
      </c>
      <c r="E78" s="1466">
        <f t="shared" si="7"/>
        <v>0.00944</v>
      </c>
      <c r="F78" s="166"/>
      <c r="G78" s="3"/>
      <c r="H78" s="1442"/>
    </row>
    <row r="79">
      <c r="A79" s="1473" t="s">
        <v>332</v>
      </c>
      <c r="B79" s="1432" t="str">
        <f>IFERROR(__xludf.DUMMYFUNCTION("VLOOKUP(A79,IMPORTRANGE(""https://docs.google.com/spreadsheets/d/1oJmkDK37Qizzdaxn4KCwh1BMwdNWuHCx3AGH8BC9yu0/edit?gid=781951868#gid=781951868"",""キャラ!D:F""),3,false)"),"山田浅ェ門 佐切")</f>
        <v>山田浅ェ門 佐切</v>
      </c>
      <c r="C79" s="1474" t="s">
        <v>88</v>
      </c>
      <c r="D79" s="1470">
        <f t="shared" si="5"/>
        <v>8840</v>
      </c>
      <c r="E79" s="1466">
        <f t="shared" si="7"/>
        <v>0.00944</v>
      </c>
      <c r="F79" s="166"/>
      <c r="G79" s="374"/>
      <c r="H79" s="1442"/>
    </row>
    <row r="80">
      <c r="A80" s="1473" t="s">
        <v>1109</v>
      </c>
      <c r="B80" s="1432" t="str">
        <f>IFERROR(__xludf.DUMMYFUNCTION("VLOOKUP(A80,IMPORTRANGE(""https://docs.google.com/spreadsheets/d/1oJmkDK37Qizzdaxn4KCwh1BMwdNWuHCx3AGH8BC9yu0/edit?gid=781951868#gid=781951868"",""キャラ!D:F""),3,false)"),"冬木 美波")</f>
        <v>冬木 美波</v>
      </c>
      <c r="C80" s="1474" t="s">
        <v>88</v>
      </c>
      <c r="D80" s="1470">
        <f t="shared" si="5"/>
        <v>8840</v>
      </c>
      <c r="E80" s="1466">
        <f t="shared" si="7"/>
        <v>0.00944</v>
      </c>
      <c r="F80" s="166"/>
      <c r="G80" s="3"/>
      <c r="H80" s="1442"/>
    </row>
    <row r="81">
      <c r="A81" s="1473" t="s">
        <v>1110</v>
      </c>
      <c r="B81" s="1432" t="str">
        <f>IFERROR(__xludf.DUMMYFUNCTION("VLOOKUP(A81,IMPORTRANGE(""https://docs.google.com/spreadsheets/d/1oJmkDK37Qizzdaxn4KCwh1BMwdNWuHCx3AGH8BC9yu0/edit?gid=781951868#gid=781951868"",""キャラ!D:F""),3,false)"),"秋野 沙友理")</f>
        <v>秋野 沙友理</v>
      </c>
      <c r="C81" s="1474" t="s">
        <v>88</v>
      </c>
      <c r="D81" s="1470">
        <f t="shared" si="5"/>
        <v>8840</v>
      </c>
      <c r="E81" s="1466">
        <f t="shared" si="7"/>
        <v>0.00944</v>
      </c>
      <c r="F81" s="168"/>
      <c r="G81" s="3"/>
      <c r="H81" s="1442"/>
    </row>
    <row r="82">
      <c r="A82" s="312" t="s">
        <v>1111</v>
      </c>
      <c r="B82" s="1432" t="str">
        <f>IFERROR(__xludf.DUMMYFUNCTION("VLOOKUP(A82,IMPORTRANGE(""https://docs.google.com/spreadsheets/d/1oJmkDK37Qizzdaxn4KCwh1BMwdNWuHCx3AGH8BC9yu0/edit?gid=781951868#gid=781951868"",""キャラ!D:F""),3,false)"),"トーチャー・トルチュール")</f>
        <v>トーチャー・トルチュール</v>
      </c>
      <c r="C82" s="1475" t="s">
        <v>93</v>
      </c>
      <c r="D82" s="1470">
        <f t="shared" si="5"/>
        <v>32760</v>
      </c>
      <c r="E82" s="1466">
        <f t="shared" ref="E82:E91" si="8">IFERROR(rounddown($F$82/$C$53,5),"0%")</f>
        <v>0.035</v>
      </c>
      <c r="F82" s="1467">
        <v>0.35</v>
      </c>
      <c r="G82" s="3"/>
      <c r="H82" s="1442"/>
    </row>
    <row r="83">
      <c r="A83" s="312" t="s">
        <v>1112</v>
      </c>
      <c r="B83" s="1432" t="str">
        <f>IFERROR(__xludf.DUMMYFUNCTION("VLOOKUP(A83,IMPORTRANGE(""https://docs.google.com/spreadsheets/d/1oJmkDK37Qizzdaxn4KCwh1BMwdNWuHCx3AGH8BC9yu0/edit?gid=781951868#gid=781951868"",""キャラ!D:F""),3,false)"),"清峰 葉流火")</f>
        <v>清峰 葉流火</v>
      </c>
      <c r="C83" s="1475" t="s">
        <v>93</v>
      </c>
      <c r="D83" s="1470">
        <f t="shared" si="5"/>
        <v>32760</v>
      </c>
      <c r="E83" s="1466">
        <f t="shared" si="8"/>
        <v>0.035</v>
      </c>
      <c r="F83" s="166"/>
      <c r="G83" s="3"/>
      <c r="H83" s="1442"/>
    </row>
    <row r="84">
      <c r="A84" s="312" t="s">
        <v>1113</v>
      </c>
      <c r="B84" s="1432" t="str">
        <f>IFERROR(__xludf.DUMMYFUNCTION("VLOOKUP(A84,IMPORTRANGE(""https://docs.google.com/spreadsheets/d/1oJmkDK37Qizzdaxn4KCwh1BMwdNWuHCx3AGH8BC9yu0/edit?gid=781951868#gid=781951868"",""キャラ!D:F""),3,false)"),"要 圭")</f>
        <v>要 圭</v>
      </c>
      <c r="C84" s="1475" t="s">
        <v>93</v>
      </c>
      <c r="D84" s="1470">
        <f t="shared" si="5"/>
        <v>32760</v>
      </c>
      <c r="E84" s="1466">
        <f t="shared" si="8"/>
        <v>0.035</v>
      </c>
      <c r="F84" s="166"/>
      <c r="G84" s="3"/>
      <c r="H84" s="1442"/>
    </row>
    <row r="85">
      <c r="A85" s="312" t="s">
        <v>1114</v>
      </c>
      <c r="B85" s="1432" t="str">
        <f>IFERROR(__xludf.DUMMYFUNCTION("VLOOKUP(A85,IMPORTRANGE(""https://docs.google.com/spreadsheets/d/1oJmkDK37Qizzdaxn4KCwh1BMwdNWuHCx3AGH8BC9yu0/edit?gid=781951868#gid=781951868"",""キャラ!D:F""),3,false)"),"市川 レノ")</f>
        <v>市川 レノ</v>
      </c>
      <c r="C85" s="1475" t="s">
        <v>93</v>
      </c>
      <c r="D85" s="1470">
        <f t="shared" si="5"/>
        <v>32760</v>
      </c>
      <c r="E85" s="1466">
        <f t="shared" si="8"/>
        <v>0.035</v>
      </c>
      <c r="F85" s="166"/>
      <c r="G85" s="3"/>
      <c r="H85" s="1442"/>
    </row>
    <row r="86">
      <c r="A86" s="312" t="s">
        <v>1115</v>
      </c>
      <c r="B86" s="1432" t="str">
        <f>IFERROR(__xludf.DUMMYFUNCTION("VLOOKUP(A86,IMPORTRANGE(""https://docs.google.com/spreadsheets/d/1oJmkDK37Qizzdaxn4KCwh1BMwdNWuHCx3AGH8BC9yu0/edit?gid=781951868#gid=781951868"",""キャラ!D:F""),3,false)"),"東 日万凛")</f>
        <v>東 日万凛</v>
      </c>
      <c r="C86" s="1475" t="s">
        <v>93</v>
      </c>
      <c r="D86" s="1470">
        <f t="shared" si="5"/>
        <v>32760</v>
      </c>
      <c r="E86" s="1466">
        <f t="shared" si="8"/>
        <v>0.035</v>
      </c>
      <c r="F86" s="166"/>
      <c r="G86" s="3"/>
      <c r="H86" s="1442"/>
    </row>
    <row r="87">
      <c r="A87" s="312" t="s">
        <v>1116</v>
      </c>
      <c r="B87" s="1432" t="str">
        <f>IFERROR(__xludf.DUMMYFUNCTION("VLOOKUP(A87,IMPORTRANGE(""https://docs.google.com/spreadsheets/d/1oJmkDK37Qizzdaxn4KCwh1BMwdNWuHCx3AGH8BC9yu0/edit?gid=781951868#gid=781951868"",""キャラ!D:F""),3,false)"),"駿河 朱々")</f>
        <v>駿河 朱々</v>
      </c>
      <c r="C87" s="1475" t="s">
        <v>93</v>
      </c>
      <c r="D87" s="1470">
        <f t="shared" si="5"/>
        <v>32760</v>
      </c>
      <c r="E87" s="1466">
        <f t="shared" si="8"/>
        <v>0.035</v>
      </c>
      <c r="F87" s="166"/>
      <c r="G87" s="3"/>
      <c r="H87" s="1442"/>
    </row>
    <row r="88">
      <c r="A88" s="312" t="s">
        <v>1117</v>
      </c>
      <c r="B88" s="1432" t="str">
        <f>IFERROR(__xludf.DUMMYFUNCTION("VLOOKUP(A88,IMPORTRANGE(""https://docs.google.com/spreadsheets/d/1oJmkDK37Qizzdaxn4KCwh1BMwdNWuHCx3AGH8BC9yu0/edit?gid=781951868#gid=781951868"",""キャラ!D:F""),3,false)"),"ライドウ")</f>
        <v>ライドウ</v>
      </c>
      <c r="C88" s="1475" t="s">
        <v>93</v>
      </c>
      <c r="D88" s="1470">
        <f t="shared" si="5"/>
        <v>32760</v>
      </c>
      <c r="E88" s="1466">
        <f t="shared" si="8"/>
        <v>0.035</v>
      </c>
      <c r="F88" s="166"/>
      <c r="G88" s="3"/>
      <c r="H88" s="1442"/>
    </row>
    <row r="89">
      <c r="A89" s="312" t="s">
        <v>336</v>
      </c>
      <c r="B89" s="1432" t="str">
        <f>IFERROR(__xludf.DUMMYFUNCTION("VLOOKUP(A89,IMPORTRANGE(""https://docs.google.com/spreadsheets/d/1oJmkDK37Qizzdaxn4KCwh1BMwdNWuHCx3AGH8BC9yu0/edit?gid=781951868#gid=781951868"",""キャラ!D:F""),3,false)"),"山田浅ェ門 仙汰")</f>
        <v>山田浅ェ門 仙汰</v>
      </c>
      <c r="C89" s="1475" t="s">
        <v>93</v>
      </c>
      <c r="D89" s="1470">
        <f t="shared" si="5"/>
        <v>32760</v>
      </c>
      <c r="E89" s="1466">
        <f t="shared" si="8"/>
        <v>0.035</v>
      </c>
      <c r="F89" s="166"/>
      <c r="G89" s="3"/>
      <c r="H89" s="1442"/>
    </row>
    <row r="90">
      <c r="A90" s="312" t="s">
        <v>1118</v>
      </c>
      <c r="B90" s="1432" t="str">
        <f>IFERROR(__xludf.DUMMYFUNCTION("VLOOKUP(A90,IMPORTRANGE(""https://docs.google.com/spreadsheets/d/1oJmkDK37Qizzdaxn4KCwh1BMwdNWuHCx3AGH8BC9yu0/edit?gid=781951868#gid=781951868"",""キャラ!D:F""),3,false)"),"越谷 仁美")</f>
        <v>越谷 仁美</v>
      </c>
      <c r="C90" s="1475" t="s">
        <v>93</v>
      </c>
      <c r="D90" s="1470">
        <f t="shared" si="5"/>
        <v>32760</v>
      </c>
      <c r="E90" s="1466">
        <f t="shared" si="8"/>
        <v>0.035</v>
      </c>
      <c r="F90" s="166"/>
      <c r="G90" s="3"/>
      <c r="H90" s="1442"/>
    </row>
    <row r="91">
      <c r="A91" s="312" t="s">
        <v>1119</v>
      </c>
      <c r="B91" s="1432" t="str">
        <f>IFERROR(__xludf.DUMMYFUNCTION("VLOOKUP(A91,IMPORTRANGE(""https://docs.google.com/spreadsheets/d/1oJmkDK37Qizzdaxn4KCwh1BMwdNWuHCx3AGH8BC9yu0/edit?gid=781951868#gid=781951868"",""キャラ!D:F""),3,false)"),"小舟 澪")</f>
        <v>小舟 澪</v>
      </c>
      <c r="C91" s="1475" t="s">
        <v>93</v>
      </c>
      <c r="D91" s="1470">
        <f t="shared" si="5"/>
        <v>32760</v>
      </c>
      <c r="E91" s="1466">
        <f t="shared" si="8"/>
        <v>0.035</v>
      </c>
      <c r="F91" s="168"/>
      <c r="G91" s="3"/>
      <c r="H91" s="1442"/>
    </row>
    <row r="92">
      <c r="A92" s="312" t="s">
        <v>1120</v>
      </c>
      <c r="B92" s="1432" t="str">
        <f>IFERROR(__xludf.DUMMYFUNCTION("VLOOKUP(A92,IMPORTRANGE(""https://docs.google.com/spreadsheets/d/1oJmkDK37Qizzdaxn4KCwh1BMwdNWuHCx3AGH8BC9yu0/edit?gid=781951868#gid=781951868"",""キャラ!D:F""),3,false)"),"佐々木")</f>
        <v>佐々木</v>
      </c>
      <c r="C92" s="1476" t="s">
        <v>931</v>
      </c>
      <c r="D92" s="1470">
        <f t="shared" si="5"/>
        <v>54080</v>
      </c>
      <c r="E92" s="1466">
        <f t="shared" ref="E92:E100" si="9">IFERROR(rounddown($F$92/$C$54,5),"0%")</f>
        <v>0.05777</v>
      </c>
      <c r="F92" s="1467">
        <v>0.52</v>
      </c>
      <c r="G92" s="3"/>
      <c r="H92" s="1442"/>
    </row>
    <row r="93">
      <c r="A93" s="312" t="s">
        <v>1121</v>
      </c>
      <c r="B93" s="1432" t="str">
        <f>IFERROR(__xludf.DUMMYFUNCTION("VLOOKUP(A93,IMPORTRANGE(""https://docs.google.com/spreadsheets/d/1oJmkDK37Qizzdaxn4KCwh1BMwdNWuHCx3AGH8BC9yu0/edit?gid=781951868#gid=781951868"",""キャラ!D:F""),3,false)"),"文蔵")</f>
        <v>文蔵</v>
      </c>
      <c r="C93" s="1476" t="s">
        <v>931</v>
      </c>
      <c r="D93" s="1470">
        <f t="shared" si="5"/>
        <v>54080</v>
      </c>
      <c r="E93" s="1466">
        <f t="shared" si="9"/>
        <v>0.05777</v>
      </c>
      <c r="F93" s="166"/>
      <c r="G93" s="3"/>
      <c r="H93" s="1442"/>
    </row>
    <row r="94">
      <c r="A94" s="312" t="s">
        <v>1122</v>
      </c>
      <c r="B94" s="1432" t="str">
        <f>IFERROR(__xludf.DUMMYFUNCTION("VLOOKUP(A94,IMPORTRANGE(""https://docs.google.com/spreadsheets/d/1oJmkDK37Qizzdaxn4KCwh1BMwdNWuHCx3AGH8BC9yu0/edit?gid=781951868#gid=781951868"",""キャラ!D:F""),3,false)"),"リコピン")</f>
        <v>リコピン</v>
      </c>
      <c r="C94" s="1476" t="s">
        <v>931</v>
      </c>
      <c r="D94" s="1470">
        <f t="shared" si="5"/>
        <v>54080</v>
      </c>
      <c r="E94" s="1466">
        <f t="shared" si="9"/>
        <v>0.05777</v>
      </c>
      <c r="F94" s="166"/>
      <c r="G94" s="3"/>
      <c r="H94" s="1442"/>
    </row>
    <row r="95">
      <c r="A95" s="312" t="s">
        <v>1123</v>
      </c>
      <c r="B95" s="1432" t="str">
        <f>IFERROR(__xludf.DUMMYFUNCTION("VLOOKUP(A95,IMPORTRANGE(""https://docs.google.com/spreadsheets/d/1oJmkDK37Qizzdaxn4KCwh1BMwdNWuHCx3AGH8BC9yu0/edit?gid=781951868#gid=781951868"",""キャラ!D:F""),3,false)"),"一色 都々丸")</f>
        <v>一色 都々丸</v>
      </c>
      <c r="C95" s="1476" t="s">
        <v>931</v>
      </c>
      <c r="D95" s="1470">
        <f t="shared" si="5"/>
        <v>54080</v>
      </c>
      <c r="E95" s="1466">
        <f t="shared" si="9"/>
        <v>0.05777</v>
      </c>
      <c r="F95" s="166"/>
      <c r="G95" s="3"/>
      <c r="H95" s="1442"/>
    </row>
    <row r="96">
      <c r="A96" s="312" t="s">
        <v>1124</v>
      </c>
      <c r="B96" s="1432" t="str">
        <f>IFERROR(__xludf.DUMMYFUNCTION("VLOOKUP(A96,IMPORTRANGE(""https://docs.google.com/spreadsheets/d/1oJmkDK37Qizzdaxn4KCwh1BMwdNWuHCx3AGH8BC9yu0/edit?gid=781951868#gid=781951868"",""キャラ!D:F""),3,false)"),"オカルン")</f>
        <v>オカルン</v>
      </c>
      <c r="C96" s="1476" t="s">
        <v>931</v>
      </c>
      <c r="D96" s="1470">
        <f t="shared" si="5"/>
        <v>54080</v>
      </c>
      <c r="E96" s="1466">
        <f t="shared" si="9"/>
        <v>0.05777</v>
      </c>
      <c r="F96" s="166"/>
      <c r="G96" s="3"/>
      <c r="H96" s="1442"/>
    </row>
    <row r="97">
      <c r="A97" s="312" t="s">
        <v>1125</v>
      </c>
      <c r="B97" s="1432" t="str">
        <f>IFERROR(__xludf.DUMMYFUNCTION("VLOOKUP(A97,IMPORTRANGE(""https://docs.google.com/spreadsheets/d/1oJmkDK37Qizzdaxn4KCwh1BMwdNWuHCx3AGH8BC9yu0/edit?gid=781951868#gid=781951868"",""キャラ!D:F""),3,false)"),"デンジ")</f>
        <v>デンジ</v>
      </c>
      <c r="C97" s="1476" t="s">
        <v>931</v>
      </c>
      <c r="D97" s="1470">
        <f t="shared" si="5"/>
        <v>54080</v>
      </c>
      <c r="E97" s="1466">
        <f t="shared" si="9"/>
        <v>0.05777</v>
      </c>
      <c r="F97" s="166"/>
      <c r="G97" s="3"/>
      <c r="H97" s="1442"/>
    </row>
    <row r="98">
      <c r="A98" s="312" t="s">
        <v>1126</v>
      </c>
      <c r="B98" s="1432" t="str">
        <f>IFERROR(__xludf.DUMMYFUNCTION("VLOOKUP(A98,IMPORTRANGE(""https://docs.google.com/spreadsheets/d/1oJmkDK37Qizzdaxn4KCwh1BMwdNWuHCx3AGH8BC9yu0/edit?gid=781951868#gid=781951868"",""キャラ!D:F""),3,false)"),"日比野 カフカ")</f>
        <v>日比野 カフカ</v>
      </c>
      <c r="C98" s="1476" t="s">
        <v>931</v>
      </c>
      <c r="D98" s="1470">
        <f t="shared" si="5"/>
        <v>54080</v>
      </c>
      <c r="E98" s="1466">
        <f t="shared" si="9"/>
        <v>0.05777</v>
      </c>
      <c r="F98" s="166"/>
      <c r="G98" s="3"/>
      <c r="H98" s="3"/>
    </row>
    <row r="99">
      <c r="A99" s="312" t="s">
        <v>1127</v>
      </c>
      <c r="B99" s="1432" t="str">
        <f>IFERROR(__xludf.DUMMYFUNCTION("VLOOKUP(A99,IMPORTRANGE(""https://docs.google.com/spreadsheets/d/1oJmkDK37Qizzdaxn4KCwh1BMwdNWuHCx3AGH8BC9yu0/edit?gid=781951868#gid=781951868"",""キャラ!D:F""),3,false)"),"和倉 優希")</f>
        <v>和倉 優希</v>
      </c>
      <c r="C99" s="1476" t="s">
        <v>931</v>
      </c>
      <c r="D99" s="1470">
        <f t="shared" si="5"/>
        <v>54080</v>
      </c>
      <c r="E99" s="1466">
        <f t="shared" si="9"/>
        <v>0.05777</v>
      </c>
      <c r="F99" s="166"/>
      <c r="G99" s="3"/>
      <c r="H99" s="3"/>
    </row>
    <row r="100">
      <c r="A100" s="312" t="s">
        <v>1128</v>
      </c>
      <c r="B100" s="1432" t="str">
        <f>IFERROR(__xludf.DUMMYFUNCTION("VLOOKUP(A100,IMPORTRANGE(""https://docs.google.com/spreadsheets/d/1oJmkDK37Qizzdaxn4KCwh1BMwdNWuHCx3AGH8BC9yu0/edit?gid=781951868#gid=781951868"",""キャラ!D:F""),3,false)"),"網代 慎平")</f>
        <v>網代 慎平</v>
      </c>
      <c r="C100" s="1476" t="s">
        <v>931</v>
      </c>
      <c r="D100" s="1470">
        <f t="shared" si="5"/>
        <v>54080</v>
      </c>
      <c r="E100" s="1466">
        <f t="shared" si="9"/>
        <v>0.05777</v>
      </c>
      <c r="F100" s="168"/>
      <c r="G100" s="3"/>
      <c r="H100" s="3"/>
    </row>
    <row r="101">
      <c r="A101" s="211"/>
      <c r="B101" s="211"/>
      <c r="C101" s="211"/>
      <c r="D101" s="3"/>
      <c r="E101" s="1477">
        <f t="shared" ref="E101:F101" si="10">sum(E59:E100)</f>
        <v>0.99983</v>
      </c>
      <c r="F101" s="1478">
        <f t="shared" si="10"/>
        <v>1</v>
      </c>
      <c r="G101" s="3"/>
      <c r="H101" s="3"/>
    </row>
    <row r="102">
      <c r="A102" s="211"/>
      <c r="B102" s="211"/>
      <c r="C102" s="211"/>
      <c r="D102" s="3"/>
      <c r="E102" s="1479"/>
      <c r="F102" s="1480"/>
      <c r="G102" s="3"/>
      <c r="H102" s="3"/>
    </row>
    <row r="103">
      <c r="A103" s="1439" t="s">
        <v>1129</v>
      </c>
      <c r="B103" s="1481"/>
      <c r="C103" s="1481"/>
      <c r="D103" s="1440"/>
      <c r="E103" s="1482"/>
      <c r="F103" s="1483"/>
      <c r="G103" s="1440"/>
      <c r="H103" s="1441"/>
    </row>
    <row r="104">
      <c r="A104" s="211"/>
      <c r="B104" s="211"/>
      <c r="C104" s="211"/>
      <c r="D104" s="3"/>
      <c r="E104" s="1479"/>
      <c r="F104" s="1480"/>
      <c r="G104" s="3"/>
      <c r="H104" s="1442"/>
    </row>
    <row r="105">
      <c r="A105" s="211"/>
      <c r="B105" s="1484" t="s">
        <v>1081</v>
      </c>
      <c r="C105" s="1484" t="s">
        <v>1082</v>
      </c>
      <c r="D105" s="1443" t="s">
        <v>1083</v>
      </c>
      <c r="E105" s="1485" t="s">
        <v>1084</v>
      </c>
      <c r="F105" s="1480"/>
      <c r="G105" s="3"/>
      <c r="H105" s="1442"/>
    </row>
    <row r="106">
      <c r="A106" s="211" t="s">
        <v>1085</v>
      </c>
      <c r="B106" s="1445">
        <v>0.0075</v>
      </c>
      <c r="C106" s="1455">
        <f t="shared" ref="C106:C110" si="11">countif($C$116:$C$148,A106)</f>
        <v>1</v>
      </c>
      <c r="D106" s="1447">
        <f t="shared" ref="D106:D110" si="12">$D$112*B106</f>
        <v>175500</v>
      </c>
      <c r="E106" s="1448">
        <f t="shared" ref="E106:E110" si="13">IFERROR(D106/C106,"0")</f>
        <v>175500</v>
      </c>
      <c r="F106" s="1480"/>
      <c r="G106" s="3"/>
      <c r="H106" s="1442"/>
    </row>
    <row r="107">
      <c r="A107" s="211" t="s">
        <v>84</v>
      </c>
      <c r="B107" s="1449">
        <v>0.0225</v>
      </c>
      <c r="C107" s="1455">
        <f t="shared" si="11"/>
        <v>12</v>
      </c>
      <c r="D107" s="1447">
        <f t="shared" si="12"/>
        <v>526500</v>
      </c>
      <c r="E107" s="1448">
        <f t="shared" si="13"/>
        <v>43875</v>
      </c>
      <c r="F107" s="1480"/>
      <c r="G107" s="3"/>
      <c r="H107" s="1442"/>
    </row>
    <row r="108">
      <c r="A108" s="211" t="s">
        <v>1086</v>
      </c>
      <c r="B108" s="1450">
        <v>0.015</v>
      </c>
      <c r="C108" s="1455">
        <f t="shared" si="11"/>
        <v>1</v>
      </c>
      <c r="D108" s="1447">
        <f t="shared" si="12"/>
        <v>351000</v>
      </c>
      <c r="E108" s="1448">
        <f t="shared" si="13"/>
        <v>351000</v>
      </c>
      <c r="F108" s="1480"/>
      <c r="G108" s="3"/>
      <c r="H108" s="1442"/>
    </row>
    <row r="109">
      <c r="A109" s="211" t="s">
        <v>88</v>
      </c>
      <c r="B109" s="1451">
        <v>0.085</v>
      </c>
      <c r="C109" s="1455">
        <f t="shared" si="11"/>
        <v>9</v>
      </c>
      <c r="D109" s="1447">
        <f t="shared" si="12"/>
        <v>1989000</v>
      </c>
      <c r="E109" s="1448">
        <f t="shared" si="13"/>
        <v>221000</v>
      </c>
      <c r="F109" s="1480"/>
      <c r="G109" s="3"/>
      <c r="H109" s="1442"/>
    </row>
    <row r="110">
      <c r="A110" s="211" t="s">
        <v>93</v>
      </c>
      <c r="B110" s="1449">
        <v>0.87</v>
      </c>
      <c r="C110" s="1455">
        <f t="shared" si="11"/>
        <v>10</v>
      </c>
      <c r="D110" s="1447">
        <f t="shared" si="12"/>
        <v>20358000</v>
      </c>
      <c r="E110" s="1448">
        <f t="shared" si="13"/>
        <v>2035800</v>
      </c>
      <c r="F110" s="1480"/>
      <c r="G110" s="3"/>
      <c r="H110" s="1442"/>
    </row>
    <row r="111">
      <c r="A111" s="1486"/>
      <c r="B111" s="1487"/>
      <c r="C111" s="211"/>
      <c r="D111" s="1488"/>
      <c r="E111" s="1489"/>
      <c r="F111" s="1480"/>
      <c r="G111" s="3"/>
      <c r="H111" s="1442"/>
    </row>
    <row r="112">
      <c r="A112" s="1455" t="s">
        <v>987</v>
      </c>
      <c r="B112" s="1456">
        <f t="shared" ref="B112:C112" si="14">sum(B106:B111)</f>
        <v>1</v>
      </c>
      <c r="C112" s="1490">
        <f t="shared" si="14"/>
        <v>33</v>
      </c>
      <c r="D112" s="1458">
        <v>2.34E7</v>
      </c>
      <c r="E112" s="1479"/>
      <c r="F112" s="1480"/>
      <c r="G112" s="3"/>
      <c r="H112" s="1442"/>
    </row>
    <row r="113">
      <c r="A113" s="211"/>
      <c r="B113" s="211"/>
      <c r="C113" s="1455">
        <f>COUNTA(C116:C148)</f>
        <v>33</v>
      </c>
      <c r="D113" s="3"/>
      <c r="E113" s="1479"/>
      <c r="F113" s="1480"/>
      <c r="G113" s="3"/>
      <c r="H113" s="1442"/>
    </row>
    <row r="114">
      <c r="A114" s="211"/>
      <c r="B114" s="211"/>
      <c r="C114" s="211"/>
      <c r="D114" s="3"/>
      <c r="E114" s="1479"/>
      <c r="F114" s="1480"/>
      <c r="G114" s="3"/>
      <c r="H114" s="1442"/>
    </row>
    <row r="115">
      <c r="A115" s="1459" t="s">
        <v>76</v>
      </c>
      <c r="B115" s="1459" t="s">
        <v>77</v>
      </c>
      <c r="C115" s="1459" t="s">
        <v>1130</v>
      </c>
      <c r="D115" s="1491" t="s">
        <v>1087</v>
      </c>
      <c r="E115" s="1492" t="s">
        <v>1088</v>
      </c>
      <c r="F115" s="1493" t="s">
        <v>1089</v>
      </c>
      <c r="G115" s="3"/>
      <c r="H115" s="1442"/>
    </row>
    <row r="116">
      <c r="A116" s="312" t="s">
        <v>81</v>
      </c>
      <c r="B116" s="1432" t="str">
        <f>IFERROR(__xludf.DUMMYFUNCTION("VLOOKUP(A116,IMPORTRANGE(""https://docs.google.com/spreadsheets/d/1oJmkDK37Qizzdaxn4KCwh1BMwdNWuHCx3AGH8BC9yu0/edit?gid=781951868#gid=781951868"",""キャラ!D:F""),3,false)"),"賊王 亜左 弔兵衛")</f>
        <v>賊王 亜左 弔兵衛</v>
      </c>
      <c r="C116" s="1464" t="s">
        <v>1085</v>
      </c>
      <c r="D116" s="1494">
        <f>$D$106/$C$106</f>
        <v>175500</v>
      </c>
      <c r="E116" s="1466">
        <f>IFERROR(rounddown(F116/$C$106,5),"0%")</f>
        <v>0.0075</v>
      </c>
      <c r="F116" s="1467">
        <v>0.0075</v>
      </c>
      <c r="G116" s="3"/>
      <c r="H116" s="1442"/>
    </row>
    <row r="117">
      <c r="A117" s="312" t="s">
        <v>1091</v>
      </c>
      <c r="B117" s="1432" t="str">
        <f>IFERROR(__xludf.DUMMYFUNCTION("VLOOKUP(A117,IMPORTRANGE(""https://docs.google.com/spreadsheets/d/1oJmkDK37Qizzdaxn4KCwh1BMwdNWuHCx3AGH8BC9yu0/edit?gid=781951868#gid=781951868"",""キャラ!D:F""),3,false)"),"&lt;黄昏&gt; ロイド")</f>
        <v>&lt;黄昏&gt; ロイド</v>
      </c>
      <c r="C117" s="1468" t="s">
        <v>84</v>
      </c>
      <c r="D117" s="1494">
        <f t="shared" ref="D117:D128" si="15">$D$107/$C$107</f>
        <v>43875</v>
      </c>
      <c r="E117" s="1466">
        <f t="shared" ref="E117:E128" si="16">IFERROR(rounddown($F$117/$C$107,5),"0%")</f>
        <v>0.00187</v>
      </c>
      <c r="F117" s="1467">
        <v>0.0225</v>
      </c>
      <c r="G117" s="3"/>
      <c r="H117" s="1442"/>
    </row>
    <row r="118">
      <c r="A118" s="312" t="s">
        <v>1092</v>
      </c>
      <c r="B118" s="1432" t="str">
        <f>IFERROR(__xludf.DUMMYFUNCTION("VLOOKUP(A118,IMPORTRANGE(""https://docs.google.com/spreadsheets/d/1oJmkDK37Qizzdaxn4KCwh1BMwdNWuHCx3AGH8BC9yu0/edit?gid=781951868#gid=781951868"",""キャラ!D:F""),3,false)"),"&lt;いばら姫&gt; ヨル")</f>
        <v>&lt;いばら姫&gt; ヨル</v>
      </c>
      <c r="C118" s="1468" t="s">
        <v>84</v>
      </c>
      <c r="D118" s="1494">
        <f t="shared" si="15"/>
        <v>43875</v>
      </c>
      <c r="E118" s="1466">
        <f t="shared" si="16"/>
        <v>0.00187</v>
      </c>
      <c r="F118" s="166"/>
      <c r="G118" s="3"/>
      <c r="H118" s="1442"/>
    </row>
    <row r="119">
      <c r="A119" s="312" t="s">
        <v>1093</v>
      </c>
      <c r="B119" s="1432" t="str">
        <f>IFERROR(__xludf.DUMMYFUNCTION("VLOOKUP(A119,IMPORTRANGE(""https://docs.google.com/spreadsheets/d/1oJmkDK37Qizzdaxn4KCwh1BMwdNWuHCx3AGH8BC9yu0/edit?gid=781951868#gid=781951868"",""キャラ!D:F""),3,false)"),"わくわく アーニャ")</f>
        <v>わくわく アーニャ</v>
      </c>
      <c r="C119" s="1468" t="s">
        <v>84</v>
      </c>
      <c r="D119" s="1494">
        <f t="shared" si="15"/>
        <v>43875</v>
      </c>
      <c r="E119" s="1466">
        <f t="shared" si="16"/>
        <v>0.00187</v>
      </c>
      <c r="F119" s="166"/>
      <c r="G119" s="3"/>
      <c r="H119" s="1442"/>
    </row>
    <row r="120">
      <c r="A120" s="312" t="s">
        <v>1094</v>
      </c>
      <c r="B120" s="1432" t="str">
        <f>IFERROR(__xludf.DUMMYFUNCTION("VLOOKUP(A120,IMPORTRANGE(""https://docs.google.com/spreadsheets/d/1oJmkDK37Qizzdaxn4KCwh1BMwdNWuHCx3AGH8BC9yu0/edit?gid=781951868#gid=781951868"",""キャラ!D:F""),3,false)"),"ターボババアの霊力 オカルン")</f>
        <v>ターボババアの霊力 オカルン</v>
      </c>
      <c r="C120" s="1468" t="s">
        <v>84</v>
      </c>
      <c r="D120" s="1494">
        <f t="shared" si="15"/>
        <v>43875</v>
      </c>
      <c r="E120" s="1466">
        <f t="shared" si="16"/>
        <v>0.00187</v>
      </c>
      <c r="F120" s="166"/>
      <c r="G120" s="3"/>
      <c r="H120" s="1442"/>
    </row>
    <row r="121">
      <c r="A121" s="312" t="s">
        <v>1095</v>
      </c>
      <c r="B121" s="1432" t="str">
        <f>IFERROR(__xludf.DUMMYFUNCTION("VLOOKUP(A121,IMPORTRANGE(""https://docs.google.com/spreadsheets/d/1oJmkDK37Qizzdaxn4KCwh1BMwdNWuHCx3AGH8BC9yu0/edit?gid=781951868#gid=781951868"",""キャラ!D:F""),3,false)"),"囚われの王女 姫様")</f>
        <v>囚われの王女 姫様</v>
      </c>
      <c r="C121" s="1468" t="s">
        <v>84</v>
      </c>
      <c r="D121" s="1494">
        <f t="shared" si="15"/>
        <v>43875</v>
      </c>
      <c r="E121" s="1466">
        <f t="shared" si="16"/>
        <v>0.00187</v>
      </c>
      <c r="F121" s="166"/>
      <c r="G121" s="3"/>
      <c r="H121" s="1442"/>
    </row>
    <row r="122">
      <c r="A122" s="312" t="s">
        <v>1096</v>
      </c>
      <c r="B122" s="1432" t="str">
        <f>IFERROR(__xludf.DUMMYFUNCTION("VLOOKUP(A122,IMPORTRANGE(""https://docs.google.com/spreadsheets/d/1oJmkDK37Qizzdaxn4KCwh1BMwdNWuHCx3AGH8BC9yu0/edit?gid=781951868#gid=781951868"",""キャラ!D:F""),3,false)"),"悪魔が恐れる悪魔 チェンソーマン")</f>
        <v>悪魔が恐れる悪魔 チェンソーマン</v>
      </c>
      <c r="C122" s="1468" t="s">
        <v>84</v>
      </c>
      <c r="D122" s="1494">
        <f t="shared" si="15"/>
        <v>43875</v>
      </c>
      <c r="E122" s="1466">
        <f t="shared" si="16"/>
        <v>0.00187</v>
      </c>
      <c r="F122" s="166"/>
      <c r="G122" s="3"/>
      <c r="H122" s="1442"/>
    </row>
    <row r="123">
      <c r="A123" s="312" t="s">
        <v>1097</v>
      </c>
      <c r="B123" s="1432" t="str">
        <f>IFERROR(__xludf.DUMMYFUNCTION("VLOOKUP(A123,IMPORTRANGE(""https://docs.google.com/spreadsheets/d/1oJmkDK37Qizzdaxn4KCwh1BMwdNWuHCx3AGH8BC9yu0/edit?gid=781951868#gid=781951868"",""キャラ!D:F""),3,false)"),"隠された英雄の姿 怪獣８号")</f>
        <v>隠された英雄の姿 怪獣８号</v>
      </c>
      <c r="C123" s="1468" t="s">
        <v>84</v>
      </c>
      <c r="D123" s="1494">
        <f t="shared" si="15"/>
        <v>43875</v>
      </c>
      <c r="E123" s="1466">
        <f t="shared" si="16"/>
        <v>0.00187</v>
      </c>
      <c r="F123" s="166"/>
      <c r="G123" s="3"/>
      <c r="H123" s="1442"/>
    </row>
    <row r="124">
      <c r="A124" s="312" t="s">
        <v>1098</v>
      </c>
      <c r="B124" s="1432" t="str">
        <f>IFERROR(__xludf.DUMMYFUNCTION("VLOOKUP(A124,IMPORTRANGE(""https://docs.google.com/spreadsheets/d/1oJmkDK37Qizzdaxn4KCwh1BMwdNWuHCx3AGH8BC9yu0/edit?gid=781951868#gid=781951868"",""キャラ!D:F""),3,false)"),"リリエルに捧ぐ愛 天乃 リリサ")</f>
        <v>リリエルに捧ぐ愛 天乃 リリサ</v>
      </c>
      <c r="C124" s="1468" t="s">
        <v>84</v>
      </c>
      <c r="D124" s="1494">
        <f t="shared" si="15"/>
        <v>43875</v>
      </c>
      <c r="E124" s="1466">
        <f t="shared" si="16"/>
        <v>0.00187</v>
      </c>
      <c r="F124" s="166"/>
      <c r="G124" s="3"/>
      <c r="H124" s="1442"/>
    </row>
    <row r="125">
      <c r="A125" s="312" t="s">
        <v>1099</v>
      </c>
      <c r="B125" s="1432" t="str">
        <f>IFERROR(__xludf.DUMMYFUNCTION("VLOOKUP(A125,IMPORTRANGE(""https://docs.google.com/spreadsheets/d/1oJmkDK37Qizzdaxn4KCwh1BMwdNWuHCx3AGH8BC9yu0/edit?gid=781951868#gid=781951868"",""キャラ!D:F""),3,false)"),"コスプレに託す乙女心 橘 美花莉")</f>
        <v>コスプレに託す乙女心 橘 美花莉</v>
      </c>
      <c r="C125" s="1468" t="s">
        <v>84</v>
      </c>
      <c r="D125" s="1494">
        <f t="shared" si="15"/>
        <v>43875</v>
      </c>
      <c r="E125" s="1466">
        <f t="shared" si="16"/>
        <v>0.00187</v>
      </c>
      <c r="F125" s="166"/>
      <c r="G125" s="3"/>
      <c r="H125" s="1442"/>
    </row>
    <row r="126">
      <c r="A126" s="312" t="s">
        <v>1100</v>
      </c>
      <c r="B126" s="1432" t="str">
        <f>IFERROR(__xludf.DUMMYFUNCTION("VLOOKUP(A126,IMPORTRANGE(""https://docs.google.com/spreadsheets/d/1oJmkDK37Qizzdaxn4KCwh1BMwdNWuHCx3AGH8BC9yu0/edit?gid=781951868#gid=781951868"",""キャラ!D:F""),3,false)"),"誇り高き魔都の剣姫 羽前 京香")</f>
        <v>誇り高き魔都の剣姫 羽前 京香</v>
      </c>
      <c r="C126" s="1468" t="s">
        <v>84</v>
      </c>
      <c r="D126" s="1494">
        <f t="shared" si="15"/>
        <v>43875</v>
      </c>
      <c r="E126" s="1466">
        <f t="shared" si="16"/>
        <v>0.00187</v>
      </c>
      <c r="F126" s="166"/>
      <c r="G126" s="3"/>
      <c r="H126" s="1442"/>
    </row>
    <row r="127">
      <c r="A127" s="312" t="s">
        <v>1101</v>
      </c>
      <c r="B127" s="1432" t="str">
        <f>IFERROR(__xludf.DUMMYFUNCTION("VLOOKUP(A127,IMPORTRANGE(""https://docs.google.com/spreadsheets/d/1oJmkDK37Qizzdaxn4KCwh1BMwdNWuHCx3AGH8BC9yu0/edit?gid=781951868#gid=781951868"",""キャラ!D:F""),3,false)"),"新人魔法少女 桜木 カナ")</f>
        <v>新人魔法少女 桜木 カナ</v>
      </c>
      <c r="C127" s="1468" t="s">
        <v>84</v>
      </c>
      <c r="D127" s="1494">
        <f t="shared" si="15"/>
        <v>43875</v>
      </c>
      <c r="E127" s="1466">
        <f t="shared" si="16"/>
        <v>0.00187</v>
      </c>
      <c r="F127" s="166"/>
      <c r="G127" s="3"/>
      <c r="H127" s="1442"/>
    </row>
    <row r="128">
      <c r="A128" s="312" t="s">
        <v>1102</v>
      </c>
      <c r="B128" s="1432" t="str">
        <f>IFERROR(__xludf.DUMMYFUNCTION("VLOOKUP(A128,IMPORTRANGE(""https://docs.google.com/spreadsheets/d/1oJmkDK37Qizzdaxn4KCwh1BMwdNWuHCx3AGH8BC9yu0/edit?gid=781951868#gid=781951868"",""キャラ!D:F""),3,false)"),"影のウシオ 小舟 潮")</f>
        <v>影のウシオ 小舟 潮</v>
      </c>
      <c r="C128" s="1468" t="s">
        <v>84</v>
      </c>
      <c r="D128" s="1494">
        <f t="shared" si="15"/>
        <v>43875</v>
      </c>
      <c r="E128" s="1466">
        <f t="shared" si="16"/>
        <v>0.00187</v>
      </c>
      <c r="F128" s="168"/>
      <c r="G128" s="3"/>
      <c r="H128" s="1442"/>
    </row>
    <row r="129">
      <c r="A129" s="312" t="s">
        <v>86</v>
      </c>
      <c r="B129" s="1432" t="str">
        <f>IFERROR(__xludf.DUMMYFUNCTION("VLOOKUP(A129,IMPORTRANGE(""https://docs.google.com/spreadsheets/d/1oJmkDK37Qizzdaxn4KCwh1BMwdNWuHCx3AGH8BC9yu0/edit?gid=781951868#gid=781951868"",""キャラ!D:F""),3,false)"),"山田浅ェ門 桐馬")</f>
        <v>山田浅ェ門 桐馬</v>
      </c>
      <c r="C129" s="1471" t="s">
        <v>1086</v>
      </c>
      <c r="D129" s="1494">
        <f>$D$108/$C$108</f>
        <v>351000</v>
      </c>
      <c r="E129" s="1466">
        <f>IFERROR(rounddown($F$129/$C$108,5),"0%")</f>
        <v>0.015</v>
      </c>
      <c r="F129" s="1495">
        <v>0.015</v>
      </c>
      <c r="G129" s="3"/>
      <c r="H129" s="1442"/>
    </row>
    <row r="130">
      <c r="A130" s="1473" t="s">
        <v>1103</v>
      </c>
      <c r="B130" s="1432" t="str">
        <f>IFERROR(__xludf.DUMMYFUNCTION("VLOOKUP(A130,IMPORTRANGE(""https://docs.google.com/spreadsheets/d/1oJmkDK37Qizzdaxn4KCwh1BMwdNWuHCx3AGH8BC9yu0/edit?gid=781951868#gid=781951868"",""キャラ!D:F""),3,false)"),"モモ")</f>
        <v>モモ</v>
      </c>
      <c r="C130" s="1474" t="s">
        <v>88</v>
      </c>
      <c r="D130" s="1494">
        <f t="shared" ref="D130:D138" si="17">$D$109/$C$109</f>
        <v>221000</v>
      </c>
      <c r="E130" s="1466">
        <f t="shared" ref="E130:E138" si="18">IFERROR(rounddown($F$130/$C$109,5),"0%")</f>
        <v>0.00944</v>
      </c>
      <c r="F130" s="1495">
        <v>0.085</v>
      </c>
      <c r="G130" s="3"/>
      <c r="H130" s="1442"/>
    </row>
    <row r="131">
      <c r="A131" s="1473" t="s">
        <v>1104</v>
      </c>
      <c r="B131" s="1432" t="str">
        <f>IFERROR(__xludf.DUMMYFUNCTION("VLOOKUP(A131,IMPORTRANGE(""https://docs.google.com/spreadsheets/d/1oJmkDK37Qizzdaxn4KCwh1BMwdNWuHCx3AGH8BC9yu0/edit?gid=781951868#gid=781951868"",""キャラ!D:F""),3,false)"),"早川 アキ")</f>
        <v>早川 アキ</v>
      </c>
      <c r="C131" s="1474" t="s">
        <v>88</v>
      </c>
      <c r="D131" s="1494">
        <f t="shared" si="17"/>
        <v>221000</v>
      </c>
      <c r="E131" s="1466">
        <f t="shared" si="18"/>
        <v>0.00944</v>
      </c>
      <c r="F131" s="166"/>
      <c r="G131" s="3"/>
      <c r="H131" s="1442"/>
    </row>
    <row r="132">
      <c r="A132" s="1473" t="s">
        <v>1105</v>
      </c>
      <c r="B132" s="1432" t="str">
        <f>IFERROR(__xludf.DUMMYFUNCTION("VLOOKUP(A132,IMPORTRANGE(""https://docs.google.com/spreadsheets/d/1oJmkDK37Qizzdaxn4KCwh1BMwdNWuHCx3AGH8BC9yu0/edit?gid=781951868#gid=781951868"",""キャラ!D:F""),3,false)"),"パワー")</f>
        <v>パワー</v>
      </c>
      <c r="C132" s="1474" t="s">
        <v>88</v>
      </c>
      <c r="D132" s="1494">
        <f t="shared" si="17"/>
        <v>221000</v>
      </c>
      <c r="E132" s="1466">
        <f t="shared" si="18"/>
        <v>0.00944</v>
      </c>
      <c r="F132" s="166"/>
      <c r="G132" s="3"/>
      <c r="H132" s="1442"/>
    </row>
    <row r="133">
      <c r="A133" s="1473" t="s">
        <v>1106</v>
      </c>
      <c r="B133" s="1432" t="str">
        <f>IFERROR(__xludf.DUMMYFUNCTION("VLOOKUP(A133,IMPORTRANGE(""https://docs.google.com/spreadsheets/d/1oJmkDK37Qizzdaxn4KCwh1BMwdNWuHCx3AGH8BC9yu0/edit?gid=781951868#gid=781951868"",""キャラ!D:F""),3,false)"),"四ノ宮 キコル")</f>
        <v>四ノ宮 キコル</v>
      </c>
      <c r="C133" s="1474" t="s">
        <v>88</v>
      </c>
      <c r="D133" s="1494">
        <f t="shared" si="17"/>
        <v>221000</v>
      </c>
      <c r="E133" s="1466">
        <f t="shared" si="18"/>
        <v>0.00944</v>
      </c>
      <c r="F133" s="166"/>
      <c r="G133" s="3"/>
      <c r="H133" s="1442"/>
    </row>
    <row r="134">
      <c r="A134" s="1473" t="s">
        <v>1107</v>
      </c>
      <c r="B134" s="1432" t="str">
        <f>IFERROR(__xludf.DUMMYFUNCTION("VLOOKUP(A134,IMPORTRANGE(""https://docs.google.com/spreadsheets/d/1oJmkDK37Qizzdaxn4KCwh1BMwdNWuHCx3AGH8BC9yu0/edit?gid=781951868#gid=781951868"",""キャラ!D:F""),3,false)"),"鴨乃橋 ロン")</f>
        <v>鴨乃橋 ロン</v>
      </c>
      <c r="C134" s="1474" t="s">
        <v>88</v>
      </c>
      <c r="D134" s="1494">
        <f t="shared" si="17"/>
        <v>221000</v>
      </c>
      <c r="E134" s="1466">
        <f t="shared" si="18"/>
        <v>0.00944</v>
      </c>
      <c r="F134" s="166"/>
      <c r="G134" s="3"/>
      <c r="H134" s="1442"/>
    </row>
    <row r="135">
      <c r="A135" s="1473" t="s">
        <v>1108</v>
      </c>
      <c r="B135" s="1432" t="str">
        <f>IFERROR(__xludf.DUMMYFUNCTION("VLOOKUP(A135,IMPORTRANGE(""https://docs.google.com/spreadsheets/d/1oJmkDK37Qizzdaxn4KCwh1BMwdNWuHCx3AGH8BC9yu0/edit?gid=781951868#gid=781951868"",""キャラ!D:F""),3,false)"),"阿波連 れいな")</f>
        <v>阿波連 れいな</v>
      </c>
      <c r="C135" s="1474" t="s">
        <v>88</v>
      </c>
      <c r="D135" s="1494">
        <f t="shared" si="17"/>
        <v>221000</v>
      </c>
      <c r="E135" s="1466">
        <f t="shared" si="18"/>
        <v>0.00944</v>
      </c>
      <c r="F135" s="166"/>
      <c r="G135" s="3"/>
      <c r="H135" s="1442"/>
    </row>
    <row r="136">
      <c r="A136" s="1473" t="s">
        <v>332</v>
      </c>
      <c r="B136" s="1432" t="str">
        <f>IFERROR(__xludf.DUMMYFUNCTION("VLOOKUP(A136,IMPORTRANGE(""https://docs.google.com/spreadsheets/d/1oJmkDK37Qizzdaxn4KCwh1BMwdNWuHCx3AGH8BC9yu0/edit?gid=781951868#gid=781951868"",""キャラ!D:F""),3,false)"),"山田浅ェ門 佐切")</f>
        <v>山田浅ェ門 佐切</v>
      </c>
      <c r="C136" s="1474" t="s">
        <v>88</v>
      </c>
      <c r="D136" s="1494">
        <f t="shared" si="17"/>
        <v>221000</v>
      </c>
      <c r="E136" s="1466">
        <f t="shared" si="18"/>
        <v>0.00944</v>
      </c>
      <c r="F136" s="166"/>
      <c r="G136" s="3"/>
      <c r="H136" s="1442"/>
    </row>
    <row r="137">
      <c r="A137" s="1473" t="s">
        <v>1109</v>
      </c>
      <c r="B137" s="1432" t="str">
        <f>IFERROR(__xludf.DUMMYFUNCTION("VLOOKUP(A137,IMPORTRANGE(""https://docs.google.com/spreadsheets/d/1oJmkDK37Qizzdaxn4KCwh1BMwdNWuHCx3AGH8BC9yu0/edit?gid=781951868#gid=781951868"",""キャラ!D:F""),3,false)"),"冬木 美波")</f>
        <v>冬木 美波</v>
      </c>
      <c r="C137" s="1474" t="s">
        <v>88</v>
      </c>
      <c r="D137" s="1494">
        <f t="shared" si="17"/>
        <v>221000</v>
      </c>
      <c r="E137" s="1466">
        <f t="shared" si="18"/>
        <v>0.00944</v>
      </c>
      <c r="F137" s="166"/>
      <c r="G137" s="3"/>
      <c r="H137" s="1442"/>
    </row>
    <row r="138">
      <c r="A138" s="1473" t="s">
        <v>1110</v>
      </c>
      <c r="B138" s="1432" t="str">
        <f>IFERROR(__xludf.DUMMYFUNCTION("VLOOKUP(A138,IMPORTRANGE(""https://docs.google.com/spreadsheets/d/1oJmkDK37Qizzdaxn4KCwh1BMwdNWuHCx3AGH8BC9yu0/edit?gid=781951868#gid=781951868"",""キャラ!D:F""),3,false)"),"秋野 沙友理")</f>
        <v>秋野 沙友理</v>
      </c>
      <c r="C138" s="1474" t="s">
        <v>88</v>
      </c>
      <c r="D138" s="1494">
        <f t="shared" si="17"/>
        <v>221000</v>
      </c>
      <c r="E138" s="1466">
        <f t="shared" si="18"/>
        <v>0.00944</v>
      </c>
      <c r="F138" s="166"/>
      <c r="G138" s="3"/>
      <c r="H138" s="1442"/>
    </row>
    <row r="139">
      <c r="A139" s="312" t="s">
        <v>1111</v>
      </c>
      <c r="B139" s="1432" t="str">
        <f>IFERROR(__xludf.DUMMYFUNCTION("VLOOKUP(A139,IMPORTRANGE(""https://docs.google.com/spreadsheets/d/1oJmkDK37Qizzdaxn4KCwh1BMwdNWuHCx3AGH8BC9yu0/edit?gid=781951868#gid=781951868"",""キャラ!D:F""),3,false)"),"トーチャー・トルチュール")</f>
        <v>トーチャー・トルチュール</v>
      </c>
      <c r="C139" s="1475" t="s">
        <v>93</v>
      </c>
      <c r="D139" s="1494">
        <f t="shared" ref="D139:D148" si="19">$D$110/$C$110</f>
        <v>2035800</v>
      </c>
      <c r="E139" s="1466">
        <f t="shared" ref="E139:E148" si="20">IFERROR(rounddown($F$139/$C$110,5),"0%")</f>
        <v>0.087</v>
      </c>
      <c r="F139" s="1467">
        <v>0.87</v>
      </c>
      <c r="G139" s="3"/>
      <c r="H139" s="1442"/>
    </row>
    <row r="140">
      <c r="A140" s="312" t="s">
        <v>1112</v>
      </c>
      <c r="B140" s="1432" t="str">
        <f>IFERROR(__xludf.DUMMYFUNCTION("VLOOKUP(A140,IMPORTRANGE(""https://docs.google.com/spreadsheets/d/1oJmkDK37Qizzdaxn4KCwh1BMwdNWuHCx3AGH8BC9yu0/edit?gid=781951868#gid=781951868"",""キャラ!D:F""),3,false)"),"清峰 葉流火")</f>
        <v>清峰 葉流火</v>
      </c>
      <c r="C140" s="1475" t="s">
        <v>93</v>
      </c>
      <c r="D140" s="1494">
        <f t="shared" si="19"/>
        <v>2035800</v>
      </c>
      <c r="E140" s="1466">
        <f t="shared" si="20"/>
        <v>0.087</v>
      </c>
      <c r="F140" s="166"/>
      <c r="G140" s="3"/>
      <c r="H140" s="1442"/>
    </row>
    <row r="141">
      <c r="A141" s="312" t="s">
        <v>1113</v>
      </c>
      <c r="B141" s="1432" t="str">
        <f>IFERROR(__xludf.DUMMYFUNCTION("VLOOKUP(A141,IMPORTRANGE(""https://docs.google.com/spreadsheets/d/1oJmkDK37Qizzdaxn4KCwh1BMwdNWuHCx3AGH8BC9yu0/edit?gid=781951868#gid=781951868"",""キャラ!D:F""),3,false)"),"要 圭")</f>
        <v>要 圭</v>
      </c>
      <c r="C141" s="1475" t="s">
        <v>93</v>
      </c>
      <c r="D141" s="1494">
        <f t="shared" si="19"/>
        <v>2035800</v>
      </c>
      <c r="E141" s="1466">
        <f t="shared" si="20"/>
        <v>0.087</v>
      </c>
      <c r="F141" s="166"/>
      <c r="G141" s="3"/>
      <c r="H141" s="1442"/>
    </row>
    <row r="142">
      <c r="A142" s="312" t="s">
        <v>1114</v>
      </c>
      <c r="B142" s="1432" t="str">
        <f>IFERROR(__xludf.DUMMYFUNCTION("VLOOKUP(A142,IMPORTRANGE(""https://docs.google.com/spreadsheets/d/1oJmkDK37Qizzdaxn4KCwh1BMwdNWuHCx3AGH8BC9yu0/edit?gid=781951868#gid=781951868"",""キャラ!D:F""),3,false)"),"市川 レノ")</f>
        <v>市川 レノ</v>
      </c>
      <c r="C142" s="1475" t="s">
        <v>93</v>
      </c>
      <c r="D142" s="1494">
        <f t="shared" si="19"/>
        <v>2035800</v>
      </c>
      <c r="E142" s="1466">
        <f t="shared" si="20"/>
        <v>0.087</v>
      </c>
      <c r="F142" s="166"/>
      <c r="G142" s="3"/>
      <c r="H142" s="1442"/>
    </row>
    <row r="143">
      <c r="A143" s="312" t="s">
        <v>1115</v>
      </c>
      <c r="B143" s="1432" t="str">
        <f>IFERROR(__xludf.DUMMYFUNCTION("VLOOKUP(A143,IMPORTRANGE(""https://docs.google.com/spreadsheets/d/1oJmkDK37Qizzdaxn4KCwh1BMwdNWuHCx3AGH8BC9yu0/edit?gid=781951868#gid=781951868"",""キャラ!D:F""),3,false)"),"東 日万凛")</f>
        <v>東 日万凛</v>
      </c>
      <c r="C143" s="1475" t="s">
        <v>93</v>
      </c>
      <c r="D143" s="1494">
        <f t="shared" si="19"/>
        <v>2035800</v>
      </c>
      <c r="E143" s="1466">
        <f t="shared" si="20"/>
        <v>0.087</v>
      </c>
      <c r="F143" s="166"/>
      <c r="G143" s="3"/>
      <c r="H143" s="1442"/>
    </row>
    <row r="144">
      <c r="A144" s="312" t="s">
        <v>1116</v>
      </c>
      <c r="B144" s="1432" t="str">
        <f>IFERROR(__xludf.DUMMYFUNCTION("VLOOKUP(A144,IMPORTRANGE(""https://docs.google.com/spreadsheets/d/1oJmkDK37Qizzdaxn4KCwh1BMwdNWuHCx3AGH8BC9yu0/edit?gid=781951868#gid=781951868"",""キャラ!D:F""),3,false)"),"駿河 朱々")</f>
        <v>駿河 朱々</v>
      </c>
      <c r="C144" s="1475" t="s">
        <v>93</v>
      </c>
      <c r="D144" s="1494">
        <f t="shared" si="19"/>
        <v>2035800</v>
      </c>
      <c r="E144" s="1466">
        <f t="shared" si="20"/>
        <v>0.087</v>
      </c>
      <c r="F144" s="166"/>
      <c r="G144" s="3"/>
      <c r="H144" s="1442"/>
    </row>
    <row r="145">
      <c r="A145" s="312" t="s">
        <v>1117</v>
      </c>
      <c r="B145" s="1432" t="str">
        <f>IFERROR(__xludf.DUMMYFUNCTION("VLOOKUP(A145,IMPORTRANGE(""https://docs.google.com/spreadsheets/d/1oJmkDK37Qizzdaxn4KCwh1BMwdNWuHCx3AGH8BC9yu0/edit?gid=781951868#gid=781951868"",""キャラ!D:F""),3,false)"),"ライドウ")</f>
        <v>ライドウ</v>
      </c>
      <c r="C145" s="1475" t="s">
        <v>93</v>
      </c>
      <c r="D145" s="1494">
        <f t="shared" si="19"/>
        <v>2035800</v>
      </c>
      <c r="E145" s="1466">
        <f t="shared" si="20"/>
        <v>0.087</v>
      </c>
      <c r="F145" s="166"/>
      <c r="G145" s="3"/>
      <c r="H145" s="1442"/>
    </row>
    <row r="146">
      <c r="A146" s="312" t="s">
        <v>336</v>
      </c>
      <c r="B146" s="1432" t="str">
        <f>IFERROR(__xludf.DUMMYFUNCTION("VLOOKUP(A146,IMPORTRANGE(""https://docs.google.com/spreadsheets/d/1oJmkDK37Qizzdaxn4KCwh1BMwdNWuHCx3AGH8BC9yu0/edit?gid=781951868#gid=781951868"",""キャラ!D:F""),3,false)"),"山田浅ェ門 仙汰")</f>
        <v>山田浅ェ門 仙汰</v>
      </c>
      <c r="C146" s="1475" t="s">
        <v>93</v>
      </c>
      <c r="D146" s="1494">
        <f t="shared" si="19"/>
        <v>2035800</v>
      </c>
      <c r="E146" s="1466">
        <f t="shared" si="20"/>
        <v>0.087</v>
      </c>
      <c r="F146" s="166"/>
      <c r="G146" s="3"/>
      <c r="H146" s="1442"/>
    </row>
    <row r="147">
      <c r="A147" s="312" t="s">
        <v>1118</v>
      </c>
      <c r="B147" s="1432" t="str">
        <f>IFERROR(__xludf.DUMMYFUNCTION("VLOOKUP(A147,IMPORTRANGE(""https://docs.google.com/spreadsheets/d/1oJmkDK37Qizzdaxn4KCwh1BMwdNWuHCx3AGH8BC9yu0/edit?gid=781951868#gid=781951868"",""キャラ!D:F""),3,false)"),"越谷 仁美")</f>
        <v>越谷 仁美</v>
      </c>
      <c r="C147" s="1475" t="s">
        <v>93</v>
      </c>
      <c r="D147" s="1494">
        <f t="shared" si="19"/>
        <v>2035800</v>
      </c>
      <c r="E147" s="1466">
        <f t="shared" si="20"/>
        <v>0.087</v>
      </c>
      <c r="F147" s="166"/>
      <c r="G147" s="3"/>
      <c r="H147" s="1442"/>
    </row>
    <row r="148">
      <c r="A148" s="312" t="s">
        <v>1119</v>
      </c>
      <c r="B148" s="1432" t="str">
        <f>IFERROR(__xludf.DUMMYFUNCTION("VLOOKUP(A148,IMPORTRANGE(""https://docs.google.com/spreadsheets/d/1oJmkDK37Qizzdaxn4KCwh1BMwdNWuHCx3AGH8BC9yu0/edit?gid=781951868#gid=781951868"",""キャラ!D:F""),3,false)"),"小舟 澪")</f>
        <v>小舟 澪</v>
      </c>
      <c r="C148" s="1475" t="s">
        <v>93</v>
      </c>
      <c r="D148" s="1494">
        <f t="shared" si="19"/>
        <v>2035800</v>
      </c>
      <c r="E148" s="1466">
        <f t="shared" si="20"/>
        <v>0.087</v>
      </c>
      <c r="F148" s="168"/>
      <c r="G148" s="3"/>
      <c r="H148" s="1442"/>
    </row>
    <row r="149">
      <c r="A149" s="211"/>
      <c r="B149" s="211"/>
      <c r="C149" s="211"/>
      <c r="D149" s="3"/>
      <c r="E149" s="1477">
        <f t="shared" ref="E149:F149" si="21">sum(E116:E148)</f>
        <v>0.9999</v>
      </c>
      <c r="F149" s="1478">
        <f t="shared" si="21"/>
        <v>1</v>
      </c>
      <c r="G149" s="3"/>
      <c r="H149" s="1442"/>
    </row>
  </sheetData>
  <mergeCells count="9">
    <mergeCell ref="F130:F138"/>
    <mergeCell ref="F139:F148"/>
    <mergeCell ref="A31:A35"/>
    <mergeCell ref="G40:H45"/>
    <mergeCell ref="F60:F71"/>
    <mergeCell ref="F73:F81"/>
    <mergeCell ref="F82:F91"/>
    <mergeCell ref="F92:F100"/>
    <mergeCell ref="F117:F128"/>
  </mergeCells>
  <conditionalFormatting sqref="B9:I9">
    <cfRule type="expression" dxfId="30" priority="1">
      <formula>$B8="無"</formula>
    </cfRule>
  </conditionalFormatting>
  <conditionalFormatting sqref="B17:I17">
    <cfRule type="expression" dxfId="30" priority="2">
      <formula>$B16="無"</formula>
    </cfRule>
  </conditionalFormatting>
  <conditionalFormatting sqref="B19:I19">
    <cfRule type="expression" dxfId="30" priority="3">
      <formula>$B18="無"</formula>
    </cfRule>
  </conditionalFormatting>
  <conditionalFormatting sqref="B23:I23">
    <cfRule type="expression" dxfId="30" priority="4">
      <formula>$B22="無"</formula>
    </cfRule>
  </conditionalFormatting>
  <conditionalFormatting sqref="B25:I25">
    <cfRule type="expression" dxfId="31" priority="5">
      <formula>$B24="無"</formula>
    </cfRule>
  </conditionalFormatting>
  <conditionalFormatting sqref="B27:I27">
    <cfRule type="expression" dxfId="30" priority="6">
      <formula>$B26="無"</formula>
    </cfRule>
  </conditionalFormatting>
  <conditionalFormatting sqref="B5 B10:B11 C10:I15">
    <cfRule type="expression" dxfId="31" priority="7">
      <formula>$B3="無"</formula>
    </cfRule>
  </conditionalFormatting>
  <conditionalFormatting sqref="C13:I15">
    <cfRule type="expression" dxfId="30" priority="8">
      <formula>#REF!="無"</formula>
    </cfRule>
  </conditionalFormatting>
  <dataValidations>
    <dataValidation type="list" allowBlank="1" showErrorMessage="1" sqref="B8 B12:B13 B16 B18 B21:B22 B24 B26">
      <formula1>"有,無"</formula1>
    </dataValidation>
    <dataValidation type="list" allowBlank="1" showErrorMessage="1" sqref="B6">
      <formula1>"恒常ガシャ,ピックアップガシャ,フェス限定ガシャ,有償限定ガシャ,チュートリアルガシャ,チケットガシャ"</formula1>
    </dataValidation>
    <dataValidation type="list" allowBlank="1" showErrorMessage="1" sqref="H2:I2">
      <formula1>"未承認,承認済"</formula1>
    </dataValidation>
    <dataValidation type="list" allowBlank="1" showErrorMessage="1" sqref="B15">
      <formula1>"行う,行わない"</formula1>
    </dataValidation>
    <dataValidation type="list" allowBlank="1" showErrorMessage="1" sqref="B20">
      <formula1>"可,否"</formula1>
    </dataValidation>
  </dataValidations>
  <hyperlinks>
    <hyperlink r:id="rId2" location="gid=1243607662&amp;range=F:F" ref="F14"/>
    <hyperlink r:id="rId3" location="gid=920186449&amp;range=F:F" ref="E40"/>
    <hyperlink r:id="rId4" location="gid=158837977" ref="E42"/>
    <hyperlink r:id="rId5" location="gid=920186449&amp;range=H:H" ref="E45"/>
  </hyperlinks>
  <drawing r:id="rId6"/>
  <legacyDrawing r:id="rId7"/>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14.13"/>
    <col customWidth="1" min="2" max="2" width="25.63"/>
    <col customWidth="1" min="5" max="5" width="19.25"/>
    <col customWidth="1" min="10" max="11" width="33.0"/>
    <col customWidth="1" min="12" max="12" width="32.63"/>
    <col customWidth="1" min="13" max="13" width="25.63"/>
    <col customWidth="1" min="14" max="14" width="34.75"/>
    <col customWidth="1" min="15" max="15" width="31.13"/>
    <col customWidth="1" min="16" max="16" width="24.0"/>
    <col customWidth="1" min="17" max="17" width="30.63"/>
    <col customWidth="1" min="18" max="18" width="24.5"/>
    <col customWidth="1" min="19" max="19" width="25.63"/>
    <col customWidth="1" min="20" max="20" width="25.38"/>
    <col customWidth="1" min="21" max="21" width="24.0"/>
    <col customWidth="1" min="22" max="22" width="27.13"/>
    <col customWidth="1" min="24" max="24" width="38.38"/>
    <col customWidth="1" min="25" max="25" width="33.75"/>
  </cols>
  <sheetData>
    <row r="1" hidden="1">
      <c r="B1" s="446" t="s">
        <v>1131</v>
      </c>
      <c r="K1" s="446"/>
    </row>
    <row r="2" hidden="1">
      <c r="A2" s="446" t="s">
        <v>1132</v>
      </c>
      <c r="B2" s="446" t="s">
        <v>1133</v>
      </c>
    </row>
    <row r="3" hidden="1">
      <c r="B3" s="446" t="s">
        <v>1134</v>
      </c>
    </row>
    <row r="4" hidden="1"/>
    <row r="5" hidden="1"/>
    <row r="6" hidden="1">
      <c r="B6" s="446" t="s">
        <v>1135</v>
      </c>
    </row>
    <row r="7" hidden="1">
      <c r="B7" s="446" t="s">
        <v>1136</v>
      </c>
    </row>
    <row r="8" hidden="1">
      <c r="B8" s="446" t="s">
        <v>1137</v>
      </c>
    </row>
    <row r="9" hidden="1"/>
    <row r="10" hidden="1">
      <c r="B10" s="446" t="s">
        <v>1138</v>
      </c>
    </row>
    <row r="11" hidden="1">
      <c r="B11" s="446" t="s">
        <v>1139</v>
      </c>
    </row>
    <row r="12" hidden="1"/>
    <row r="13" hidden="1">
      <c r="B13" s="446" t="s">
        <v>1140</v>
      </c>
    </row>
    <row r="14" hidden="1">
      <c r="B14" s="446" t="s">
        <v>1141</v>
      </c>
    </row>
    <row r="15" hidden="1"/>
    <row r="16" hidden="1">
      <c r="B16" s="446" t="s">
        <v>1142</v>
      </c>
    </row>
    <row r="17" hidden="1">
      <c r="B17" s="446" t="s">
        <v>1143</v>
      </c>
    </row>
    <row r="18" hidden="1"/>
    <row r="19" hidden="1">
      <c r="B19" s="446" t="s">
        <v>1144</v>
      </c>
    </row>
    <row r="20" hidden="1">
      <c r="B20" s="446" t="s">
        <v>1145</v>
      </c>
    </row>
    <row r="21" hidden="1"/>
    <row r="22" hidden="1">
      <c r="B22" s="446" t="s">
        <v>1146</v>
      </c>
    </row>
    <row r="23" hidden="1">
      <c r="B23" s="446" t="s">
        <v>1147</v>
      </c>
    </row>
    <row r="24" hidden="1"/>
    <row r="25" hidden="1">
      <c r="B25" s="446" t="s">
        <v>1148</v>
      </c>
    </row>
    <row r="26" hidden="1">
      <c r="B26" s="446" t="s">
        <v>1149</v>
      </c>
    </row>
    <row r="27" hidden="1">
      <c r="B27" s="446" t="s">
        <v>1150</v>
      </c>
    </row>
    <row r="28" hidden="1"/>
    <row r="29" hidden="1">
      <c r="B29" s="446" t="s">
        <v>1151</v>
      </c>
    </row>
    <row r="30" hidden="1"/>
    <row r="31" hidden="1"/>
    <row r="32" hidden="1">
      <c r="B32" s="446" t="s">
        <v>1152</v>
      </c>
    </row>
    <row r="33" hidden="1">
      <c r="B33" s="446" t="s">
        <v>1153</v>
      </c>
    </row>
    <row r="34">
      <c r="B34" s="446"/>
    </row>
    <row r="38">
      <c r="A38" s="1496"/>
      <c r="B38" s="1497"/>
      <c r="C38" s="1496"/>
      <c r="D38" s="1497"/>
      <c r="E38" s="1497"/>
      <c r="F38" s="1497"/>
      <c r="G38" s="1497"/>
      <c r="H38" s="1497"/>
      <c r="I38" s="1497"/>
      <c r="J38" s="1497"/>
      <c r="K38" s="1497"/>
      <c r="L38" s="1497"/>
      <c r="M38" s="1497"/>
      <c r="N38" s="1497"/>
      <c r="O38" s="1497"/>
      <c r="P38" s="1497"/>
      <c r="Q38" s="1497"/>
      <c r="R38" s="1497"/>
      <c r="S38" s="1497"/>
      <c r="T38" s="1497"/>
      <c r="U38" s="1497"/>
      <c r="V38" s="1497"/>
      <c r="W38" s="1497"/>
      <c r="X38" s="1497"/>
      <c r="Y38" s="1497"/>
      <c r="Z38" s="1497"/>
      <c r="AA38" s="1497"/>
      <c r="AB38" s="1497"/>
    </row>
    <row r="39">
      <c r="A39" s="1498" t="s">
        <v>1154</v>
      </c>
      <c r="B39" s="1498"/>
      <c r="C39" s="1499"/>
      <c r="D39" s="1499"/>
      <c r="E39" s="1499"/>
      <c r="F39" s="1499"/>
      <c r="G39" s="1499"/>
      <c r="H39" s="1499"/>
      <c r="I39" s="1499"/>
      <c r="J39" s="1499"/>
      <c r="K39" s="1499"/>
      <c r="L39" s="1498"/>
      <c r="M39" s="1499"/>
      <c r="N39" s="1499"/>
      <c r="O39" s="1498"/>
      <c r="P39" s="1499"/>
      <c r="Q39" s="1498"/>
      <c r="R39" s="1499"/>
      <c r="S39" s="1499"/>
      <c r="T39" s="1499"/>
      <c r="U39" s="1499"/>
      <c r="V39" s="1499"/>
      <c r="W39" s="1499"/>
      <c r="X39" s="1499"/>
      <c r="Y39" s="1499"/>
      <c r="Z39" s="1499"/>
      <c r="AA39" s="1499"/>
      <c r="AB39" s="1499"/>
    </row>
    <row r="40">
      <c r="A40" s="1500"/>
      <c r="B40" s="1500"/>
      <c r="C40" s="1500"/>
      <c r="D40" s="1500"/>
      <c r="E40" s="1500"/>
      <c r="F40" s="1500"/>
      <c r="G40" s="1500"/>
      <c r="H40" s="1500"/>
      <c r="I40" s="1500"/>
      <c r="J40" s="1500"/>
      <c r="K40" s="1500"/>
      <c r="L40" s="1500"/>
      <c r="M40" s="1500"/>
      <c r="N40" s="1500"/>
      <c r="O40" s="1500"/>
      <c r="P40" s="1500"/>
      <c r="Q40" s="1500"/>
      <c r="R40" s="1500"/>
      <c r="S40" s="1500"/>
      <c r="T40" s="1500"/>
      <c r="U40" s="1500"/>
      <c r="V40" s="1500"/>
      <c r="W40" s="1500"/>
      <c r="X40" s="1500"/>
      <c r="Y40" s="1500"/>
      <c r="Z40" s="1500"/>
      <c r="AA40" s="1500"/>
      <c r="AB40" s="1500"/>
    </row>
    <row r="41">
      <c r="A41" s="1501"/>
      <c r="B41" s="1501"/>
      <c r="C41" s="1501"/>
      <c r="D41" s="1501"/>
      <c r="E41" s="1501"/>
      <c r="F41" s="1501"/>
      <c r="G41" s="1501"/>
      <c r="H41" s="1501"/>
      <c r="I41" s="1501"/>
      <c r="J41" s="1501"/>
      <c r="K41" s="1501"/>
      <c r="L41" s="1501"/>
      <c r="M41" s="1501"/>
      <c r="N41" s="1501"/>
      <c r="O41" s="1501"/>
      <c r="P41" s="1501"/>
      <c r="Q41" s="1501"/>
      <c r="R41" s="1501"/>
      <c r="S41" s="1501"/>
      <c r="T41" s="1501"/>
      <c r="U41" s="1501"/>
      <c r="V41" s="1501"/>
      <c r="W41" s="1501"/>
      <c r="X41" s="1501"/>
      <c r="Y41" s="1501"/>
      <c r="Z41" s="1501"/>
      <c r="AA41" s="1501"/>
      <c r="AB41" s="1501"/>
    </row>
    <row r="42">
      <c r="A42" s="1498" t="s">
        <v>1155</v>
      </c>
      <c r="B42" s="1502"/>
      <c r="C42" s="1503"/>
      <c r="D42" s="1502"/>
      <c r="E42" s="1503"/>
      <c r="F42" s="1503"/>
      <c r="G42" s="1503"/>
      <c r="H42" s="1502"/>
      <c r="I42" s="1503"/>
      <c r="J42" s="1503"/>
      <c r="K42" s="1503"/>
      <c r="L42" s="1503"/>
      <c r="M42" s="1503"/>
      <c r="N42" s="1503"/>
      <c r="O42" s="1502"/>
      <c r="P42" s="1503"/>
      <c r="Q42" s="1503"/>
      <c r="R42" s="1503"/>
      <c r="S42" s="1503"/>
      <c r="T42" s="1503"/>
      <c r="U42" s="1503"/>
      <c r="V42" s="1503"/>
      <c r="W42" s="1503"/>
      <c r="X42" s="1503"/>
      <c r="Y42" s="1503"/>
      <c r="Z42" s="1503"/>
      <c r="AA42" s="1503"/>
      <c r="AB42" s="1503"/>
    </row>
    <row r="43">
      <c r="A43" s="1501"/>
      <c r="B43" s="1504"/>
      <c r="C43" s="1504"/>
      <c r="D43" s="1504"/>
      <c r="E43" s="1504"/>
      <c r="F43" s="1504"/>
      <c r="G43" s="1504"/>
      <c r="H43" s="1505"/>
      <c r="I43" s="1504"/>
      <c r="J43" s="1504"/>
      <c r="K43" s="1504"/>
      <c r="L43" s="1505"/>
      <c r="M43" s="1504"/>
      <c r="N43" s="1505"/>
      <c r="O43" s="1505"/>
      <c r="P43" s="1505"/>
      <c r="Q43" s="1504"/>
      <c r="R43" s="1505"/>
      <c r="S43" s="1505"/>
      <c r="T43" s="1505"/>
      <c r="U43" s="1505"/>
      <c r="V43" s="1505"/>
      <c r="W43" s="1505"/>
      <c r="X43" s="1504"/>
      <c r="Y43" s="1505"/>
      <c r="Z43" s="1504"/>
      <c r="AA43" s="1504"/>
      <c r="AB43" s="1504"/>
    </row>
    <row r="44">
      <c r="A44" s="1506" t="s">
        <v>1156</v>
      </c>
      <c r="B44" s="1502"/>
      <c r="C44" s="1503"/>
      <c r="D44" s="1503"/>
      <c r="E44" s="1502"/>
      <c r="F44" s="1503"/>
      <c r="G44" s="1503"/>
      <c r="H44" s="1503"/>
      <c r="I44" s="1503"/>
      <c r="J44" s="1502"/>
      <c r="K44" s="1502"/>
      <c r="L44" s="1502"/>
      <c r="M44" s="1502"/>
      <c r="N44" s="1502"/>
      <c r="O44" s="1502"/>
      <c r="P44" s="1503"/>
      <c r="Q44" s="1502"/>
      <c r="R44" s="1502"/>
      <c r="S44" s="1502"/>
      <c r="T44" s="1502"/>
      <c r="U44" s="1502"/>
      <c r="V44" s="1502"/>
      <c r="W44" s="1503"/>
      <c r="X44" s="1502"/>
      <c r="Y44" s="1503"/>
      <c r="Z44" s="1503"/>
      <c r="AA44" s="1503"/>
      <c r="AB44" s="1503"/>
    </row>
    <row r="45">
      <c r="A45" s="1507" t="s">
        <v>1157</v>
      </c>
      <c r="B45" s="1502"/>
      <c r="C45" s="1503"/>
      <c r="D45" s="1503"/>
      <c r="E45" s="1502"/>
      <c r="F45" s="1503"/>
      <c r="G45" s="1503"/>
      <c r="H45" s="1503"/>
      <c r="I45" s="1503"/>
      <c r="J45" s="1502"/>
      <c r="K45" s="1503"/>
      <c r="L45" s="1502"/>
      <c r="M45" s="1502"/>
      <c r="N45" s="1502"/>
      <c r="O45" s="1502"/>
      <c r="P45" s="1502"/>
      <c r="Q45" s="1503"/>
      <c r="R45" s="1502"/>
      <c r="S45" s="1502"/>
      <c r="T45" s="1502"/>
      <c r="U45" s="1502"/>
      <c r="V45" s="1502"/>
      <c r="W45" s="1503"/>
      <c r="X45" s="1503"/>
      <c r="Y45" s="1503"/>
      <c r="Z45" s="1503"/>
      <c r="AA45" s="1503"/>
      <c r="AB45" s="1503"/>
    </row>
    <row r="46">
      <c r="A46" s="1508" t="s">
        <v>1158</v>
      </c>
      <c r="B46" s="1502"/>
      <c r="C46" s="1503"/>
      <c r="D46" s="1503"/>
      <c r="E46" s="1503"/>
      <c r="F46" s="1503"/>
      <c r="G46" s="1503"/>
      <c r="H46" s="1503"/>
      <c r="I46" s="1503"/>
      <c r="J46" s="1503"/>
      <c r="K46" s="1502"/>
      <c r="L46" s="1503"/>
      <c r="M46" s="1503"/>
      <c r="O46" s="1502"/>
      <c r="P46" s="1503"/>
      <c r="Q46" s="1503"/>
      <c r="S46" s="1503"/>
      <c r="T46" s="1502"/>
      <c r="U46" s="1503"/>
      <c r="V46" s="1503"/>
      <c r="W46" s="1503"/>
      <c r="X46" s="1503"/>
      <c r="Y46" s="1503"/>
      <c r="Z46" s="1503"/>
      <c r="AA46" s="1503"/>
      <c r="AB46" s="1503"/>
    </row>
    <row r="47">
      <c r="A47" s="1509" t="s">
        <v>1159</v>
      </c>
      <c r="B47" s="1502"/>
      <c r="C47" s="1503"/>
      <c r="D47" s="1503"/>
      <c r="E47" s="1503"/>
      <c r="F47" s="1503"/>
      <c r="G47" s="1503"/>
      <c r="H47" s="1503"/>
      <c r="I47" s="1503"/>
      <c r="J47" s="1503"/>
      <c r="K47" s="1503"/>
      <c r="L47" s="1503"/>
      <c r="M47" s="1503"/>
      <c r="N47" s="1503"/>
      <c r="O47" s="1502"/>
      <c r="P47" s="1502"/>
      <c r="Q47" s="1503"/>
      <c r="R47" s="1502"/>
      <c r="S47" s="1503"/>
      <c r="T47" s="1502"/>
      <c r="U47" s="1502"/>
      <c r="V47" s="1502"/>
      <c r="W47" s="1503"/>
      <c r="X47" s="1503"/>
      <c r="Y47" s="1503"/>
      <c r="Z47" s="1503"/>
      <c r="AA47" s="1503"/>
      <c r="AB47" s="1503"/>
    </row>
    <row r="48">
      <c r="A48" s="1510" t="s">
        <v>1160</v>
      </c>
      <c r="B48" s="1502"/>
      <c r="C48" s="1503"/>
      <c r="D48" s="1503"/>
      <c r="E48" s="1503"/>
      <c r="F48" s="1503"/>
      <c r="G48" s="1503"/>
      <c r="H48" s="1503"/>
      <c r="I48" s="1503"/>
      <c r="J48" s="1503"/>
      <c r="K48" s="1503"/>
      <c r="L48" s="1503"/>
      <c r="M48" s="1503"/>
      <c r="N48" s="1503"/>
      <c r="O48" s="1502"/>
      <c r="P48" s="1503"/>
      <c r="Q48" s="1503"/>
      <c r="R48" s="1503"/>
      <c r="S48" s="1503"/>
      <c r="T48" s="1502"/>
      <c r="U48" s="1503"/>
      <c r="V48" s="1503"/>
      <c r="W48" s="1503"/>
      <c r="X48" s="1503"/>
      <c r="Y48" s="1503"/>
      <c r="Z48" s="1503"/>
      <c r="AA48" s="1503"/>
      <c r="AB48" s="1503"/>
    </row>
  </sheetData>
  <mergeCells count="29">
    <mergeCell ref="A39:A41"/>
    <mergeCell ref="B39:B41"/>
    <mergeCell ref="C39:C41"/>
    <mergeCell ref="D39:D41"/>
    <mergeCell ref="E39:E41"/>
    <mergeCell ref="F39:F41"/>
    <mergeCell ref="G39:G41"/>
    <mergeCell ref="A42:A43"/>
    <mergeCell ref="H39:H41"/>
    <mergeCell ref="I39:I41"/>
    <mergeCell ref="J39:J41"/>
    <mergeCell ref="K39:K41"/>
    <mergeCell ref="L39:L41"/>
    <mergeCell ref="M39:M41"/>
    <mergeCell ref="N39:N41"/>
    <mergeCell ref="V39:V41"/>
    <mergeCell ref="W39:W41"/>
    <mergeCell ref="X39:X41"/>
    <mergeCell ref="Y39:Y41"/>
    <mergeCell ref="Z39:Z41"/>
    <mergeCell ref="AA39:AA41"/>
    <mergeCell ref="AB39:AB41"/>
    <mergeCell ref="O39:O41"/>
    <mergeCell ref="P39:P41"/>
    <mergeCell ref="Q39:Q41"/>
    <mergeCell ref="R39:R41"/>
    <mergeCell ref="S39:S41"/>
    <mergeCell ref="T39:T41"/>
    <mergeCell ref="U39:U41"/>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3" width="2.63"/>
    <col customWidth="1" min="4" max="4" width="5.38"/>
    <col customWidth="1" min="5" max="5" width="4.38"/>
    <col customWidth="1" min="6" max="6" width="22.0"/>
    <col customWidth="1" min="7" max="7" width="7.63"/>
    <col customWidth="1" min="8" max="8" width="16.38"/>
    <col customWidth="1" min="9" max="9" width="8.38"/>
    <col customWidth="1" min="10" max="10" width="14.25"/>
    <col customWidth="1" min="11" max="11" width="6.38"/>
    <col customWidth="1" min="13" max="13" width="5.0"/>
    <col customWidth="1" min="14" max="14" width="10.0"/>
    <col customWidth="1" min="15" max="15" width="9.38"/>
    <col customWidth="1" min="16" max="16" width="12.63"/>
    <col customWidth="1" min="17" max="17" width="7.25"/>
    <col customWidth="1" min="18" max="18" width="10.0"/>
    <col customWidth="1" min="19" max="60" width="7.5"/>
  </cols>
  <sheetData>
    <row r="1">
      <c r="A1" s="675" t="s">
        <v>1161</v>
      </c>
      <c r="B1" s="1511"/>
      <c r="C1" s="42"/>
      <c r="D1" s="1512"/>
      <c r="E1" s="42"/>
      <c r="F1" s="42"/>
      <c r="G1" s="42"/>
      <c r="H1" s="42"/>
      <c r="I1" s="42"/>
      <c r="J1" s="42"/>
      <c r="K1" s="42"/>
      <c r="L1" s="42"/>
      <c r="M1" s="40"/>
      <c r="N1" s="40"/>
      <c r="O1" s="40"/>
      <c r="P1" s="40"/>
      <c r="Q1" s="677"/>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row>
    <row r="2">
      <c r="A2" s="40"/>
      <c r="B2" s="315" t="s">
        <v>1162</v>
      </c>
      <c r="C2" s="1513"/>
      <c r="D2" s="1513"/>
      <c r="E2" s="40"/>
      <c r="F2" s="40"/>
      <c r="G2" s="40"/>
      <c r="H2" s="40"/>
      <c r="I2" s="40"/>
      <c r="J2" s="40"/>
      <c r="K2" s="40"/>
      <c r="L2" s="40"/>
      <c r="M2" s="40"/>
      <c r="N2" s="678"/>
      <c r="O2" s="40"/>
      <c r="P2" s="40"/>
      <c r="Q2" s="677"/>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row>
    <row r="3">
      <c r="A3" s="40"/>
      <c r="B3" s="315"/>
      <c r="C3" s="1513"/>
      <c r="D3" s="1513"/>
      <c r="E3" s="1514"/>
      <c r="F3" s="1514" t="s">
        <v>1163</v>
      </c>
      <c r="G3" s="1142">
        <v>480.0</v>
      </c>
      <c r="H3" s="1514" t="s">
        <v>1164</v>
      </c>
      <c r="I3" s="40"/>
      <c r="J3" s="40"/>
      <c r="K3" s="40"/>
      <c r="L3" s="40"/>
      <c r="M3" s="40"/>
      <c r="N3" s="1430"/>
      <c r="O3" s="40"/>
      <c r="P3" s="40"/>
      <c r="Q3" s="677"/>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row>
    <row r="4">
      <c r="A4" s="40"/>
      <c r="B4" s="315"/>
      <c r="C4" s="1513"/>
      <c r="D4" s="1513"/>
      <c r="E4" s="1514"/>
      <c r="F4" s="1514" t="s">
        <v>1165</v>
      </c>
      <c r="G4" s="1142">
        <v>327.0</v>
      </c>
      <c r="H4" s="1514" t="s">
        <v>1164</v>
      </c>
      <c r="I4" s="40"/>
      <c r="J4" s="40"/>
      <c r="K4" s="40"/>
      <c r="L4" s="40"/>
      <c r="M4" s="40"/>
      <c r="N4" s="678"/>
      <c r="O4" s="40"/>
      <c r="P4" s="40"/>
      <c r="Q4" s="677"/>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row>
    <row r="5">
      <c r="A5" s="40"/>
      <c r="B5" s="315"/>
      <c r="C5" s="1513"/>
      <c r="D5" s="1513"/>
      <c r="E5" s="1514"/>
      <c r="F5" s="1514" t="s">
        <v>1166</v>
      </c>
      <c r="G5" s="1142">
        <f>G4/100</f>
        <v>3.27</v>
      </c>
      <c r="H5" s="1514" t="s">
        <v>1164</v>
      </c>
      <c r="I5" s="40"/>
      <c r="J5" s="40"/>
      <c r="K5" s="40"/>
      <c r="L5" s="40"/>
      <c r="M5" s="40"/>
      <c r="N5" s="678"/>
      <c r="O5" s="40"/>
      <c r="P5" s="40"/>
      <c r="Q5" s="677"/>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row>
    <row r="6">
      <c r="A6" s="40"/>
      <c r="B6" s="315"/>
      <c r="C6" s="1513"/>
      <c r="D6" s="1513"/>
      <c r="E6" s="1514"/>
      <c r="F6" s="1514" t="s">
        <v>1167</v>
      </c>
      <c r="G6" s="1142">
        <f>round(10000/G5,0)</f>
        <v>3058</v>
      </c>
      <c r="H6" s="1514" t="s">
        <v>1040</v>
      </c>
      <c r="I6" s="40"/>
      <c r="J6" s="40"/>
      <c r="K6" s="40"/>
      <c r="L6" s="40"/>
      <c r="M6" s="40"/>
      <c r="N6" s="678"/>
      <c r="O6" s="40"/>
      <c r="P6" s="40"/>
      <c r="Q6" s="677"/>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row>
    <row r="7">
      <c r="A7" s="40"/>
      <c r="B7" s="315"/>
      <c r="C7" s="1513"/>
      <c r="D7" s="1513"/>
      <c r="E7" s="40"/>
      <c r="F7" s="40"/>
      <c r="G7" s="40"/>
      <c r="H7" s="40"/>
      <c r="I7" s="40"/>
      <c r="J7" s="40"/>
      <c r="K7" s="40"/>
      <c r="L7" s="40"/>
      <c r="M7" s="40"/>
      <c r="N7" s="678"/>
      <c r="O7" s="40"/>
      <c r="P7" s="40"/>
      <c r="Q7" s="677"/>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row>
    <row r="8">
      <c r="A8" s="40"/>
      <c r="B8" s="315"/>
      <c r="C8" s="924" t="s">
        <v>1168</v>
      </c>
      <c r="D8" s="1513"/>
      <c r="E8" s="40"/>
      <c r="F8" s="40"/>
      <c r="G8" s="40"/>
      <c r="H8" s="40"/>
      <c r="I8" s="40"/>
      <c r="J8" s="40"/>
      <c r="K8" s="40"/>
      <c r="L8" s="40"/>
      <c r="M8" s="40"/>
      <c r="N8" s="678"/>
      <c r="O8" s="40"/>
      <c r="P8" s="40"/>
      <c r="Q8" s="677"/>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row>
    <row r="9">
      <c r="A9" s="40"/>
      <c r="B9" s="315"/>
      <c r="C9" s="1513"/>
      <c r="D9" s="1515" t="s">
        <v>1169</v>
      </c>
      <c r="E9" s="40"/>
      <c r="F9" s="40"/>
      <c r="G9" s="40"/>
      <c r="H9" s="40"/>
      <c r="I9" s="40"/>
      <c r="J9" s="40"/>
      <c r="K9" s="40"/>
      <c r="L9" s="40"/>
      <c r="M9" s="40"/>
      <c r="N9" s="678"/>
      <c r="O9" s="40"/>
      <c r="P9" s="40"/>
      <c r="Q9" s="677"/>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row>
    <row r="10">
      <c r="A10" s="40"/>
      <c r="B10" s="315"/>
      <c r="C10" s="1513"/>
      <c r="D10" s="1513"/>
      <c r="E10" s="40"/>
      <c r="F10" s="40"/>
      <c r="G10" s="40"/>
      <c r="H10" s="40"/>
      <c r="I10" s="40"/>
      <c r="J10" s="40"/>
      <c r="K10" s="40"/>
      <c r="L10" s="40"/>
      <c r="M10" s="40"/>
      <c r="N10" s="678"/>
      <c r="O10" s="40"/>
      <c r="P10" s="40"/>
      <c r="Q10" s="677"/>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row>
    <row r="11">
      <c r="A11" s="40"/>
      <c r="B11" s="315" t="s">
        <v>1170</v>
      </c>
      <c r="C11" s="1513"/>
      <c r="D11" s="1513"/>
      <c r="E11" s="40"/>
      <c r="F11" s="40"/>
      <c r="G11" s="40"/>
      <c r="H11" s="40"/>
      <c r="I11" s="40"/>
      <c r="J11" s="40"/>
      <c r="K11" s="40"/>
      <c r="L11" s="40"/>
      <c r="M11" s="40"/>
      <c r="N11" s="678"/>
      <c r="O11" s="40"/>
      <c r="P11" s="40"/>
      <c r="Q11" s="677"/>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row>
    <row r="12">
      <c r="A12" s="40"/>
      <c r="B12" s="315"/>
      <c r="C12" s="678" t="s">
        <v>1171</v>
      </c>
      <c r="D12" s="1513"/>
      <c r="E12" s="40"/>
      <c r="F12" s="40"/>
      <c r="G12" s="40"/>
      <c r="H12" s="40"/>
      <c r="I12" s="40"/>
      <c r="J12" s="40"/>
      <c r="K12" s="40"/>
      <c r="L12" s="40"/>
      <c r="M12" s="40"/>
      <c r="N12" s="678"/>
      <c r="O12" s="40"/>
      <c r="P12" s="40"/>
      <c r="Q12" s="677"/>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row>
    <row r="13">
      <c r="A13" s="40"/>
      <c r="B13" s="315"/>
      <c r="C13" s="1516" t="s">
        <v>1172</v>
      </c>
      <c r="D13" s="1513"/>
      <c r="E13" s="40"/>
      <c r="F13" s="40"/>
      <c r="G13" s="40"/>
      <c r="H13" s="40"/>
      <c r="I13" s="40"/>
      <c r="J13" s="40"/>
      <c r="K13" s="40"/>
      <c r="L13" s="40"/>
      <c r="M13" s="40"/>
      <c r="N13" s="678"/>
      <c r="O13" s="40"/>
      <c r="P13" s="40"/>
      <c r="Q13" s="677"/>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row>
    <row r="14">
      <c r="A14" s="40"/>
      <c r="B14" s="315"/>
      <c r="C14" s="1517"/>
      <c r="D14" s="678"/>
      <c r="E14" s="40"/>
      <c r="F14" s="40"/>
      <c r="G14" s="40"/>
      <c r="H14" s="40"/>
      <c r="I14" s="40"/>
      <c r="J14" s="40"/>
      <c r="K14" s="40"/>
      <c r="L14" s="40"/>
      <c r="M14" s="40"/>
      <c r="N14" s="678"/>
      <c r="O14" s="40"/>
      <c r="P14" s="40"/>
      <c r="Q14" s="677"/>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row>
    <row r="15">
      <c r="A15" s="40"/>
      <c r="B15" s="315"/>
      <c r="C15" s="1517"/>
      <c r="D15" s="1513"/>
      <c r="E15" s="40"/>
      <c r="F15" s="40"/>
      <c r="G15" s="40"/>
      <c r="H15" s="40"/>
      <c r="I15" s="40"/>
      <c r="J15" s="40"/>
      <c r="K15" s="40"/>
      <c r="L15" s="40"/>
      <c r="M15" s="40"/>
      <c r="N15" s="678"/>
      <c r="O15" s="40"/>
      <c r="P15" s="40"/>
      <c r="Q15" s="677"/>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row>
    <row r="16">
      <c r="A16" s="40"/>
      <c r="B16" s="315"/>
      <c r="C16" s="1513"/>
      <c r="D16" s="1513"/>
      <c r="E16" s="40"/>
      <c r="F16" s="40"/>
      <c r="G16" s="40"/>
      <c r="H16" s="40"/>
      <c r="I16" s="40"/>
      <c r="J16" s="40"/>
      <c r="K16" s="40"/>
      <c r="L16" s="40"/>
      <c r="M16" s="40"/>
      <c r="N16" s="678"/>
      <c r="O16" s="40"/>
      <c r="P16" s="40"/>
      <c r="Q16" s="677"/>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row>
    <row r="17">
      <c r="A17" s="675" t="s">
        <v>690</v>
      </c>
      <c r="B17" s="1511"/>
      <c r="C17" s="42"/>
      <c r="D17" s="1512"/>
      <c r="E17" s="42"/>
      <c r="F17" s="42"/>
      <c r="G17" s="42"/>
      <c r="H17" s="42"/>
      <c r="I17" s="42"/>
      <c r="J17" s="42"/>
      <c r="K17" s="42"/>
      <c r="L17" s="42"/>
      <c r="M17" s="40"/>
      <c r="N17" s="678"/>
      <c r="O17" s="40"/>
      <c r="P17" s="40"/>
      <c r="Q17" s="677"/>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row>
    <row r="18">
      <c r="A18" s="40"/>
      <c r="B18" s="315"/>
      <c r="C18" s="1513"/>
      <c r="D18" s="1513"/>
      <c r="E18" s="40"/>
      <c r="F18" s="40"/>
      <c r="G18" s="40"/>
      <c r="H18" s="40"/>
      <c r="I18" s="40"/>
      <c r="J18" s="40"/>
      <c r="K18" s="40"/>
      <c r="L18" s="40"/>
      <c r="M18" s="40"/>
      <c r="N18" s="678"/>
      <c r="O18" s="40"/>
      <c r="P18" s="40"/>
      <c r="Q18" s="677"/>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row>
    <row r="19">
      <c r="A19" s="40"/>
      <c r="B19" s="748" t="s">
        <v>691</v>
      </c>
      <c r="C19" s="1518"/>
      <c r="D19" s="749"/>
      <c r="E19" s="691"/>
      <c r="F19" s="691"/>
      <c r="G19" s="691"/>
      <c r="H19" s="691"/>
      <c r="I19" s="691"/>
      <c r="J19" s="691"/>
      <c r="K19" s="691"/>
      <c r="L19" s="691"/>
      <c r="M19" s="691"/>
      <c r="N19" s="678"/>
      <c r="O19" s="40"/>
      <c r="P19" s="40"/>
      <c r="Q19" s="677"/>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row>
    <row r="20">
      <c r="A20" s="40"/>
      <c r="B20" s="315"/>
      <c r="C20" s="678"/>
      <c r="D20" s="924"/>
      <c r="E20" s="695"/>
      <c r="F20" s="695"/>
      <c r="G20" s="696"/>
      <c r="H20" s="696"/>
      <c r="I20" s="40"/>
      <c r="J20" s="697"/>
      <c r="K20" s="40"/>
      <c r="L20" s="40"/>
      <c r="M20" s="40"/>
      <c r="N20" s="678"/>
      <c r="O20" s="40"/>
      <c r="P20" s="40"/>
      <c r="Q20" s="677"/>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row>
    <row r="21">
      <c r="A21" s="40"/>
      <c r="B21" s="315"/>
      <c r="C21" s="678"/>
      <c r="D21" s="1519" t="s">
        <v>692</v>
      </c>
      <c r="E21" s="1520"/>
      <c r="F21" s="1520"/>
      <c r="G21" s="1521"/>
      <c r="H21" s="1522" t="s">
        <v>1173</v>
      </c>
      <c r="I21" s="1523"/>
      <c r="J21" s="1524" t="s">
        <v>694</v>
      </c>
      <c r="K21" s="40"/>
      <c r="M21" s="678"/>
      <c r="N21" s="40"/>
      <c r="O21" s="40"/>
      <c r="P21" s="677"/>
      <c r="Q21" s="40"/>
      <c r="R21" s="40"/>
    </row>
    <row r="22">
      <c r="A22" s="40"/>
      <c r="B22" s="315"/>
      <c r="C22" s="1513"/>
      <c r="D22" s="1525" t="str">
        <f>IFERROR(__xludf.DUMMYFUNCTION("ArrayFormula(HYPERLINK(""#gid=1943159612&amp;range=""&amp;""C""&amp;match(query('01_概要'!$E$86:$I$111,""select E where I = '""&amp;D21&amp;""'""),$C:$C,0),switch(query('01_概要'!$D$86:$I$111,""select D where I = '""&amp;D21&amp;""'""),""FIX"",""【FIX】"","""")&amp;query('01_概要'!$E$86:$I$111,"&amp;"""select E where I = '""&amp;D21&amp;""'"")))"),"#REF!")</f>
        <v>#REF!</v>
      </c>
      <c r="E22" s="436"/>
      <c r="F22" s="436"/>
      <c r="G22" s="437"/>
      <c r="H22" s="1525" t="str">
        <f>IFERROR(__xludf.DUMMYFUNCTION("ArrayFormula(HYPERLINK(""#gid=1943159612&amp;range=""&amp;""C""&amp;match(query('01_概要'!$E$86:$I$111,""select E where I = '""&amp;H21&amp;""'""),$C:$C,0),switch(query('01_概要'!$D$86:$I$111,""select D where I = '""&amp;H21&amp;""'""),""FIX"",""【FIX】"","""")&amp;query('01_概要'!$E$86:$I$111,"&amp;"""select E where I = '""&amp;H21&amp;""'"")))"),"#REF!")</f>
        <v>#REF!</v>
      </c>
      <c r="I22" s="437"/>
      <c r="J22" s="1526" t="str">
        <f>IFERROR(__xludf.DUMMYFUNCTION("ArrayFormula(HYPERLINK(""#gid=1943159612&amp;range=""&amp;""C""&amp;match(query('01_概要'!$E$86:$I$111,""select E where I = '""&amp;J21&amp;""'""),$C:$C,0),switch(query('01_概要'!$D$86:$I$111,""select D where I = '""&amp;J21&amp;""'""),""FIX"",""【FIX】"","""")&amp;query('01_概要'!$E$86:$I$111,"&amp;"""select E where I = '""&amp;J21&amp;""'"")))"),"#REF!")</f>
        <v>#REF!</v>
      </c>
      <c r="K22" s="40"/>
      <c r="M22" s="678"/>
      <c r="N22" s="40"/>
      <c r="O22" s="40"/>
      <c r="P22" s="677"/>
      <c r="Q22" s="40"/>
      <c r="R22" s="40"/>
    </row>
    <row r="23">
      <c r="A23" s="40"/>
      <c r="B23" s="315"/>
      <c r="C23" s="1513"/>
      <c r="D23" s="1527"/>
      <c r="G23" s="434"/>
      <c r="H23" s="1527"/>
      <c r="I23" s="434"/>
      <c r="J23" s="1528" t="str">
        <f>IFERROR(__xludf.DUMMYFUNCTION("ArrayFormula(HYPERLINK(""https://docs.google.com/spreadsheets/d/1t052VlLhleL6fIo_2n0r_z7lSC9CnV-6e9ezNXG4QC8/edit#gid=1943159612&amp;range=C165=""&amp;""C""&amp;match(query('01_概要'!$E$86:$I$111,""select E where I = '""&amp;J21&amp;""'""),$C:$C,0),switch(query('01_概要'!$D$86:$"&amp;"I$111,""select D where I = '""&amp;J21&amp;""'""),""FIX"",""【FIX】"","""")&amp;query('01_概要'!$E$86:$I$111,""select E where I = '""&amp;J21&amp;""'"")))"),"#REF!")</f>
        <v>#REF!</v>
      </c>
      <c r="K23" s="712"/>
      <c r="L23" s="712"/>
      <c r="M23" s="712"/>
      <c r="N23" s="40"/>
      <c r="O23" s="40"/>
      <c r="P23" s="677"/>
      <c r="Q23" s="40"/>
      <c r="R23" s="40"/>
    </row>
    <row r="24">
      <c r="A24" s="40"/>
      <c r="B24" s="315"/>
      <c r="C24" s="1513"/>
      <c r="D24" s="1529"/>
      <c r="G24" s="434"/>
      <c r="H24" s="1527"/>
      <c r="I24" s="434"/>
      <c r="J24" s="1530"/>
      <c r="K24" s="40"/>
      <c r="M24" s="678"/>
      <c r="N24" s="40"/>
      <c r="O24" s="40"/>
      <c r="P24" s="677"/>
      <c r="Q24" s="40"/>
      <c r="R24" s="40"/>
    </row>
    <row r="25">
      <c r="A25" s="40"/>
      <c r="B25" s="315"/>
      <c r="C25" s="1513"/>
      <c r="D25" s="1527"/>
      <c r="G25" s="434"/>
      <c r="H25" s="1531"/>
      <c r="I25" s="434"/>
      <c r="J25" s="1530"/>
      <c r="K25" s="40"/>
      <c r="M25" s="678"/>
      <c r="N25" s="40"/>
      <c r="O25" s="40"/>
      <c r="P25" s="677"/>
      <c r="Q25" s="40"/>
      <c r="R25" s="40"/>
    </row>
    <row r="26">
      <c r="A26" s="40"/>
      <c r="D26" s="1527"/>
      <c r="G26" s="434"/>
      <c r="H26" s="1531"/>
      <c r="I26" s="434"/>
      <c r="J26" s="1530"/>
      <c r="K26" s="40"/>
      <c r="M26" s="678"/>
      <c r="N26" s="40"/>
      <c r="O26" s="40"/>
      <c r="P26" s="677"/>
      <c r="Q26" s="40"/>
      <c r="R26" s="40"/>
    </row>
    <row r="27">
      <c r="A27" s="40"/>
      <c r="D27" s="1527"/>
      <c r="G27" s="434"/>
      <c r="H27" s="1531"/>
      <c r="I27" s="434"/>
      <c r="J27" s="1530"/>
      <c r="K27" s="40"/>
      <c r="M27" s="678"/>
      <c r="N27" s="40"/>
      <c r="O27" s="40"/>
      <c r="P27" s="677"/>
      <c r="Q27" s="40"/>
      <c r="R27" s="40"/>
    </row>
    <row r="28">
      <c r="A28" s="40"/>
      <c r="D28" s="1527"/>
      <c r="G28" s="434"/>
      <c r="H28" s="1531"/>
      <c r="I28" s="434"/>
      <c r="J28" s="1530"/>
      <c r="K28" s="40"/>
      <c r="M28" s="678"/>
      <c r="N28" s="40"/>
      <c r="O28" s="40"/>
      <c r="P28" s="677"/>
      <c r="Q28" s="40"/>
      <c r="R28" s="40"/>
    </row>
    <row r="29">
      <c r="A29" s="40"/>
      <c r="D29" s="1532"/>
      <c r="E29" s="441"/>
      <c r="F29" s="441"/>
      <c r="G29" s="442"/>
      <c r="H29" s="1533"/>
      <c r="I29" s="442"/>
      <c r="J29" s="1534"/>
      <c r="K29" s="40"/>
      <c r="L29" s="40"/>
      <c r="M29" s="678"/>
      <c r="N29" s="40"/>
      <c r="O29" s="40"/>
      <c r="P29" s="677"/>
      <c r="Q29" s="40"/>
      <c r="R29" s="40"/>
    </row>
    <row r="30">
      <c r="A30" s="40"/>
      <c r="D30" s="285"/>
      <c r="G30" s="40"/>
      <c r="H30" s="40"/>
      <c r="I30" s="40"/>
      <c r="J30" s="40"/>
      <c r="K30" s="40"/>
      <c r="L30" s="40"/>
      <c r="M30" s="40"/>
      <c r="N30" s="678"/>
      <c r="O30" s="40"/>
      <c r="P30" s="40"/>
      <c r="Q30" s="677"/>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row>
    <row r="31">
      <c r="A31" s="40"/>
      <c r="D31" s="1519" t="s">
        <v>695</v>
      </c>
      <c r="E31" s="1535"/>
      <c r="F31" s="1535"/>
      <c r="G31" s="1536"/>
      <c r="H31" s="1537" t="s">
        <v>696</v>
      </c>
      <c r="I31" s="1523"/>
      <c r="J31" s="1538" t="s">
        <v>697</v>
      </c>
      <c r="K31" s="40"/>
      <c r="L31" s="40"/>
      <c r="M31" s="678"/>
      <c r="N31" s="40"/>
      <c r="O31" s="40"/>
      <c r="P31" s="677"/>
      <c r="Q31" s="40"/>
      <c r="R31" s="40"/>
    </row>
    <row r="32">
      <c r="A32" s="40"/>
      <c r="C32" s="285"/>
      <c r="D32" s="1525" t="str">
        <f>IFERROR(__xludf.DUMMYFUNCTION("ArrayFormula(HYPERLINK(""#gid=1943159612&amp;range=""&amp;""C""&amp;match(query('01_概要'!$E$86:$I$111,""select E where I = '""&amp;D31&amp;""'""),$C:$C,0),switch(query('01_概要'!$D$86:$I$111,""select D where I = '""&amp;D31&amp;""'""),""FIX"",""【FIX】"","""")&amp;query('01_概要'!$E$86:$I$111,"&amp;"""select E where I = '""&amp;D31&amp;""'"")))"),"#REF!")</f>
        <v>#REF!</v>
      </c>
      <c r="E32" s="436"/>
      <c r="F32" s="436"/>
      <c r="G32" s="437"/>
      <c r="H32" s="1525" t="str">
        <f>IFERROR(__xludf.DUMMYFUNCTION("ArrayFormula(HYPERLINK(""#gid=1943159612&amp;range=""&amp;""C""&amp;match(query('01_概要'!$E$86:$I$111,""select E where I = '""&amp;H31&amp;""'""),$C:$C,0),switch(query('01_概要'!$D$86:$I$111,""select D where I = '""&amp;H31&amp;""'""),""FIX"",""【FIX】"","""")&amp;query('01_概要'!$E$86:$I$111,"&amp;"""select E where I = '""&amp;H31&amp;""'"")))"),"#REF!")</f>
        <v>#REF!</v>
      </c>
      <c r="I32" s="437"/>
      <c r="J32" s="1539" t="str">
        <f>IFERROR(__xludf.DUMMYFUNCTION("ArrayFormula(HYPERLINK(""#gid=1943159612&amp;range=""&amp;""C""&amp;match(query('01_概要'!$E$86:$I$111,""select E where I = '""&amp;J31&amp;""'""),$C:$C,0),switch(query('01_概要'!$D$86:$I$111,""select D where I = '""&amp;J31&amp;""'""),""FIX"",""【FIX】"","""")&amp;query('01_概要'!$E$86:$I$111,"&amp;"""select E where I = '""&amp;J31&amp;""'"")))"),"#REF!")</f>
        <v>#REF!</v>
      </c>
      <c r="K32" s="40"/>
      <c r="L32" s="40"/>
      <c r="M32" s="678"/>
      <c r="N32" s="40"/>
      <c r="O32" s="40"/>
      <c r="P32" s="677"/>
      <c r="Q32" s="40"/>
      <c r="R32" s="40"/>
    </row>
    <row r="33">
      <c r="A33" s="40"/>
      <c r="C33" s="285"/>
      <c r="D33" s="1531"/>
      <c r="G33" s="434"/>
      <c r="H33" s="1531"/>
      <c r="I33" s="434"/>
      <c r="J33" s="1540"/>
      <c r="K33" s="40"/>
      <c r="L33" s="40"/>
      <c r="M33" s="678"/>
      <c r="N33" s="40"/>
      <c r="O33" s="40"/>
      <c r="P33" s="677"/>
      <c r="Q33" s="40"/>
      <c r="R33" s="40"/>
    </row>
    <row r="34">
      <c r="A34" s="40"/>
      <c r="C34" s="285"/>
      <c r="D34" s="1541"/>
      <c r="G34" s="434"/>
      <c r="H34" s="1531"/>
      <c r="I34" s="434"/>
      <c r="J34" s="1540"/>
      <c r="K34" s="40"/>
      <c r="L34" s="40"/>
      <c r="M34" s="678"/>
      <c r="N34" s="40"/>
      <c r="O34" s="40"/>
      <c r="P34" s="677"/>
      <c r="Q34" s="40"/>
      <c r="R34" s="40"/>
    </row>
    <row r="35">
      <c r="A35" s="40"/>
      <c r="C35" s="285"/>
      <c r="D35" s="1531"/>
      <c r="G35" s="434"/>
      <c r="H35" s="1531"/>
      <c r="I35" s="434"/>
      <c r="J35" s="1540"/>
      <c r="K35" s="40"/>
      <c r="L35" s="40"/>
      <c r="M35" s="678"/>
      <c r="N35" s="40"/>
      <c r="O35" s="40"/>
      <c r="P35" s="677"/>
      <c r="Q35" s="40"/>
      <c r="R35" s="40"/>
    </row>
    <row r="36">
      <c r="A36" s="40"/>
      <c r="C36" s="285"/>
      <c r="D36" s="1531"/>
      <c r="G36" s="434"/>
      <c r="H36" s="1531"/>
      <c r="I36" s="434"/>
      <c r="J36" s="1540"/>
      <c r="K36" s="40"/>
      <c r="L36" s="40"/>
      <c r="M36" s="678"/>
      <c r="N36" s="40"/>
      <c r="O36" s="40"/>
      <c r="P36" s="677"/>
      <c r="Q36" s="40"/>
      <c r="R36" s="40"/>
    </row>
    <row r="37">
      <c r="A37" s="40"/>
      <c r="C37" s="285"/>
      <c r="D37" s="1531"/>
      <c r="G37" s="434"/>
      <c r="H37" s="1531"/>
      <c r="I37" s="434"/>
      <c r="J37" s="1540"/>
      <c r="K37" s="40"/>
      <c r="L37" s="40"/>
      <c r="M37" s="678"/>
      <c r="N37" s="40"/>
      <c r="O37" s="40"/>
      <c r="P37" s="677"/>
      <c r="Q37" s="40"/>
      <c r="R37" s="40"/>
    </row>
    <row r="38">
      <c r="A38" s="40"/>
      <c r="D38" s="1531"/>
      <c r="G38" s="434"/>
      <c r="H38" s="1542"/>
      <c r="I38" s="434"/>
      <c r="J38" s="1540"/>
      <c r="K38" s="40"/>
      <c r="L38" s="40"/>
      <c r="M38" s="678"/>
      <c r="N38" s="40"/>
      <c r="O38" s="40"/>
      <c r="P38" s="677"/>
      <c r="Q38" s="40"/>
      <c r="R38" s="40"/>
    </row>
    <row r="39">
      <c r="A39" s="40"/>
      <c r="D39" s="1531"/>
      <c r="G39" s="434"/>
      <c r="H39" s="1531"/>
      <c r="I39" s="434"/>
      <c r="J39" s="1540"/>
      <c r="K39" s="40"/>
      <c r="L39" s="40"/>
      <c r="M39" s="678"/>
      <c r="N39" s="40"/>
      <c r="O39" s="40"/>
      <c r="P39" s="677"/>
      <c r="Q39" s="40"/>
      <c r="R39" s="40"/>
    </row>
    <row r="40">
      <c r="A40" s="40"/>
      <c r="D40" s="1531"/>
      <c r="G40" s="434"/>
      <c r="H40" s="1531"/>
      <c r="I40" s="434"/>
      <c r="J40" s="1540"/>
      <c r="K40" s="40"/>
      <c r="L40" s="40"/>
      <c r="M40" s="678"/>
      <c r="N40" s="40"/>
      <c r="O40" s="40"/>
      <c r="P40" s="677"/>
      <c r="Q40" s="40"/>
      <c r="R40" s="40"/>
    </row>
    <row r="41">
      <c r="A41" s="40"/>
      <c r="D41" s="1531"/>
      <c r="G41" s="434"/>
      <c r="H41" s="1531"/>
      <c r="I41" s="434"/>
      <c r="J41" s="1540"/>
      <c r="K41" s="40"/>
      <c r="L41" s="40"/>
      <c r="M41" s="678"/>
      <c r="N41" s="40"/>
      <c r="O41" s="40"/>
      <c r="P41" s="677"/>
      <c r="Q41" s="40"/>
      <c r="R41" s="40"/>
    </row>
    <row r="42">
      <c r="A42" s="40"/>
      <c r="D42" s="1531"/>
      <c r="G42" s="434"/>
      <c r="H42" s="1531"/>
      <c r="I42" s="434"/>
      <c r="J42" s="1540"/>
      <c r="K42" s="40"/>
      <c r="L42" s="40"/>
      <c r="M42" s="678"/>
      <c r="N42" s="40"/>
      <c r="O42" s="40"/>
      <c r="P42" s="677"/>
      <c r="Q42" s="40"/>
      <c r="R42" s="40"/>
    </row>
    <row r="43">
      <c r="A43" s="40"/>
      <c r="D43" s="1531"/>
      <c r="H43" s="1531"/>
      <c r="I43" s="1540"/>
      <c r="J43" s="1540"/>
      <c r="K43" s="40"/>
      <c r="L43" s="40"/>
      <c r="M43" s="678"/>
      <c r="N43" s="40"/>
      <c r="O43" s="40"/>
      <c r="P43" s="677"/>
      <c r="Q43" s="40"/>
      <c r="R43" s="40"/>
    </row>
    <row r="44">
      <c r="A44" s="40"/>
      <c r="D44" s="1531"/>
      <c r="H44" s="1531"/>
      <c r="I44" s="1540"/>
      <c r="J44" s="1540"/>
      <c r="K44" s="40"/>
      <c r="L44" s="40"/>
      <c r="M44" s="678"/>
      <c r="N44" s="40"/>
      <c r="O44" s="40"/>
      <c r="P44" s="677"/>
      <c r="Q44" s="40"/>
      <c r="R44" s="40"/>
    </row>
    <row r="45">
      <c r="A45" s="40"/>
      <c r="D45" s="1533"/>
      <c r="E45" s="441"/>
      <c r="F45" s="441"/>
      <c r="G45" s="442"/>
      <c r="H45" s="1533"/>
      <c r="I45" s="442"/>
      <c r="J45" s="1543"/>
      <c r="K45" s="40"/>
      <c r="L45" s="40"/>
      <c r="M45" s="678"/>
      <c r="N45" s="40"/>
      <c r="O45" s="40"/>
      <c r="P45" s="677"/>
      <c r="Q45" s="40"/>
      <c r="R45" s="40"/>
    </row>
    <row r="46">
      <c r="A46" s="40"/>
      <c r="D46" s="1544" t="s">
        <v>1174</v>
      </c>
      <c r="G46" s="40"/>
      <c r="H46" s="40"/>
      <c r="I46" s="1545"/>
      <c r="J46" s="40"/>
      <c r="K46" s="40"/>
      <c r="L46" s="40"/>
      <c r="M46" s="40"/>
      <c r="N46" s="678"/>
      <c r="O46" s="40"/>
      <c r="P46" s="40"/>
      <c r="Q46" s="677"/>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row>
    <row r="47">
      <c r="A47" s="40"/>
      <c r="D47" s="1544" t="s">
        <v>1175</v>
      </c>
      <c r="G47" s="40"/>
      <c r="H47" s="40"/>
      <c r="I47" s="40"/>
      <c r="J47" s="40"/>
      <c r="K47" s="40"/>
      <c r="L47" s="40"/>
      <c r="M47" s="40"/>
      <c r="N47" s="678"/>
      <c r="O47" s="40"/>
      <c r="P47" s="40"/>
      <c r="Q47" s="677"/>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row>
    <row r="48">
      <c r="A48" s="40"/>
      <c r="D48" s="285"/>
      <c r="J48" s="40"/>
      <c r="K48" s="40"/>
      <c r="L48" s="40"/>
      <c r="M48" s="40"/>
      <c r="N48" s="678"/>
      <c r="O48" s="40"/>
      <c r="P48" s="40"/>
      <c r="Q48" s="677"/>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row>
    <row r="49" ht="15.0" customHeight="1">
      <c r="A49" s="40"/>
      <c r="B49" s="748" t="s">
        <v>692</v>
      </c>
      <c r="C49" s="1518"/>
      <c r="D49" s="749"/>
      <c r="E49" s="691"/>
      <c r="F49" s="1546"/>
      <c r="G49" s="691"/>
      <c r="H49" s="691"/>
      <c r="I49" s="691"/>
      <c r="J49" s="691"/>
      <c r="K49" s="691"/>
      <c r="L49" s="691"/>
      <c r="M49" s="750" t="s">
        <v>698</v>
      </c>
      <c r="N49" s="678"/>
      <c r="O49" s="40"/>
      <c r="P49" s="40"/>
      <c r="Q49" s="677"/>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row>
    <row r="50" ht="9.0" customHeight="1">
      <c r="A50" s="40"/>
      <c r="B50" s="315"/>
      <c r="C50" s="924"/>
      <c r="D50" s="929"/>
      <c r="E50" s="40"/>
      <c r="F50" s="40"/>
      <c r="G50" s="40"/>
      <c r="H50" s="40"/>
      <c r="I50" s="40"/>
      <c r="J50" s="40"/>
      <c r="K50" s="40"/>
      <c r="L50" s="40"/>
      <c r="M50" s="40"/>
      <c r="N50" s="678"/>
      <c r="O50" s="40"/>
      <c r="P50" s="40"/>
      <c r="Q50" s="677"/>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row>
    <row r="51">
      <c r="A51" s="40"/>
      <c r="B51" s="315"/>
      <c r="C51" s="923" t="s">
        <v>1176</v>
      </c>
      <c r="D51" s="1547"/>
      <c r="E51" s="444"/>
      <c r="F51" s="444"/>
      <c r="G51" s="444"/>
      <c r="H51" s="444"/>
      <c r="I51" s="799"/>
      <c r="J51" s="444"/>
      <c r="K51" s="444"/>
      <c r="L51" s="894"/>
      <c r="M51" s="895" t="s">
        <v>698</v>
      </c>
      <c r="N51" s="678"/>
      <c r="O51" s="40"/>
      <c r="P51" s="40"/>
      <c r="Q51" s="677"/>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row>
    <row r="52">
      <c r="A52" s="40"/>
      <c r="B52" s="315"/>
      <c r="C52" s="924"/>
      <c r="D52" s="767" t="s">
        <v>710</v>
      </c>
      <c r="E52" s="40"/>
      <c r="F52" s="40"/>
      <c r="G52" s="40"/>
      <c r="H52" s="40"/>
      <c r="I52" s="40"/>
      <c r="J52" s="40"/>
      <c r="K52" s="40"/>
      <c r="L52" s="899"/>
      <c r="M52" s="729"/>
      <c r="Q52" s="682"/>
    </row>
    <row r="53">
      <c r="A53" s="40"/>
      <c r="B53" s="315"/>
      <c r="C53" s="924"/>
      <c r="D53" s="1548"/>
      <c r="E53" s="40"/>
      <c r="F53" s="1549" t="s">
        <v>173</v>
      </c>
      <c r="G53" s="1550"/>
      <c r="H53" s="1551" t="s">
        <v>174</v>
      </c>
      <c r="I53" s="1552"/>
      <c r="J53" s="1553"/>
      <c r="K53" s="40"/>
      <c r="L53" s="899"/>
      <c r="M53" s="729"/>
      <c r="Q53" s="682"/>
    </row>
    <row r="54">
      <c r="A54" s="40"/>
      <c r="B54" s="315"/>
      <c r="C54" s="924"/>
      <c r="D54" s="1548"/>
      <c r="E54" s="40"/>
      <c r="F54" s="1554" t="s">
        <v>711</v>
      </c>
      <c r="G54" s="904"/>
      <c r="H54" s="898" t="str">
        <f>vlookup($C51,'01_概要'!$E$86:$K$111,3,false)</f>
        <v>#REF!</v>
      </c>
      <c r="I54" s="898" t="str">
        <f>vlookup($C51,'01_概要'!$E$86:$K$111,4,false)</f>
        <v>#REF!</v>
      </c>
      <c r="J54" s="442"/>
      <c r="K54" s="40"/>
      <c r="L54" s="899"/>
      <c r="M54" s="729"/>
      <c r="Q54" s="682"/>
    </row>
    <row r="55">
      <c r="A55" s="40"/>
      <c r="B55" s="315"/>
      <c r="C55" s="924"/>
      <c r="D55" s="1548"/>
      <c r="E55" s="40"/>
      <c r="F55" s="1555" t="s">
        <v>22</v>
      </c>
      <c r="G55" s="904"/>
      <c r="H55" s="927" t="str">
        <f>C51</f>
        <v>いいジャン祭ログインボーナス</v>
      </c>
      <c r="I55" s="441"/>
      <c r="J55" s="442"/>
      <c r="K55" s="40"/>
      <c r="L55" s="899"/>
      <c r="M55" s="729"/>
      <c r="Q55" s="682"/>
    </row>
    <row r="56">
      <c r="A56" s="40"/>
      <c r="B56" s="315"/>
      <c r="C56" s="924"/>
      <c r="D56" s="1548"/>
      <c r="E56" s="40"/>
      <c r="F56" s="1554" t="s">
        <v>748</v>
      </c>
      <c r="G56" s="904"/>
      <c r="H56" s="927" t="s">
        <v>709</v>
      </c>
      <c r="I56" s="898"/>
      <c r="J56" s="1556"/>
      <c r="K56" s="40"/>
      <c r="L56" s="899"/>
      <c r="M56" s="729"/>
      <c r="Q56" s="682"/>
    </row>
    <row r="57">
      <c r="A57" s="40"/>
      <c r="B57" s="315"/>
      <c r="C57" s="924"/>
      <c r="D57" s="1548"/>
      <c r="E57" s="40"/>
      <c r="F57" s="1555" t="s">
        <v>176</v>
      </c>
      <c r="G57" s="904"/>
      <c r="H57" s="1557" t="str">
        <f>vlookup(C51,'01_概要'!$E$86:$K$111,6,false)</f>
        <v>#REF!</v>
      </c>
      <c r="I57" s="1558" t="s">
        <v>177</v>
      </c>
      <c r="J57" s="1559" t="str">
        <f>vlookup(C51,'01_概要'!$E$86:$K$111,7,false)</f>
        <v>#REF!</v>
      </c>
      <c r="K57" s="40"/>
      <c r="L57" s="899"/>
      <c r="M57" s="729"/>
      <c r="Q57" s="682"/>
    </row>
    <row r="58">
      <c r="A58" s="40"/>
      <c r="B58" s="315"/>
      <c r="C58" s="924"/>
      <c r="D58" s="1548"/>
      <c r="E58" s="40"/>
      <c r="F58" s="1560" t="s">
        <v>1177</v>
      </c>
      <c r="G58" s="904"/>
      <c r="H58" s="1561" t="s">
        <v>1178</v>
      </c>
      <c r="I58" s="898"/>
      <c r="J58" s="1562"/>
      <c r="K58" s="40"/>
      <c r="L58" s="899"/>
      <c r="M58" s="729"/>
      <c r="Q58" s="682"/>
    </row>
    <row r="59">
      <c r="A59" s="40"/>
      <c r="B59" s="315"/>
      <c r="C59" s="924"/>
      <c r="D59" s="1548"/>
      <c r="E59" s="40"/>
      <c r="F59" s="40"/>
      <c r="G59" s="40"/>
      <c r="H59" s="40"/>
      <c r="I59" s="40"/>
      <c r="J59" s="40"/>
      <c r="K59" s="40"/>
      <c r="L59" s="899"/>
      <c r="M59" s="729"/>
      <c r="Q59" s="682"/>
    </row>
    <row r="60">
      <c r="A60" s="40"/>
      <c r="B60" s="315"/>
      <c r="C60" s="924"/>
      <c r="D60" s="678" t="s">
        <v>1179</v>
      </c>
      <c r="E60" s="1563"/>
      <c r="F60" s="40"/>
      <c r="G60" s="40"/>
      <c r="H60" s="40"/>
      <c r="I60" s="40"/>
      <c r="J60" s="40"/>
      <c r="K60" s="40"/>
      <c r="L60" s="899"/>
      <c r="M60" s="729"/>
      <c r="Q60" s="682"/>
    </row>
    <row r="61">
      <c r="A61" s="40"/>
      <c r="B61" s="315"/>
      <c r="C61" s="924"/>
      <c r="D61" s="678"/>
      <c r="E61" s="678"/>
      <c r="F61" s="293" t="s">
        <v>1180</v>
      </c>
      <c r="G61" s="40"/>
      <c r="H61" s="40"/>
      <c r="I61" s="40"/>
      <c r="J61" s="40"/>
      <c r="K61" s="40"/>
      <c r="L61" s="899"/>
      <c r="M61" s="729"/>
      <c r="Q61" s="682"/>
    </row>
    <row r="62">
      <c r="A62" s="40"/>
      <c r="B62" s="315"/>
      <c r="C62" s="924"/>
      <c r="D62" s="678"/>
      <c r="E62" s="678"/>
      <c r="F62" s="40"/>
      <c r="G62" s="40"/>
      <c r="H62" s="40"/>
      <c r="I62" s="40"/>
      <c r="J62" s="40"/>
      <c r="K62" s="40"/>
      <c r="L62" s="899"/>
      <c r="M62" s="729"/>
      <c r="Q62" s="682"/>
    </row>
    <row r="63">
      <c r="A63" s="40"/>
      <c r="B63" s="315"/>
      <c r="C63" s="924"/>
      <c r="D63" s="678" t="s">
        <v>1181</v>
      </c>
      <c r="E63" s="1513"/>
      <c r="F63" s="1564"/>
      <c r="G63" s="1564"/>
      <c r="H63" s="677"/>
      <c r="I63" s="677"/>
      <c r="J63" s="1565"/>
      <c r="K63" s="1566"/>
      <c r="L63" s="677"/>
      <c r="M63" s="677"/>
      <c r="N63" s="677"/>
      <c r="O63" s="677"/>
      <c r="P63" s="677"/>
      <c r="Q63" s="677"/>
      <c r="R63" s="677"/>
      <c r="S63" s="677"/>
      <c r="T63" s="677"/>
      <c r="U63" s="677"/>
      <c r="V63" s="677"/>
      <c r="W63" s="677"/>
      <c r="X63" s="677"/>
      <c r="Y63" s="677"/>
      <c r="Z63" s="677"/>
      <c r="AA63" s="677"/>
      <c r="AB63" s="677"/>
      <c r="AC63" s="677"/>
      <c r="AD63" s="677"/>
      <c r="AE63" s="677"/>
      <c r="AF63" s="677"/>
      <c r="AG63" s="677"/>
      <c r="AH63" s="677"/>
      <c r="AI63" s="677"/>
      <c r="AJ63" s="677"/>
      <c r="AK63" s="677"/>
      <c r="AL63" s="677"/>
      <c r="AM63" s="677"/>
      <c r="AN63" s="677"/>
      <c r="AO63" s="677"/>
      <c r="AP63" s="677"/>
      <c r="AQ63" s="677"/>
      <c r="AR63" s="677"/>
      <c r="AS63" s="677"/>
      <c r="AT63" s="677"/>
      <c r="AU63" s="677"/>
      <c r="AV63" s="677"/>
      <c r="AW63" s="677"/>
      <c r="AX63" s="677"/>
      <c r="AY63" s="677"/>
      <c r="AZ63" s="677"/>
      <c r="BA63" s="677"/>
      <c r="BB63" s="677"/>
      <c r="BC63" s="677"/>
      <c r="BD63" s="677"/>
      <c r="BE63" s="677"/>
      <c r="BF63" s="677"/>
      <c r="BG63" s="677"/>
      <c r="BH63" s="677"/>
    </row>
    <row r="64">
      <c r="A64" s="40"/>
      <c r="B64" s="315"/>
      <c r="C64" s="924"/>
      <c r="D64" s="1513"/>
      <c r="E64" s="1513"/>
      <c r="F64" s="1567" t="s">
        <v>1182</v>
      </c>
      <c r="G64" s="1568" t="s">
        <v>1183</v>
      </c>
      <c r="H64" s="436"/>
      <c r="I64" s="1569" t="s">
        <v>713</v>
      </c>
      <c r="J64" s="1569" t="s">
        <v>1184</v>
      </c>
      <c r="K64" s="1570" t="s">
        <v>3</v>
      </c>
      <c r="L64" s="63"/>
      <c r="M64" s="63"/>
      <c r="N64" s="64"/>
      <c r="O64" s="495" t="s">
        <v>1185</v>
      </c>
      <c r="P64" s="495" t="s">
        <v>1186</v>
      </c>
      <c r="Q64" s="1571"/>
      <c r="R64" s="1571"/>
      <c r="S64" s="1571"/>
      <c r="T64" s="1571"/>
      <c r="U64" s="1571"/>
      <c r="V64" s="1571"/>
      <c r="W64" s="1571"/>
      <c r="X64" s="1571"/>
      <c r="Y64" s="1571"/>
      <c r="Z64" s="1571"/>
      <c r="AA64" s="1571"/>
      <c r="AB64" s="1571"/>
      <c r="AC64" s="1571"/>
      <c r="AD64" s="1571"/>
      <c r="AE64" s="1571"/>
      <c r="AF64" s="1571"/>
      <c r="AG64" s="1571"/>
      <c r="AH64" s="1571"/>
      <c r="AI64" s="1571"/>
      <c r="AJ64" s="1571"/>
      <c r="AK64" s="1571"/>
      <c r="AL64" s="1571"/>
      <c r="AM64" s="1571"/>
      <c r="AN64" s="1571"/>
      <c r="AO64" s="1571"/>
      <c r="AP64" s="1571"/>
      <c r="AQ64" s="1571"/>
      <c r="AR64" s="1571"/>
      <c r="AS64" s="1571"/>
      <c r="AT64" s="1571"/>
      <c r="AU64" s="1571"/>
      <c r="AV64" s="1571"/>
      <c r="AW64" s="1571"/>
      <c r="AX64" s="1571"/>
      <c r="AY64" s="1571"/>
      <c r="AZ64" s="1571"/>
      <c r="BA64" s="1571"/>
      <c r="BB64" s="1571"/>
      <c r="BC64" s="1571"/>
      <c r="BD64" s="1571"/>
      <c r="BE64" s="1571"/>
      <c r="BF64" s="1571"/>
      <c r="BG64" s="1571"/>
      <c r="BH64" s="1571"/>
    </row>
    <row r="65">
      <c r="A65" s="40"/>
      <c r="B65" s="315"/>
      <c r="C65" s="924"/>
      <c r="D65" s="1572">
        <v>43901.0</v>
      </c>
      <c r="E65" s="678" t="s">
        <v>1187</v>
      </c>
      <c r="F65" s="1573" t="s">
        <v>1188</v>
      </c>
      <c r="G65" s="1574"/>
      <c r="H65" s="1575"/>
      <c r="I65" s="1576"/>
      <c r="J65" s="1577">
        <v>1.0</v>
      </c>
      <c r="K65" s="501"/>
      <c r="L65" s="502"/>
      <c r="M65" s="502"/>
      <c r="N65" s="503"/>
      <c r="O65" s="300"/>
      <c r="P65" s="300"/>
      <c r="Q65" s="1056">
        <v>1.0</v>
      </c>
      <c r="R65" s="293"/>
      <c r="S65" s="293"/>
      <c r="T65" s="293"/>
      <c r="U65" s="293"/>
      <c r="V65" s="293"/>
      <c r="W65" s="293"/>
      <c r="X65" s="293"/>
      <c r="Y65" s="293"/>
      <c r="Z65" s="293"/>
      <c r="AA65" s="293"/>
      <c r="AB65" s="293"/>
      <c r="AC65" s="293"/>
      <c r="AD65" s="293"/>
      <c r="AE65" s="293"/>
      <c r="AF65" s="293"/>
      <c r="AG65" s="293"/>
      <c r="AH65" s="293"/>
      <c r="AI65" s="293"/>
      <c r="AJ65" s="293"/>
      <c r="AK65" s="293"/>
      <c r="AL65" s="293"/>
      <c r="AM65" s="293"/>
      <c r="AN65" s="293"/>
      <c r="AO65" s="293"/>
      <c r="AP65" s="293"/>
      <c r="AQ65" s="293"/>
      <c r="AR65" s="293"/>
      <c r="AS65" s="293"/>
      <c r="AT65" s="293"/>
      <c r="AU65" s="293"/>
      <c r="AV65" s="293"/>
      <c r="AW65" s="293"/>
      <c r="AX65" s="293"/>
      <c r="AY65" s="293"/>
      <c r="AZ65" s="293"/>
      <c r="BA65" s="293"/>
      <c r="BB65" s="293"/>
      <c r="BC65" s="293"/>
      <c r="BD65" s="293"/>
      <c r="BE65" s="293"/>
      <c r="BF65" s="293"/>
      <c r="BG65" s="293"/>
      <c r="BH65" s="293"/>
    </row>
    <row r="66">
      <c r="A66" s="40"/>
      <c r="B66" s="315"/>
      <c r="C66" s="924"/>
      <c r="D66" s="1572">
        <f t="shared" ref="D66:D76" si="1">D65+1</f>
        <v>43902</v>
      </c>
      <c r="E66" s="678" t="s">
        <v>1187</v>
      </c>
      <c r="F66" s="1578" t="s">
        <v>1189</v>
      </c>
      <c r="G66" s="1579"/>
      <c r="H66" s="1580"/>
      <c r="I66" s="1130"/>
      <c r="J66" s="1577">
        <v>1.0</v>
      </c>
      <c r="K66" s="501"/>
      <c r="L66" s="502"/>
      <c r="M66" s="502"/>
      <c r="N66" s="503"/>
      <c r="O66" s="300"/>
      <c r="P66" s="300"/>
      <c r="Q66" s="1056">
        <v>1.0</v>
      </c>
      <c r="R66" s="293"/>
      <c r="S66" s="293"/>
      <c r="T66" s="293"/>
      <c r="U66" s="293"/>
      <c r="V66" s="293"/>
      <c r="W66" s="293"/>
      <c r="X66" s="293"/>
      <c r="Y66" s="293"/>
      <c r="Z66" s="293"/>
      <c r="AA66" s="293"/>
      <c r="AB66" s="293"/>
      <c r="AC66" s="293"/>
      <c r="AD66" s="293"/>
      <c r="AE66" s="293"/>
      <c r="AF66" s="293"/>
      <c r="AG66" s="293"/>
      <c r="AH66" s="293"/>
      <c r="AI66" s="293"/>
      <c r="AJ66" s="293"/>
      <c r="AK66" s="293"/>
      <c r="AL66" s="293"/>
      <c r="AM66" s="293"/>
      <c r="AN66" s="293"/>
      <c r="AO66" s="293"/>
      <c r="AP66" s="293"/>
      <c r="AQ66" s="293"/>
      <c r="AR66" s="293"/>
      <c r="AS66" s="293"/>
      <c r="AT66" s="293"/>
      <c r="AU66" s="293"/>
      <c r="AV66" s="293"/>
      <c r="AW66" s="293"/>
      <c r="AX66" s="293"/>
      <c r="AY66" s="293"/>
      <c r="AZ66" s="293"/>
      <c r="BA66" s="293"/>
      <c r="BB66" s="293"/>
      <c r="BC66" s="293"/>
      <c r="BD66" s="293"/>
      <c r="BE66" s="293"/>
      <c r="BF66" s="293"/>
      <c r="BG66" s="293"/>
      <c r="BH66" s="293"/>
    </row>
    <row r="67">
      <c r="A67" s="40"/>
      <c r="B67" s="315"/>
      <c r="C67" s="924"/>
      <c r="D67" s="1572">
        <f t="shared" si="1"/>
        <v>43903</v>
      </c>
      <c r="E67" s="1572"/>
      <c r="F67" s="1581" t="s">
        <v>1190</v>
      </c>
      <c r="G67" s="1582"/>
      <c r="H67" s="1583"/>
      <c r="I67" s="1576"/>
      <c r="J67" s="1584">
        <v>200000.0</v>
      </c>
      <c r="K67" s="501"/>
      <c r="L67" s="502"/>
      <c r="M67" s="502"/>
      <c r="N67" s="503"/>
      <c r="O67" s="300"/>
      <c r="P67" s="300"/>
      <c r="Q67" s="1056">
        <v>0.0</v>
      </c>
      <c r="R67" s="293"/>
      <c r="S67" s="293"/>
      <c r="T67" s="293"/>
      <c r="U67" s="293"/>
      <c r="V67" s="293"/>
      <c r="W67" s="293"/>
      <c r="X67" s="293"/>
      <c r="Y67" s="293"/>
      <c r="Z67" s="293"/>
      <c r="AA67" s="293"/>
      <c r="AB67" s="293"/>
      <c r="AC67" s="293"/>
      <c r="AD67" s="293"/>
      <c r="AE67" s="293"/>
      <c r="AF67" s="293"/>
      <c r="AG67" s="293"/>
      <c r="AH67" s="293"/>
      <c r="AI67" s="293"/>
      <c r="AJ67" s="293"/>
      <c r="AK67" s="293"/>
      <c r="AL67" s="293"/>
      <c r="AM67" s="293"/>
      <c r="AN67" s="293"/>
      <c r="AO67" s="293"/>
      <c r="AP67" s="293"/>
      <c r="AQ67" s="293"/>
      <c r="AR67" s="293"/>
      <c r="AS67" s="293"/>
      <c r="AT67" s="293"/>
      <c r="AU67" s="293"/>
      <c r="AV67" s="293"/>
      <c r="AW67" s="293"/>
      <c r="AX67" s="293"/>
      <c r="AY67" s="293"/>
      <c r="AZ67" s="293"/>
      <c r="BA67" s="293"/>
      <c r="BB67" s="293"/>
      <c r="BC67" s="293"/>
      <c r="BD67" s="293"/>
      <c r="BE67" s="293"/>
      <c r="BF67" s="293"/>
      <c r="BG67" s="293"/>
      <c r="BH67" s="293"/>
    </row>
    <row r="68">
      <c r="A68" s="40"/>
      <c r="B68" s="315"/>
      <c r="C68" s="924"/>
      <c r="D68" s="1572">
        <f t="shared" si="1"/>
        <v>43904</v>
      </c>
      <c r="E68" s="678" t="s">
        <v>1187</v>
      </c>
      <c r="F68" s="1578" t="s">
        <v>1191</v>
      </c>
      <c r="G68" s="1585"/>
      <c r="H68" s="1586"/>
      <c r="I68" s="1587"/>
      <c r="J68" s="1577">
        <v>100.0</v>
      </c>
      <c r="K68" s="501"/>
      <c r="L68" s="502"/>
      <c r="M68" s="502"/>
      <c r="N68" s="503"/>
      <c r="O68" s="300"/>
      <c r="P68" s="300"/>
      <c r="Q68" s="1056">
        <v>1.0</v>
      </c>
      <c r="R68" s="293"/>
      <c r="S68" s="293"/>
      <c r="T68" s="293"/>
      <c r="U68" s="293"/>
      <c r="V68" s="293"/>
      <c r="W68" s="293"/>
      <c r="X68" s="293"/>
      <c r="Y68" s="293"/>
      <c r="Z68" s="293"/>
      <c r="AA68" s="293"/>
      <c r="AB68" s="293"/>
      <c r="AC68" s="293"/>
      <c r="AD68" s="293"/>
      <c r="AE68" s="293"/>
      <c r="AF68" s="293"/>
      <c r="AG68" s="293"/>
      <c r="AH68" s="293"/>
      <c r="AI68" s="293"/>
      <c r="AJ68" s="293"/>
      <c r="AK68" s="293"/>
      <c r="AL68" s="293"/>
      <c r="AM68" s="293"/>
      <c r="AN68" s="293"/>
      <c r="AO68" s="293"/>
      <c r="AP68" s="293"/>
      <c r="AQ68" s="293"/>
      <c r="AR68" s="293"/>
      <c r="AS68" s="293"/>
      <c r="AT68" s="293"/>
      <c r="AU68" s="293"/>
      <c r="AV68" s="293"/>
      <c r="AW68" s="293"/>
      <c r="AX68" s="293"/>
      <c r="AY68" s="293"/>
      <c r="AZ68" s="293"/>
      <c r="BA68" s="293"/>
      <c r="BB68" s="293"/>
      <c r="BC68" s="293"/>
      <c r="BD68" s="293"/>
      <c r="BE68" s="293"/>
      <c r="BF68" s="293"/>
      <c r="BG68" s="293"/>
      <c r="BH68" s="293"/>
    </row>
    <row r="69">
      <c r="A69" s="40"/>
      <c r="B69" s="315"/>
      <c r="C69" s="924"/>
      <c r="D69" s="1572">
        <f t="shared" si="1"/>
        <v>43905</v>
      </c>
      <c r="E69" s="1572"/>
      <c r="F69" s="1581" t="s">
        <v>1192</v>
      </c>
      <c r="G69" s="1588"/>
      <c r="H69" s="1589"/>
      <c r="I69" s="1316"/>
      <c r="J69" s="1590">
        <v>1000.0</v>
      </c>
      <c r="K69" s="501"/>
      <c r="L69" s="502"/>
      <c r="M69" s="502"/>
      <c r="N69" s="503"/>
      <c r="O69" s="300"/>
      <c r="P69" s="300"/>
      <c r="Q69" s="1056">
        <v>0.0</v>
      </c>
      <c r="R69" s="293"/>
      <c r="S69" s="293"/>
      <c r="T69" s="293"/>
      <c r="U69" s="293"/>
      <c r="V69" s="293"/>
      <c r="W69" s="293"/>
      <c r="X69" s="293"/>
      <c r="Y69" s="293"/>
      <c r="Z69" s="293"/>
      <c r="AA69" s="293"/>
      <c r="AB69" s="293"/>
      <c r="AC69" s="293"/>
      <c r="AD69" s="293"/>
      <c r="AE69" s="293"/>
      <c r="AF69" s="293"/>
      <c r="AG69" s="293"/>
      <c r="AH69" s="293"/>
      <c r="AI69" s="293"/>
      <c r="AJ69" s="293"/>
      <c r="AK69" s="293"/>
      <c r="AL69" s="293"/>
      <c r="AM69" s="293"/>
      <c r="AN69" s="293"/>
      <c r="AO69" s="293"/>
      <c r="AP69" s="293"/>
      <c r="AQ69" s="293"/>
      <c r="AR69" s="293"/>
      <c r="AS69" s="293"/>
      <c r="AT69" s="293"/>
      <c r="AU69" s="293"/>
      <c r="AV69" s="293"/>
      <c r="AW69" s="293"/>
      <c r="AX69" s="293"/>
      <c r="AY69" s="293"/>
      <c r="AZ69" s="293"/>
      <c r="BA69" s="293"/>
      <c r="BB69" s="293"/>
      <c r="BC69" s="293"/>
      <c r="BD69" s="293"/>
      <c r="BE69" s="293"/>
      <c r="BF69" s="293"/>
      <c r="BG69" s="293"/>
      <c r="BH69" s="293"/>
    </row>
    <row r="70">
      <c r="A70" s="40"/>
      <c r="B70" s="315"/>
      <c r="C70" s="924"/>
      <c r="D70" s="1572">
        <f t="shared" si="1"/>
        <v>43906</v>
      </c>
      <c r="E70" s="678" t="s">
        <v>1187</v>
      </c>
      <c r="F70" s="1591" t="s">
        <v>1193</v>
      </c>
      <c r="G70" s="1579"/>
      <c r="H70" s="1592"/>
      <c r="I70" s="1130"/>
      <c r="J70" s="1577">
        <v>100.0</v>
      </c>
      <c r="K70" s="501"/>
      <c r="L70" s="502"/>
      <c r="M70" s="502"/>
      <c r="N70" s="503"/>
      <c r="O70" s="300"/>
      <c r="P70" s="300"/>
      <c r="Q70" s="1056">
        <v>0.0</v>
      </c>
      <c r="R70" s="293"/>
      <c r="S70" s="293"/>
      <c r="T70" s="293"/>
      <c r="U70" s="293"/>
      <c r="V70" s="293"/>
      <c r="W70" s="293"/>
      <c r="X70" s="293"/>
      <c r="Y70" s="293"/>
      <c r="Z70" s="293"/>
      <c r="AA70" s="293"/>
      <c r="AB70" s="293"/>
      <c r="AC70" s="293"/>
      <c r="AD70" s="293"/>
      <c r="AE70" s="293"/>
      <c r="AF70" s="293"/>
      <c r="AG70" s="293"/>
      <c r="AH70" s="293"/>
      <c r="AI70" s="293"/>
      <c r="AJ70" s="293"/>
      <c r="AK70" s="293"/>
      <c r="AL70" s="293"/>
      <c r="AM70" s="293"/>
      <c r="AN70" s="293"/>
      <c r="AO70" s="293"/>
      <c r="AP70" s="293"/>
      <c r="AQ70" s="293"/>
      <c r="AR70" s="293"/>
      <c r="AS70" s="293"/>
      <c r="AT70" s="293"/>
      <c r="AU70" s="293"/>
      <c r="AV70" s="293"/>
      <c r="AW70" s="293"/>
      <c r="AX70" s="293"/>
      <c r="AY70" s="293"/>
      <c r="AZ70" s="293"/>
      <c r="BA70" s="293"/>
      <c r="BB70" s="293"/>
      <c r="BC70" s="293"/>
      <c r="BD70" s="293"/>
      <c r="BE70" s="293"/>
      <c r="BF70" s="293"/>
      <c r="BG70" s="293"/>
      <c r="BH70" s="293"/>
    </row>
    <row r="71">
      <c r="A71" s="40"/>
      <c r="B71" s="315"/>
      <c r="C71" s="924"/>
      <c r="D71" s="1572">
        <f t="shared" si="1"/>
        <v>43907</v>
      </c>
      <c r="E71" s="678" t="s">
        <v>1187</v>
      </c>
      <c r="F71" s="1581" t="s">
        <v>1194</v>
      </c>
      <c r="G71" s="1574"/>
      <c r="H71" s="1575"/>
      <c r="I71" s="1316"/>
      <c r="J71" s="1577">
        <v>1.0</v>
      </c>
      <c r="K71" s="501"/>
      <c r="L71" s="502"/>
      <c r="M71" s="502"/>
      <c r="N71" s="503"/>
      <c r="O71" s="300"/>
      <c r="P71" s="300"/>
      <c r="Q71" s="1056">
        <v>0.0</v>
      </c>
      <c r="R71" s="293"/>
      <c r="S71" s="293"/>
      <c r="T71" s="293"/>
      <c r="U71" s="293"/>
      <c r="V71" s="293"/>
      <c r="W71" s="293"/>
      <c r="X71" s="293"/>
      <c r="Y71" s="293"/>
      <c r="Z71" s="293"/>
      <c r="AA71" s="293"/>
      <c r="AB71" s="293"/>
      <c r="AC71" s="293"/>
      <c r="AD71" s="293"/>
      <c r="AE71" s="293"/>
      <c r="AF71" s="293"/>
      <c r="AG71" s="293"/>
      <c r="AH71" s="293"/>
      <c r="AI71" s="293"/>
      <c r="AJ71" s="293"/>
      <c r="AK71" s="293"/>
      <c r="AL71" s="293"/>
      <c r="AM71" s="293"/>
      <c r="AN71" s="293"/>
      <c r="AO71" s="293"/>
      <c r="AP71" s="293"/>
      <c r="AQ71" s="293"/>
      <c r="AR71" s="293"/>
      <c r="AS71" s="293"/>
      <c r="AT71" s="293"/>
      <c r="AU71" s="293"/>
      <c r="AV71" s="293"/>
      <c r="AW71" s="293"/>
      <c r="AX71" s="293"/>
      <c r="AY71" s="293"/>
      <c r="AZ71" s="293"/>
      <c r="BA71" s="293"/>
      <c r="BB71" s="293"/>
      <c r="BC71" s="293"/>
      <c r="BD71" s="293"/>
      <c r="BE71" s="293"/>
      <c r="BF71" s="293"/>
      <c r="BG71" s="293"/>
      <c r="BH71" s="293"/>
    </row>
    <row r="72">
      <c r="A72" s="40"/>
      <c r="B72" s="315"/>
      <c r="C72" s="924"/>
      <c r="D72" s="1572">
        <f t="shared" si="1"/>
        <v>43908</v>
      </c>
      <c r="E72" s="678"/>
      <c r="F72" s="1593" t="s">
        <v>1195</v>
      </c>
      <c r="G72" s="1582"/>
      <c r="H72" s="1580"/>
      <c r="I72" s="1316"/>
      <c r="J72" s="1584">
        <v>200000.0</v>
      </c>
      <c r="K72" s="501"/>
      <c r="L72" s="502"/>
      <c r="M72" s="502"/>
      <c r="N72" s="503"/>
      <c r="O72" s="300"/>
      <c r="P72" s="300"/>
      <c r="Q72" s="1056">
        <v>1.0</v>
      </c>
      <c r="R72" s="293"/>
      <c r="S72" s="293"/>
      <c r="T72" s="293"/>
      <c r="U72" s="293"/>
      <c r="V72" s="293"/>
      <c r="W72" s="293"/>
      <c r="X72" s="293"/>
      <c r="Y72" s="293"/>
      <c r="Z72" s="293"/>
      <c r="AA72" s="293"/>
      <c r="AB72" s="293"/>
      <c r="AC72" s="293"/>
      <c r="AD72" s="293"/>
      <c r="AE72" s="293"/>
      <c r="AF72" s="293"/>
      <c r="AG72" s="293"/>
      <c r="AH72" s="293"/>
      <c r="AI72" s="293"/>
      <c r="AJ72" s="293"/>
      <c r="AK72" s="293"/>
      <c r="AL72" s="293"/>
      <c r="AM72" s="293"/>
      <c r="AN72" s="293"/>
      <c r="AO72" s="293"/>
      <c r="AP72" s="293"/>
      <c r="AQ72" s="293"/>
      <c r="AR72" s="293"/>
      <c r="AS72" s="293"/>
      <c r="AT72" s="293"/>
      <c r="AU72" s="293"/>
      <c r="AV72" s="293"/>
      <c r="AW72" s="293"/>
      <c r="AX72" s="293"/>
      <c r="AY72" s="293"/>
      <c r="AZ72" s="293"/>
      <c r="BA72" s="293"/>
      <c r="BB72" s="293"/>
      <c r="BC72" s="293"/>
      <c r="BD72" s="293"/>
      <c r="BE72" s="293"/>
      <c r="BF72" s="293"/>
      <c r="BG72" s="293"/>
      <c r="BH72" s="293"/>
    </row>
    <row r="73">
      <c r="A73" s="40"/>
      <c r="B73" s="315"/>
      <c r="C73" s="924"/>
      <c r="D73" s="1572">
        <f t="shared" si="1"/>
        <v>43909</v>
      </c>
      <c r="E73" s="1572"/>
      <c r="F73" s="1594" t="s">
        <v>1196</v>
      </c>
      <c r="G73" s="1582"/>
      <c r="H73" s="1592"/>
      <c r="I73" s="1316"/>
      <c r="J73" s="1595">
        <v>1000.0</v>
      </c>
      <c r="K73" s="501"/>
      <c r="L73" s="502"/>
      <c r="M73" s="502"/>
      <c r="N73" s="503"/>
      <c r="O73" s="300"/>
      <c r="P73" s="300"/>
      <c r="Q73" s="1056">
        <v>0.0</v>
      </c>
      <c r="R73" s="293"/>
      <c r="S73" s="293"/>
      <c r="T73" s="293"/>
      <c r="U73" s="293"/>
      <c r="V73" s="293"/>
      <c r="W73" s="293"/>
      <c r="X73" s="293"/>
      <c r="Y73" s="293"/>
      <c r="Z73" s="293"/>
      <c r="AA73" s="293"/>
      <c r="AB73" s="293"/>
      <c r="AC73" s="293"/>
      <c r="AD73" s="293"/>
      <c r="AE73" s="293"/>
      <c r="AF73" s="293"/>
      <c r="AG73" s="293"/>
      <c r="AH73" s="293"/>
      <c r="AI73" s="293"/>
      <c r="AJ73" s="293"/>
      <c r="AK73" s="293"/>
      <c r="AL73" s="293"/>
      <c r="AM73" s="293"/>
      <c r="AN73" s="293"/>
      <c r="AO73" s="293"/>
      <c r="AP73" s="293"/>
      <c r="AQ73" s="293"/>
      <c r="AR73" s="293"/>
      <c r="AS73" s="293"/>
      <c r="AT73" s="293"/>
      <c r="AU73" s="293"/>
      <c r="AV73" s="293"/>
      <c r="AW73" s="293"/>
      <c r="AX73" s="293"/>
      <c r="AY73" s="293"/>
      <c r="AZ73" s="293"/>
      <c r="BA73" s="293"/>
      <c r="BB73" s="293"/>
      <c r="BC73" s="293"/>
      <c r="BD73" s="293"/>
      <c r="BE73" s="293"/>
      <c r="BF73" s="293"/>
      <c r="BG73" s="293"/>
      <c r="BH73" s="293"/>
    </row>
    <row r="74">
      <c r="A74" s="1596" t="s">
        <v>1197</v>
      </c>
      <c r="B74" s="1597" t="s">
        <v>1198</v>
      </c>
      <c r="D74" s="1572">
        <f t="shared" si="1"/>
        <v>43910</v>
      </c>
      <c r="E74" s="678" t="s">
        <v>1187</v>
      </c>
      <c r="F74" s="1594" t="s">
        <v>1199</v>
      </c>
      <c r="G74" s="1574"/>
      <c r="H74" s="1589"/>
      <c r="I74" s="1316"/>
      <c r="J74" s="1577">
        <v>1.0</v>
      </c>
      <c r="K74" s="501"/>
      <c r="L74" s="502"/>
      <c r="M74" s="502"/>
      <c r="N74" s="503"/>
      <c r="O74" s="300"/>
      <c r="P74" s="300"/>
      <c r="Q74" s="1056">
        <v>0.0</v>
      </c>
      <c r="R74" s="293"/>
      <c r="S74" s="293"/>
      <c r="T74" s="293"/>
      <c r="U74" s="293"/>
      <c r="V74" s="293"/>
      <c r="W74" s="293"/>
      <c r="X74" s="293"/>
      <c r="Y74" s="293"/>
      <c r="Z74" s="293"/>
      <c r="AA74" s="293"/>
      <c r="AB74" s="293"/>
      <c r="AC74" s="293"/>
      <c r="AD74" s="293"/>
      <c r="AE74" s="293"/>
      <c r="AF74" s="293"/>
      <c r="AG74" s="293"/>
      <c r="AH74" s="293"/>
      <c r="AI74" s="293"/>
      <c r="AJ74" s="293"/>
      <c r="AK74" s="293"/>
      <c r="AL74" s="293"/>
      <c r="AM74" s="293"/>
      <c r="AN74" s="293"/>
      <c r="AO74" s="293"/>
      <c r="AP74" s="293"/>
      <c r="AQ74" s="293"/>
      <c r="AR74" s="293"/>
      <c r="AS74" s="293"/>
      <c r="AT74" s="293"/>
      <c r="AU74" s="293"/>
      <c r="AV74" s="293"/>
      <c r="AW74" s="293"/>
      <c r="AX74" s="293"/>
      <c r="AY74" s="293"/>
      <c r="AZ74" s="293"/>
      <c r="BA74" s="293"/>
      <c r="BB74" s="293"/>
      <c r="BC74" s="293"/>
      <c r="BD74" s="293"/>
      <c r="BE74" s="293"/>
      <c r="BF74" s="293"/>
      <c r="BG74" s="293"/>
      <c r="BH74" s="293"/>
    </row>
    <row r="75">
      <c r="A75" s="40"/>
      <c r="D75" s="1572">
        <f t="shared" si="1"/>
        <v>43911</v>
      </c>
      <c r="E75" s="1572"/>
      <c r="F75" s="1594" t="s">
        <v>1200</v>
      </c>
      <c r="G75" s="1582"/>
      <c r="H75" s="1589"/>
      <c r="I75" s="1587"/>
      <c r="J75" s="1584">
        <v>200000.0</v>
      </c>
      <c r="K75" s="501"/>
      <c r="L75" s="502"/>
      <c r="M75" s="502"/>
      <c r="N75" s="503"/>
      <c r="O75" s="300"/>
      <c r="P75" s="300"/>
      <c r="Q75" s="1056"/>
      <c r="R75" s="293"/>
      <c r="S75" s="293"/>
      <c r="T75" s="293"/>
      <c r="U75" s="293"/>
      <c r="V75" s="293"/>
      <c r="W75" s="293"/>
      <c r="X75" s="293"/>
      <c r="Y75" s="293"/>
      <c r="Z75" s="293"/>
      <c r="AA75" s="293"/>
      <c r="AB75" s="293"/>
      <c r="AC75" s="293"/>
      <c r="AD75" s="293"/>
      <c r="AE75" s="293"/>
      <c r="AF75" s="293"/>
      <c r="AG75" s="293"/>
      <c r="AH75" s="293"/>
      <c r="AI75" s="293"/>
      <c r="AJ75" s="293"/>
      <c r="AK75" s="293"/>
      <c r="AL75" s="293"/>
      <c r="AM75" s="293"/>
      <c r="AN75" s="293"/>
      <c r="AO75" s="293"/>
      <c r="AP75" s="293"/>
      <c r="AQ75" s="293"/>
      <c r="AR75" s="293"/>
      <c r="AS75" s="293"/>
      <c r="AT75" s="293"/>
      <c r="AU75" s="293"/>
      <c r="AV75" s="293"/>
      <c r="AW75" s="293"/>
      <c r="AX75" s="293"/>
      <c r="AY75" s="293"/>
      <c r="AZ75" s="293"/>
      <c r="BA75" s="293"/>
      <c r="BB75" s="293"/>
      <c r="BC75" s="293"/>
      <c r="BD75" s="293"/>
      <c r="BE75" s="293"/>
      <c r="BF75" s="293"/>
      <c r="BG75" s="293"/>
      <c r="BH75" s="293"/>
    </row>
    <row r="76">
      <c r="A76" s="40"/>
      <c r="D76" s="1572">
        <f t="shared" si="1"/>
        <v>43912</v>
      </c>
      <c r="E76" s="1572"/>
      <c r="F76" s="1594" t="s">
        <v>1201</v>
      </c>
      <c r="G76" s="1598"/>
      <c r="H76" s="1589"/>
      <c r="I76" s="1587"/>
      <c r="J76" s="1599">
        <v>1000.0</v>
      </c>
      <c r="K76" s="501"/>
      <c r="L76" s="502"/>
      <c r="M76" s="502"/>
      <c r="N76" s="503"/>
      <c r="O76" s="300"/>
      <c r="P76" s="300"/>
      <c r="Q76" s="1056"/>
      <c r="R76" s="293"/>
      <c r="S76" s="293"/>
      <c r="T76" s="293"/>
      <c r="U76" s="293"/>
      <c r="V76" s="293"/>
      <c r="W76" s="293"/>
      <c r="X76" s="293"/>
      <c r="Y76" s="293"/>
      <c r="Z76" s="293"/>
      <c r="AA76" s="293"/>
      <c r="AB76" s="293"/>
      <c r="AC76" s="293"/>
      <c r="AD76" s="293"/>
      <c r="AE76" s="293"/>
      <c r="AF76" s="293"/>
      <c r="AG76" s="293"/>
      <c r="AH76" s="293"/>
      <c r="AI76" s="293"/>
      <c r="AJ76" s="293"/>
      <c r="AK76" s="293"/>
      <c r="AL76" s="293"/>
      <c r="AM76" s="293"/>
      <c r="AN76" s="293"/>
      <c r="AO76" s="293"/>
      <c r="AP76" s="293"/>
      <c r="AQ76" s="293"/>
      <c r="AR76" s="293"/>
      <c r="AS76" s="293"/>
      <c r="AT76" s="293"/>
      <c r="AU76" s="293"/>
      <c r="AV76" s="293"/>
      <c r="AW76" s="293"/>
      <c r="AX76" s="293"/>
      <c r="AY76" s="293"/>
      <c r="AZ76" s="293"/>
      <c r="BA76" s="293"/>
      <c r="BB76" s="293"/>
      <c r="BC76" s="293"/>
      <c r="BD76" s="293"/>
      <c r="BE76" s="293"/>
      <c r="BF76" s="293"/>
      <c r="BG76" s="293"/>
      <c r="BH76" s="293"/>
    </row>
    <row r="77">
      <c r="A77" s="40"/>
      <c r="B77" s="315"/>
      <c r="C77" s="924"/>
      <c r="D77" s="1572"/>
      <c r="E77" s="1513"/>
      <c r="F77" s="1600"/>
      <c r="G77" s="1601"/>
      <c r="H77" s="1602"/>
      <c r="I77" s="1603"/>
      <c r="J77" s="1604"/>
      <c r="K77" s="1602"/>
      <c r="L77" s="1602"/>
      <c r="M77" s="1602"/>
      <c r="N77" s="1603" t="s">
        <v>1202</v>
      </c>
      <c r="O77" s="498">
        <f t="shared" ref="O77:P77" si="2">SUM(O65:O74)</f>
        <v>0</v>
      </c>
      <c r="P77" s="498">
        <f t="shared" si="2"/>
        <v>0</v>
      </c>
      <c r="Q77" s="1605"/>
      <c r="R77" s="1596"/>
      <c r="S77" s="1596"/>
      <c r="T77" s="1596"/>
      <c r="U77" s="1596"/>
      <c r="V77" s="1596"/>
      <c r="W77" s="1596"/>
      <c r="X77" s="1596"/>
      <c r="Y77" s="1596"/>
      <c r="Z77" s="1596"/>
      <c r="AA77" s="1596"/>
      <c r="AB77" s="1596"/>
      <c r="AC77" s="1596"/>
      <c r="AD77" s="1596"/>
      <c r="AE77" s="1596"/>
      <c r="AF77" s="1596"/>
      <c r="AG77" s="1596"/>
      <c r="AH77" s="1596"/>
      <c r="AI77" s="1596"/>
      <c r="AJ77" s="1596"/>
      <c r="AK77" s="1596"/>
      <c r="AL77" s="1596"/>
      <c r="AM77" s="1596"/>
      <c r="AN77" s="1596"/>
      <c r="AO77" s="1596"/>
      <c r="AP77" s="1596"/>
      <c r="AQ77" s="1596"/>
      <c r="AR77" s="1596"/>
      <c r="AS77" s="1596"/>
      <c r="AT77" s="1596"/>
      <c r="AU77" s="1596"/>
      <c r="AV77" s="1596"/>
      <c r="AW77" s="1596"/>
      <c r="AX77" s="1596"/>
      <c r="AY77" s="1596"/>
      <c r="AZ77" s="1596"/>
      <c r="BA77" s="1596"/>
      <c r="BB77" s="1596"/>
      <c r="BC77" s="1596"/>
      <c r="BD77" s="1596"/>
      <c r="BE77" s="1596"/>
      <c r="BF77" s="1596"/>
      <c r="BG77" s="1596"/>
      <c r="BH77" s="1596"/>
    </row>
    <row r="78">
      <c r="A78" s="40"/>
      <c r="B78" s="315"/>
      <c r="C78" s="924"/>
      <c r="D78" s="293"/>
      <c r="F78" s="293"/>
      <c r="G78" s="293"/>
      <c r="H78" s="40"/>
      <c r="I78" s="40"/>
      <c r="J78" s="40"/>
      <c r="K78" s="40"/>
      <c r="L78" s="40"/>
      <c r="M78" s="40"/>
      <c r="N78" s="678"/>
      <c r="O78" s="40"/>
      <c r="P78" s="40"/>
      <c r="Q78" s="677"/>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c r="BG78" s="40"/>
      <c r="BH78" s="40"/>
    </row>
    <row r="79">
      <c r="A79" s="40"/>
      <c r="B79" s="315"/>
      <c r="C79" s="924"/>
      <c r="D79" s="293" t="s">
        <v>1203</v>
      </c>
      <c r="F79" s="293" t="s">
        <v>1204</v>
      </c>
      <c r="J79" s="446" t="s">
        <v>1205</v>
      </c>
      <c r="K79" s="40"/>
      <c r="L79" s="40"/>
      <c r="M79" s="40"/>
      <c r="N79" s="678"/>
      <c r="O79" s="40"/>
      <c r="P79" s="40"/>
      <c r="Q79" s="677"/>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row>
    <row r="80">
      <c r="A80" s="40"/>
      <c r="B80" s="315"/>
      <c r="C80" s="924"/>
      <c r="D80" s="678"/>
      <c r="E80" s="40"/>
      <c r="F80" s="293" t="s">
        <v>1206</v>
      </c>
      <c r="G80" s="40"/>
      <c r="H80" s="40"/>
      <c r="I80" s="40"/>
      <c r="J80" s="540" t="s">
        <v>1207</v>
      </c>
      <c r="K80" s="40"/>
      <c r="L80" s="40"/>
      <c r="M80" s="40"/>
      <c r="N80" s="678"/>
      <c r="O80" s="40"/>
      <c r="P80" s="40"/>
      <c r="Q80" s="677"/>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row>
    <row r="81">
      <c r="A81" s="40"/>
      <c r="B81" s="315"/>
      <c r="C81" s="924"/>
      <c r="D81" s="678"/>
      <c r="E81" s="40"/>
      <c r="F81" s="293" t="s">
        <v>1208</v>
      </c>
      <c r="G81" s="40"/>
      <c r="H81" s="40"/>
      <c r="I81" s="40"/>
      <c r="J81" s="40"/>
      <c r="K81" s="40"/>
      <c r="L81" s="40"/>
      <c r="M81" s="40"/>
      <c r="N81" s="678"/>
      <c r="O81" s="40"/>
      <c r="P81" s="40"/>
      <c r="Q81" s="677"/>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row>
    <row r="82">
      <c r="A82" s="40"/>
      <c r="B82" s="315"/>
      <c r="C82" s="924"/>
      <c r="D82" s="678" t="s">
        <v>1209</v>
      </c>
      <c r="E82" s="40"/>
      <c r="F82" s="293" t="s">
        <v>1210</v>
      </c>
      <c r="G82" s="40"/>
      <c r="H82" s="40"/>
      <c r="I82" s="40"/>
      <c r="J82" s="40"/>
      <c r="K82" s="40"/>
      <c r="L82" s="40"/>
      <c r="M82" s="40"/>
      <c r="N82" s="678"/>
      <c r="O82" s="40"/>
      <c r="P82" s="40"/>
      <c r="Q82" s="677"/>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row>
    <row r="83">
      <c r="A83" s="40"/>
      <c r="B83" s="315"/>
      <c r="C83" s="924"/>
      <c r="D83" s="1513"/>
      <c r="E83" s="540"/>
      <c r="F83" s="1606"/>
      <c r="G83" s="40"/>
      <c r="H83" s="40"/>
      <c r="I83" s="40"/>
      <c r="J83" s="40"/>
      <c r="K83" s="40"/>
      <c r="L83" s="40"/>
      <c r="M83" s="40"/>
      <c r="N83" s="678"/>
      <c r="O83" s="40"/>
      <c r="P83" s="40"/>
      <c r="Q83" s="677"/>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row>
    <row r="84">
      <c r="A84" s="40"/>
      <c r="B84" s="315"/>
      <c r="C84" s="924"/>
      <c r="D84" s="1548"/>
      <c r="E84" s="40"/>
      <c r="F84" s="40"/>
      <c r="G84" s="40"/>
      <c r="H84" s="40"/>
      <c r="I84" s="40"/>
      <c r="J84" s="40"/>
      <c r="K84" s="40"/>
      <c r="L84" s="899"/>
      <c r="M84" s="729"/>
      <c r="Q84" s="682"/>
    </row>
    <row r="85">
      <c r="A85" s="40"/>
      <c r="B85" s="315"/>
      <c r="C85" s="924"/>
      <c r="D85" s="1548"/>
      <c r="E85" s="40"/>
      <c r="F85" s="40"/>
      <c r="G85" s="40"/>
      <c r="H85" s="40"/>
      <c r="I85" s="40"/>
      <c r="J85" s="40"/>
      <c r="K85" s="40"/>
      <c r="L85" s="899"/>
      <c r="M85" s="729"/>
      <c r="Q85" s="682"/>
    </row>
    <row r="86">
      <c r="A86" s="40"/>
      <c r="B86" s="315"/>
      <c r="C86" s="923" t="s">
        <v>1211</v>
      </c>
      <c r="D86" s="1547"/>
      <c r="E86" s="444"/>
      <c r="F86" s="799" t="s">
        <v>722</v>
      </c>
      <c r="G86" s="444"/>
      <c r="H86" s="444"/>
      <c r="I86" s="799"/>
      <c r="J86" s="444"/>
      <c r="K86" s="444"/>
      <c r="L86" s="894"/>
      <c r="M86" s="895" t="s">
        <v>698</v>
      </c>
      <c r="Q86" s="682"/>
    </row>
    <row r="87">
      <c r="A87" s="40"/>
      <c r="B87" s="315"/>
      <c r="C87" s="924"/>
      <c r="D87" s="767" t="s">
        <v>710</v>
      </c>
      <c r="E87" s="768"/>
      <c r="F87" s="1607"/>
      <c r="G87" s="1607"/>
      <c r="H87" s="1607"/>
      <c r="I87" s="469"/>
      <c r="J87" s="469"/>
      <c r="K87" s="40"/>
      <c r="L87" s="899"/>
      <c r="M87" s="729"/>
      <c r="Q87" s="682"/>
    </row>
    <row r="88">
      <c r="A88" s="40"/>
      <c r="B88" s="315"/>
      <c r="C88" s="924"/>
      <c r="D88" s="1608"/>
      <c r="E88" s="1609"/>
      <c r="F88" s="800" t="s">
        <v>173</v>
      </c>
      <c r="G88" s="771"/>
      <c r="H88" s="772" t="s">
        <v>174</v>
      </c>
      <c r="I88" s="801"/>
      <c r="J88" s="771"/>
      <c r="K88" s="40"/>
      <c r="L88" s="899"/>
      <c r="M88" s="729"/>
      <c r="Q88" s="682"/>
    </row>
    <row r="89">
      <c r="A89" s="40"/>
      <c r="B89" s="315"/>
      <c r="C89" s="924"/>
      <c r="D89" s="1608"/>
      <c r="E89" s="1609"/>
      <c r="F89" s="1610" t="s">
        <v>711</v>
      </c>
      <c r="G89" s="904"/>
      <c r="H89" s="898" t="str">
        <f>vlookup($C86,'01_概要'!$E$86:$K$111,3,false)</f>
        <v>#REF!</v>
      </c>
      <c r="I89" s="898" t="str">
        <f>vlookup($C86,'01_概要'!$E$86:$K$111,4,false)</f>
        <v>#REF!</v>
      </c>
      <c r="J89" s="442"/>
      <c r="K89" s="40"/>
      <c r="L89" s="899"/>
      <c r="M89" s="729"/>
      <c r="Q89" s="682"/>
    </row>
    <row r="90">
      <c r="A90" s="40"/>
      <c r="B90" s="315"/>
      <c r="C90" s="924"/>
      <c r="D90" s="1608"/>
      <c r="E90" s="1609"/>
      <c r="F90" s="1610" t="s">
        <v>22</v>
      </c>
      <c r="G90" s="904"/>
      <c r="H90" s="897" t="str">
        <f>C86</f>
        <v>REBORN!ガチャ</v>
      </c>
      <c r="I90" s="904"/>
      <c r="J90" s="1611" t="str">
        <f>IFERROR(VLOOKUP(H90,'04_監修に依頼したいもの'!$E$3:$F$38,2,false),"")</f>
        <v/>
      </c>
      <c r="K90" s="40"/>
      <c r="L90" s="899"/>
      <c r="M90" s="729"/>
      <c r="Q90" s="682"/>
    </row>
    <row r="91">
      <c r="A91" s="40"/>
      <c r="B91" s="315"/>
      <c r="C91" s="924"/>
      <c r="D91" s="1608"/>
      <c r="E91" s="1609"/>
      <c r="F91" s="1610" t="s">
        <v>748</v>
      </c>
      <c r="G91" s="904"/>
      <c r="H91" s="927" t="s">
        <v>1212</v>
      </c>
      <c r="I91" s="898"/>
      <c r="J91" s="1556"/>
      <c r="K91" s="40"/>
      <c r="L91" s="899"/>
      <c r="M91" s="729"/>
      <c r="Q91" s="682"/>
    </row>
    <row r="92">
      <c r="A92" s="40"/>
      <c r="B92" s="315"/>
      <c r="C92" s="924"/>
      <c r="D92" s="1608"/>
      <c r="E92" s="1609"/>
      <c r="F92" s="1610" t="s">
        <v>176</v>
      </c>
      <c r="G92" s="904"/>
      <c r="H92" s="1557" t="str">
        <f>vlookup(C86,'01_概要'!$E$86:$K$111,6,false)</f>
        <v>#REF!</v>
      </c>
      <c r="I92" s="1558" t="s">
        <v>177</v>
      </c>
      <c r="J92" s="1559" t="str">
        <f>vlookup(C86,'01_概要'!$E$86:$K$111,7,false)</f>
        <v>#REF!</v>
      </c>
      <c r="K92" s="40"/>
      <c r="L92" s="899"/>
      <c r="M92" s="729"/>
      <c r="Q92" s="682"/>
    </row>
    <row r="93">
      <c r="A93" s="40"/>
      <c r="B93" s="315"/>
      <c r="C93" s="924"/>
      <c r="D93" s="1608"/>
      <c r="E93" s="1609"/>
      <c r="F93" s="1612" t="s">
        <v>1213</v>
      </c>
      <c r="G93" s="904"/>
      <c r="H93" s="897"/>
      <c r="I93" s="904"/>
      <c r="J93" s="1611" t="str">
        <f>IFERROR(VLOOKUP(H93,'04_監修に依頼したいもの'!$E$3:$F$38,2,false),"")</f>
        <v/>
      </c>
      <c r="K93" s="40"/>
      <c r="L93" s="899"/>
      <c r="M93" s="729"/>
      <c r="Q93" s="682"/>
    </row>
    <row r="94">
      <c r="A94" s="40"/>
      <c r="B94" s="315"/>
      <c r="C94" s="924"/>
      <c r="D94" s="1608"/>
      <c r="E94" s="40"/>
      <c r="F94" s="40"/>
      <c r="G94" s="40"/>
      <c r="H94" s="40"/>
      <c r="I94" s="40"/>
      <c r="J94" s="40"/>
      <c r="K94" s="40"/>
      <c r="L94" s="899"/>
      <c r="M94" s="729"/>
      <c r="Q94" s="682"/>
    </row>
    <row r="95">
      <c r="A95" s="40"/>
      <c r="B95" s="315"/>
      <c r="C95" s="924"/>
      <c r="D95" s="1613" t="s">
        <v>174</v>
      </c>
      <c r="E95" s="40"/>
      <c r="F95" s="40"/>
      <c r="G95" s="40"/>
      <c r="H95" s="40"/>
      <c r="I95" s="40"/>
      <c r="J95" s="40"/>
      <c r="K95" s="40"/>
      <c r="L95" s="899"/>
      <c r="M95" s="729"/>
      <c r="Q95" s="682"/>
    </row>
    <row r="96">
      <c r="A96" s="40"/>
      <c r="B96" s="315"/>
      <c r="C96" s="924"/>
      <c r="D96" s="1608"/>
      <c r="E96" s="293" t="s">
        <v>1214</v>
      </c>
      <c r="F96" s="40"/>
      <c r="G96" s="40"/>
      <c r="H96" s="40"/>
      <c r="I96" s="40"/>
      <c r="J96" s="40"/>
      <c r="K96" s="40"/>
      <c r="L96" s="899"/>
      <c r="M96" s="729"/>
      <c r="Q96" s="682"/>
    </row>
    <row r="97">
      <c r="A97" s="40"/>
      <c r="B97" s="315"/>
      <c r="C97" s="924"/>
      <c r="D97" s="1608"/>
      <c r="E97" s="293" t="s">
        <v>1215</v>
      </c>
      <c r="F97" s="40"/>
      <c r="G97" s="40"/>
      <c r="H97" s="1614"/>
      <c r="I97" s="40"/>
      <c r="J97" s="40"/>
      <c r="K97" s="40"/>
      <c r="L97" s="899"/>
      <c r="M97" s="729"/>
      <c r="Q97" s="682"/>
    </row>
    <row r="98">
      <c r="A98" s="40"/>
      <c r="B98" s="315"/>
      <c r="C98" s="924"/>
      <c r="D98" s="1608"/>
      <c r="E98" s="293" t="s">
        <v>1216</v>
      </c>
      <c r="F98" s="541" t="str">
        <f>HYPERLINK("https://docs.google.com/spreadsheets/d/12DSPoIVewYwMOzoPFWviHLOPFXxZ0xZbVkN3jYmPHQM/edit#gid=751109588","ジョジョチケガチャ")</f>
        <v>ジョジョチケガチャ</v>
      </c>
      <c r="G98" s="40"/>
      <c r="H98" s="40"/>
      <c r="I98" s="40"/>
      <c r="J98" s="40"/>
      <c r="K98" s="40"/>
      <c r="L98" s="899"/>
      <c r="M98" s="729"/>
      <c r="Q98" s="682"/>
    </row>
    <row r="99">
      <c r="A99" s="40"/>
      <c r="B99" s="315"/>
      <c r="C99" s="924"/>
      <c r="D99" s="1613" t="s">
        <v>3</v>
      </c>
      <c r="E99" s="40"/>
      <c r="F99" s="40"/>
      <c r="G99" s="40"/>
      <c r="H99" s="40"/>
      <c r="I99" s="40"/>
      <c r="J99" s="40"/>
      <c r="K99" s="40"/>
      <c r="L99" s="899"/>
      <c r="M99" s="729"/>
      <c r="Q99" s="682"/>
    </row>
    <row r="100">
      <c r="A100" s="40"/>
      <c r="B100" s="737"/>
      <c r="C100" s="45"/>
      <c r="D100" s="746"/>
      <c r="E100" s="45"/>
      <c r="F100" s="1615"/>
      <c r="G100" s="45"/>
      <c r="H100" s="45"/>
      <c r="I100" s="45"/>
      <c r="J100" s="45"/>
      <c r="K100" s="45"/>
      <c r="L100" s="45"/>
      <c r="M100" s="747"/>
      <c r="Q100" s="682"/>
    </row>
    <row r="101">
      <c r="A101" s="40"/>
      <c r="B101" s="748" t="s">
        <v>1173</v>
      </c>
      <c r="C101" s="1518"/>
      <c r="D101" s="749"/>
      <c r="E101" s="691"/>
      <c r="F101" s="1546"/>
      <c r="G101" s="691"/>
      <c r="H101" s="691"/>
      <c r="I101" s="691"/>
      <c r="J101" s="691"/>
      <c r="K101" s="691"/>
      <c r="L101" s="691"/>
      <c r="M101" s="750" t="s">
        <v>698</v>
      </c>
      <c r="Q101" s="682"/>
    </row>
    <row r="102" ht="10.5" customHeight="1">
      <c r="A102" s="40"/>
      <c r="B102" s="315"/>
      <c r="C102" s="924"/>
      <c r="D102" s="1548"/>
      <c r="E102" s="40"/>
      <c r="F102" s="40"/>
      <c r="G102" s="40"/>
      <c r="H102" s="40"/>
      <c r="I102" s="40"/>
      <c r="J102" s="40"/>
      <c r="K102" s="40"/>
      <c r="L102" s="899"/>
      <c r="M102" s="729"/>
      <c r="Q102" s="682"/>
    </row>
    <row r="103">
      <c r="A103" s="40"/>
      <c r="B103" s="315"/>
      <c r="C103" s="923" t="s">
        <v>1217</v>
      </c>
      <c r="D103" s="1547"/>
      <c r="E103" s="444"/>
      <c r="F103" s="444"/>
      <c r="G103" s="444"/>
      <c r="H103" s="444"/>
      <c r="I103" s="444"/>
      <c r="J103" s="444"/>
      <c r="K103" s="444"/>
      <c r="L103" s="894"/>
      <c r="M103" s="895" t="s">
        <v>698</v>
      </c>
      <c r="Q103" s="682"/>
    </row>
    <row r="104">
      <c r="A104" s="40"/>
      <c r="B104" s="315"/>
      <c r="C104" s="924"/>
      <c r="D104" s="424" t="s">
        <v>1218</v>
      </c>
      <c r="E104" s="1138" t="s">
        <v>1219</v>
      </c>
      <c r="F104" s="1616"/>
      <c r="G104" s="1616"/>
      <c r="H104" s="40"/>
      <c r="I104" s="40"/>
      <c r="J104" s="40"/>
      <c r="K104" s="40"/>
      <c r="L104" s="899"/>
      <c r="M104" s="729"/>
      <c r="Q104" s="682"/>
    </row>
    <row r="105">
      <c r="A105" s="40"/>
      <c r="B105" s="315"/>
      <c r="C105" s="924"/>
      <c r="D105" s="1617" t="s">
        <v>1220</v>
      </c>
      <c r="E105" s="1616"/>
      <c r="F105" s="1616"/>
      <c r="G105" s="1616"/>
      <c r="H105" s="40"/>
      <c r="I105" s="40"/>
      <c r="J105" s="40"/>
      <c r="K105" s="40"/>
      <c r="L105" s="899"/>
      <c r="M105" s="729"/>
      <c r="Q105" s="682"/>
    </row>
    <row r="106">
      <c r="A106" s="40"/>
      <c r="B106" s="315"/>
      <c r="C106" s="924"/>
      <c r="D106" s="1608"/>
      <c r="E106" s="1616"/>
      <c r="F106" s="1616"/>
      <c r="G106" s="1616"/>
      <c r="H106" s="40"/>
      <c r="I106" s="40"/>
      <c r="J106" s="40"/>
      <c r="K106" s="40"/>
      <c r="L106" s="899"/>
      <c r="M106" s="729"/>
      <c r="Q106" s="682"/>
    </row>
    <row r="107">
      <c r="A107" s="40"/>
      <c r="B107" s="315"/>
      <c r="C107" s="924"/>
      <c r="D107" s="424" t="s">
        <v>1203</v>
      </c>
      <c r="E107" s="1138"/>
      <c r="F107" s="1616"/>
      <c r="G107" s="746"/>
      <c r="H107" s="40"/>
      <c r="I107" s="40"/>
      <c r="J107" s="40"/>
      <c r="K107" s="40"/>
      <c r="L107" s="899"/>
      <c r="M107" s="729"/>
      <c r="Q107" s="682"/>
    </row>
    <row r="108">
      <c r="A108" s="40"/>
      <c r="B108" s="315"/>
      <c r="C108" s="924"/>
      <c r="D108" s="1608"/>
      <c r="E108" s="1138"/>
      <c r="F108" s="1618" t="s">
        <v>1221</v>
      </c>
      <c r="G108" s="1619" t="s">
        <v>1222</v>
      </c>
      <c r="H108" s="1620" t="s">
        <v>473</v>
      </c>
      <c r="I108" s="63"/>
      <c r="J108" s="64"/>
      <c r="K108" s="1621" t="s">
        <v>1223</v>
      </c>
      <c r="L108" s="1621" t="s">
        <v>713</v>
      </c>
      <c r="M108" s="1621" t="s">
        <v>1184</v>
      </c>
      <c r="N108" s="1620" t="s">
        <v>3</v>
      </c>
      <c r="O108" s="64"/>
      <c r="P108" s="1621" t="s">
        <v>1185</v>
      </c>
      <c r="Q108" s="1622" t="s">
        <v>1224</v>
      </c>
    </row>
    <row r="109">
      <c r="A109" s="40"/>
      <c r="B109" s="315"/>
      <c r="C109" s="924"/>
      <c r="D109" s="1138"/>
      <c r="E109" s="1138"/>
      <c r="F109" s="1623"/>
      <c r="G109" s="1624"/>
      <c r="H109" s="1316"/>
      <c r="I109" s="1157"/>
      <c r="J109" s="1625"/>
      <c r="K109" s="1316"/>
      <c r="L109" s="1611"/>
      <c r="M109" s="1626"/>
      <c r="N109" s="773"/>
      <c r="O109" s="64"/>
      <c r="P109" s="904"/>
      <c r="Q109" s="904"/>
    </row>
    <row r="110">
      <c r="A110" s="40"/>
      <c r="B110" s="315"/>
      <c r="C110" s="924"/>
      <c r="D110" s="1608"/>
      <c r="E110" s="1138"/>
      <c r="F110" s="1627"/>
      <c r="G110" s="1627"/>
      <c r="H110" s="1157"/>
      <c r="I110" s="1157"/>
      <c r="J110" s="1625"/>
      <c r="K110" s="1628"/>
      <c r="L110" s="1611"/>
      <c r="M110" s="1626"/>
      <c r="N110" s="1394"/>
      <c r="O110" s="442"/>
      <c r="P110" s="904"/>
      <c r="Q110" s="904"/>
    </row>
    <row r="111">
      <c r="A111" s="40"/>
      <c r="B111" s="315"/>
      <c r="C111" s="924"/>
      <c r="D111" s="1608"/>
      <c r="E111" s="1138"/>
      <c r="F111" s="1627"/>
      <c r="G111" s="1627"/>
      <c r="H111" s="1157"/>
      <c r="I111" s="1157"/>
      <c r="J111" s="1625"/>
      <c r="K111" s="1628"/>
      <c r="L111" s="1611"/>
      <c r="M111" s="1626"/>
      <c r="N111" s="1394"/>
      <c r="O111" s="442"/>
      <c r="P111" s="904"/>
      <c r="Q111" s="904"/>
    </row>
    <row r="112">
      <c r="A112" s="40"/>
      <c r="B112" s="315"/>
      <c r="C112" s="924"/>
      <c r="D112" s="1608"/>
      <c r="E112" s="455"/>
      <c r="F112" s="1627"/>
      <c r="G112" s="1627"/>
      <c r="H112" s="1157"/>
      <c r="I112" s="1157"/>
      <c r="J112" s="1625"/>
      <c r="K112" s="1628"/>
      <c r="L112" s="1611"/>
      <c r="M112" s="1626"/>
      <c r="N112" s="1394"/>
      <c r="O112" s="442"/>
      <c r="P112" s="904"/>
      <c r="Q112" s="904"/>
    </row>
    <row r="113">
      <c r="A113" s="40"/>
      <c r="B113" s="315"/>
      <c r="C113" s="924"/>
      <c r="D113" s="1608"/>
      <c r="E113" s="455"/>
      <c r="F113" s="1629"/>
      <c r="G113" s="1629"/>
      <c r="H113" s="40"/>
      <c r="I113" s="40"/>
      <c r="J113" s="40"/>
      <c r="K113" s="40"/>
      <c r="L113" s="899"/>
      <c r="M113" s="729"/>
      <c r="Q113" s="682"/>
    </row>
    <row r="114">
      <c r="A114" s="40"/>
      <c r="B114" s="315"/>
      <c r="C114" s="923" t="s">
        <v>1225</v>
      </c>
      <c r="D114" s="1547"/>
      <c r="E114" s="444"/>
      <c r="F114" s="444"/>
      <c r="G114" s="444"/>
      <c r="H114" s="444"/>
      <c r="I114" s="799"/>
      <c r="J114" s="444"/>
      <c r="K114" s="444"/>
      <c r="L114" s="894"/>
      <c r="M114" s="895" t="s">
        <v>698</v>
      </c>
      <c r="Q114" s="682"/>
    </row>
    <row r="115">
      <c r="A115" s="40"/>
      <c r="B115" s="315"/>
      <c r="C115" s="924"/>
      <c r="D115" s="293" t="s">
        <v>1218</v>
      </c>
      <c r="E115" s="293" t="s">
        <v>1226</v>
      </c>
      <c r="F115" s="40"/>
      <c r="G115" s="40"/>
      <c r="H115" s="40"/>
      <c r="I115" s="40"/>
      <c r="J115" s="40"/>
      <c r="K115" s="40"/>
      <c r="L115" s="899"/>
      <c r="M115" s="729"/>
      <c r="Q115" s="682"/>
    </row>
    <row r="116">
      <c r="A116" s="40"/>
      <c r="B116" s="315"/>
      <c r="C116" s="924"/>
      <c r="D116" s="1548"/>
      <c r="E116" s="40"/>
      <c r="F116" s="1618" t="s">
        <v>1221</v>
      </c>
      <c r="G116" s="1619" t="s">
        <v>1222</v>
      </c>
      <c r="H116" s="1620" t="s">
        <v>473</v>
      </c>
      <c r="I116" s="63"/>
      <c r="J116" s="64"/>
      <c r="K116" s="1621" t="s">
        <v>1223</v>
      </c>
      <c r="L116" s="1621" t="s">
        <v>713</v>
      </c>
      <c r="M116" s="1621" t="s">
        <v>1184</v>
      </c>
      <c r="N116" s="1620" t="s">
        <v>3</v>
      </c>
      <c r="O116" s="63"/>
      <c r="P116" s="64"/>
      <c r="Q116" s="682"/>
    </row>
    <row r="117">
      <c r="A117" s="40"/>
      <c r="B117" s="315"/>
      <c r="C117" s="924"/>
      <c r="D117" s="1138"/>
      <c r="E117" s="40"/>
      <c r="F117" s="1630"/>
      <c r="G117" s="1630"/>
      <c r="H117" s="1631"/>
      <c r="I117" s="1632"/>
      <c r="J117" s="1633"/>
      <c r="K117" s="1634"/>
      <c r="L117" s="1635"/>
      <c r="M117" s="1636"/>
      <c r="N117" s="1637"/>
      <c r="O117" s="63"/>
      <c r="P117" s="64"/>
      <c r="Q117" s="682"/>
    </row>
    <row r="118">
      <c r="A118" s="40"/>
      <c r="B118" s="315"/>
      <c r="C118" s="924"/>
      <c r="D118" s="1548"/>
      <c r="E118" s="40"/>
      <c r="F118" s="40"/>
      <c r="G118" s="40"/>
      <c r="H118" s="40"/>
      <c r="I118" s="40"/>
      <c r="J118" s="40"/>
      <c r="K118" s="1638"/>
      <c r="L118" s="899"/>
      <c r="M118" s="729"/>
      <c r="Q118" s="682"/>
    </row>
    <row r="119">
      <c r="A119" s="40"/>
      <c r="B119" s="748" t="s">
        <v>694</v>
      </c>
      <c r="C119" s="1518"/>
      <c r="D119" s="749"/>
      <c r="E119" s="691"/>
      <c r="F119" s="1546"/>
      <c r="G119" s="691"/>
      <c r="H119" s="691"/>
      <c r="I119" s="691"/>
      <c r="J119" s="691"/>
      <c r="K119" s="691"/>
      <c r="L119" s="691"/>
      <c r="M119" s="750" t="s">
        <v>698</v>
      </c>
      <c r="Q119" s="682"/>
    </row>
    <row r="120" ht="9.75" customHeight="1">
      <c r="A120" s="40"/>
      <c r="B120" s="315"/>
      <c r="C120" s="924"/>
      <c r="D120" s="1548"/>
      <c r="E120" s="40"/>
      <c r="F120" s="40"/>
      <c r="G120" s="40"/>
      <c r="H120" s="40"/>
      <c r="I120" s="40"/>
      <c r="J120" s="40"/>
      <c r="K120" s="40"/>
      <c r="L120" s="899"/>
      <c r="M120" s="729"/>
      <c r="Q120" s="682"/>
    </row>
    <row r="121">
      <c r="A121" s="40"/>
      <c r="B121" s="315"/>
      <c r="C121" s="923"/>
      <c r="D121" s="1547"/>
      <c r="E121" s="444"/>
      <c r="F121" s="444"/>
      <c r="G121" s="799" t="s">
        <v>722</v>
      </c>
      <c r="H121" s="444"/>
      <c r="I121" s="799"/>
      <c r="J121" s="444"/>
      <c r="K121" s="444"/>
      <c r="L121" s="894"/>
      <c r="M121" s="895" t="s">
        <v>698</v>
      </c>
      <c r="Q121" s="682"/>
    </row>
    <row r="122">
      <c r="A122" s="40"/>
      <c r="B122" s="315"/>
      <c r="C122" s="924"/>
      <c r="D122" s="767" t="s">
        <v>710</v>
      </c>
      <c r="E122" s="293"/>
      <c r="F122" s="40"/>
      <c r="G122" s="40"/>
      <c r="H122" s="40"/>
      <c r="I122" s="40"/>
      <c r="J122" s="40"/>
      <c r="K122" s="40"/>
      <c r="L122" s="899"/>
      <c r="M122" s="729"/>
      <c r="Q122" s="682"/>
    </row>
    <row r="123">
      <c r="A123" s="40"/>
      <c r="B123" s="315"/>
      <c r="C123" s="924"/>
      <c r="D123" s="424"/>
      <c r="E123" s="800" t="s">
        <v>173</v>
      </c>
      <c r="F123" s="771"/>
      <c r="G123" s="772" t="s">
        <v>174</v>
      </c>
      <c r="H123" s="801"/>
      <c r="I123" s="801"/>
      <c r="J123" s="802"/>
      <c r="K123" s="802"/>
      <c r="L123" s="803"/>
      <c r="M123" s="804"/>
      <c r="Q123" s="682"/>
    </row>
    <row r="124" ht="15.0" customHeight="1">
      <c r="A124" s="40"/>
      <c r="B124" s="315"/>
      <c r="C124" s="924"/>
      <c r="D124" s="1608"/>
      <c r="E124" s="805" t="s">
        <v>711</v>
      </c>
      <c r="F124" s="442"/>
      <c r="G124" s="499" t="s">
        <v>1227</v>
      </c>
      <c r="H124" s="441"/>
      <c r="I124" s="442"/>
      <c r="J124" s="898" t="str">
        <f>iferror(vlookup(G124,'触らない'!C3:D36,2,false),"")</f>
        <v/>
      </c>
      <c r="K124" s="441"/>
      <c r="L124" s="441"/>
      <c r="M124" s="441"/>
      <c r="N124" s="442"/>
    </row>
    <row r="125">
      <c r="A125" s="40"/>
      <c r="B125" s="315"/>
      <c r="C125" s="924"/>
      <c r="D125" s="1608"/>
      <c r="E125" s="806" t="s">
        <v>22</v>
      </c>
      <c r="F125" s="442"/>
      <c r="G125" s="1394" t="str">
        <f>C121</f>
        <v/>
      </c>
      <c r="H125" s="441"/>
      <c r="I125" s="441"/>
      <c r="J125" s="441"/>
      <c r="K125" s="441"/>
      <c r="L125" s="442"/>
      <c r="M125" s="500"/>
      <c r="N125" s="64"/>
    </row>
    <row r="126">
      <c r="A126" s="40"/>
      <c r="B126" s="315"/>
      <c r="C126" s="924"/>
      <c r="D126" s="1608"/>
      <c r="E126" s="806"/>
      <c r="F126" s="442"/>
      <c r="G126" s="807" t="b">
        <v>0</v>
      </c>
      <c r="H126" s="1639" t="s">
        <v>1228</v>
      </c>
      <c r="I126" s="1640" t="b">
        <v>0</v>
      </c>
      <c r="J126" s="1119" t="s">
        <v>1229</v>
      </c>
      <c r="K126" s="1641" t="b">
        <v>0</v>
      </c>
      <c r="L126" s="1389" t="s">
        <v>1230</v>
      </c>
      <c r="M126" s="780" t="s">
        <v>1231</v>
      </c>
      <c r="N126" s="64"/>
    </row>
    <row r="127">
      <c r="A127" s="40"/>
      <c r="B127" s="315"/>
      <c r="C127" s="924"/>
      <c r="D127" s="1608"/>
      <c r="E127" s="806"/>
      <c r="F127" s="442"/>
      <c r="G127" s="1642" t="b">
        <v>0</v>
      </c>
      <c r="H127" s="1643" t="s">
        <v>733</v>
      </c>
      <c r="I127" s="1640" t="b">
        <v>0</v>
      </c>
      <c r="J127" s="501" t="s">
        <v>1232</v>
      </c>
      <c r="K127" s="1644" t="s">
        <v>728</v>
      </c>
      <c r="L127" s="1645"/>
      <c r="M127" s="1641" t="b">
        <v>0</v>
      </c>
      <c r="N127" s="116">
        <v>1.0</v>
      </c>
    </row>
    <row r="128">
      <c r="A128" s="40"/>
      <c r="B128" s="315"/>
      <c r="C128" s="924"/>
      <c r="D128" s="1608"/>
      <c r="E128" s="806"/>
      <c r="F128" s="442"/>
      <c r="G128" s="807" t="b">
        <v>0</v>
      </c>
      <c r="H128" s="1643" t="s">
        <v>1233</v>
      </c>
      <c r="I128" s="1646" t="b">
        <v>0</v>
      </c>
      <c r="J128" s="501" t="s">
        <v>1234</v>
      </c>
      <c r="K128" s="439"/>
      <c r="L128" s="1647"/>
      <c r="M128" s="1641" t="b">
        <v>0</v>
      </c>
      <c r="N128" s="116">
        <v>2.0</v>
      </c>
    </row>
    <row r="129" ht="16.5" customHeight="1">
      <c r="A129" s="40"/>
      <c r="B129" s="315"/>
      <c r="C129" s="924"/>
      <c r="D129" s="1608"/>
      <c r="E129" s="806"/>
      <c r="F129" s="442"/>
      <c r="G129" s="807" t="b">
        <v>0</v>
      </c>
      <c r="H129" s="1643" t="s">
        <v>734</v>
      </c>
      <c r="I129" s="1640" t="b">
        <v>0</v>
      </c>
      <c r="J129" s="501" t="s">
        <v>1235</v>
      </c>
      <c r="K129" s="440"/>
      <c r="L129" s="1645"/>
      <c r="M129" s="1641" t="b">
        <v>0</v>
      </c>
      <c r="N129" s="116">
        <v>3.0</v>
      </c>
    </row>
    <row r="130" ht="16.5" customHeight="1">
      <c r="A130" s="40"/>
      <c r="B130" s="315"/>
      <c r="C130" s="924"/>
      <c r="D130" s="1608"/>
      <c r="E130" s="806"/>
      <c r="F130" s="442"/>
      <c r="G130" s="1642" t="b">
        <v>0</v>
      </c>
      <c r="H130" s="1643" t="s">
        <v>735</v>
      </c>
      <c r="I130" s="1646" t="b">
        <v>0</v>
      </c>
      <c r="J130" s="501" t="s">
        <v>1236</v>
      </c>
      <c r="K130" s="1641" t="b">
        <v>0</v>
      </c>
      <c r="L130" s="1420" t="s">
        <v>110</v>
      </c>
      <c r="M130" s="847" t="s">
        <v>655</v>
      </c>
      <c r="N130" s="64"/>
    </row>
    <row r="131" ht="16.5" customHeight="1">
      <c r="A131" s="40"/>
      <c r="B131" s="315"/>
      <c r="C131" s="924"/>
      <c r="D131" s="1608"/>
      <c r="E131" s="806"/>
      <c r="F131" s="442"/>
      <c r="G131" s="1642" t="b">
        <v>0</v>
      </c>
      <c r="H131" s="1643" t="s">
        <v>742</v>
      </c>
      <c r="I131" s="1646" t="b">
        <v>0</v>
      </c>
      <c r="J131" s="1395" t="s">
        <v>1237</v>
      </c>
      <c r="K131" s="1644" t="s">
        <v>728</v>
      </c>
      <c r="L131" s="1648"/>
      <c r="M131" s="1641" t="b">
        <v>0</v>
      </c>
      <c r="N131" s="1649" t="s">
        <v>1238</v>
      </c>
    </row>
    <row r="132" ht="16.5" customHeight="1">
      <c r="A132" s="40"/>
      <c r="B132" s="315"/>
      <c r="C132" s="924"/>
      <c r="D132" s="1608"/>
      <c r="E132" s="806"/>
      <c r="F132" s="442"/>
      <c r="G132" s="807" t="b">
        <v>0</v>
      </c>
      <c r="H132" s="1643" t="s">
        <v>744</v>
      </c>
      <c r="I132" s="1640" t="b">
        <v>0</v>
      </c>
      <c r="J132" s="812" t="s">
        <v>1239</v>
      </c>
      <c r="K132" s="439"/>
      <c r="L132" s="1650"/>
      <c r="M132" s="1641" t="b">
        <v>0</v>
      </c>
      <c r="N132" s="1649" t="s">
        <v>213</v>
      </c>
    </row>
    <row r="133">
      <c r="A133" s="40"/>
      <c r="B133" s="315"/>
      <c r="C133" s="924"/>
      <c r="D133" s="1608"/>
      <c r="E133" s="806"/>
      <c r="F133" s="442"/>
      <c r="G133" s="807" t="b">
        <v>0</v>
      </c>
      <c r="H133" s="1651" t="s">
        <v>729</v>
      </c>
      <c r="I133" s="1640" t="b">
        <v>0</v>
      </c>
      <c r="J133" s="1119" t="s">
        <v>1240</v>
      </c>
      <c r="K133" s="440"/>
      <c r="L133" s="1652"/>
      <c r="M133" s="1653" t="s">
        <v>1241</v>
      </c>
      <c r="N133" s="789"/>
      <c r="Q133" s="682"/>
    </row>
    <row r="134">
      <c r="A134" s="40"/>
      <c r="B134" s="315"/>
      <c r="C134" s="924"/>
      <c r="D134" s="1608"/>
      <c r="E134" s="806" t="s">
        <v>1242</v>
      </c>
      <c r="F134" s="442"/>
      <c r="G134" s="1654"/>
      <c r="H134" s="442"/>
      <c r="I134" s="1655" t="s">
        <v>723</v>
      </c>
      <c r="J134" s="1656"/>
      <c r="K134" s="441"/>
      <c r="L134" s="441"/>
      <c r="M134" s="441"/>
      <c r="N134" s="442"/>
      <c r="Q134" s="682"/>
    </row>
    <row r="135">
      <c r="A135" s="40"/>
      <c r="B135" s="315"/>
      <c r="C135" s="924"/>
      <c r="D135" s="1608"/>
      <c r="E135" s="805" t="s">
        <v>724</v>
      </c>
      <c r="F135" s="442"/>
      <c r="G135" s="1657"/>
      <c r="H135" s="63"/>
      <c r="I135" s="63"/>
      <c r="J135" s="63"/>
      <c r="K135" s="837"/>
      <c r="L135" s="837"/>
      <c r="M135" s="837"/>
      <c r="N135" s="1658"/>
      <c r="Q135" s="682"/>
    </row>
    <row r="136">
      <c r="A136" s="40"/>
      <c r="B136" s="315"/>
      <c r="C136" s="924"/>
      <c r="D136" s="1608"/>
      <c r="E136" s="805" t="s">
        <v>726</v>
      </c>
      <c r="F136" s="442"/>
      <c r="G136" s="815"/>
      <c r="H136" s="63"/>
      <c r="I136" s="63"/>
      <c r="J136" s="63"/>
      <c r="K136" s="63"/>
      <c r="L136" s="63"/>
      <c r="M136" s="63"/>
      <c r="N136" s="64"/>
      <c r="Q136" s="682"/>
    </row>
    <row r="137">
      <c r="A137" s="40"/>
      <c r="B137" s="315"/>
      <c r="C137" s="924"/>
      <c r="D137" s="1608"/>
      <c r="E137" s="805" t="s">
        <v>176</v>
      </c>
      <c r="F137" s="442"/>
      <c r="G137" s="816" t="str">
        <f>vlookup(C121,'01_概要'!$E$86:$K$111,6,false)</f>
        <v>#REF!</v>
      </c>
      <c r="H137" s="441"/>
      <c r="I137" s="442"/>
      <c r="J137" s="1394"/>
      <c r="K137" s="441"/>
      <c r="L137" s="818" t="str">
        <f>vlookup(C121,'01_概要'!$E$86:$K$111,7,false)</f>
        <v>#REF!</v>
      </c>
      <c r="M137" s="441"/>
      <c r="N137" s="442"/>
      <c r="Q137" s="682"/>
    </row>
    <row r="138">
      <c r="A138" s="40"/>
      <c r="B138" s="315"/>
      <c r="C138" s="924"/>
      <c r="D138" s="293"/>
      <c r="E138" s="40"/>
      <c r="F138" s="40"/>
      <c r="G138" s="40"/>
      <c r="H138" s="40"/>
      <c r="I138" s="40"/>
      <c r="J138" s="40"/>
      <c r="K138" s="40"/>
      <c r="L138" s="899"/>
      <c r="M138" s="729"/>
      <c r="Q138" s="682"/>
    </row>
    <row r="139">
      <c r="A139" s="40"/>
      <c r="B139" s="315"/>
      <c r="C139" s="924"/>
      <c r="D139" s="293"/>
      <c r="E139" s="40"/>
      <c r="F139" s="40"/>
      <c r="G139" s="40"/>
      <c r="H139" s="40"/>
      <c r="I139" s="40"/>
      <c r="J139" s="40"/>
      <c r="K139" s="40"/>
      <c r="L139" s="899"/>
      <c r="M139" s="729"/>
      <c r="Q139" s="682"/>
    </row>
    <row r="140">
      <c r="A140" s="40"/>
      <c r="B140" s="315"/>
      <c r="C140" s="924"/>
      <c r="D140" s="1659" t="s">
        <v>731</v>
      </c>
      <c r="E140" s="293"/>
      <c r="F140" s="40"/>
      <c r="G140" s="40"/>
      <c r="H140" s="40"/>
      <c r="I140" s="40"/>
      <c r="J140" s="40"/>
      <c r="K140" s="40"/>
      <c r="L140" s="899"/>
      <c r="M140" s="729"/>
      <c r="Q140" s="682"/>
    </row>
    <row r="141">
      <c r="A141" s="40"/>
      <c r="B141" s="315"/>
      <c r="C141" s="924"/>
      <c r="D141" s="1608"/>
      <c r="E141" s="293"/>
      <c r="F141" s="293"/>
      <c r="G141" s="293"/>
      <c r="H141" s="40"/>
      <c r="I141" s="40"/>
      <c r="J141" s="40"/>
      <c r="K141" s="40"/>
      <c r="L141" s="40"/>
      <c r="M141" s="40"/>
      <c r="N141" s="899"/>
      <c r="O141" s="729"/>
      <c r="S141" s="682"/>
      <c r="T141" s="682"/>
      <c r="U141" s="682"/>
      <c r="V141" s="682"/>
      <c r="W141" s="682"/>
      <c r="X141" s="682"/>
      <c r="Y141" s="682"/>
      <c r="Z141" s="682"/>
      <c r="AA141" s="682"/>
      <c r="AB141" s="682"/>
      <c r="AC141" s="682"/>
      <c r="AD141" s="682"/>
      <c r="AE141" s="682"/>
      <c r="AF141" s="682"/>
      <c r="AG141" s="682"/>
      <c r="AH141" s="682"/>
      <c r="AI141" s="682"/>
      <c r="AJ141" s="682"/>
      <c r="AK141" s="682"/>
      <c r="AL141" s="682"/>
      <c r="AM141" s="682"/>
      <c r="AN141" s="682"/>
      <c r="AO141" s="682"/>
      <c r="AP141" s="682"/>
      <c r="AQ141" s="682"/>
      <c r="AR141" s="682"/>
      <c r="AS141" s="682"/>
      <c r="AT141" s="682"/>
      <c r="AU141" s="682"/>
      <c r="AV141" s="682"/>
      <c r="AW141" s="682"/>
      <c r="AX141" s="682"/>
      <c r="AY141" s="682"/>
      <c r="AZ141" s="682"/>
      <c r="BA141" s="682"/>
      <c r="BB141" s="682"/>
      <c r="BC141" s="682"/>
      <c r="BD141" s="682"/>
      <c r="BE141" s="682"/>
      <c r="BF141" s="682"/>
      <c r="BG141" s="682"/>
      <c r="BH141" s="682"/>
    </row>
    <row r="142">
      <c r="A142" s="40"/>
      <c r="B142" s="315"/>
      <c r="C142" s="924"/>
      <c r="D142" s="929"/>
      <c r="E142" s="293"/>
      <c r="F142" s="40"/>
      <c r="G142" s="40"/>
      <c r="H142" s="40"/>
      <c r="I142" s="40"/>
      <c r="J142" s="40"/>
      <c r="K142" s="40"/>
      <c r="L142" s="899"/>
      <c r="M142" s="729"/>
      <c r="Q142" s="682"/>
    </row>
    <row r="143">
      <c r="A143" s="40"/>
      <c r="B143" s="315"/>
      <c r="C143" s="924"/>
      <c r="D143" s="1660" t="s">
        <v>174</v>
      </c>
      <c r="E143" s="697"/>
      <c r="F143" s="40"/>
      <c r="G143" s="40"/>
      <c r="H143" s="40"/>
      <c r="I143" s="40"/>
      <c r="J143" s="40"/>
      <c r="K143" s="40"/>
      <c r="L143" s="899"/>
      <c r="M143" s="729"/>
      <c r="Q143" s="682"/>
    </row>
    <row r="144">
      <c r="A144" s="40"/>
      <c r="B144" s="315"/>
      <c r="C144" s="924"/>
      <c r="D144" s="929"/>
      <c r="E144" s="293"/>
      <c r="F144" s="40"/>
      <c r="G144" s="40"/>
      <c r="H144" s="40"/>
      <c r="I144" s="40"/>
      <c r="J144" s="40"/>
      <c r="K144" s="40"/>
      <c r="L144" s="899"/>
      <c r="M144" s="729"/>
      <c r="Q144" s="682"/>
    </row>
    <row r="145">
      <c r="A145" s="40"/>
      <c r="B145" s="315"/>
      <c r="C145" s="1661" t="s">
        <v>1243</v>
      </c>
      <c r="D145" s="64"/>
      <c r="E145" s="293"/>
      <c r="F145" s="293"/>
      <c r="G145" s="899"/>
      <c r="H145" s="729"/>
      <c r="L145" s="682"/>
    </row>
    <row r="146">
      <c r="A146" s="40"/>
      <c r="B146" s="315"/>
      <c r="C146" s="1662" t="s">
        <v>655</v>
      </c>
      <c r="D146" s="64"/>
      <c r="E146" s="293"/>
      <c r="F146" s="293"/>
      <c r="G146" s="899"/>
      <c r="H146" s="729"/>
      <c r="L146" s="682"/>
    </row>
    <row r="147">
      <c r="A147" s="40"/>
      <c r="B147" s="315"/>
      <c r="C147" s="924"/>
      <c r="D147" s="929"/>
      <c r="E147" s="293"/>
      <c r="F147" s="293"/>
      <c r="G147" s="899"/>
      <c r="H147" s="729"/>
      <c r="L147" s="682"/>
    </row>
    <row r="148">
      <c r="A148" s="40"/>
      <c r="B148" s="315"/>
      <c r="C148" s="924"/>
      <c r="D148" s="929"/>
      <c r="E148" s="293"/>
      <c r="F148" s="40"/>
      <c r="G148" s="899"/>
      <c r="H148" s="729"/>
      <c r="L148" s="682"/>
    </row>
    <row r="149">
      <c r="A149" s="40"/>
      <c r="B149" s="315"/>
      <c r="C149" s="1663" t="s">
        <v>702</v>
      </c>
      <c r="D149" s="64"/>
      <c r="E149" s="293"/>
      <c r="F149" s="293"/>
      <c r="G149" s="1664"/>
      <c r="H149" s="729"/>
      <c r="L149" s="682"/>
    </row>
    <row r="150">
      <c r="A150" s="40"/>
      <c r="B150" s="315"/>
      <c r="C150" s="924"/>
      <c r="D150" s="929"/>
      <c r="E150" s="293"/>
      <c r="F150" s="1665"/>
      <c r="G150" s="40"/>
      <c r="H150" s="40"/>
      <c r="I150" s="40"/>
      <c r="J150" s="40"/>
      <c r="K150" s="40"/>
      <c r="L150" s="899"/>
      <c r="M150" s="729"/>
      <c r="Q150" s="682"/>
    </row>
    <row r="151">
      <c r="A151" s="40"/>
      <c r="B151" s="315"/>
      <c r="C151" s="924"/>
      <c r="D151" s="1548"/>
      <c r="E151" s="40"/>
      <c r="F151" s="293"/>
      <c r="G151" s="40"/>
      <c r="H151" s="40"/>
      <c r="I151" s="40"/>
      <c r="J151" s="40"/>
      <c r="K151" s="40"/>
      <c r="L151" s="899"/>
      <c r="M151" s="729"/>
      <c r="Q151" s="682"/>
    </row>
    <row r="152">
      <c r="A152" s="40"/>
      <c r="B152" s="315"/>
      <c r="C152" s="924"/>
      <c r="D152" s="1548"/>
      <c r="E152" s="40"/>
      <c r="F152" s="40"/>
      <c r="G152" s="40"/>
      <c r="H152" s="40"/>
      <c r="I152" s="40"/>
      <c r="J152" s="40"/>
      <c r="K152" s="40"/>
      <c r="L152" s="899"/>
      <c r="M152" s="729"/>
      <c r="Q152" s="682"/>
    </row>
    <row r="153">
      <c r="A153" s="40"/>
      <c r="B153" s="315"/>
      <c r="C153" s="924"/>
      <c r="D153" s="1138" t="s">
        <v>1244</v>
      </c>
      <c r="E153" s="1666"/>
      <c r="F153" s="1667"/>
      <c r="G153" s="45"/>
      <c r="H153" s="455"/>
      <c r="I153" s="40"/>
      <c r="J153" s="40"/>
      <c r="K153" s="1668"/>
      <c r="L153" s="516"/>
      <c r="M153" s="729"/>
      <c r="Q153" s="682"/>
    </row>
    <row r="154">
      <c r="A154" s="40"/>
      <c r="B154" s="315"/>
      <c r="C154" s="924"/>
      <c r="D154" s="1608"/>
      <c r="E154" s="1666"/>
      <c r="F154" s="1669" t="s">
        <v>473</v>
      </c>
      <c r="G154" s="63"/>
      <c r="H154" s="64"/>
      <c r="I154" s="1621" t="s">
        <v>1223</v>
      </c>
      <c r="J154" s="1621" t="s">
        <v>713</v>
      </c>
      <c r="K154" s="1621" t="s">
        <v>1184</v>
      </c>
      <c r="L154" s="1620" t="s">
        <v>3</v>
      </c>
      <c r="M154" s="63"/>
      <c r="N154" s="64"/>
      <c r="Q154" s="682"/>
    </row>
    <row r="155">
      <c r="A155" s="40"/>
      <c r="B155" s="315"/>
      <c r="C155" s="924"/>
      <c r="D155" s="1608"/>
      <c r="E155" s="1666"/>
      <c r="F155" s="1670" t="s">
        <v>1245</v>
      </c>
      <c r="G155" s="898"/>
      <c r="H155" s="904"/>
      <c r="I155" s="1671" t="s">
        <v>1246</v>
      </c>
      <c r="J155" s="1672"/>
      <c r="K155" s="1672"/>
      <c r="L155" s="1673"/>
      <c r="M155" s="1543"/>
      <c r="N155" s="1543"/>
      <c r="Q155" s="682"/>
    </row>
    <row r="156">
      <c r="A156" s="40"/>
      <c r="B156" s="315"/>
      <c r="C156" s="924"/>
      <c r="D156" s="1548"/>
      <c r="E156" s="40"/>
      <c r="F156" s="1670" t="s">
        <v>1247</v>
      </c>
      <c r="G156" s="898"/>
      <c r="H156" s="904"/>
      <c r="I156" s="1671" t="s">
        <v>1248</v>
      </c>
      <c r="J156" s="1672"/>
      <c r="K156" s="1672"/>
      <c r="L156" s="1673"/>
      <c r="M156" s="1543"/>
      <c r="N156" s="1543"/>
      <c r="Q156" s="682"/>
    </row>
    <row r="157">
      <c r="A157" s="40"/>
      <c r="B157" s="315"/>
      <c r="C157" s="924"/>
      <c r="D157" s="1548"/>
      <c r="E157" s="40"/>
      <c r="F157" s="1670" t="s">
        <v>1249</v>
      </c>
      <c r="G157" s="898"/>
      <c r="H157" s="904"/>
      <c r="I157" s="1671" t="s">
        <v>1250</v>
      </c>
      <c r="J157" s="1672"/>
      <c r="K157" s="1672"/>
      <c r="L157" s="1673"/>
      <c r="M157" s="1543"/>
      <c r="N157" s="1543"/>
      <c r="Q157" s="682"/>
    </row>
    <row r="158">
      <c r="A158" s="40"/>
      <c r="B158" s="315"/>
      <c r="C158" s="924"/>
      <c r="D158" s="1548"/>
      <c r="E158" s="40"/>
      <c r="F158" s="40"/>
      <c r="G158" s="40"/>
      <c r="H158" s="40"/>
      <c r="I158" s="40"/>
      <c r="J158" s="40"/>
      <c r="K158" s="40"/>
      <c r="L158" s="899"/>
      <c r="M158" s="729"/>
      <c r="Q158" s="682"/>
    </row>
    <row r="159">
      <c r="A159" s="40"/>
      <c r="B159" s="315"/>
      <c r="C159" s="923" t="s">
        <v>1251</v>
      </c>
      <c r="D159" s="1547"/>
      <c r="E159" s="444"/>
      <c r="F159" s="444"/>
      <c r="G159" s="444"/>
      <c r="H159" s="799" t="s">
        <v>722</v>
      </c>
      <c r="I159" s="799"/>
      <c r="J159" s="444"/>
      <c r="K159" s="444"/>
      <c r="L159" s="894"/>
      <c r="M159" s="895" t="s">
        <v>698</v>
      </c>
      <c r="Q159" s="682"/>
    </row>
    <row r="160">
      <c r="A160" s="40"/>
      <c r="B160" s="315"/>
      <c r="C160" s="924"/>
      <c r="D160" s="767" t="s">
        <v>710</v>
      </c>
      <c r="E160" s="40"/>
      <c r="F160" s="40"/>
      <c r="G160" s="40"/>
      <c r="H160" s="40"/>
      <c r="I160" s="40"/>
      <c r="J160" s="40"/>
      <c r="K160" s="40"/>
      <c r="L160" s="899"/>
      <c r="M160" s="729"/>
      <c r="Q160" s="682"/>
    </row>
    <row r="161">
      <c r="A161" s="40"/>
      <c r="B161" s="315"/>
      <c r="C161" s="924"/>
      <c r="D161" s="1608"/>
      <c r="E161" s="1175"/>
      <c r="F161" s="1674" t="s">
        <v>173</v>
      </c>
      <c r="G161" s="1550"/>
      <c r="H161" s="1551" t="s">
        <v>174</v>
      </c>
      <c r="I161" s="1552"/>
      <c r="J161" s="1550"/>
      <c r="K161" s="40"/>
      <c r="L161" s="899"/>
      <c r="M161" s="729"/>
      <c r="Q161" s="682"/>
    </row>
    <row r="162">
      <c r="A162" s="40"/>
      <c r="B162" s="315"/>
      <c r="C162" s="924"/>
      <c r="D162" s="1608"/>
      <c r="E162" s="1175"/>
      <c r="F162" s="1610" t="s">
        <v>711</v>
      </c>
      <c r="G162" s="904"/>
      <c r="H162" s="898" t="str">
        <f>vlookup($C159,'01_概要'!$E$86:$K$111,3,false)</f>
        <v>#REF!</v>
      </c>
      <c r="I162" s="898" t="str">
        <f>vlookup($C159,'01_概要'!$E$86:$K$111,4,false)</f>
        <v>#REF!</v>
      </c>
      <c r="J162" s="442"/>
      <c r="K162" s="40"/>
      <c r="L162" s="899"/>
      <c r="M162" s="729"/>
      <c r="Q162" s="682"/>
    </row>
    <row r="163">
      <c r="A163" s="40"/>
      <c r="B163" s="315"/>
      <c r="C163" s="924"/>
      <c r="D163" s="1608"/>
      <c r="E163" s="1175"/>
      <c r="F163" s="1610" t="s">
        <v>22</v>
      </c>
      <c r="G163" s="904"/>
      <c r="H163" s="898" t="str">
        <f>C159</f>
        <v>全体ミッション：今日からヒットマンキャンペーン</v>
      </c>
      <c r="I163" s="441"/>
      <c r="J163" s="442"/>
      <c r="K163" s="40"/>
      <c r="L163" s="899"/>
      <c r="M163" s="729"/>
      <c r="Q163" s="682"/>
    </row>
    <row r="164">
      <c r="A164" s="40"/>
      <c r="B164" s="315"/>
      <c r="C164" s="924"/>
      <c r="D164" s="1608"/>
      <c r="E164" s="1175"/>
      <c r="F164" s="1610" t="s">
        <v>748</v>
      </c>
      <c r="G164" s="904"/>
      <c r="H164" s="898" t="s">
        <v>676</v>
      </c>
      <c r="I164" s="898"/>
      <c r="J164" s="1556"/>
      <c r="K164" s="40"/>
      <c r="L164" s="899"/>
      <c r="M164" s="729"/>
      <c r="Q164" s="682"/>
    </row>
    <row r="165">
      <c r="A165" s="40"/>
      <c r="B165" s="315"/>
      <c r="C165" s="924"/>
      <c r="D165" s="1608"/>
      <c r="E165" s="1175"/>
      <c r="F165" s="1610" t="s">
        <v>176</v>
      </c>
      <c r="G165" s="904"/>
      <c r="H165" s="1557" t="str">
        <f>vlookup(C159,'01_概要'!$E$86:$K$111,6,false)</f>
        <v>#REF!</v>
      </c>
      <c r="I165" s="1558" t="s">
        <v>177</v>
      </c>
      <c r="J165" s="1559" t="str">
        <f>vlookup(C159,'01_概要'!$E$86:$K$111,7,false)</f>
        <v>#REF!</v>
      </c>
      <c r="K165" s="40"/>
      <c r="L165" s="899"/>
      <c r="M165" s="729"/>
      <c r="Q165" s="682"/>
    </row>
    <row r="166">
      <c r="A166" s="40"/>
      <c r="B166" s="315"/>
      <c r="C166" s="924"/>
      <c r="D166" s="1608"/>
      <c r="E166" s="357"/>
      <c r="F166" s="455"/>
      <c r="G166" s="455"/>
      <c r="H166" s="455"/>
      <c r="I166" s="455"/>
      <c r="J166" s="455"/>
      <c r="K166" s="40"/>
      <c r="L166" s="899"/>
      <c r="M166" s="729"/>
      <c r="Q166" s="682"/>
    </row>
    <row r="167">
      <c r="A167" s="40"/>
      <c r="B167" s="315"/>
      <c r="C167" s="924"/>
      <c r="D167" s="1137" t="s">
        <v>731</v>
      </c>
      <c r="E167" s="1675"/>
      <c r="F167" s="459"/>
      <c r="G167" s="459"/>
      <c r="H167" s="459"/>
      <c r="I167" s="459"/>
      <c r="J167" s="455"/>
      <c r="K167" s="40"/>
      <c r="L167" s="899"/>
      <c r="M167" s="729"/>
      <c r="Q167" s="682"/>
    </row>
    <row r="168">
      <c r="A168" s="40"/>
      <c r="B168" s="315"/>
      <c r="C168" s="924"/>
      <c r="D168" s="1548"/>
      <c r="E168" s="293"/>
      <c r="F168" s="293" t="s">
        <v>1252</v>
      </c>
      <c r="G168" s="40"/>
      <c r="H168" s="40"/>
      <c r="I168" s="40"/>
      <c r="J168" s="40"/>
      <c r="K168" s="40"/>
      <c r="L168" s="899"/>
      <c r="M168" s="729"/>
      <c r="Q168" s="682"/>
    </row>
    <row r="169">
      <c r="A169" s="40"/>
      <c r="B169" s="315"/>
      <c r="C169" s="924"/>
      <c r="D169" s="1548"/>
      <c r="E169" s="293"/>
      <c r="F169" s="40"/>
      <c r="G169" s="40"/>
      <c r="H169" s="40"/>
      <c r="I169" s="40"/>
      <c r="J169" s="40"/>
      <c r="K169" s="40"/>
      <c r="L169" s="899"/>
      <c r="M169" s="729"/>
      <c r="Q169" s="682"/>
    </row>
    <row r="170" ht="16.5" customHeight="1">
      <c r="A170" s="40"/>
      <c r="B170" s="315"/>
      <c r="C170" s="924"/>
      <c r="D170" s="1676" t="s">
        <v>174</v>
      </c>
      <c r="E170" s="40"/>
      <c r="F170" s="1677" t="s">
        <v>1253</v>
      </c>
      <c r="K170" s="40"/>
      <c r="L170" s="899"/>
      <c r="M170" s="729"/>
      <c r="Q170" s="682"/>
    </row>
    <row r="171">
      <c r="A171" s="40"/>
      <c r="B171" s="315"/>
      <c r="C171" s="924"/>
      <c r="D171" s="1513"/>
      <c r="E171" s="293"/>
      <c r="K171" s="1678"/>
      <c r="L171" s="1678"/>
      <c r="M171" s="1678"/>
      <c r="N171" s="358"/>
      <c r="O171" s="358"/>
      <c r="P171" s="1678"/>
      <c r="Q171" s="1679"/>
    </row>
    <row r="172">
      <c r="A172" s="40"/>
      <c r="B172" s="315"/>
      <c r="C172" s="924"/>
      <c r="D172" s="1513"/>
      <c r="E172" s="293"/>
      <c r="F172" s="678" t="s">
        <v>1254</v>
      </c>
      <c r="G172" s="1680"/>
      <c r="H172" s="358"/>
      <c r="I172" s="358"/>
      <c r="J172" s="358"/>
      <c r="K172" s="358"/>
      <c r="L172" s="1678"/>
      <c r="M172" s="1678"/>
      <c r="N172" s="1678"/>
      <c r="O172" s="358"/>
      <c r="P172" s="358"/>
      <c r="Q172" s="1678"/>
      <c r="R172" s="1679"/>
    </row>
    <row r="173">
      <c r="A173" s="40"/>
      <c r="B173" s="315"/>
      <c r="C173" s="924"/>
      <c r="D173" s="1513"/>
      <c r="E173" s="293"/>
      <c r="F173" s="1681" t="s">
        <v>1255</v>
      </c>
      <c r="G173" s="1680" t="s">
        <v>1256</v>
      </c>
      <c r="H173" s="358"/>
      <c r="I173" s="1682" t="s">
        <v>702</v>
      </c>
      <c r="J173" s="358"/>
      <c r="K173" s="358"/>
      <c r="L173" s="1678"/>
      <c r="M173" s="1678"/>
      <c r="N173" s="1678"/>
      <c r="O173" s="358"/>
      <c r="P173" s="358"/>
      <c r="Q173" s="1678"/>
      <c r="R173" s="1679"/>
    </row>
    <row r="174">
      <c r="A174" s="40"/>
      <c r="B174" s="315"/>
      <c r="C174" s="924"/>
      <c r="D174" s="1513"/>
      <c r="E174" s="293"/>
      <c r="F174" s="1683" t="s">
        <v>1257</v>
      </c>
      <c r="G174" s="358"/>
      <c r="H174" s="358"/>
      <c r="I174" s="1682" t="s">
        <v>1258</v>
      </c>
      <c r="J174" s="358"/>
      <c r="K174" s="1678"/>
      <c r="L174" s="1678"/>
      <c r="M174" s="1678"/>
      <c r="N174" s="358"/>
      <c r="O174" s="358"/>
      <c r="P174" s="1678"/>
      <c r="Q174" s="1679"/>
    </row>
    <row r="175">
      <c r="A175" s="40"/>
      <c r="B175" s="315"/>
      <c r="C175" s="924"/>
      <c r="D175" s="1513"/>
      <c r="E175" s="293"/>
      <c r="F175" s="358"/>
      <c r="G175" s="358"/>
      <c r="H175" s="358"/>
      <c r="I175" s="1682" t="s">
        <v>1259</v>
      </c>
      <c r="J175" s="358"/>
      <c r="K175" s="1678"/>
      <c r="L175" s="1678"/>
      <c r="M175" s="1678"/>
      <c r="N175" s="358"/>
      <c r="O175" s="358"/>
      <c r="P175" s="1678"/>
      <c r="Q175" s="1679"/>
    </row>
    <row r="176">
      <c r="A176" s="40"/>
      <c r="B176" s="315"/>
      <c r="C176" s="924"/>
      <c r="D176" s="1676" t="s">
        <v>3</v>
      </c>
      <c r="E176" s="40"/>
      <c r="F176" s="1684" t="s">
        <v>1260</v>
      </c>
      <c r="G176" s="1685"/>
      <c r="H176" s="40"/>
      <c r="I176" s="293" t="s">
        <v>1261</v>
      </c>
      <c r="J176" s="40"/>
      <c r="K176" s="40"/>
      <c r="L176" s="899"/>
      <c r="M176" s="729"/>
      <c r="Q176" s="682"/>
    </row>
    <row r="177">
      <c r="A177" s="40"/>
      <c r="B177" s="315"/>
      <c r="C177" s="924"/>
      <c r="D177" s="1513"/>
      <c r="E177" s="40"/>
      <c r="F177" s="166"/>
      <c r="G177" s="1685"/>
      <c r="H177" s="40"/>
      <c r="I177" s="40"/>
      <c r="J177" s="40"/>
      <c r="K177" s="40"/>
      <c r="L177" s="899"/>
      <c r="M177" s="729"/>
      <c r="Q177" s="682"/>
    </row>
    <row r="178">
      <c r="A178" s="40"/>
      <c r="B178" s="315"/>
      <c r="C178" s="924"/>
      <c r="D178" s="1513"/>
      <c r="E178" s="40"/>
      <c r="F178" s="166"/>
      <c r="G178" s="1685"/>
      <c r="H178" s="40"/>
      <c r="I178" s="40"/>
      <c r="J178" s="40"/>
      <c r="K178" s="40"/>
      <c r="L178" s="899"/>
      <c r="M178" s="729"/>
      <c r="Q178" s="682"/>
    </row>
    <row r="179">
      <c r="A179" s="40"/>
      <c r="B179" s="315"/>
      <c r="C179" s="924"/>
      <c r="D179" s="1608"/>
      <c r="E179" s="40"/>
      <c r="F179" s="166"/>
      <c r="G179" s="1685"/>
      <c r="H179" s="40"/>
      <c r="I179" s="40"/>
      <c r="J179" s="40"/>
      <c r="K179" s="40"/>
      <c r="L179" s="899"/>
      <c r="M179" s="729"/>
      <c r="Q179" s="682"/>
    </row>
    <row r="180">
      <c r="A180" s="40"/>
      <c r="B180" s="315"/>
      <c r="C180" s="924"/>
      <c r="D180" s="1608"/>
      <c r="E180" s="40"/>
      <c r="F180" s="168"/>
      <c r="G180" s="1685"/>
      <c r="H180" s="293" t="s">
        <v>1262</v>
      </c>
      <c r="I180" s="40"/>
      <c r="J180" s="40"/>
      <c r="K180" s="40"/>
      <c r="L180" s="899"/>
      <c r="M180" s="729"/>
      <c r="Q180" s="682"/>
    </row>
    <row r="181">
      <c r="A181" s="40"/>
      <c r="B181" s="737"/>
      <c r="C181" s="45"/>
      <c r="D181" s="746"/>
      <c r="E181" s="45"/>
      <c r="F181" s="1615"/>
      <c r="G181" s="45"/>
      <c r="H181" s="45"/>
      <c r="I181" s="45"/>
      <c r="J181" s="45"/>
      <c r="K181" s="45"/>
      <c r="L181" s="45"/>
      <c r="M181" s="747"/>
      <c r="Q181" s="682"/>
    </row>
    <row r="182">
      <c r="A182" s="40"/>
      <c r="B182" s="737"/>
      <c r="C182" s="45"/>
      <c r="D182" s="746"/>
      <c r="E182" s="45"/>
      <c r="F182" s="1615" t="s">
        <v>1263</v>
      </c>
      <c r="G182" s="45"/>
      <c r="H182" s="45"/>
      <c r="I182" s="45"/>
      <c r="J182" s="45"/>
      <c r="K182" s="45"/>
      <c r="L182" s="45"/>
      <c r="M182" s="747"/>
      <c r="Q182" s="682"/>
    </row>
    <row r="183">
      <c r="A183" s="40"/>
      <c r="B183" s="737"/>
      <c r="C183" s="45"/>
      <c r="D183" s="746"/>
      <c r="E183" s="45"/>
      <c r="F183" s="1615" t="s">
        <v>1264</v>
      </c>
      <c r="G183" s="45"/>
      <c r="H183" s="45"/>
      <c r="I183" s="45"/>
      <c r="J183" s="45"/>
      <c r="K183" s="45"/>
      <c r="L183" s="45"/>
      <c r="M183" s="747"/>
      <c r="Q183" s="682"/>
    </row>
    <row r="184">
      <c r="A184" s="40"/>
      <c r="B184" s="315"/>
      <c r="C184" s="924"/>
      <c r="D184" s="1548"/>
      <c r="E184" s="40"/>
      <c r="F184" s="293" t="s">
        <v>1265</v>
      </c>
      <c r="G184" s="40"/>
      <c r="H184" s="40"/>
      <c r="I184" s="40"/>
      <c r="J184" s="40"/>
      <c r="K184" s="40"/>
      <c r="L184" s="899"/>
      <c r="M184" s="729"/>
      <c r="Q184" s="682"/>
    </row>
    <row r="185">
      <c r="A185" s="40"/>
      <c r="B185" s="315"/>
      <c r="C185" s="924"/>
      <c r="D185" s="1548"/>
      <c r="E185" s="40"/>
      <c r="F185" s="40"/>
      <c r="G185" s="40"/>
      <c r="H185" s="40"/>
      <c r="I185" s="40"/>
      <c r="J185" s="40"/>
      <c r="K185" s="40"/>
      <c r="L185" s="899"/>
      <c r="M185" s="729"/>
      <c r="Q185" s="682"/>
    </row>
    <row r="186">
      <c r="A186" s="40"/>
      <c r="B186" s="315"/>
      <c r="C186" s="924"/>
      <c r="D186" s="1548"/>
      <c r="E186" s="40"/>
      <c r="F186" s="40"/>
      <c r="G186" s="40"/>
      <c r="H186" s="40"/>
      <c r="I186" s="40"/>
      <c r="J186" s="40"/>
      <c r="K186" s="40"/>
      <c r="L186" s="899"/>
      <c r="M186" s="729"/>
      <c r="Q186" s="682"/>
    </row>
    <row r="187">
      <c r="A187" s="40"/>
      <c r="B187" s="748" t="s">
        <v>695</v>
      </c>
      <c r="C187" s="1518"/>
      <c r="D187" s="749"/>
      <c r="E187" s="691"/>
      <c r="F187" s="1546"/>
      <c r="G187" s="691"/>
      <c r="H187" s="691"/>
      <c r="I187" s="691"/>
      <c r="J187" s="691"/>
      <c r="K187" s="691"/>
      <c r="L187" s="691"/>
      <c r="M187" s="750" t="s">
        <v>698</v>
      </c>
      <c r="Q187" s="682"/>
    </row>
    <row r="188" ht="9.75" customHeight="1">
      <c r="A188" s="40"/>
      <c r="B188" s="315"/>
      <c r="C188" s="924"/>
      <c r="D188" s="1548"/>
      <c r="E188" s="40"/>
      <c r="F188" s="40"/>
      <c r="G188" s="40"/>
      <c r="H188" s="40"/>
      <c r="I188" s="40"/>
      <c r="J188" s="40"/>
      <c r="K188" s="40"/>
      <c r="L188" s="899"/>
      <c r="M188" s="729"/>
      <c r="Q188" s="682"/>
    </row>
    <row r="189">
      <c r="A189" s="40"/>
      <c r="B189" s="315"/>
      <c r="C189" s="1686" t="s">
        <v>1266</v>
      </c>
      <c r="D189" s="1548"/>
      <c r="E189" s="40"/>
      <c r="F189" s="40"/>
      <c r="G189" s="40"/>
      <c r="H189" s="40"/>
      <c r="I189" s="40"/>
      <c r="J189" s="40"/>
      <c r="K189" s="40"/>
      <c r="L189" s="899"/>
      <c r="M189" s="729"/>
      <c r="Q189" s="682"/>
    </row>
    <row r="190">
      <c r="A190" s="40"/>
      <c r="B190" s="315"/>
      <c r="C190" s="924" t="s">
        <v>1267</v>
      </c>
      <c r="D190" s="1548"/>
      <c r="E190" s="40"/>
      <c r="F190" s="40"/>
      <c r="G190" s="40"/>
      <c r="H190" s="40"/>
      <c r="I190" s="40"/>
      <c r="J190" s="40"/>
      <c r="K190" s="40"/>
      <c r="L190" s="899"/>
      <c r="M190" s="729"/>
      <c r="Q190" s="682"/>
    </row>
    <row r="191">
      <c r="A191" s="40"/>
      <c r="B191" s="315"/>
      <c r="C191" s="924"/>
      <c r="D191" s="1548"/>
      <c r="E191" s="40"/>
      <c r="F191" s="40"/>
      <c r="G191" s="40"/>
      <c r="H191" s="40"/>
      <c r="I191" s="40"/>
      <c r="J191" s="40"/>
      <c r="K191" s="40"/>
      <c r="L191" s="899"/>
      <c r="M191" s="729"/>
      <c r="Q191" s="682"/>
    </row>
    <row r="192">
      <c r="A192" s="40"/>
      <c r="B192" s="315"/>
      <c r="C192" s="924" t="s">
        <v>1268</v>
      </c>
      <c r="D192" s="1548"/>
      <c r="E192" s="40"/>
      <c r="F192" s="40"/>
      <c r="G192" s="40"/>
      <c r="H192" s="40"/>
      <c r="I192" s="40"/>
      <c r="J192" s="40"/>
      <c r="K192" s="40"/>
      <c r="L192" s="899"/>
      <c r="M192" s="729"/>
      <c r="Q192" s="682"/>
    </row>
    <row r="193">
      <c r="A193" s="40"/>
      <c r="B193" s="315"/>
      <c r="C193" s="924"/>
      <c r="D193" s="1548"/>
      <c r="E193" s="40"/>
      <c r="F193" s="40"/>
      <c r="G193" s="40"/>
      <c r="H193" s="40"/>
      <c r="I193" s="40"/>
      <c r="J193" s="40"/>
      <c r="K193" s="40"/>
      <c r="L193" s="899"/>
      <c r="M193" s="729"/>
      <c r="Q193" s="682"/>
    </row>
    <row r="194">
      <c r="A194" s="40"/>
      <c r="B194" s="315"/>
      <c r="C194" s="924"/>
      <c r="D194" s="1548"/>
      <c r="E194" s="40"/>
      <c r="F194" s="40"/>
      <c r="G194" s="40"/>
      <c r="H194" s="40"/>
      <c r="I194" s="40"/>
      <c r="J194" s="40"/>
      <c r="K194" s="40"/>
      <c r="L194" s="899"/>
      <c r="M194" s="729"/>
      <c r="Q194" s="682"/>
    </row>
    <row r="195">
      <c r="A195" s="40"/>
      <c r="B195" s="315"/>
      <c r="C195" s="923" t="s">
        <v>1269</v>
      </c>
      <c r="D195" s="1547"/>
      <c r="E195" s="444"/>
      <c r="F195" s="444"/>
      <c r="G195" s="799"/>
      <c r="H195" s="444"/>
      <c r="I195" s="799"/>
      <c r="J195" s="444"/>
      <c r="K195" s="444"/>
      <c r="L195" s="894"/>
      <c r="M195" s="895" t="s">
        <v>698</v>
      </c>
      <c r="Q195" s="682"/>
    </row>
    <row r="196">
      <c r="A196" s="40"/>
      <c r="B196" s="315"/>
      <c r="C196" s="924"/>
      <c r="D196" s="767" t="s">
        <v>710</v>
      </c>
      <c r="E196" s="1687" t="s">
        <v>1270</v>
      </c>
      <c r="F196" s="1629"/>
      <c r="G196" s="1629"/>
      <c r="H196" s="1629"/>
      <c r="I196" s="1629"/>
      <c r="J196" s="1629"/>
      <c r="K196" s="40"/>
      <c r="Q196" s="1688"/>
      <c r="R196" s="682"/>
    </row>
    <row r="197">
      <c r="A197" s="40"/>
      <c r="B197" s="315"/>
      <c r="C197" s="924"/>
      <c r="D197" s="767"/>
      <c r="E197" s="45"/>
      <c r="F197" s="800" t="s">
        <v>173</v>
      </c>
      <c r="G197" s="771"/>
      <c r="H197" s="772" t="s">
        <v>174</v>
      </c>
      <c r="I197" s="801"/>
      <c r="J197" s="771"/>
      <c r="K197" s="40"/>
      <c r="Q197" s="1688"/>
      <c r="R197" s="682"/>
    </row>
    <row r="198">
      <c r="A198" s="40"/>
      <c r="B198" s="315"/>
      <c r="C198" s="924"/>
      <c r="D198" s="767"/>
      <c r="E198" s="1171"/>
      <c r="F198" s="1689" t="s">
        <v>711</v>
      </c>
      <c r="G198" s="442"/>
      <c r="H198" s="898" t="str">
        <f>vlookup($C195,'01_概要'!$E$86:$K$111,3,false)</f>
        <v>#REF!</v>
      </c>
      <c r="I198" s="898" t="str">
        <f>vlookup($C195,'01_概要'!$E$86:$K$111,4,false)</f>
        <v>#REF!</v>
      </c>
      <c r="J198" s="442"/>
      <c r="K198" s="40"/>
      <c r="Q198" s="1688"/>
      <c r="R198" s="682"/>
    </row>
    <row r="199">
      <c r="A199" s="40"/>
      <c r="B199" s="315"/>
      <c r="C199" s="924"/>
      <c r="D199" s="767"/>
      <c r="E199" s="1171"/>
      <c r="F199" s="1689" t="s">
        <v>22</v>
      </c>
      <c r="G199" s="442"/>
      <c r="H199" s="1690" t="str">
        <f>C195</f>
        <v>【1日1回】イッツ死ぬ気タイム（リボーンとツナ）</v>
      </c>
      <c r="I199" s="441"/>
      <c r="J199" s="442"/>
      <c r="K199" s="40"/>
      <c r="Q199" s="1688"/>
      <c r="R199" s="682"/>
    </row>
    <row r="200">
      <c r="A200" s="40"/>
      <c r="B200" s="315"/>
      <c r="C200" s="924"/>
      <c r="D200" s="767"/>
      <c r="E200" s="1171"/>
      <c r="F200" s="1691" t="s">
        <v>728</v>
      </c>
      <c r="G200" s="442"/>
      <c r="H200" s="813" t="s">
        <v>1271</v>
      </c>
      <c r="I200" s="63"/>
      <c r="J200" s="64"/>
      <c r="K200" s="40"/>
      <c r="Q200" s="1688"/>
      <c r="R200" s="682"/>
    </row>
    <row r="201">
      <c r="A201" s="40"/>
      <c r="B201" s="315"/>
      <c r="C201" s="924"/>
      <c r="D201" s="767"/>
      <c r="E201" s="1171"/>
      <c r="F201" s="1689" t="s">
        <v>176</v>
      </c>
      <c r="G201" s="442"/>
      <c r="H201" s="1557" t="str">
        <f>vlookup(C195,'01_概要'!$E$86:$K$111,6,false)</f>
        <v>#REF!</v>
      </c>
      <c r="I201" s="1558" t="s">
        <v>177</v>
      </c>
      <c r="J201" s="1559" t="str">
        <f>vlookup(C195,'01_概要'!$E$86:$K$111,7,false)</f>
        <v>#REF!</v>
      </c>
      <c r="K201" s="40"/>
      <c r="Q201" s="1688"/>
      <c r="R201" s="682"/>
    </row>
    <row r="202">
      <c r="A202" s="40"/>
      <c r="B202" s="315"/>
      <c r="C202" s="924"/>
      <c r="D202" s="767"/>
      <c r="E202" s="1171"/>
      <c r="F202" s="1689" t="s">
        <v>724</v>
      </c>
      <c r="G202" s="442"/>
      <c r="H202" s="1657" t="s">
        <v>1272</v>
      </c>
      <c r="I202" s="63"/>
      <c r="J202" s="64"/>
      <c r="K202" s="40"/>
      <c r="Q202" s="1688"/>
      <c r="R202" s="682"/>
    </row>
    <row r="203">
      <c r="A203" s="40"/>
      <c r="B203" s="315"/>
      <c r="C203" s="924"/>
      <c r="D203" s="767"/>
      <c r="E203" s="1171"/>
      <c r="F203" s="1689" t="s">
        <v>726</v>
      </c>
      <c r="G203" s="442"/>
      <c r="H203" s="815"/>
      <c r="I203" s="63"/>
      <c r="J203" s="64"/>
      <c r="K203" s="40"/>
      <c r="Q203" s="1688"/>
      <c r="R203" s="682"/>
    </row>
    <row r="204">
      <c r="A204" s="40"/>
      <c r="B204" s="315"/>
      <c r="C204" s="924"/>
      <c r="D204" s="767"/>
      <c r="E204" s="1171"/>
      <c r="F204" s="1692" t="s">
        <v>207</v>
      </c>
      <c r="G204" s="1693"/>
      <c r="H204" s="1694" t="s">
        <v>723</v>
      </c>
      <c r="I204" s="1695"/>
      <c r="J204" s="442"/>
      <c r="K204" s="40"/>
      <c r="Q204" s="1688"/>
      <c r="R204" s="682"/>
    </row>
    <row r="205">
      <c r="A205" s="40"/>
      <c r="B205" s="315"/>
      <c r="C205" s="924"/>
      <c r="D205" s="767"/>
      <c r="E205" s="45"/>
      <c r="F205" s="45"/>
      <c r="G205" s="45"/>
      <c r="H205" s="45"/>
      <c r="I205" s="45"/>
      <c r="J205" s="45"/>
      <c r="K205" s="40"/>
      <c r="Q205" s="1688"/>
      <c r="R205" s="682"/>
    </row>
    <row r="206">
      <c r="A206" s="40"/>
      <c r="B206" s="315"/>
      <c r="C206" s="924"/>
      <c r="D206" s="908"/>
      <c r="E206" s="1696"/>
      <c r="F206" s="455"/>
      <c r="G206" s="455"/>
      <c r="H206" s="45"/>
      <c r="I206" s="45"/>
      <c r="J206" s="45"/>
      <c r="K206" s="40"/>
      <c r="Q206" s="1688"/>
      <c r="R206" s="682"/>
    </row>
    <row r="207">
      <c r="A207" s="40"/>
      <c r="B207" s="315"/>
      <c r="C207" s="924"/>
      <c r="D207" s="1697" t="s">
        <v>731</v>
      </c>
      <c r="E207" s="1698" t="s">
        <v>1273</v>
      </c>
      <c r="F207" s="459"/>
      <c r="G207" s="455"/>
      <c r="H207" s="45"/>
      <c r="I207" s="45"/>
      <c r="J207" s="45"/>
      <c r="K207" s="40"/>
      <c r="Q207" s="1688"/>
      <c r="R207" s="682"/>
    </row>
    <row r="208">
      <c r="A208" s="40"/>
      <c r="B208" s="315"/>
      <c r="C208" s="924"/>
      <c r="D208" s="1699"/>
      <c r="E208" s="1700" t="s">
        <v>1274</v>
      </c>
      <c r="F208" s="1629"/>
      <c r="G208" s="45"/>
      <c r="H208" s="45"/>
      <c r="I208" s="45"/>
      <c r="J208" s="45"/>
      <c r="K208" s="40"/>
      <c r="Q208" s="1688"/>
      <c r="R208" s="682"/>
    </row>
    <row r="209">
      <c r="A209" s="40"/>
      <c r="B209" s="315"/>
      <c r="C209" s="924"/>
      <c r="D209" s="1699"/>
      <c r="E209" s="1701"/>
      <c r="F209" s="45"/>
      <c r="G209" s="45"/>
      <c r="H209" s="45"/>
      <c r="I209" s="45"/>
      <c r="J209" s="45"/>
      <c r="K209" s="40"/>
      <c r="L209" s="899"/>
      <c r="M209" s="729"/>
      <c r="Q209" s="682"/>
    </row>
    <row r="210">
      <c r="A210" s="40"/>
      <c r="B210" s="315"/>
      <c r="C210" s="924"/>
      <c r="D210" s="908"/>
      <c r="E210" s="45"/>
      <c r="F210" s="45"/>
      <c r="G210" s="45"/>
      <c r="H210" s="45"/>
      <c r="I210" s="45"/>
      <c r="J210" s="45"/>
      <c r="K210" s="293"/>
      <c r="L210" s="899"/>
      <c r="M210" s="729"/>
      <c r="Q210" s="682"/>
    </row>
    <row r="211">
      <c r="A211" s="40"/>
      <c r="B211" s="315"/>
      <c r="C211" s="924"/>
      <c r="D211" s="1697" t="s">
        <v>174</v>
      </c>
      <c r="E211" s="908" t="s">
        <v>1275</v>
      </c>
      <c r="F211" s="746"/>
      <c r="G211" s="746"/>
      <c r="H211" s="746"/>
      <c r="I211" s="1702" t="s">
        <v>1276</v>
      </c>
      <c r="J211" s="45"/>
      <c r="K211" s="293"/>
      <c r="L211" s="899"/>
      <c r="M211" s="729"/>
      <c r="Q211" s="682"/>
    </row>
    <row r="212">
      <c r="A212" s="40"/>
      <c r="B212" s="315"/>
      <c r="C212" s="924"/>
      <c r="D212" s="1699"/>
      <c r="E212" s="908" t="s">
        <v>1277</v>
      </c>
      <c r="F212" s="746"/>
      <c r="G212" s="746"/>
      <c r="H212" s="746"/>
      <c r="I212" s="45"/>
      <c r="J212" s="45"/>
      <c r="K212" s="293"/>
      <c r="L212" s="899"/>
      <c r="M212" s="729"/>
      <c r="Q212" s="682"/>
    </row>
    <row r="213">
      <c r="A213" s="40"/>
      <c r="B213" s="315"/>
      <c r="C213" s="924"/>
      <c r="D213" s="1699"/>
      <c r="E213" s="908"/>
      <c r="F213" s="746"/>
      <c r="G213" s="746"/>
      <c r="H213" s="746"/>
      <c r="I213" s="45"/>
      <c r="J213" s="45"/>
      <c r="K213" s="293"/>
      <c r="L213" s="899"/>
      <c r="M213" s="729"/>
      <c r="Q213" s="682"/>
    </row>
    <row r="214">
      <c r="A214" s="40"/>
      <c r="B214" s="315"/>
      <c r="C214" s="924"/>
      <c r="D214" s="1137" t="s">
        <v>1278</v>
      </c>
      <c r="E214" s="1703" t="s">
        <v>1279</v>
      </c>
      <c r="F214" s="455"/>
      <c r="G214" s="293"/>
      <c r="H214" s="899"/>
      <c r="I214" s="729"/>
      <c r="M214" s="682"/>
    </row>
    <row r="215">
      <c r="A215" s="40"/>
      <c r="B215" s="315"/>
      <c r="C215" s="924"/>
      <c r="D215" s="1608"/>
      <c r="E215" s="1703" t="s">
        <v>1280</v>
      </c>
      <c r="F215" s="455"/>
      <c r="G215" s="1704"/>
      <c r="H215" s="899"/>
      <c r="I215" s="729"/>
      <c r="M215" s="682"/>
      <c r="N215" s="1137" t="s">
        <v>1281</v>
      </c>
      <c r="O215" s="1703"/>
      <c r="P215" s="1705" t="s">
        <v>1282</v>
      </c>
      <c r="Q215" s="1706"/>
      <c r="R215" s="1688"/>
    </row>
    <row r="216">
      <c r="A216" s="40"/>
      <c r="B216" s="315"/>
      <c r="C216" s="924"/>
      <c r="D216" s="1608"/>
      <c r="E216" s="1703" t="s">
        <v>1283</v>
      </c>
      <c r="F216" s="455"/>
      <c r="H216" s="899"/>
      <c r="I216" s="729"/>
      <c r="M216" s="682"/>
      <c r="N216" s="1707" t="s">
        <v>1284</v>
      </c>
      <c r="O216" s="64"/>
      <c r="P216" s="1708" t="s">
        <v>1285</v>
      </c>
      <c r="Q216" s="1706"/>
      <c r="R216" s="1688"/>
    </row>
    <row r="217">
      <c r="A217" s="40"/>
      <c r="B217" s="315"/>
      <c r="C217" s="924"/>
      <c r="D217" s="1608"/>
      <c r="E217" s="1709"/>
      <c r="F217" s="1710"/>
      <c r="G217" s="1710"/>
      <c r="H217" s="1616"/>
      <c r="I217" s="455"/>
      <c r="J217" s="455"/>
      <c r="L217" s="899"/>
      <c r="M217" s="729"/>
      <c r="N217" s="1707" t="s">
        <v>1286</v>
      </c>
      <c r="O217" s="64"/>
      <c r="P217" s="1705" t="s">
        <v>1287</v>
      </c>
      <c r="Q217" s="1706"/>
      <c r="R217" s="1711"/>
    </row>
    <row r="218">
      <c r="A218" s="40"/>
      <c r="B218" s="315"/>
      <c r="C218" s="924"/>
      <c r="D218" s="1137" t="s">
        <v>702</v>
      </c>
      <c r="E218" s="1138"/>
      <c r="F218" s="1137" t="s">
        <v>1288</v>
      </c>
      <c r="G218" s="1712"/>
      <c r="H218" s="1713">
        <v>1.0</v>
      </c>
      <c r="I218" s="1713">
        <v>2.0</v>
      </c>
      <c r="J218" s="1713">
        <v>3.0</v>
      </c>
      <c r="K218" s="1713">
        <v>4.0</v>
      </c>
      <c r="L218" s="729"/>
      <c r="N218" s="1707" t="s">
        <v>1289</v>
      </c>
      <c r="O218" s="64"/>
      <c r="P218" s="1705" t="s">
        <v>1290</v>
      </c>
      <c r="Q218" s="1706"/>
    </row>
    <row r="219">
      <c r="A219" s="40"/>
      <c r="B219" s="315"/>
      <c r="C219" s="924"/>
      <c r="D219" s="1137" t="s">
        <v>1291</v>
      </c>
      <c r="E219" s="1138"/>
      <c r="F219" s="1714">
        <v>43901.625</v>
      </c>
      <c r="G219" s="1715" t="s">
        <v>1188</v>
      </c>
      <c r="H219" s="904" t="s">
        <v>1178</v>
      </c>
      <c r="I219" s="904" t="s">
        <v>1292</v>
      </c>
      <c r="J219" s="1716"/>
      <c r="K219" s="1716"/>
      <c r="L219" s="729"/>
      <c r="N219" s="1707" t="s">
        <v>1293</v>
      </c>
      <c r="O219" s="64"/>
      <c r="P219" s="1705" t="s">
        <v>1294</v>
      </c>
      <c r="Q219" s="1706"/>
    </row>
    <row r="220">
      <c r="A220" s="40"/>
      <c r="B220" s="315"/>
      <c r="C220" s="924"/>
      <c r="D220" s="1608"/>
      <c r="E220" s="1717"/>
      <c r="F220" s="1714">
        <v>43902.625</v>
      </c>
      <c r="G220" s="1715" t="s">
        <v>1189</v>
      </c>
      <c r="H220" s="904" t="s">
        <v>1178</v>
      </c>
      <c r="I220" s="904" t="s">
        <v>1292</v>
      </c>
      <c r="J220" s="904" t="s">
        <v>1295</v>
      </c>
      <c r="K220" s="904" t="s">
        <v>1296</v>
      </c>
      <c r="N220" s="1718" t="s">
        <v>1297</v>
      </c>
      <c r="O220" s="64"/>
      <c r="P220" s="1705" t="s">
        <v>1298</v>
      </c>
      <c r="Q220" s="1706"/>
    </row>
    <row r="221">
      <c r="A221" s="40"/>
      <c r="B221" s="315"/>
      <c r="C221" s="924"/>
      <c r="D221" s="1608"/>
      <c r="E221" s="1616"/>
      <c r="F221" s="1714">
        <v>43903.625</v>
      </c>
      <c r="G221" s="1715" t="s">
        <v>1190</v>
      </c>
      <c r="H221" s="904" t="s">
        <v>1178</v>
      </c>
      <c r="I221" s="904" t="s">
        <v>1292</v>
      </c>
      <c r="J221" s="904" t="s">
        <v>1299</v>
      </c>
      <c r="K221" s="904" t="s">
        <v>1300</v>
      </c>
      <c r="N221" s="1707" t="s">
        <v>1301</v>
      </c>
      <c r="O221" s="64"/>
      <c r="P221" s="1705" t="s">
        <v>1302</v>
      </c>
      <c r="Q221" s="1706"/>
    </row>
    <row r="222">
      <c r="A222" s="40"/>
      <c r="B222" s="315"/>
      <c r="C222" s="924"/>
      <c r="D222" s="1608"/>
      <c r="E222" s="1717"/>
      <c r="F222" s="1714">
        <v>43904.625</v>
      </c>
      <c r="G222" s="1715" t="s">
        <v>1191</v>
      </c>
      <c r="H222" s="904" t="s">
        <v>1178</v>
      </c>
      <c r="I222" s="904" t="s">
        <v>1292</v>
      </c>
      <c r="J222" s="904" t="s">
        <v>1303</v>
      </c>
      <c r="K222" s="1716"/>
      <c r="N222" s="1707" t="s">
        <v>1304</v>
      </c>
      <c r="O222" s="64"/>
      <c r="P222" s="1705" t="s">
        <v>1305</v>
      </c>
      <c r="Q222" s="1706"/>
    </row>
    <row r="223">
      <c r="A223" s="40"/>
      <c r="B223" s="315"/>
      <c r="C223" s="924"/>
      <c r="D223" s="1608"/>
      <c r="E223" s="1616"/>
      <c r="F223" s="1714">
        <v>43905.625</v>
      </c>
      <c r="G223" s="1715" t="s">
        <v>1192</v>
      </c>
      <c r="H223" s="904" t="s">
        <v>1178</v>
      </c>
      <c r="I223" s="904" t="s">
        <v>1292</v>
      </c>
      <c r="J223" s="904" t="s">
        <v>1295</v>
      </c>
      <c r="K223" s="904" t="s">
        <v>1306</v>
      </c>
      <c r="N223" s="1707" t="s">
        <v>1307</v>
      </c>
      <c r="O223" s="64"/>
      <c r="P223" s="1705" t="s">
        <v>1308</v>
      </c>
      <c r="Q223" s="1706"/>
    </row>
    <row r="224">
      <c r="A224" s="40"/>
      <c r="B224" s="315"/>
      <c r="C224" s="924"/>
      <c r="D224" s="1608"/>
      <c r="E224" s="1616"/>
      <c r="F224" s="1714">
        <v>43906.625</v>
      </c>
      <c r="G224" s="1715" t="s">
        <v>1193</v>
      </c>
      <c r="H224" s="904" t="s">
        <v>1309</v>
      </c>
      <c r="I224" s="904" t="s">
        <v>1310</v>
      </c>
      <c r="J224" s="904" t="s">
        <v>1303</v>
      </c>
      <c r="K224" s="1716"/>
      <c r="N224" s="1707" t="s">
        <v>1311</v>
      </c>
      <c r="O224" s="64"/>
      <c r="P224" s="1705" t="s">
        <v>1285</v>
      </c>
      <c r="Q224" s="1706"/>
    </row>
    <row r="225">
      <c r="A225" s="40"/>
      <c r="B225" s="315"/>
      <c r="C225" s="924"/>
      <c r="D225" s="1608"/>
      <c r="E225" s="1616"/>
      <c r="F225" s="1714">
        <v>43907.625</v>
      </c>
      <c r="G225" s="1719" t="s">
        <v>1194</v>
      </c>
      <c r="H225" s="904" t="s">
        <v>1178</v>
      </c>
      <c r="I225" s="904" t="s">
        <v>1295</v>
      </c>
      <c r="J225" s="904" t="s">
        <v>1303</v>
      </c>
      <c r="K225" s="1716"/>
      <c r="N225" s="1707" t="s">
        <v>1312</v>
      </c>
      <c r="O225" s="64"/>
      <c r="P225" s="1705" t="s">
        <v>1313</v>
      </c>
      <c r="Q225" s="1706"/>
    </row>
    <row r="226">
      <c r="A226" s="40"/>
      <c r="B226" s="315"/>
      <c r="C226" s="924"/>
      <c r="D226" s="1608"/>
      <c r="E226" s="1616"/>
      <c r="F226" s="1714">
        <v>43908.625</v>
      </c>
      <c r="G226" s="1719" t="s">
        <v>1195</v>
      </c>
      <c r="H226" s="904" t="s">
        <v>1178</v>
      </c>
      <c r="I226" s="904" t="s">
        <v>1314</v>
      </c>
      <c r="J226" s="904" t="s">
        <v>1315</v>
      </c>
      <c r="K226" s="1716"/>
      <c r="N226" s="1707" t="s">
        <v>1316</v>
      </c>
      <c r="O226" s="64"/>
      <c r="P226" s="1705" t="s">
        <v>1317</v>
      </c>
      <c r="Q226" s="1706"/>
    </row>
    <row r="227">
      <c r="A227" s="40"/>
      <c r="B227" s="315"/>
      <c r="C227" s="924"/>
      <c r="D227" s="1608"/>
      <c r="E227" s="1616"/>
      <c r="F227" s="1714">
        <v>43909.625</v>
      </c>
      <c r="G227" s="1719" t="s">
        <v>1196</v>
      </c>
      <c r="H227" s="904" t="s">
        <v>1178</v>
      </c>
      <c r="I227" s="1720" t="s">
        <v>1314</v>
      </c>
      <c r="J227" s="1716"/>
      <c r="K227" s="1716"/>
      <c r="N227" s="1707" t="s">
        <v>1318</v>
      </c>
      <c r="O227" s="64"/>
      <c r="P227" s="1705" t="s">
        <v>1319</v>
      </c>
      <c r="Q227" s="1706"/>
    </row>
    <row r="228">
      <c r="A228" s="40"/>
      <c r="B228" s="315"/>
      <c r="C228" s="924"/>
      <c r="D228" s="1597" t="s">
        <v>1198</v>
      </c>
      <c r="F228" s="1714">
        <v>43910.625</v>
      </c>
      <c r="G228" s="1715" t="s">
        <v>1199</v>
      </c>
      <c r="H228" s="904" t="s">
        <v>1309</v>
      </c>
      <c r="I228" s="904" t="s">
        <v>1310</v>
      </c>
      <c r="J228" s="1716"/>
      <c r="K228" s="1716"/>
      <c r="P228" s="682"/>
    </row>
    <row r="229">
      <c r="A229" s="40"/>
      <c r="B229" s="315"/>
      <c r="C229" s="924"/>
      <c r="F229" s="1714">
        <v>43911.625</v>
      </c>
      <c r="G229" s="1715" t="s">
        <v>1200</v>
      </c>
      <c r="H229" s="904" t="s">
        <v>1299</v>
      </c>
      <c r="I229" s="904" t="s">
        <v>1300</v>
      </c>
      <c r="J229" s="1716"/>
      <c r="K229" s="1716"/>
      <c r="P229" s="682"/>
    </row>
    <row r="230">
      <c r="A230" s="40"/>
      <c r="B230" s="315"/>
      <c r="C230" s="924"/>
      <c r="F230" s="1714">
        <v>43912.625</v>
      </c>
      <c r="G230" s="1719" t="s">
        <v>1201</v>
      </c>
      <c r="H230" s="904" t="s">
        <v>1178</v>
      </c>
      <c r="I230" s="904" t="s">
        <v>1314</v>
      </c>
      <c r="J230" s="904" t="s">
        <v>1295</v>
      </c>
      <c r="K230" s="904" t="s">
        <v>1303</v>
      </c>
      <c r="P230" s="682"/>
    </row>
    <row r="231">
      <c r="A231" s="40"/>
      <c r="B231" s="315"/>
      <c r="C231" s="924"/>
      <c r="D231" s="1608"/>
      <c r="E231" s="1616"/>
      <c r="F231" s="1721"/>
      <c r="G231" s="1138" t="s">
        <v>1320</v>
      </c>
      <c r="I231" s="455"/>
      <c r="J231" s="1722">
        <v>43875.0</v>
      </c>
      <c r="Q231" s="682"/>
    </row>
    <row r="232">
      <c r="A232" s="40"/>
      <c r="B232" s="315"/>
      <c r="C232" s="924"/>
      <c r="D232" s="1608"/>
      <c r="E232" s="1616"/>
      <c r="F232" s="1721"/>
      <c r="G232" s="1616"/>
      <c r="H232" s="1616"/>
      <c r="I232" s="1616"/>
      <c r="J232" s="455"/>
      <c r="K232" s="455"/>
      <c r="R232" s="682"/>
    </row>
    <row r="233">
      <c r="A233" s="45"/>
      <c r="B233" s="44"/>
      <c r="C233" s="44"/>
      <c r="D233" s="44"/>
      <c r="E233" s="1723" t="s">
        <v>1321</v>
      </c>
      <c r="F233" s="1724"/>
      <c r="G233" s="898"/>
      <c r="H233" s="898"/>
      <c r="I233" s="898"/>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row>
    <row r="234">
      <c r="A234" s="45"/>
      <c r="B234" s="44"/>
      <c r="C234" s="44"/>
      <c r="D234" s="44"/>
      <c r="E234" s="1171"/>
      <c r="F234" s="1725" t="s">
        <v>736</v>
      </c>
      <c r="G234" s="1726" t="s">
        <v>1322</v>
      </c>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row>
    <row r="235">
      <c r="A235" s="45"/>
      <c r="B235" s="44"/>
      <c r="C235" s="44"/>
      <c r="D235" s="44"/>
      <c r="E235" s="1171"/>
      <c r="F235" s="1727" t="s">
        <v>213</v>
      </c>
      <c r="G235" s="1728" t="s">
        <v>1323</v>
      </c>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row>
    <row r="236">
      <c r="A236" s="45"/>
      <c r="B236" s="44"/>
      <c r="C236" s="44"/>
      <c r="D236" s="44"/>
      <c r="E236" s="1171"/>
      <c r="F236" s="1729"/>
      <c r="G236" s="434"/>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row>
    <row r="237">
      <c r="A237" s="45"/>
      <c r="B237" s="44"/>
      <c r="C237" s="44"/>
      <c r="D237" s="44"/>
      <c r="E237" s="1171"/>
      <c r="F237" s="1729"/>
      <c r="G237" s="434"/>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row>
    <row r="238">
      <c r="A238" s="45"/>
      <c r="B238" s="44"/>
      <c r="C238" s="44"/>
      <c r="D238" s="44"/>
      <c r="E238" s="1171"/>
      <c r="F238" s="1729"/>
      <c r="G238" s="434"/>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row>
    <row r="239">
      <c r="A239" s="45"/>
      <c r="B239" s="44"/>
      <c r="C239" s="44"/>
      <c r="D239" s="44"/>
      <c r="E239" s="1171"/>
      <c r="F239" s="1158"/>
      <c r="G239" s="442"/>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row>
    <row r="240">
      <c r="A240" s="45"/>
      <c r="B240" s="44"/>
      <c r="C240" s="44"/>
      <c r="D240" s="44"/>
      <c r="E240" s="45"/>
      <c r="F240" s="1730"/>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row>
    <row r="241">
      <c r="A241" s="45"/>
      <c r="B241" s="44"/>
      <c r="C241" s="44"/>
      <c r="D241" s="44"/>
      <c r="E241" s="1731" t="s">
        <v>1324</v>
      </c>
      <c r="F241" s="1724"/>
      <c r="G241" s="898"/>
      <c r="H241" s="898"/>
      <c r="I241" s="898"/>
      <c r="J241" s="898"/>
      <c r="K241" s="898"/>
      <c r="L241" s="898"/>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row>
    <row r="242">
      <c r="A242" s="45"/>
      <c r="B242" s="44"/>
      <c r="C242" s="44"/>
      <c r="D242" s="44"/>
      <c r="E242" s="1171"/>
      <c r="F242" s="1732" t="s">
        <v>1221</v>
      </c>
      <c r="G242" s="1733" t="s">
        <v>1222</v>
      </c>
      <c r="H242" s="1734" t="s">
        <v>174</v>
      </c>
      <c r="I242" s="441"/>
      <c r="J242" s="442"/>
      <c r="K242" s="1735" t="s">
        <v>652</v>
      </c>
      <c r="L242" s="1733" t="s">
        <v>1184</v>
      </c>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c r="AY242" s="45"/>
      <c r="AZ242" s="45"/>
      <c r="BA242" s="45"/>
      <c r="BB242" s="45"/>
      <c r="BC242" s="45"/>
      <c r="BD242" s="45"/>
      <c r="BE242" s="45"/>
      <c r="BF242" s="45"/>
      <c r="BG242" s="45"/>
      <c r="BH242" s="45"/>
    </row>
    <row r="243">
      <c r="A243" s="45"/>
      <c r="B243" s="44"/>
      <c r="C243" s="44"/>
      <c r="D243" s="44"/>
      <c r="E243" s="1171"/>
      <c r="F243" s="1736">
        <v>43901.625</v>
      </c>
      <c r="G243" s="1737">
        <v>43913.62430555555</v>
      </c>
      <c r="H243" s="1157" t="s">
        <v>1325</v>
      </c>
      <c r="I243" s="441"/>
      <c r="J243" s="442"/>
      <c r="K243" s="1738" t="s">
        <v>1326</v>
      </c>
      <c r="L243" s="904"/>
      <c r="M243" s="1739" t="s">
        <v>1327</v>
      </c>
      <c r="N243" s="1629"/>
      <c r="O243" s="1629"/>
      <c r="P243" s="1629"/>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c r="AY243" s="45"/>
      <c r="AZ243" s="45"/>
      <c r="BA243" s="45"/>
      <c r="BB243" s="45"/>
      <c r="BC243" s="45"/>
      <c r="BD243" s="45"/>
      <c r="BE243" s="45"/>
      <c r="BF243" s="45"/>
      <c r="BG243" s="45"/>
      <c r="BH243" s="45"/>
    </row>
    <row r="244">
      <c r="A244" s="45"/>
      <c r="B244" s="44"/>
      <c r="C244" s="44"/>
      <c r="D244" s="44"/>
      <c r="E244" s="1171"/>
      <c r="F244" s="1736">
        <v>43901.625</v>
      </c>
      <c r="G244" s="1737">
        <v>43913.62430555555</v>
      </c>
      <c r="H244" s="1157" t="s">
        <v>1328</v>
      </c>
      <c r="I244" s="441"/>
      <c r="J244" s="442"/>
      <c r="K244" s="1738" t="s">
        <v>1329</v>
      </c>
      <c r="L244" s="904"/>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c r="BA244" s="45"/>
      <c r="BB244" s="45"/>
      <c r="BC244" s="45"/>
      <c r="BD244" s="45"/>
      <c r="BE244" s="45"/>
      <c r="BF244" s="45"/>
      <c r="BG244" s="45"/>
      <c r="BH244" s="45"/>
    </row>
    <row r="245">
      <c r="A245" s="45"/>
      <c r="B245" s="44"/>
      <c r="C245" s="44"/>
      <c r="D245" s="44"/>
      <c r="E245" s="1171"/>
      <c r="F245" s="1736">
        <v>43901.625</v>
      </c>
      <c r="G245" s="1737">
        <v>43913.62430555555</v>
      </c>
      <c r="H245" s="1157" t="s">
        <v>1330</v>
      </c>
      <c r="I245" s="441"/>
      <c r="J245" s="442"/>
      <c r="K245" s="1740" t="s">
        <v>1331</v>
      </c>
      <c r="L245" s="1741">
        <v>1.0</v>
      </c>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c r="BA245" s="45"/>
      <c r="BB245" s="45"/>
      <c r="BC245" s="45"/>
      <c r="BD245" s="45"/>
      <c r="BE245" s="45"/>
      <c r="BF245" s="45"/>
      <c r="BG245" s="45"/>
      <c r="BH245" s="45"/>
    </row>
    <row r="246">
      <c r="A246" s="45"/>
      <c r="B246" s="44"/>
      <c r="C246" s="44"/>
      <c r="D246" s="1742"/>
      <c r="E246" s="1743"/>
      <c r="F246" s="1736">
        <v>43901.625</v>
      </c>
      <c r="G246" s="1737">
        <v>43913.62430555555</v>
      </c>
      <c r="H246" s="1157" t="s">
        <v>1332</v>
      </c>
      <c r="I246" s="441"/>
      <c r="J246" s="442"/>
      <c r="K246" s="1738" t="s">
        <v>1333</v>
      </c>
      <c r="L246" s="904"/>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c r="BA246" s="45"/>
      <c r="BB246" s="45"/>
      <c r="BC246" s="45"/>
      <c r="BD246" s="45"/>
      <c r="BE246" s="45"/>
      <c r="BF246" s="45"/>
      <c r="BG246" s="45"/>
      <c r="BH246" s="45"/>
    </row>
    <row r="247">
      <c r="A247" s="45"/>
      <c r="B247" s="44"/>
      <c r="C247" s="44"/>
      <c r="D247" s="1742"/>
      <c r="E247" s="1743"/>
      <c r="F247" s="1736">
        <v>43901.625</v>
      </c>
      <c r="G247" s="1737">
        <v>43913.62430555555</v>
      </c>
      <c r="H247" s="1157" t="s">
        <v>1334</v>
      </c>
      <c r="I247" s="441"/>
      <c r="J247" s="442"/>
      <c r="K247" s="1740" t="s">
        <v>1335</v>
      </c>
      <c r="L247" s="1741">
        <v>1.0</v>
      </c>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c r="BH247" s="45"/>
    </row>
    <row r="248">
      <c r="A248" s="45"/>
      <c r="B248" s="44"/>
      <c r="C248" s="44"/>
      <c r="D248" s="1742"/>
      <c r="E248" s="357"/>
      <c r="F248" s="1730"/>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row>
    <row r="249">
      <c r="A249" s="40"/>
      <c r="B249" s="315"/>
      <c r="C249" s="924"/>
      <c r="D249" s="1608"/>
      <c r="E249" s="1616"/>
      <c r="F249" s="1721"/>
      <c r="G249" s="1616"/>
      <c r="H249" s="1616"/>
      <c r="I249" s="1616"/>
      <c r="J249" s="455"/>
      <c r="K249" s="455"/>
      <c r="R249" s="682"/>
    </row>
    <row r="250">
      <c r="A250" s="40"/>
      <c r="B250" s="315"/>
      <c r="C250" s="924"/>
      <c r="D250" s="1608"/>
      <c r="E250" s="1616"/>
      <c r="F250" s="1721"/>
      <c r="G250" s="1616"/>
      <c r="H250" s="1616"/>
      <c r="I250" s="455"/>
      <c r="J250" s="455"/>
      <c r="K250" s="40"/>
      <c r="L250" s="899"/>
      <c r="M250" s="729"/>
      <c r="Q250" s="682"/>
    </row>
    <row r="251">
      <c r="A251" s="40"/>
      <c r="B251" s="315"/>
      <c r="C251" s="924"/>
      <c r="D251" s="1608"/>
      <c r="E251" s="1616"/>
      <c r="F251" s="1744"/>
      <c r="G251" s="1616"/>
      <c r="H251" s="1616"/>
      <c r="I251" s="455"/>
      <c r="J251" s="455"/>
      <c r="K251" s="40"/>
      <c r="L251" s="899"/>
      <c r="M251" s="729"/>
      <c r="Q251" s="682"/>
    </row>
    <row r="252">
      <c r="A252" s="40"/>
      <c r="B252" s="315"/>
      <c r="C252" s="924"/>
      <c r="D252" s="1608"/>
      <c r="E252" s="1616"/>
      <c r="F252" s="1744"/>
      <c r="G252" s="1616"/>
      <c r="H252" s="1616"/>
      <c r="I252" s="455"/>
      <c r="J252" s="455"/>
      <c r="K252" s="40"/>
      <c r="L252" s="899"/>
      <c r="M252" s="729"/>
      <c r="Q252" s="682"/>
    </row>
    <row r="253">
      <c r="A253" s="40"/>
      <c r="B253" s="315"/>
      <c r="C253" s="924"/>
      <c r="D253" s="1608"/>
      <c r="E253" s="1616"/>
      <c r="F253" s="1744"/>
      <c r="G253" s="1616"/>
      <c r="H253" s="1616"/>
      <c r="I253" s="455"/>
      <c r="J253" s="455"/>
      <c r="K253" s="40"/>
      <c r="L253" s="899"/>
      <c r="M253" s="729"/>
      <c r="Q253" s="682"/>
    </row>
    <row r="254">
      <c r="A254" s="40"/>
      <c r="B254" s="315"/>
      <c r="C254" s="924"/>
      <c r="D254" s="1608"/>
      <c r="E254" s="1616"/>
      <c r="F254" s="1744"/>
      <c r="G254" s="1616"/>
      <c r="H254" s="1616"/>
      <c r="I254" s="455"/>
      <c r="J254" s="455"/>
      <c r="K254" s="40"/>
      <c r="L254" s="899"/>
      <c r="M254" s="729"/>
      <c r="Q254" s="682"/>
    </row>
    <row r="255">
      <c r="A255" s="40"/>
      <c r="B255" s="315"/>
      <c r="C255" s="924"/>
      <c r="D255" s="1548"/>
      <c r="E255" s="40"/>
      <c r="F255" s="40"/>
      <c r="G255" s="40"/>
      <c r="H255" s="40"/>
      <c r="I255" s="40"/>
      <c r="J255" s="40"/>
      <c r="K255" s="40"/>
      <c r="L255" s="899"/>
      <c r="M255" s="729"/>
      <c r="Q255" s="682"/>
    </row>
    <row r="256">
      <c r="A256" s="40"/>
      <c r="B256" s="315"/>
      <c r="C256" s="923" t="s">
        <v>1336</v>
      </c>
      <c r="D256" s="1547"/>
      <c r="E256" s="444"/>
      <c r="F256" s="799"/>
      <c r="G256" s="799"/>
      <c r="H256" s="444"/>
      <c r="I256" s="799"/>
      <c r="J256" s="444"/>
      <c r="K256" s="444"/>
      <c r="L256" s="894"/>
      <c r="M256" s="895" t="s">
        <v>698</v>
      </c>
      <c r="Q256" s="682"/>
    </row>
    <row r="257">
      <c r="A257" s="40"/>
      <c r="B257" s="315"/>
      <c r="C257" s="924"/>
      <c r="D257" s="767" t="s">
        <v>710</v>
      </c>
      <c r="E257" s="1745" t="s">
        <v>1337</v>
      </c>
      <c r="F257" s="1629"/>
      <c r="G257" s="1629"/>
      <c r="H257" s="1629"/>
      <c r="I257" s="1629"/>
      <c r="J257" s="45"/>
      <c r="K257" s="40"/>
      <c r="L257" s="899"/>
      <c r="M257" s="729"/>
      <c r="Q257" s="682"/>
    </row>
    <row r="258">
      <c r="A258" s="40"/>
      <c r="B258" s="315"/>
      <c r="C258" s="924"/>
      <c r="D258" s="767"/>
      <c r="E258" s="45"/>
      <c r="F258" s="800" t="s">
        <v>173</v>
      </c>
      <c r="G258" s="771"/>
      <c r="H258" s="772" t="s">
        <v>174</v>
      </c>
      <c r="I258" s="801"/>
      <c r="J258" s="771"/>
      <c r="K258" s="40"/>
      <c r="L258" s="899"/>
      <c r="M258" s="729"/>
      <c r="Q258" s="682"/>
    </row>
    <row r="259">
      <c r="A259" s="40"/>
      <c r="B259" s="315"/>
      <c r="C259" s="924"/>
      <c r="D259" s="767"/>
      <c r="E259" s="1171"/>
      <c r="F259" s="1689" t="s">
        <v>711</v>
      </c>
      <c r="G259" s="442"/>
      <c r="H259" s="898" t="str">
        <f>vlookup($C256,'01_概要'!$E$86:$K$111,3,false)</f>
        <v>#REF!</v>
      </c>
      <c r="I259" s="898" t="str">
        <f>vlookup($C256,'01_概要'!$E$86:$K$111,4,false)</f>
        <v>#REF!</v>
      </c>
      <c r="J259" s="442"/>
      <c r="K259" s="40"/>
      <c r="L259" s="899"/>
      <c r="M259" s="729"/>
      <c r="Q259" s="682"/>
    </row>
    <row r="260">
      <c r="A260" s="40"/>
      <c r="B260" s="315"/>
      <c r="C260" s="924"/>
      <c r="D260" s="767"/>
      <c r="E260" s="1171"/>
      <c r="F260" s="1689" t="s">
        <v>22</v>
      </c>
      <c r="G260" s="442"/>
      <c r="H260" s="1746" t="str">
        <f>C256</f>
        <v>【上級】おまえなんかドガーンだ!（ランボ）</v>
      </c>
      <c r="J260" s="434"/>
      <c r="K260" s="40"/>
      <c r="L260" s="899"/>
      <c r="M260" s="729"/>
      <c r="Q260" s="682"/>
    </row>
    <row r="261">
      <c r="A261" s="40"/>
      <c r="B261" s="315"/>
      <c r="C261" s="924"/>
      <c r="D261" s="767"/>
      <c r="E261" s="1171"/>
      <c r="F261" s="1747" t="s">
        <v>728</v>
      </c>
      <c r="G261" s="434"/>
      <c r="H261" s="1748" t="b">
        <v>0</v>
      </c>
      <c r="I261" s="813" t="s">
        <v>1228</v>
      </c>
      <c r="J261" s="64"/>
      <c r="K261" s="40"/>
      <c r="L261" s="899"/>
      <c r="M261" s="729"/>
      <c r="Q261" s="682"/>
    </row>
    <row r="262">
      <c r="A262" s="40"/>
      <c r="B262" s="315"/>
      <c r="C262" s="924"/>
      <c r="D262" s="767"/>
      <c r="E262" s="1171"/>
      <c r="G262" s="434"/>
      <c r="H262" s="1748" t="b">
        <v>0</v>
      </c>
      <c r="I262" s="1748" t="s">
        <v>1233</v>
      </c>
      <c r="J262" s="1748"/>
      <c r="K262" s="40"/>
      <c r="L262" s="899"/>
      <c r="M262" s="729"/>
      <c r="Q262" s="682"/>
    </row>
    <row r="263">
      <c r="A263" s="40"/>
      <c r="B263" s="315"/>
      <c r="C263" s="924"/>
      <c r="D263" s="767"/>
      <c r="E263" s="1171"/>
      <c r="F263" s="441"/>
      <c r="G263" s="442"/>
      <c r="H263" s="1748" t="b">
        <v>1</v>
      </c>
      <c r="I263" s="813" t="s">
        <v>733</v>
      </c>
      <c r="J263" s="64"/>
      <c r="K263" s="40"/>
      <c r="L263" s="899"/>
      <c r="M263" s="729"/>
      <c r="Q263" s="682"/>
    </row>
    <row r="264">
      <c r="A264" s="40"/>
      <c r="B264" s="315"/>
      <c r="C264" s="924"/>
      <c r="D264" s="767"/>
      <c r="E264" s="1171"/>
      <c r="F264" s="1689" t="s">
        <v>176</v>
      </c>
      <c r="G264" s="442"/>
      <c r="H264" s="1557" t="str">
        <f>vlookup(C256,'01_概要'!$E$86:$K$111,6,false)</f>
        <v>#REF!</v>
      </c>
      <c r="I264" s="1558" t="s">
        <v>177</v>
      </c>
      <c r="J264" s="1559" t="str">
        <f>vlookup(C256,'01_概要'!$E$86:$K$111,7,false)</f>
        <v>#REF!</v>
      </c>
      <c r="K264" s="40"/>
      <c r="L264" s="899"/>
      <c r="M264" s="729"/>
      <c r="Q264" s="682"/>
    </row>
    <row r="265">
      <c r="A265" s="40"/>
      <c r="B265" s="315"/>
      <c r="C265" s="924"/>
      <c r="D265" s="767"/>
      <c r="E265" s="1171"/>
      <c r="F265" s="1689" t="s">
        <v>724</v>
      </c>
      <c r="G265" s="442"/>
      <c r="H265" s="898" t="s">
        <v>1272</v>
      </c>
      <c r="I265" s="441"/>
      <c r="J265" s="442"/>
      <c r="K265" s="40"/>
      <c r="L265" s="899"/>
      <c r="M265" s="729"/>
      <c r="Q265" s="682"/>
    </row>
    <row r="266">
      <c r="A266" s="40"/>
      <c r="B266" s="315"/>
      <c r="C266" s="924"/>
      <c r="D266" s="767"/>
      <c r="E266" s="1171"/>
      <c r="F266" s="1689" t="s">
        <v>726</v>
      </c>
      <c r="G266" s="442"/>
      <c r="H266" s="815" t="s">
        <v>1338</v>
      </c>
      <c r="I266" s="63"/>
      <c r="J266" s="64"/>
      <c r="K266" s="1516"/>
      <c r="L266" s="899"/>
      <c r="M266" s="729"/>
      <c r="Q266" s="682"/>
    </row>
    <row r="267">
      <c r="A267" s="40"/>
      <c r="B267" s="315"/>
      <c r="C267" s="924"/>
      <c r="D267" s="767"/>
      <c r="E267" s="1171"/>
      <c r="F267" s="1692" t="s">
        <v>207</v>
      </c>
      <c r="G267" s="1693">
        <v>100120.0</v>
      </c>
      <c r="H267" s="1694" t="s">
        <v>723</v>
      </c>
      <c r="I267" s="1695" t="s">
        <v>1339</v>
      </c>
      <c r="J267" s="442"/>
      <c r="K267" s="293"/>
      <c r="L267" s="899"/>
      <c r="M267" s="729"/>
      <c r="Q267" s="682"/>
    </row>
    <row r="268">
      <c r="A268" s="40"/>
      <c r="B268" s="315"/>
      <c r="C268" s="924"/>
      <c r="D268" s="1548"/>
      <c r="E268" s="40"/>
      <c r="F268" s="40"/>
      <c r="G268" s="40"/>
      <c r="H268" s="40"/>
      <c r="I268" s="40"/>
      <c r="J268" s="40"/>
      <c r="K268" s="40"/>
      <c r="L268" s="899"/>
      <c r="M268" s="729"/>
      <c r="Q268" s="682"/>
    </row>
    <row r="269">
      <c r="A269" s="40"/>
      <c r="B269" s="315"/>
      <c r="C269" s="924"/>
      <c r="D269" s="1548"/>
      <c r="E269" s="40"/>
      <c r="F269" s="40"/>
      <c r="G269" s="40"/>
      <c r="H269" s="40"/>
      <c r="I269" s="40"/>
      <c r="J269" s="40"/>
      <c r="K269" s="40"/>
      <c r="L269" s="899"/>
      <c r="M269" s="729"/>
      <c r="Q269" s="682"/>
    </row>
    <row r="270">
      <c r="A270" s="40"/>
      <c r="B270" s="315"/>
      <c r="C270" s="924"/>
      <c r="D270" s="1697" t="s">
        <v>731</v>
      </c>
      <c r="E270" s="1698" t="s">
        <v>1340</v>
      </c>
      <c r="F270" s="459"/>
      <c r="G270" s="455"/>
      <c r="H270" s="45"/>
      <c r="I270" s="40"/>
      <c r="J270" s="40"/>
      <c r="K270" s="40"/>
      <c r="L270" s="899"/>
      <c r="M270" s="729"/>
      <c r="Q270" s="682"/>
    </row>
    <row r="271">
      <c r="A271" s="40"/>
      <c r="B271" s="315"/>
      <c r="C271" s="924"/>
      <c r="D271" s="1699"/>
      <c r="E271" s="1749" t="s">
        <v>1341</v>
      </c>
      <c r="F271" s="1629"/>
      <c r="G271" s="45"/>
      <c r="H271" s="45"/>
      <c r="I271" s="40"/>
      <c r="J271" s="40"/>
      <c r="K271" s="40"/>
      <c r="L271" s="899"/>
      <c r="M271" s="729"/>
      <c r="Q271" s="682"/>
    </row>
    <row r="272">
      <c r="A272" s="40"/>
      <c r="B272" s="315"/>
      <c r="C272" s="924"/>
      <c r="D272" s="1699"/>
      <c r="E272" s="45"/>
      <c r="F272" s="45"/>
      <c r="G272" s="45"/>
      <c r="H272" s="45"/>
      <c r="I272" s="40"/>
      <c r="J272" s="40"/>
      <c r="K272" s="40"/>
      <c r="L272" s="899"/>
      <c r="M272" s="729"/>
      <c r="Q272" s="682"/>
    </row>
    <row r="273">
      <c r="A273" s="40"/>
      <c r="B273" s="315"/>
      <c r="C273" s="924"/>
      <c r="D273" s="1697" t="s">
        <v>174</v>
      </c>
      <c r="E273" s="908" t="s">
        <v>1342</v>
      </c>
      <c r="F273" s="746"/>
      <c r="G273" s="746"/>
      <c r="H273" s="746"/>
      <c r="I273" s="40"/>
      <c r="J273" s="40"/>
      <c r="K273" s="40"/>
      <c r="L273" s="899"/>
      <c r="M273" s="729"/>
      <c r="Q273" s="682"/>
    </row>
    <row r="274">
      <c r="A274" s="40"/>
      <c r="B274" s="315"/>
      <c r="C274" s="924"/>
      <c r="D274" s="1608"/>
      <c r="E274" s="293" t="s">
        <v>1343</v>
      </c>
      <c r="F274" s="40"/>
      <c r="G274" s="40"/>
      <c r="H274" s="40"/>
      <c r="I274" s="40"/>
      <c r="J274" s="40"/>
      <c r="K274" s="40"/>
      <c r="L274" s="899"/>
      <c r="M274" s="729"/>
      <c r="Q274" s="682"/>
    </row>
    <row r="275">
      <c r="A275" s="40"/>
      <c r="B275" s="315"/>
      <c r="C275" s="924"/>
      <c r="D275" s="1608"/>
      <c r="E275" s="293" t="s">
        <v>1344</v>
      </c>
      <c r="I275" s="40"/>
      <c r="J275" s="40"/>
      <c r="K275" s="40"/>
      <c r="L275" s="899"/>
      <c r="M275" s="729"/>
      <c r="Q275" s="682"/>
    </row>
    <row r="276">
      <c r="A276" s="40"/>
      <c r="B276" s="315"/>
      <c r="C276" s="924"/>
      <c r="D276" s="1608"/>
      <c r="E276" s="1750" t="s">
        <v>1345</v>
      </c>
      <c r="F276" s="1710"/>
      <c r="G276" s="1710"/>
      <c r="H276" s="1138"/>
      <c r="I276" s="40"/>
      <c r="J276" s="40"/>
      <c r="K276" s="40"/>
      <c r="L276" s="899"/>
      <c r="M276" s="729"/>
      <c r="Q276" s="682"/>
    </row>
    <row r="277">
      <c r="A277" s="40"/>
      <c r="B277" s="315"/>
      <c r="C277" s="924"/>
      <c r="D277" s="1137" t="s">
        <v>3</v>
      </c>
      <c r="E277" s="1138" t="s">
        <v>1346</v>
      </c>
      <c r="F277" s="1616"/>
      <c r="G277" s="1616"/>
      <c r="H277" s="1616"/>
      <c r="I277" s="40"/>
      <c r="J277" s="40"/>
      <c r="K277" s="40"/>
      <c r="L277" s="899"/>
      <c r="M277" s="729"/>
      <c r="Q277" s="682"/>
    </row>
    <row r="278" ht="16.5" customHeight="1">
      <c r="A278" s="40"/>
      <c r="B278" s="315"/>
      <c r="C278" s="924"/>
      <c r="D278" s="1608"/>
      <c r="E278" s="1751"/>
      <c r="F278" s="1710"/>
      <c r="G278" s="1752" t="s">
        <v>1347</v>
      </c>
      <c r="H278" s="1616"/>
      <c r="I278" s="40"/>
      <c r="J278" s="40"/>
      <c r="K278" s="40"/>
      <c r="L278" s="899"/>
      <c r="M278" s="729"/>
      <c r="Q278" s="682"/>
    </row>
    <row r="279" ht="16.5" customHeight="1">
      <c r="A279" s="40"/>
      <c r="B279" s="315"/>
      <c r="C279" s="924"/>
      <c r="D279" s="1138" t="s">
        <v>1244</v>
      </c>
      <c r="E279" s="1666"/>
      <c r="F279" s="1667"/>
      <c r="G279" s="45"/>
      <c r="H279" s="455"/>
      <c r="I279" s="40"/>
      <c r="J279" s="40"/>
      <c r="K279" s="1668"/>
      <c r="L279" s="516"/>
      <c r="M279" s="729"/>
      <c r="P279" s="446" t="s">
        <v>1348</v>
      </c>
      <c r="Q279" s="682"/>
    </row>
    <row r="280" ht="16.5" customHeight="1">
      <c r="A280" s="40"/>
      <c r="B280" s="315"/>
      <c r="C280" s="924"/>
      <c r="D280" s="1608"/>
      <c r="E280" s="1666"/>
      <c r="F280" s="1669" t="s">
        <v>473</v>
      </c>
      <c r="G280" s="63"/>
      <c r="H280" s="64"/>
      <c r="I280" s="1621" t="s">
        <v>1223</v>
      </c>
      <c r="J280" s="1621" t="s">
        <v>713</v>
      </c>
      <c r="K280" s="1621" t="s">
        <v>1184</v>
      </c>
      <c r="L280" s="1620" t="s">
        <v>3</v>
      </c>
      <c r="M280" s="63"/>
      <c r="N280" s="64"/>
      <c r="P280" s="1753" t="str">
        <f>HYPERLINK("https://docs.google.com/spreadsheets/d/1Cynm2AaqEywGEb0tOZpaBuR_jLi5T1KW13G1iwmXNIk/edit#gid=1583796939","ランボ覚醒個数（FIX）")</f>
        <v>ランボ覚醒個数（FIX）</v>
      </c>
      <c r="Q280" s="682"/>
    </row>
    <row r="281">
      <c r="A281" s="40"/>
      <c r="B281" s="315"/>
      <c r="C281" s="924"/>
      <c r="D281" s="1608"/>
      <c r="E281" s="1666"/>
      <c r="F281" s="1670" t="s">
        <v>1349</v>
      </c>
      <c r="G281" s="898"/>
      <c r="H281" s="904"/>
      <c r="I281" s="1671" t="s">
        <v>1350</v>
      </c>
      <c r="J281" s="1672"/>
      <c r="K281" s="1672"/>
      <c r="L281" s="1673"/>
      <c r="M281" s="1543"/>
      <c r="N281" s="1543"/>
      <c r="Q281" s="682"/>
    </row>
    <row r="282" ht="16.5" customHeight="1">
      <c r="A282" s="40"/>
      <c r="B282" s="315"/>
      <c r="C282" s="924"/>
      <c r="D282" s="1608"/>
      <c r="E282" s="1666"/>
      <c r="F282" s="1670" t="s">
        <v>1349</v>
      </c>
      <c r="G282" s="898"/>
      <c r="H282" s="904"/>
      <c r="I282" s="1671" t="s">
        <v>1351</v>
      </c>
      <c r="J282" s="1672"/>
      <c r="K282" s="1672"/>
      <c r="L282" s="1673"/>
      <c r="M282" s="1543"/>
      <c r="N282" s="1543"/>
      <c r="Q282" s="682"/>
    </row>
    <row r="283" ht="16.5" customHeight="1">
      <c r="A283" s="40"/>
      <c r="B283" s="315"/>
      <c r="C283" s="924"/>
      <c r="D283" s="1608"/>
      <c r="E283" s="1666"/>
      <c r="F283" s="1670" t="s">
        <v>1352</v>
      </c>
      <c r="G283" s="898"/>
      <c r="H283" s="904"/>
      <c r="I283" s="1671" t="s">
        <v>1353</v>
      </c>
      <c r="J283" s="1672"/>
      <c r="K283" s="1672"/>
      <c r="L283" s="1673"/>
      <c r="M283" s="1543"/>
      <c r="N283" s="1543"/>
      <c r="Q283" s="682"/>
    </row>
    <row r="284" ht="16.5" customHeight="1">
      <c r="A284" s="40"/>
      <c r="B284" s="315"/>
      <c r="C284" s="924"/>
      <c r="D284" s="1608"/>
      <c r="E284" s="1666"/>
      <c r="F284" s="1670" t="s">
        <v>1354</v>
      </c>
      <c r="G284" s="898"/>
      <c r="H284" s="904"/>
      <c r="I284" s="1671" t="s">
        <v>1355</v>
      </c>
      <c r="J284" s="1672"/>
      <c r="K284" s="1672"/>
      <c r="L284" s="1543"/>
      <c r="M284" s="1543"/>
      <c r="N284" s="1543"/>
      <c r="Q284" s="682"/>
    </row>
    <row r="285" ht="16.5" customHeight="1">
      <c r="A285" s="40"/>
      <c r="B285" s="315"/>
      <c r="C285" s="924"/>
      <c r="D285" s="1608"/>
      <c r="E285" s="1666"/>
      <c r="F285" s="1670" t="s">
        <v>1356</v>
      </c>
      <c r="G285" s="898"/>
      <c r="H285" s="904"/>
      <c r="I285" s="1671" t="s">
        <v>1357</v>
      </c>
      <c r="J285" s="1672"/>
      <c r="K285" s="1672"/>
      <c r="L285" s="1543"/>
      <c r="M285" s="1543"/>
      <c r="N285" s="1543"/>
      <c r="Q285" s="682"/>
    </row>
    <row r="286">
      <c r="A286" s="40"/>
      <c r="B286" s="315"/>
      <c r="C286" s="924"/>
      <c r="D286" s="1608"/>
      <c r="E286" s="1666"/>
      <c r="F286" s="1670" t="s">
        <v>1358</v>
      </c>
      <c r="G286" s="898"/>
      <c r="H286" s="904"/>
      <c r="I286" s="1671" t="s">
        <v>1359</v>
      </c>
      <c r="J286" s="1672"/>
      <c r="K286" s="1672"/>
      <c r="L286" s="1543"/>
      <c r="M286" s="1543"/>
      <c r="N286" s="1543"/>
      <c r="Q286" s="682"/>
    </row>
    <row r="287" ht="16.5" customHeight="1">
      <c r="A287" s="40"/>
      <c r="B287" s="315"/>
      <c r="C287" s="924"/>
      <c r="D287" s="1608"/>
      <c r="E287" s="1666"/>
      <c r="F287" s="1670" t="s">
        <v>1360</v>
      </c>
      <c r="G287" s="898"/>
      <c r="H287" s="904"/>
      <c r="I287" s="1671" t="s">
        <v>1361</v>
      </c>
      <c r="J287" s="1672"/>
      <c r="K287" s="1672"/>
      <c r="L287" s="1543"/>
      <c r="M287" s="1543"/>
      <c r="N287" s="1543"/>
      <c r="Q287" s="682"/>
    </row>
    <row r="288" ht="16.5" customHeight="1">
      <c r="A288" s="40"/>
      <c r="B288" s="315"/>
      <c r="C288" s="924"/>
      <c r="D288" s="1608"/>
      <c r="E288" s="1666"/>
      <c r="F288" s="1670" t="s">
        <v>1362</v>
      </c>
      <c r="G288" s="898"/>
      <c r="H288" s="904"/>
      <c r="I288" s="1671" t="s">
        <v>1363</v>
      </c>
      <c r="J288" s="1672"/>
      <c r="K288" s="1672"/>
      <c r="L288" s="1543"/>
      <c r="M288" s="1543"/>
      <c r="N288" s="1543"/>
      <c r="Q288" s="682"/>
    </row>
    <row r="289" ht="16.5" customHeight="1">
      <c r="A289" s="40"/>
      <c r="B289" s="315"/>
      <c r="C289" s="924"/>
      <c r="D289" s="1608"/>
      <c r="E289" s="1666"/>
      <c r="F289" s="1670" t="s">
        <v>1364</v>
      </c>
      <c r="G289" s="898"/>
      <c r="H289" s="904"/>
      <c r="I289" s="1671" t="s">
        <v>1365</v>
      </c>
      <c r="J289" s="1672"/>
      <c r="K289" s="1672"/>
      <c r="L289" s="1543"/>
      <c r="M289" s="1543"/>
      <c r="N289" s="1543"/>
      <c r="Q289" s="682"/>
    </row>
    <row r="290" ht="16.5" customHeight="1">
      <c r="A290" s="40"/>
      <c r="B290" s="315"/>
      <c r="C290" s="924"/>
      <c r="D290" s="1608"/>
      <c r="E290" s="1666"/>
      <c r="F290" s="1670" t="s">
        <v>1366</v>
      </c>
      <c r="G290" s="898"/>
      <c r="H290" s="904"/>
      <c r="I290" s="1671" t="s">
        <v>1367</v>
      </c>
      <c r="J290" s="1672"/>
      <c r="K290" s="1672"/>
      <c r="L290" s="1543"/>
      <c r="M290" s="1543"/>
      <c r="N290" s="1543"/>
      <c r="Q290" s="682"/>
    </row>
    <row r="291" ht="16.5" customHeight="1">
      <c r="A291" s="40"/>
      <c r="B291" s="315"/>
      <c r="C291" s="924"/>
      <c r="D291" s="1608"/>
      <c r="E291" s="1666"/>
      <c r="F291" s="1670" t="s">
        <v>1368</v>
      </c>
      <c r="G291" s="898"/>
      <c r="H291" s="904"/>
      <c r="I291" s="1671" t="s">
        <v>1369</v>
      </c>
      <c r="J291" s="1672"/>
      <c r="K291" s="1672"/>
      <c r="L291" s="1543"/>
      <c r="M291" s="1543"/>
      <c r="N291" s="1543"/>
      <c r="Q291" s="682"/>
    </row>
    <row r="292" ht="16.5" customHeight="1">
      <c r="A292" s="40"/>
      <c r="B292" s="315"/>
      <c r="C292" s="924"/>
      <c r="D292" s="1608"/>
      <c r="E292" s="1666"/>
      <c r="F292" s="1670" t="s">
        <v>1370</v>
      </c>
      <c r="G292" s="898"/>
      <c r="H292" s="904"/>
      <c r="I292" s="1754"/>
      <c r="J292" s="1672"/>
      <c r="K292" s="1672"/>
      <c r="L292" s="1543"/>
      <c r="M292" s="1543"/>
      <c r="N292" s="1543"/>
      <c r="Q292" s="682"/>
    </row>
    <row r="293" ht="16.5" customHeight="1">
      <c r="A293" s="40"/>
      <c r="B293" s="315"/>
      <c r="C293" s="924"/>
      <c r="D293" s="1608"/>
      <c r="E293" s="1666"/>
      <c r="F293" s="1670" t="s">
        <v>1371</v>
      </c>
      <c r="G293" s="898"/>
      <c r="H293" s="904"/>
      <c r="I293" s="1671" t="s">
        <v>1372</v>
      </c>
      <c r="J293" s="1672"/>
      <c r="K293" s="1672"/>
      <c r="L293" s="1543"/>
      <c r="M293" s="1543"/>
      <c r="N293" s="1543"/>
      <c r="Q293" s="682"/>
    </row>
    <row r="294" ht="16.5" customHeight="1">
      <c r="A294" s="40"/>
      <c r="B294" s="315"/>
      <c r="C294" s="924"/>
      <c r="D294" s="1608"/>
      <c r="E294" s="1666"/>
      <c r="F294" s="1670" t="s">
        <v>1373</v>
      </c>
      <c r="G294" s="898"/>
      <c r="H294" s="904"/>
      <c r="I294" s="1671" t="s">
        <v>1374</v>
      </c>
      <c r="J294" s="1672"/>
      <c r="K294" s="1672"/>
      <c r="L294" s="1543"/>
      <c r="M294" s="1543"/>
      <c r="N294" s="1543"/>
      <c r="Q294" s="682"/>
    </row>
    <row r="295">
      <c r="A295" s="40"/>
      <c r="B295" s="315"/>
      <c r="C295" s="924"/>
      <c r="D295" s="1608"/>
      <c r="E295" s="1666"/>
      <c r="F295" s="1670" t="s">
        <v>1375</v>
      </c>
      <c r="G295" s="898"/>
      <c r="H295" s="904"/>
      <c r="I295" s="1671" t="s">
        <v>1376</v>
      </c>
      <c r="J295" s="1672"/>
      <c r="K295" s="1672"/>
      <c r="L295" s="1543"/>
      <c r="M295" s="1543"/>
      <c r="N295" s="1543"/>
      <c r="Q295" s="682"/>
    </row>
    <row r="296" ht="16.5" customHeight="1">
      <c r="A296" s="40"/>
      <c r="B296" s="315"/>
      <c r="C296" s="924"/>
      <c r="D296" s="1138" t="s">
        <v>1377</v>
      </c>
      <c r="E296" s="1666"/>
      <c r="F296" s="1670" t="s">
        <v>1378</v>
      </c>
      <c r="G296" s="898"/>
      <c r="H296" s="904"/>
      <c r="I296" s="1671" t="s">
        <v>1379</v>
      </c>
      <c r="J296" s="1672"/>
      <c r="K296" s="1672"/>
      <c r="L296" s="1673" t="s">
        <v>1380</v>
      </c>
      <c r="M296" s="1543"/>
      <c r="N296" s="1543"/>
      <c r="Q296" s="682"/>
    </row>
    <row r="297">
      <c r="A297" s="40"/>
      <c r="B297" s="315"/>
      <c r="C297" s="924"/>
      <c r="D297" s="1138" t="s">
        <v>1377</v>
      </c>
      <c r="E297" s="1666"/>
      <c r="F297" s="1670" t="s">
        <v>1381</v>
      </c>
      <c r="G297" s="898"/>
      <c r="H297" s="904"/>
      <c r="I297" s="1671" t="s">
        <v>1382</v>
      </c>
      <c r="J297" s="1672"/>
      <c r="K297" s="1672"/>
      <c r="L297" s="1543"/>
      <c r="M297" s="1543"/>
      <c r="N297" s="1543"/>
      <c r="Q297" s="682"/>
    </row>
    <row r="298">
      <c r="A298" s="40"/>
      <c r="B298" s="315"/>
      <c r="C298" s="924"/>
      <c r="D298" s="1138" t="s">
        <v>1377</v>
      </c>
      <c r="E298" s="1666"/>
      <c r="F298" s="1670" t="s">
        <v>1383</v>
      </c>
      <c r="G298" s="898"/>
      <c r="H298" s="904"/>
      <c r="I298" s="1671" t="s">
        <v>1384</v>
      </c>
      <c r="J298" s="1672"/>
      <c r="K298" s="1672"/>
      <c r="L298" s="1543"/>
      <c r="M298" s="1543"/>
      <c r="N298" s="1543"/>
      <c r="Q298" s="682"/>
    </row>
    <row r="299">
      <c r="A299" s="40"/>
      <c r="B299" s="315"/>
      <c r="C299" s="924"/>
      <c r="D299" s="1138" t="s">
        <v>1377</v>
      </c>
      <c r="E299" s="1666"/>
      <c r="F299" s="1670" t="s">
        <v>1385</v>
      </c>
      <c r="G299" s="898"/>
      <c r="H299" s="904"/>
      <c r="I299" s="1671" t="s">
        <v>1382</v>
      </c>
      <c r="J299" s="1672"/>
      <c r="K299" s="1672"/>
      <c r="L299" s="1543"/>
      <c r="M299" s="1543"/>
      <c r="N299" s="1543"/>
      <c r="Q299" s="682"/>
    </row>
    <row r="300">
      <c r="A300" s="40"/>
      <c r="B300" s="315"/>
      <c r="C300" s="924"/>
      <c r="D300" s="1138" t="s">
        <v>1377</v>
      </c>
      <c r="E300" s="1666"/>
      <c r="F300" s="1670" t="s">
        <v>1386</v>
      </c>
      <c r="G300" s="898"/>
      <c r="H300" s="904"/>
      <c r="I300" s="1671" t="s">
        <v>1387</v>
      </c>
      <c r="J300" s="1672"/>
      <c r="K300" s="1672"/>
      <c r="L300" s="1543"/>
      <c r="M300" s="1543"/>
      <c r="N300" s="1543"/>
      <c r="Q300" s="682"/>
    </row>
    <row r="301">
      <c r="A301" s="40"/>
      <c r="B301" s="315"/>
      <c r="C301" s="924"/>
      <c r="D301" s="1138" t="s">
        <v>1377</v>
      </c>
      <c r="E301" s="1666"/>
      <c r="F301" s="1670" t="s">
        <v>1388</v>
      </c>
      <c r="G301" s="898"/>
      <c r="H301" s="904"/>
      <c r="I301" s="1671" t="s">
        <v>1389</v>
      </c>
      <c r="J301" s="1672"/>
      <c r="K301" s="1672"/>
      <c r="L301" s="1543"/>
      <c r="M301" s="1543"/>
      <c r="N301" s="1543"/>
      <c r="Q301" s="682"/>
    </row>
    <row r="302">
      <c r="A302" s="40"/>
      <c r="B302" s="315"/>
      <c r="C302" s="924"/>
      <c r="D302" s="1138" t="s">
        <v>1377</v>
      </c>
      <c r="E302" s="1666"/>
      <c r="F302" s="1670" t="s">
        <v>1390</v>
      </c>
      <c r="G302" s="898"/>
      <c r="H302" s="904"/>
      <c r="I302" s="1671" t="s">
        <v>1391</v>
      </c>
      <c r="J302" s="1672"/>
      <c r="K302" s="1672"/>
      <c r="L302" s="1543"/>
      <c r="M302" s="1543"/>
      <c r="N302" s="1543"/>
      <c r="Q302" s="682"/>
    </row>
    <row r="303">
      <c r="A303" s="40"/>
      <c r="B303" s="315"/>
      <c r="C303" s="924"/>
      <c r="D303" s="1138" t="s">
        <v>1377</v>
      </c>
      <c r="E303" s="1666"/>
      <c r="F303" s="1670" t="s">
        <v>1392</v>
      </c>
      <c r="G303" s="898"/>
      <c r="H303" s="904"/>
      <c r="I303" s="1671" t="s">
        <v>1393</v>
      </c>
      <c r="J303" s="1672"/>
      <c r="K303" s="1672"/>
      <c r="L303" s="1543"/>
      <c r="M303" s="1543"/>
      <c r="N303" s="1543"/>
      <c r="Q303" s="682"/>
    </row>
    <row r="304" ht="16.5" customHeight="1">
      <c r="A304" s="40"/>
      <c r="B304" s="315"/>
      <c r="C304" s="924"/>
      <c r="D304" s="1138" t="s">
        <v>1377</v>
      </c>
      <c r="E304" s="1666"/>
      <c r="F304" s="1670" t="s">
        <v>1394</v>
      </c>
      <c r="G304" s="898"/>
      <c r="H304" s="904"/>
      <c r="I304" s="1671" t="s">
        <v>1379</v>
      </c>
      <c r="J304" s="1672"/>
      <c r="K304" s="1672"/>
      <c r="L304" s="1543"/>
      <c r="M304" s="1543"/>
      <c r="N304" s="1543"/>
      <c r="Q304" s="682"/>
    </row>
    <row r="305" ht="16.5" customHeight="1">
      <c r="A305" s="40"/>
      <c r="B305" s="315"/>
      <c r="C305" s="924"/>
      <c r="D305" s="1138" t="s">
        <v>1377</v>
      </c>
      <c r="E305" s="1666"/>
      <c r="F305" s="1670" t="s">
        <v>1395</v>
      </c>
      <c r="G305" s="898"/>
      <c r="H305" s="904"/>
      <c r="I305" s="1671" t="s">
        <v>1396</v>
      </c>
      <c r="J305" s="1672"/>
      <c r="K305" s="1672"/>
      <c r="L305" s="1543"/>
      <c r="M305" s="1543"/>
      <c r="N305" s="1543"/>
      <c r="Q305" s="682"/>
    </row>
    <row r="306" ht="16.5" customHeight="1">
      <c r="A306" s="40"/>
      <c r="B306" s="315"/>
      <c r="C306" s="924"/>
      <c r="D306" s="1138" t="s">
        <v>1377</v>
      </c>
      <c r="E306" s="1666"/>
      <c r="F306" s="1670" t="s">
        <v>1397</v>
      </c>
      <c r="G306" s="898"/>
      <c r="H306" s="904"/>
      <c r="I306" s="1671" t="s">
        <v>1398</v>
      </c>
      <c r="J306" s="1672"/>
      <c r="K306" s="1672"/>
      <c r="L306" s="1543"/>
      <c r="M306" s="1543"/>
      <c r="N306" s="1543"/>
      <c r="Q306" s="682"/>
    </row>
    <row r="307" ht="16.5" customHeight="1">
      <c r="A307" s="40"/>
      <c r="B307" s="315"/>
      <c r="C307" s="924"/>
      <c r="D307" s="1138" t="s">
        <v>1377</v>
      </c>
      <c r="E307" s="1666"/>
      <c r="F307" s="1670" t="s">
        <v>1399</v>
      </c>
      <c r="G307" s="898"/>
      <c r="H307" s="904"/>
      <c r="I307" s="1671" t="s">
        <v>1400</v>
      </c>
      <c r="J307" s="1672"/>
      <c r="K307" s="1672"/>
      <c r="L307" s="1543"/>
      <c r="M307" s="1543"/>
      <c r="N307" s="1543"/>
      <c r="Q307" s="682"/>
    </row>
    <row r="308">
      <c r="A308" s="40"/>
      <c r="B308" s="315"/>
      <c r="C308" s="924"/>
      <c r="D308" s="1138" t="s">
        <v>1377</v>
      </c>
      <c r="E308" s="1666"/>
      <c r="F308" s="1670" t="s">
        <v>1401</v>
      </c>
      <c r="G308" s="898"/>
      <c r="H308" s="904"/>
      <c r="I308" s="1671" t="s">
        <v>1402</v>
      </c>
      <c r="J308" s="1672"/>
      <c r="K308" s="1672"/>
      <c r="L308" s="1543"/>
      <c r="M308" s="1543"/>
      <c r="N308" s="1543"/>
      <c r="Q308" s="682"/>
    </row>
    <row r="309">
      <c r="A309" s="40"/>
      <c r="B309" s="315"/>
      <c r="C309" s="924"/>
      <c r="D309" s="1608"/>
      <c r="E309" s="455"/>
      <c r="F309" s="746"/>
      <c r="G309" s="45"/>
      <c r="H309" s="45"/>
      <c r="I309" s="455"/>
      <c r="J309" s="455"/>
      <c r="K309" s="455"/>
      <c r="L309" s="899"/>
      <c r="M309" s="899"/>
      <c r="N309" s="899"/>
      <c r="Q309" s="682"/>
    </row>
    <row r="310">
      <c r="A310" s="40"/>
      <c r="B310" s="315"/>
      <c r="C310" s="924"/>
      <c r="D310" s="1755" t="s">
        <v>1403</v>
      </c>
      <c r="E310" s="1756"/>
      <c r="F310" s="1757"/>
      <c r="G310" s="1758"/>
      <c r="H310" s="1758"/>
      <c r="I310" s="1759"/>
      <c r="J310" s="1759"/>
      <c r="K310" s="1759"/>
      <c r="L310" s="1760"/>
      <c r="M310" s="1760"/>
      <c r="N310" s="899"/>
      <c r="Q310" s="682"/>
    </row>
    <row r="311">
      <c r="A311" s="40"/>
      <c r="B311" s="315"/>
      <c r="C311" s="924"/>
      <c r="D311" s="1608"/>
      <c r="E311" s="455"/>
      <c r="F311" s="800" t="s">
        <v>173</v>
      </c>
      <c r="G311" s="771"/>
      <c r="H311" s="772" t="s">
        <v>174</v>
      </c>
      <c r="I311" s="801"/>
      <c r="J311" s="771"/>
      <c r="K311" s="455"/>
      <c r="L311" s="899"/>
      <c r="M311" s="899"/>
      <c r="N311" s="899"/>
      <c r="Q311" s="682"/>
    </row>
    <row r="312">
      <c r="A312" s="40"/>
      <c r="B312" s="315"/>
      <c r="C312" s="924"/>
      <c r="D312" s="1608"/>
      <c r="E312" s="455"/>
      <c r="F312" s="1761" t="s">
        <v>728</v>
      </c>
      <c r="G312" s="64"/>
      <c r="H312" s="1748" t="b">
        <v>1</v>
      </c>
      <c r="I312" s="813" t="s">
        <v>735</v>
      </c>
      <c r="J312" s="64"/>
      <c r="K312" s="455"/>
      <c r="L312" s="899"/>
      <c r="M312" s="899"/>
      <c r="N312" s="899"/>
      <c r="Q312" s="682"/>
    </row>
    <row r="313">
      <c r="A313" s="40"/>
      <c r="B313" s="315"/>
      <c r="C313" s="924"/>
      <c r="D313" s="1608"/>
      <c r="E313" s="455"/>
      <c r="F313" s="875" t="s">
        <v>176</v>
      </c>
      <c r="G313" s="64"/>
      <c r="H313" s="1762">
        <v>43903.166666666664</v>
      </c>
      <c r="I313" s="1763" t="s">
        <v>177</v>
      </c>
      <c r="J313" s="1764" t="str">
        <f>vlookup(D310,'01_概要'!$E$86:$K$111,7,false)</f>
        <v>#REF!</v>
      </c>
      <c r="K313" s="455"/>
      <c r="L313" s="899"/>
      <c r="M313" s="899"/>
      <c r="N313" s="899"/>
      <c r="Q313" s="682"/>
    </row>
    <row r="314">
      <c r="A314" s="40"/>
      <c r="B314" s="315"/>
      <c r="C314" s="924"/>
      <c r="D314" s="1608"/>
      <c r="E314" s="455"/>
      <c r="F314" s="746"/>
      <c r="G314" s="45"/>
      <c r="H314" s="1615" t="s">
        <v>1404</v>
      </c>
      <c r="I314" s="455"/>
      <c r="J314" s="455"/>
      <c r="K314" s="455"/>
      <c r="L314" s="899"/>
      <c r="M314" s="899"/>
      <c r="N314" s="899"/>
      <c r="Q314" s="682"/>
    </row>
    <row r="315">
      <c r="A315" s="40"/>
      <c r="B315" s="315"/>
      <c r="C315" s="924"/>
      <c r="D315" s="1697" t="s">
        <v>731</v>
      </c>
      <c r="E315" s="1698" t="s">
        <v>1405</v>
      </c>
      <c r="F315" s="746"/>
      <c r="G315" s="45"/>
      <c r="H315" s="45"/>
      <c r="I315" s="455"/>
      <c r="J315" s="455"/>
      <c r="K315" s="455"/>
      <c r="L315" s="899"/>
      <c r="M315" s="899"/>
      <c r="N315" s="899"/>
      <c r="Q315" s="682"/>
    </row>
    <row r="316">
      <c r="A316" s="40"/>
      <c r="B316" s="315"/>
      <c r="C316" s="924"/>
      <c r="D316" s="1699"/>
      <c r="E316" s="1700" t="s">
        <v>1406</v>
      </c>
      <c r="F316" s="746"/>
      <c r="G316" s="45"/>
      <c r="H316" s="45"/>
      <c r="I316" s="455"/>
      <c r="J316" s="455"/>
      <c r="K316" s="455"/>
      <c r="L316" s="899"/>
      <c r="M316" s="899"/>
      <c r="N316" s="899"/>
      <c r="Q316" s="682"/>
    </row>
    <row r="317">
      <c r="A317" s="40"/>
      <c r="B317" s="315"/>
      <c r="C317" s="924"/>
      <c r="D317" s="1699"/>
      <c r="E317" s="1703" t="s">
        <v>1407</v>
      </c>
      <c r="F317" s="746"/>
      <c r="G317" s="45"/>
      <c r="H317" s="45"/>
      <c r="I317" s="455"/>
      <c r="J317" s="455"/>
      <c r="K317" s="455"/>
      <c r="L317" s="899"/>
      <c r="M317" s="899"/>
      <c r="N317" s="899"/>
      <c r="Q317" s="682"/>
    </row>
    <row r="318">
      <c r="A318" s="40"/>
      <c r="B318" s="315"/>
      <c r="C318" s="924"/>
      <c r="D318" s="908"/>
      <c r="E318" s="1138"/>
      <c r="F318" s="746"/>
      <c r="G318" s="746"/>
      <c r="H318" s="746"/>
      <c r="I318" s="1616"/>
      <c r="J318" s="455"/>
      <c r="K318" s="455"/>
      <c r="L318" s="899"/>
      <c r="M318" s="899"/>
      <c r="N318" s="899"/>
      <c r="Q318" s="682"/>
    </row>
    <row r="319">
      <c r="A319" s="40"/>
      <c r="B319" s="315"/>
      <c r="C319" s="924"/>
      <c r="D319" s="1697" t="s">
        <v>174</v>
      </c>
      <c r="E319" s="1138" t="s">
        <v>1408</v>
      </c>
      <c r="F319" s="746"/>
      <c r="G319" s="746"/>
      <c r="H319" s="746"/>
      <c r="I319" s="1616"/>
      <c r="J319" s="455"/>
      <c r="K319" s="455"/>
      <c r="L319" s="899"/>
      <c r="M319" s="899"/>
      <c r="N319" s="899"/>
      <c r="Q319" s="682"/>
    </row>
    <row r="320">
      <c r="A320" s="40"/>
      <c r="B320" s="315"/>
      <c r="C320" s="924"/>
      <c r="D320" s="1608"/>
      <c r="E320" s="1138" t="s">
        <v>1409</v>
      </c>
      <c r="F320" s="746"/>
      <c r="G320" s="746"/>
      <c r="H320" s="746"/>
      <c r="I320" s="1616"/>
      <c r="J320" s="455"/>
      <c r="K320" s="455"/>
      <c r="L320" s="899"/>
      <c r="M320" s="899"/>
      <c r="N320" s="899"/>
      <c r="Q320" s="682"/>
    </row>
    <row r="321">
      <c r="A321" s="40"/>
      <c r="B321" s="315"/>
      <c r="C321" s="924"/>
      <c r="D321" s="1608"/>
      <c r="E321" s="1138" t="s">
        <v>1410</v>
      </c>
      <c r="F321" s="746"/>
      <c r="G321" s="746"/>
      <c r="H321" s="746"/>
      <c r="I321" s="1616"/>
      <c r="J321" s="455"/>
      <c r="K321" s="455"/>
      <c r="L321" s="899"/>
      <c r="M321" s="899"/>
      <c r="N321" s="899"/>
      <c r="Q321" s="682"/>
    </row>
    <row r="322">
      <c r="A322" s="40"/>
      <c r="B322" s="315"/>
      <c r="C322" s="924"/>
      <c r="D322" s="1608"/>
      <c r="E322" s="1765"/>
      <c r="F322" s="746"/>
      <c r="G322" s="746"/>
      <c r="H322" s="746"/>
      <c r="I322" s="1616"/>
      <c r="J322" s="455"/>
      <c r="K322" s="455"/>
      <c r="L322" s="899"/>
      <c r="M322" s="899"/>
      <c r="N322" s="899"/>
      <c r="Q322" s="682"/>
    </row>
    <row r="323">
      <c r="A323" s="40"/>
      <c r="B323" s="315"/>
      <c r="C323" s="924"/>
      <c r="D323" s="1137" t="s">
        <v>3</v>
      </c>
      <c r="E323" s="1138" t="s">
        <v>1411</v>
      </c>
      <c r="F323" s="746"/>
      <c r="G323" s="746"/>
      <c r="H323" s="746"/>
      <c r="I323" s="1616"/>
      <c r="J323" s="455"/>
      <c r="K323" s="455"/>
      <c r="L323" s="899"/>
      <c r="M323" s="899"/>
      <c r="N323" s="899"/>
      <c r="Q323" s="682"/>
    </row>
    <row r="324">
      <c r="A324" s="40"/>
      <c r="B324" s="315"/>
      <c r="C324" s="924"/>
      <c r="D324" s="1608"/>
      <c r="E324" s="1138" t="s">
        <v>1412</v>
      </c>
      <c r="F324" s="746"/>
      <c r="G324" s="746"/>
      <c r="H324" s="746"/>
      <c r="I324" s="1616"/>
      <c r="J324" s="455"/>
      <c r="K324" s="455"/>
      <c r="L324" s="899"/>
      <c r="M324" s="899"/>
      <c r="N324" s="899"/>
      <c r="Q324" s="682"/>
    </row>
    <row r="325">
      <c r="A325" s="40"/>
      <c r="B325" s="315"/>
      <c r="C325" s="924"/>
      <c r="D325" s="1548"/>
      <c r="E325" s="40"/>
      <c r="F325" s="40"/>
      <c r="G325" s="40"/>
      <c r="H325" s="40"/>
      <c r="I325" s="40"/>
      <c r="J325" s="40"/>
      <c r="K325" s="40"/>
      <c r="L325" s="899"/>
      <c r="M325" s="729"/>
      <c r="Q325" s="682"/>
    </row>
    <row r="326">
      <c r="A326" s="40"/>
      <c r="B326" s="315"/>
      <c r="C326" s="923" t="s">
        <v>1413</v>
      </c>
      <c r="D326" s="1547"/>
      <c r="E326" s="444"/>
      <c r="F326" s="444"/>
      <c r="G326" s="799"/>
      <c r="H326" s="444"/>
      <c r="I326" s="799"/>
      <c r="J326" s="444"/>
      <c r="K326" s="444"/>
      <c r="L326" s="894"/>
      <c r="M326" s="895" t="s">
        <v>698</v>
      </c>
      <c r="Q326" s="682"/>
    </row>
    <row r="327">
      <c r="A327" s="40"/>
      <c r="B327" s="315"/>
      <c r="C327" s="924"/>
      <c r="D327" s="767" t="s">
        <v>710</v>
      </c>
      <c r="E327" s="1745" t="s">
        <v>1414</v>
      </c>
      <c r="F327" s="1629"/>
      <c r="G327" s="1629"/>
      <c r="H327" s="1629"/>
      <c r="I327" s="1629"/>
      <c r="J327" s="45"/>
      <c r="K327" s="40"/>
      <c r="L327" s="899"/>
      <c r="M327" s="729"/>
      <c r="Q327" s="682"/>
    </row>
    <row r="328">
      <c r="A328" s="40"/>
      <c r="B328" s="315"/>
      <c r="C328" s="924"/>
      <c r="D328" s="767"/>
      <c r="E328" s="45"/>
      <c r="F328" s="800" t="s">
        <v>173</v>
      </c>
      <c r="G328" s="771"/>
      <c r="H328" s="772" t="s">
        <v>174</v>
      </c>
      <c r="I328" s="801"/>
      <c r="J328" s="771"/>
      <c r="K328" s="40"/>
      <c r="L328" s="899"/>
      <c r="M328" s="729"/>
      <c r="Q328" s="682"/>
    </row>
    <row r="329">
      <c r="A329" s="40"/>
      <c r="B329" s="315"/>
      <c r="C329" s="924"/>
      <c r="D329" s="767"/>
      <c r="E329" s="1171"/>
      <c r="F329" s="1689" t="s">
        <v>711</v>
      </c>
      <c r="G329" s="442"/>
      <c r="H329" s="898" t="str">
        <f>vlookup($C326,'01_概要'!$E$86:$K$111,3,false)</f>
        <v>#REF!</v>
      </c>
      <c r="I329" s="898" t="str">
        <f>vlookup($C326,'01_概要'!$E$86:$K$111,4,false)</f>
        <v>#REF!</v>
      </c>
      <c r="J329" s="442"/>
      <c r="K329" s="40"/>
      <c r="L329" s="899"/>
      <c r="M329" s="729"/>
      <c r="Q329" s="682"/>
    </row>
    <row r="330">
      <c r="A330" s="40"/>
      <c r="B330" s="315"/>
      <c r="C330" s="924"/>
      <c r="D330" s="767"/>
      <c r="E330" s="1171"/>
      <c r="F330" s="1689" t="s">
        <v>22</v>
      </c>
      <c r="G330" s="442"/>
      <c r="H330" s="1690" t="str">
        <f>C326</f>
        <v>【収集イベント】雲雀恭弥の風紀活動（雲雀恭弥）</v>
      </c>
      <c r="I330" s="441"/>
      <c r="J330" s="442"/>
      <c r="K330" s="40"/>
      <c r="L330" s="899"/>
      <c r="M330" s="729"/>
      <c r="Q330" s="682"/>
    </row>
    <row r="331">
      <c r="A331" s="40"/>
      <c r="B331" s="315"/>
      <c r="C331" s="924"/>
      <c r="D331" s="767"/>
      <c r="E331" s="1171"/>
      <c r="F331" s="1766" t="s">
        <v>728</v>
      </c>
      <c r="G331" s="434"/>
      <c r="H331" s="927" t="b">
        <v>1</v>
      </c>
      <c r="I331" s="927" t="s">
        <v>729</v>
      </c>
      <c r="J331" s="442"/>
      <c r="K331" s="40"/>
      <c r="L331" s="899"/>
      <c r="M331" s="729"/>
      <c r="Q331" s="682"/>
    </row>
    <row r="332">
      <c r="A332" s="40"/>
      <c r="B332" s="315"/>
      <c r="C332" s="924"/>
      <c r="D332" s="767"/>
      <c r="E332" s="1171"/>
      <c r="G332" s="434"/>
      <c r="H332" s="927" t="b">
        <v>0</v>
      </c>
      <c r="I332" s="898" t="s">
        <v>1233</v>
      </c>
      <c r="J332" s="442"/>
      <c r="K332" s="40"/>
      <c r="L332" s="899"/>
      <c r="M332" s="729"/>
      <c r="Q332" s="682"/>
    </row>
    <row r="333">
      <c r="A333" s="40"/>
      <c r="B333" s="315"/>
      <c r="C333" s="924"/>
      <c r="D333" s="767"/>
      <c r="E333" s="1171"/>
      <c r="G333" s="434"/>
      <c r="H333" s="927" t="b">
        <v>1</v>
      </c>
      <c r="I333" s="898" t="s">
        <v>733</v>
      </c>
      <c r="J333" s="442"/>
      <c r="K333" s="40"/>
      <c r="L333" s="899"/>
      <c r="M333" s="729"/>
      <c r="Q333" s="682"/>
    </row>
    <row r="334">
      <c r="A334" s="40"/>
      <c r="B334" s="315"/>
      <c r="C334" s="924"/>
      <c r="D334" s="767"/>
      <c r="E334" s="1171"/>
      <c r="G334" s="434"/>
      <c r="H334" s="927" t="b">
        <v>1</v>
      </c>
      <c r="I334" s="898" t="s">
        <v>734</v>
      </c>
      <c r="J334" s="442"/>
      <c r="K334" s="40"/>
      <c r="L334" s="899"/>
      <c r="M334" s="729"/>
      <c r="Q334" s="682"/>
    </row>
    <row r="335">
      <c r="A335" s="40"/>
      <c r="B335" s="315"/>
      <c r="C335" s="924"/>
      <c r="D335" s="767"/>
      <c r="E335" s="1171"/>
      <c r="G335" s="434"/>
      <c r="H335" s="927" t="b">
        <v>1</v>
      </c>
      <c r="I335" s="898" t="s">
        <v>735</v>
      </c>
      <c r="J335" s="442"/>
      <c r="K335" s="40"/>
      <c r="L335" s="899"/>
      <c r="M335" s="729"/>
      <c r="Q335" s="682"/>
    </row>
    <row r="336">
      <c r="A336" s="40"/>
      <c r="B336" s="315"/>
      <c r="C336" s="924"/>
      <c r="D336" s="767"/>
      <c r="E336" s="1171"/>
      <c r="F336" s="441"/>
      <c r="G336" s="442"/>
      <c r="H336" s="927" t="b">
        <v>0</v>
      </c>
      <c r="I336" s="927" t="s">
        <v>1236</v>
      </c>
      <c r="J336" s="904"/>
      <c r="K336" s="40"/>
      <c r="L336" s="899"/>
      <c r="M336" s="729"/>
      <c r="Q336" s="682"/>
    </row>
    <row r="337">
      <c r="A337" s="40"/>
      <c r="B337" s="315"/>
      <c r="C337" s="924"/>
      <c r="D337" s="767"/>
      <c r="E337" s="1171"/>
      <c r="F337" s="1689" t="s">
        <v>176</v>
      </c>
      <c r="G337" s="442"/>
      <c r="H337" s="1557" t="str">
        <f>vlookup(C326,'01_概要'!$E$86:$K$111,6,false)</f>
        <v>#REF!</v>
      </c>
      <c r="I337" s="1558" t="s">
        <v>177</v>
      </c>
      <c r="J337" s="1559" t="str">
        <f>vlookup(C326,'01_概要'!$E$86:$K$111,7,false)</f>
        <v>#REF!</v>
      </c>
      <c r="K337" s="40"/>
      <c r="L337" s="899"/>
      <c r="M337" s="729"/>
      <c r="Q337" s="682"/>
    </row>
    <row r="338">
      <c r="A338" s="40"/>
      <c r="B338" s="315"/>
      <c r="C338" s="924"/>
      <c r="D338" s="767"/>
      <c r="E338" s="1171"/>
      <c r="F338" s="1689" t="s">
        <v>724</v>
      </c>
      <c r="G338" s="442"/>
      <c r="H338" s="898" t="s">
        <v>1272</v>
      </c>
      <c r="I338" s="441"/>
      <c r="J338" s="442"/>
      <c r="K338" s="40"/>
      <c r="L338" s="899"/>
      <c r="M338" s="729"/>
      <c r="Q338" s="682"/>
    </row>
    <row r="339">
      <c r="A339" s="40"/>
      <c r="B339" s="315"/>
      <c r="C339" s="924"/>
      <c r="D339" s="767"/>
      <c r="E339" s="1171"/>
      <c r="F339" s="1689" t="s">
        <v>726</v>
      </c>
      <c r="G339" s="442"/>
      <c r="H339" s="927" t="s">
        <v>1415</v>
      </c>
      <c r="I339" s="441"/>
      <c r="J339" s="442"/>
      <c r="K339" s="293"/>
      <c r="L339" s="899"/>
      <c r="M339" s="729"/>
      <c r="Q339" s="682"/>
    </row>
    <row r="340">
      <c r="A340" s="40"/>
      <c r="B340" s="315"/>
      <c r="C340" s="924"/>
      <c r="D340" s="767"/>
      <c r="E340" s="40"/>
      <c r="F340" s="40"/>
      <c r="G340" s="40"/>
      <c r="H340" s="40"/>
      <c r="I340" s="40"/>
      <c r="J340" s="40"/>
      <c r="K340" s="40"/>
      <c r="L340" s="899"/>
      <c r="M340" s="729"/>
      <c r="Q340" s="682"/>
    </row>
    <row r="341">
      <c r="A341" s="40"/>
      <c r="B341" s="315"/>
      <c r="C341" s="924"/>
      <c r="D341" s="908"/>
      <c r="E341" s="40"/>
      <c r="F341" s="40"/>
      <c r="G341" s="40"/>
      <c r="H341" s="40"/>
      <c r="I341" s="40"/>
      <c r="J341" s="40"/>
      <c r="K341" s="40"/>
      <c r="L341" s="899"/>
      <c r="M341" s="729"/>
      <c r="Q341" s="682"/>
    </row>
    <row r="342">
      <c r="A342" s="40"/>
      <c r="B342" s="315"/>
      <c r="C342" s="924"/>
      <c r="D342" s="1697" t="s">
        <v>731</v>
      </c>
      <c r="E342" s="40"/>
      <c r="F342" s="293" t="s">
        <v>1416</v>
      </c>
      <c r="G342" s="40"/>
      <c r="H342" s="40"/>
      <c r="I342" s="40"/>
      <c r="J342" s="40"/>
      <c r="K342" s="40"/>
      <c r="L342" s="899"/>
      <c r="M342" s="729"/>
      <c r="Q342" s="682"/>
    </row>
    <row r="343">
      <c r="A343" s="40"/>
      <c r="B343" s="315"/>
      <c r="C343" s="924"/>
      <c r="D343" s="1699"/>
      <c r="E343" s="293"/>
      <c r="F343" s="914" t="s">
        <v>1417</v>
      </c>
      <c r="G343" s="40"/>
      <c r="H343" s="40"/>
      <c r="I343" s="40"/>
      <c r="J343" s="40"/>
      <c r="K343" s="40"/>
      <c r="L343" s="899"/>
      <c r="M343" s="729"/>
      <c r="Q343" s="682"/>
    </row>
    <row r="344">
      <c r="A344" s="40"/>
      <c r="B344" s="315"/>
      <c r="C344" s="924"/>
      <c r="D344" s="1699"/>
      <c r="E344" s="293"/>
      <c r="F344" s="293" t="s">
        <v>1418</v>
      </c>
      <c r="G344" s="40"/>
      <c r="H344" s="40"/>
      <c r="I344" s="40"/>
      <c r="J344" s="40"/>
      <c r="K344" s="40"/>
      <c r="L344" s="899"/>
      <c r="M344" s="729"/>
      <c r="Q344" s="682"/>
    </row>
    <row r="345">
      <c r="A345" s="40"/>
      <c r="B345" s="315"/>
      <c r="C345" s="924"/>
      <c r="D345" s="908"/>
      <c r="E345" s="40"/>
      <c r="F345" s="293" t="s">
        <v>1419</v>
      </c>
      <c r="G345" s="40"/>
      <c r="H345" s="40"/>
      <c r="I345" s="40"/>
      <c r="J345" s="40"/>
      <c r="K345" s="40"/>
      <c r="L345" s="899"/>
      <c r="M345" s="729"/>
      <c r="Q345" s="682"/>
    </row>
    <row r="346">
      <c r="A346" s="40"/>
      <c r="B346" s="315"/>
      <c r="C346" s="924"/>
      <c r="D346" s="908"/>
      <c r="E346" s="40"/>
      <c r="F346" s="40"/>
      <c r="G346" s="40"/>
      <c r="H346" s="40"/>
      <c r="I346" s="40"/>
      <c r="J346" s="40"/>
      <c r="K346" s="40"/>
      <c r="L346" s="899"/>
      <c r="M346" s="729"/>
      <c r="Q346" s="682"/>
    </row>
    <row r="347">
      <c r="A347" s="40"/>
      <c r="B347" s="315"/>
      <c r="C347" s="924"/>
      <c r="D347" s="1697" t="s">
        <v>174</v>
      </c>
      <c r="E347" s="1767"/>
      <c r="F347" s="1767"/>
      <c r="G347" s="1767"/>
      <c r="H347" s="1767"/>
      <c r="I347" s="1767"/>
      <c r="J347" s="40"/>
      <c r="K347" s="40"/>
      <c r="L347" s="899"/>
      <c r="M347" s="729"/>
      <c r="Q347" s="682"/>
    </row>
    <row r="348">
      <c r="A348" s="40"/>
      <c r="B348" s="315"/>
      <c r="C348" s="924"/>
      <c r="D348" s="1608"/>
      <c r="E348" s="1095" t="s">
        <v>1420</v>
      </c>
      <c r="F348" s="1767"/>
      <c r="G348" s="1767"/>
      <c r="H348" s="1767"/>
      <c r="I348" s="1767"/>
      <c r="J348" s="293" t="s">
        <v>1421</v>
      </c>
      <c r="K348" s="40"/>
      <c r="L348" s="899"/>
      <c r="M348" s="729"/>
      <c r="Q348" s="682"/>
    </row>
    <row r="349">
      <c r="A349" s="40"/>
      <c r="B349" s="315"/>
      <c r="C349" s="924"/>
      <c r="D349" s="1608"/>
      <c r="E349" s="1095" t="s">
        <v>1422</v>
      </c>
      <c r="F349" s="1767"/>
      <c r="G349" s="1767"/>
      <c r="H349" s="1767"/>
      <c r="I349" s="1767"/>
      <c r="J349" s="899"/>
      <c r="K349" s="729"/>
      <c r="O349" s="682"/>
    </row>
    <row r="350">
      <c r="A350" s="40"/>
      <c r="B350" s="315"/>
      <c r="C350" s="924"/>
      <c r="D350" s="1608"/>
      <c r="E350" s="1095" t="s">
        <v>1423</v>
      </c>
      <c r="F350" s="1767"/>
      <c r="G350" s="1767"/>
      <c r="H350" s="1767"/>
      <c r="I350" s="1767"/>
      <c r="J350" s="899"/>
      <c r="K350" s="729"/>
      <c r="O350" s="682"/>
    </row>
    <row r="351">
      <c r="A351" s="40"/>
      <c r="B351" s="315"/>
      <c r="C351" s="924"/>
      <c r="D351" s="1608"/>
      <c r="E351" s="40"/>
      <c r="F351" s="40"/>
      <c r="G351" s="40"/>
      <c r="H351" s="40"/>
      <c r="I351" s="40"/>
      <c r="J351" s="899"/>
      <c r="K351" s="729"/>
      <c r="O351" s="682"/>
    </row>
    <row r="352">
      <c r="A352" s="40"/>
      <c r="B352" s="315"/>
      <c r="C352" s="924"/>
      <c r="D352" s="1768" t="s">
        <v>200</v>
      </c>
      <c r="E352" s="293"/>
      <c r="F352" s="300" t="s">
        <v>728</v>
      </c>
      <c r="G352" s="300" t="s">
        <v>719</v>
      </c>
      <c r="H352" s="300" t="s">
        <v>875</v>
      </c>
      <c r="I352" s="40"/>
      <c r="J352" s="899"/>
      <c r="K352" s="729"/>
      <c r="O352" s="682"/>
    </row>
    <row r="353">
      <c r="A353" s="40"/>
      <c r="B353" s="315"/>
      <c r="C353" s="924"/>
      <c r="D353" s="168"/>
      <c r="E353" s="293"/>
      <c r="F353" s="1769" t="s">
        <v>1233</v>
      </c>
      <c r="G353" s="1769" t="s">
        <v>1424</v>
      </c>
      <c r="H353" s="1685"/>
      <c r="I353" s="40"/>
      <c r="J353" s="40"/>
      <c r="K353" s="40"/>
      <c r="L353" s="899"/>
      <c r="M353" s="729"/>
      <c r="Q353" s="682"/>
    </row>
    <row r="354">
      <c r="A354" s="40"/>
      <c r="B354" s="315"/>
      <c r="C354" s="924"/>
      <c r="D354" s="1608"/>
      <c r="E354" s="293"/>
      <c r="F354" s="300" t="s">
        <v>733</v>
      </c>
      <c r="G354" s="300" t="s">
        <v>1425</v>
      </c>
      <c r="H354" s="300">
        <v>5.0</v>
      </c>
      <c r="I354" s="40"/>
      <c r="J354" s="1770" t="s">
        <v>1426</v>
      </c>
      <c r="K354" s="40"/>
      <c r="L354" s="899"/>
      <c r="M354" s="729"/>
      <c r="Q354" s="682"/>
    </row>
    <row r="355">
      <c r="A355" s="40"/>
      <c r="B355" s="315"/>
      <c r="C355" s="924"/>
      <c r="D355" s="1608"/>
      <c r="E355" s="293"/>
      <c r="F355" s="300" t="s">
        <v>734</v>
      </c>
      <c r="G355" s="300" t="s">
        <v>1425</v>
      </c>
      <c r="H355" s="300">
        <v>10.0</v>
      </c>
      <c r="I355" s="40"/>
      <c r="J355" s="1771" t="s">
        <v>1427</v>
      </c>
      <c r="K355" s="40"/>
      <c r="L355" s="899"/>
      <c r="M355" s="729"/>
      <c r="Q355" s="682"/>
    </row>
    <row r="356">
      <c r="A356" s="40"/>
      <c r="B356" s="315"/>
      <c r="C356" s="924"/>
      <c r="D356" s="1608"/>
      <c r="E356" s="293"/>
      <c r="F356" s="300" t="s">
        <v>735</v>
      </c>
      <c r="G356" s="300" t="s">
        <v>1425</v>
      </c>
      <c r="H356" s="300">
        <v>15.0</v>
      </c>
      <c r="I356" s="40"/>
      <c r="J356" s="40"/>
      <c r="K356" s="40"/>
      <c r="L356" s="899"/>
      <c r="M356" s="729"/>
      <c r="Q356" s="682"/>
    </row>
    <row r="357">
      <c r="A357" s="40"/>
      <c r="B357" s="315"/>
      <c r="C357" s="924"/>
      <c r="D357" s="1608"/>
      <c r="E357" s="293"/>
      <c r="F357" s="40"/>
      <c r="G357" s="40"/>
      <c r="H357" s="40"/>
      <c r="I357" s="40"/>
      <c r="J357" s="1681" t="s">
        <v>1428</v>
      </c>
      <c r="K357" s="1687" t="s">
        <v>1429</v>
      </c>
      <c r="L357" s="899"/>
      <c r="M357" s="729"/>
      <c r="Q357" s="682"/>
    </row>
    <row r="358" ht="16.5" hidden="1" customHeight="1">
      <c r="A358" s="40"/>
      <c r="B358" s="315"/>
      <c r="C358" s="1772" t="s">
        <v>1430</v>
      </c>
      <c r="D358" s="437"/>
      <c r="E358" s="1751"/>
      <c r="F358" s="1773" t="s">
        <v>1178</v>
      </c>
      <c r="G358" s="1774" t="s">
        <v>1431</v>
      </c>
      <c r="H358" s="293" t="s">
        <v>1432</v>
      </c>
      <c r="I358" s="40"/>
      <c r="J358" s="40"/>
      <c r="K358" s="899"/>
      <c r="L358" s="729"/>
      <c r="P358" s="682"/>
    </row>
    <row r="359" ht="16.5" hidden="1" customHeight="1">
      <c r="A359" s="40"/>
      <c r="B359" s="315"/>
      <c r="C359" s="439"/>
      <c r="D359" s="434"/>
      <c r="E359" s="1751"/>
      <c r="F359" s="308" t="s">
        <v>1433</v>
      </c>
      <c r="G359" s="1775" t="s">
        <v>1434</v>
      </c>
      <c r="H359" s="746"/>
      <c r="I359" s="1776" t="s">
        <v>1435</v>
      </c>
      <c r="J359" s="63"/>
      <c r="K359" s="63"/>
      <c r="L359" s="63"/>
      <c r="M359" s="63"/>
      <c r="N359" s="63"/>
      <c r="O359" s="64"/>
      <c r="P359" s="682"/>
    </row>
    <row r="360" ht="16.5" hidden="1" customHeight="1">
      <c r="A360" s="40"/>
      <c r="B360" s="315"/>
      <c r="C360" s="440"/>
      <c r="D360" s="442"/>
      <c r="E360" s="1751"/>
      <c r="F360" s="1114" t="s">
        <v>1300</v>
      </c>
      <c r="G360" s="1775" t="s">
        <v>1436</v>
      </c>
      <c r="H360" s="746"/>
      <c r="I360" s="1777" t="s">
        <v>1437</v>
      </c>
      <c r="J360" s="1778" t="s">
        <v>1438</v>
      </c>
      <c r="K360" s="1779"/>
      <c r="L360" s="442"/>
      <c r="M360" s="1778" t="s">
        <v>1439</v>
      </c>
      <c r="N360" s="1779"/>
      <c r="O360" s="442"/>
      <c r="P360" s="682"/>
    </row>
    <row r="361" ht="16.5" hidden="1" customHeight="1">
      <c r="A361" s="40"/>
      <c r="B361" s="315"/>
      <c r="C361" s="924"/>
      <c r="D361" s="1608"/>
      <c r="E361" s="1751"/>
      <c r="F361" s="1114" t="s">
        <v>1306</v>
      </c>
      <c r="G361" s="1775" t="s">
        <v>1440</v>
      </c>
      <c r="H361" s="746"/>
      <c r="I361" s="1780" t="s">
        <v>1441</v>
      </c>
      <c r="J361" s="1781" t="s">
        <v>713</v>
      </c>
      <c r="K361" s="1781" t="s">
        <v>1442</v>
      </c>
      <c r="L361" s="1781" t="s">
        <v>1443</v>
      </c>
      <c r="M361" s="1781" t="s">
        <v>1444</v>
      </c>
      <c r="N361" s="1781" t="s">
        <v>1445</v>
      </c>
      <c r="O361" s="1781" t="s">
        <v>1446</v>
      </c>
      <c r="P361" s="682"/>
    </row>
    <row r="362" ht="16.5" hidden="1" customHeight="1">
      <c r="A362" s="40"/>
      <c r="B362" s="315"/>
      <c r="C362" s="924"/>
      <c r="D362" s="1608"/>
      <c r="E362" s="1751"/>
      <c r="F362" s="1114" t="s">
        <v>1303</v>
      </c>
      <c r="G362" s="1775" t="s">
        <v>1447</v>
      </c>
      <c r="H362" s="746"/>
      <c r="I362" s="1782" t="s">
        <v>1448</v>
      </c>
      <c r="J362" s="789"/>
      <c r="K362" s="302" t="s">
        <v>1314</v>
      </c>
      <c r="L362" s="1783"/>
      <c r="M362" s="1784"/>
      <c r="N362" s="1784"/>
      <c r="O362" s="1784"/>
      <c r="P362" s="682"/>
    </row>
    <row r="363" ht="16.5" hidden="1" customHeight="1">
      <c r="A363" s="40"/>
      <c r="B363" s="315"/>
      <c r="C363" s="924"/>
      <c r="D363" s="1608"/>
      <c r="E363" s="1751"/>
      <c r="F363" s="1114" t="s">
        <v>1315</v>
      </c>
      <c r="G363" s="1775" t="s">
        <v>1449</v>
      </c>
      <c r="H363" s="746"/>
      <c r="I363" s="166"/>
      <c r="J363" s="789"/>
      <c r="K363" s="1785" t="s">
        <v>1300</v>
      </c>
      <c r="L363" s="1783"/>
      <c r="M363" s="1784"/>
      <c r="N363" s="1784"/>
      <c r="O363" s="1784"/>
      <c r="P363" s="682"/>
    </row>
    <row r="364" ht="16.5" hidden="1" customHeight="1">
      <c r="A364" s="40"/>
      <c r="B364" s="315"/>
      <c r="C364" s="924"/>
      <c r="D364" s="1608"/>
      <c r="E364" s="1751"/>
      <c r="F364" s="1114" t="s">
        <v>1310</v>
      </c>
      <c r="G364" s="1775" t="s">
        <v>1450</v>
      </c>
      <c r="H364" s="746"/>
      <c r="I364" s="166"/>
      <c r="J364" s="789"/>
      <c r="K364" s="1785" t="s">
        <v>1306</v>
      </c>
      <c r="L364" s="1783"/>
      <c r="M364" s="1784"/>
      <c r="N364" s="1784"/>
      <c r="O364" s="1784"/>
      <c r="P364" s="682"/>
    </row>
    <row r="365" ht="16.5" hidden="1" customHeight="1">
      <c r="A365" s="40"/>
      <c r="B365" s="315"/>
      <c r="C365" s="924"/>
      <c r="D365" s="1608"/>
      <c r="E365" s="1751"/>
      <c r="F365" s="1114" t="s">
        <v>1296</v>
      </c>
      <c r="G365" s="1775" t="s">
        <v>1451</v>
      </c>
      <c r="H365" s="746"/>
      <c r="I365" s="166"/>
      <c r="J365" s="789"/>
      <c r="K365" s="1785" t="s">
        <v>1303</v>
      </c>
      <c r="L365" s="1783"/>
      <c r="M365" s="1784"/>
      <c r="N365" s="1784"/>
      <c r="O365" s="1784"/>
      <c r="P365" s="682"/>
    </row>
    <row r="366" ht="16.5" hidden="1" customHeight="1">
      <c r="A366" s="40"/>
      <c r="B366" s="315"/>
      <c r="C366" s="924"/>
      <c r="D366" s="1608"/>
      <c r="E366" s="1751"/>
      <c r="F366" s="1114" t="s">
        <v>1299</v>
      </c>
      <c r="G366" s="1775" t="s">
        <v>1452</v>
      </c>
      <c r="H366" s="746"/>
      <c r="I366" s="166"/>
      <c r="J366" s="789"/>
      <c r="K366" s="1785" t="s">
        <v>1315</v>
      </c>
      <c r="L366" s="1783"/>
      <c r="M366" s="1784"/>
      <c r="N366" s="1784"/>
      <c r="O366" s="1784"/>
      <c r="P366" s="682"/>
    </row>
    <row r="367" ht="16.5" hidden="1" customHeight="1">
      <c r="A367" s="40"/>
      <c r="B367" s="315"/>
      <c r="C367" s="924"/>
      <c r="D367" s="1608"/>
      <c r="E367" s="1751"/>
      <c r="F367" s="1114" t="s">
        <v>1292</v>
      </c>
      <c r="G367" s="1775" t="s">
        <v>1453</v>
      </c>
      <c r="H367" s="746"/>
      <c r="I367" s="166"/>
      <c r="J367" s="789"/>
      <c r="K367" s="1785" t="s">
        <v>1310</v>
      </c>
      <c r="L367" s="1783"/>
      <c r="M367" s="1784"/>
      <c r="N367" s="1784"/>
      <c r="O367" s="1784"/>
      <c r="P367" s="682"/>
    </row>
    <row r="368" ht="16.5" hidden="1" customHeight="1">
      <c r="A368" s="40"/>
      <c r="B368" s="315"/>
      <c r="C368" s="924"/>
      <c r="D368" s="1608"/>
      <c r="E368" s="1751"/>
      <c r="F368" s="1114" t="s">
        <v>1178</v>
      </c>
      <c r="G368" s="1775" t="s">
        <v>1454</v>
      </c>
      <c r="H368" s="746"/>
      <c r="I368" s="166"/>
      <c r="J368" s="789"/>
      <c r="K368" s="1785" t="s">
        <v>1296</v>
      </c>
      <c r="L368" s="1783"/>
      <c r="M368" s="1784"/>
      <c r="N368" s="1784"/>
      <c r="O368" s="1784"/>
      <c r="P368" s="682"/>
    </row>
    <row r="369" ht="16.5" hidden="1" customHeight="1">
      <c r="A369" s="40"/>
      <c r="B369" s="315"/>
      <c r="C369" s="924"/>
      <c r="D369" s="1608"/>
      <c r="E369" s="1717"/>
      <c r="F369" s="302" t="s">
        <v>1455</v>
      </c>
      <c r="H369" s="746"/>
      <c r="I369" s="166"/>
      <c r="J369" s="789"/>
      <c r="K369" s="1785" t="s">
        <v>1299</v>
      </c>
      <c r="L369" s="1783"/>
      <c r="M369" s="1784"/>
      <c r="N369" s="1784"/>
      <c r="O369" s="1784"/>
      <c r="P369" s="682"/>
    </row>
    <row r="370" ht="16.5" hidden="1" customHeight="1">
      <c r="A370" s="40"/>
      <c r="B370" s="315"/>
      <c r="C370" s="924"/>
      <c r="D370" s="1608"/>
      <c r="E370" s="1717"/>
      <c r="F370" s="1785" t="s">
        <v>1309</v>
      </c>
      <c r="H370" s="746"/>
      <c r="I370" s="166"/>
      <c r="J370" s="789"/>
      <c r="K370" s="1785" t="s">
        <v>1292</v>
      </c>
      <c r="L370" s="1783"/>
      <c r="M370" s="1784"/>
      <c r="N370" s="1784"/>
      <c r="O370" s="1784"/>
      <c r="P370" s="682"/>
    </row>
    <row r="371" ht="16.5" hidden="1" customHeight="1">
      <c r="A371" s="40"/>
      <c r="B371" s="315"/>
      <c r="C371" s="924"/>
      <c r="D371" s="1608"/>
      <c r="E371" s="1717"/>
      <c r="F371" s="294"/>
      <c r="H371" s="746"/>
      <c r="I371" s="166"/>
      <c r="J371" s="789"/>
      <c r="K371" s="1785" t="s">
        <v>1178</v>
      </c>
      <c r="L371" s="1783"/>
      <c r="M371" s="1784"/>
      <c r="N371" s="1784"/>
      <c r="O371" s="1784"/>
      <c r="P371" s="682"/>
    </row>
    <row r="372" ht="16.5" hidden="1" customHeight="1">
      <c r="A372" s="40"/>
      <c r="B372" s="315"/>
      <c r="C372" s="924"/>
      <c r="D372" s="1608"/>
      <c r="E372" s="1717"/>
      <c r="F372" s="294"/>
      <c r="H372" s="746"/>
      <c r="I372" s="166"/>
      <c r="J372" s="789"/>
      <c r="K372" s="1785" t="s">
        <v>1295</v>
      </c>
      <c r="L372" s="1783"/>
      <c r="M372" s="1784"/>
      <c r="N372" s="1784"/>
      <c r="O372" s="1784"/>
      <c r="P372" s="682"/>
    </row>
    <row r="373" ht="16.5" hidden="1" customHeight="1">
      <c r="A373" s="40"/>
      <c r="B373" s="315"/>
      <c r="C373" s="924"/>
      <c r="D373" s="1608"/>
      <c r="E373" s="1717"/>
      <c r="H373" s="746"/>
      <c r="I373" s="168"/>
      <c r="J373" s="789"/>
      <c r="K373" s="1785" t="s">
        <v>1309</v>
      </c>
      <c r="L373" s="1783"/>
      <c r="M373" s="1784"/>
      <c r="N373" s="1784"/>
      <c r="O373" s="1784"/>
      <c r="P373" s="682"/>
    </row>
    <row r="374" ht="16.5" hidden="1" customHeight="1">
      <c r="A374" s="40"/>
      <c r="B374" s="315"/>
      <c r="C374" s="924"/>
      <c r="D374" s="1608"/>
      <c r="E374" s="1751"/>
      <c r="F374" s="294"/>
      <c r="H374" s="746"/>
      <c r="I374" s="40"/>
      <c r="J374" s="40"/>
      <c r="K374" s="899"/>
      <c r="L374" s="729"/>
      <c r="P374" s="682"/>
    </row>
    <row r="375" ht="16.5" hidden="1" customHeight="1">
      <c r="A375" s="40"/>
      <c r="B375" s="315"/>
      <c r="C375" s="924"/>
      <c r="D375" s="1608"/>
      <c r="E375" s="1751"/>
      <c r="F375" s="294"/>
      <c r="H375" s="746"/>
      <c r="I375" s="1776" t="s">
        <v>1435</v>
      </c>
      <c r="J375" s="63"/>
      <c r="K375" s="63"/>
      <c r="L375" s="63"/>
      <c r="M375" s="63"/>
      <c r="N375" s="63"/>
      <c r="O375" s="64"/>
      <c r="P375" s="682"/>
    </row>
    <row r="376" ht="16.5" hidden="1" customHeight="1">
      <c r="A376" s="40"/>
      <c r="B376" s="315"/>
      <c r="C376" s="924"/>
      <c r="D376" s="1608"/>
      <c r="E376" s="1751"/>
      <c r="F376" s="294"/>
      <c r="H376" s="746"/>
      <c r="I376" s="1777" t="s">
        <v>1437</v>
      </c>
      <c r="J376" s="1778" t="s">
        <v>1438</v>
      </c>
      <c r="K376" s="1779">
        <f>sum(O383:O387)</f>
        <v>0</v>
      </c>
      <c r="L376" s="442"/>
      <c r="M376" s="1778" t="s">
        <v>1439</v>
      </c>
      <c r="N376" s="1779">
        <f>sum(O378:O382)</f>
        <v>0</v>
      </c>
      <c r="O376" s="442"/>
      <c r="P376" s="682"/>
    </row>
    <row r="377" ht="16.5" hidden="1" customHeight="1">
      <c r="A377" s="40"/>
      <c r="B377" s="315"/>
      <c r="C377" s="924"/>
      <c r="D377" s="1608"/>
      <c r="E377" s="1751"/>
      <c r="F377" s="294"/>
      <c r="H377" s="746"/>
      <c r="I377" s="1780" t="s">
        <v>1441</v>
      </c>
      <c r="J377" s="1781" t="s">
        <v>713</v>
      </c>
      <c r="K377" s="1781" t="s">
        <v>1442</v>
      </c>
      <c r="L377" s="1781" t="s">
        <v>1443</v>
      </c>
      <c r="M377" s="1781" t="s">
        <v>1444</v>
      </c>
      <c r="N377" s="1781" t="s">
        <v>1445</v>
      </c>
      <c r="O377" s="1781" t="s">
        <v>1446</v>
      </c>
      <c r="P377" s="682"/>
    </row>
    <row r="378" ht="16.5" hidden="1" customHeight="1">
      <c r="A378" s="40"/>
      <c r="B378" s="315"/>
      <c r="C378" s="924"/>
      <c r="D378" s="1608"/>
      <c r="E378" s="1751"/>
      <c r="F378" s="294"/>
      <c r="H378" s="746"/>
      <c r="I378" s="1786" t="s">
        <v>1431</v>
      </c>
      <c r="J378" s="789"/>
      <c r="K378" s="1775" t="s">
        <v>1434</v>
      </c>
      <c r="L378" s="1783"/>
      <c r="M378" s="1784"/>
      <c r="N378" s="1784"/>
      <c r="O378" s="1784"/>
      <c r="P378" s="682"/>
    </row>
    <row r="379" ht="16.5" hidden="1" customHeight="1">
      <c r="A379" s="40"/>
      <c r="B379" s="315"/>
      <c r="C379" s="924"/>
      <c r="D379" s="1608"/>
      <c r="E379" s="1751"/>
      <c r="F379" s="294"/>
      <c r="H379" s="746"/>
      <c r="I379" s="166"/>
      <c r="J379" s="789"/>
      <c r="K379" s="1775" t="s">
        <v>1436</v>
      </c>
      <c r="L379" s="1783"/>
      <c r="M379" s="1784"/>
      <c r="N379" s="1784"/>
      <c r="O379" s="1784"/>
      <c r="P379" s="682"/>
    </row>
    <row r="380" ht="16.5" hidden="1" customHeight="1">
      <c r="A380" s="40"/>
      <c r="B380" s="315"/>
      <c r="C380" s="924"/>
      <c r="D380" s="1608"/>
      <c r="E380" s="1751"/>
      <c r="F380" s="294"/>
      <c r="H380" s="746"/>
      <c r="I380" s="166"/>
      <c r="J380" s="789"/>
      <c r="K380" s="1775" t="s">
        <v>1440</v>
      </c>
      <c r="L380" s="1783"/>
      <c r="M380" s="1784"/>
      <c r="N380" s="1784"/>
      <c r="O380" s="1784"/>
      <c r="P380" s="682"/>
    </row>
    <row r="381" ht="16.5" hidden="1" customHeight="1">
      <c r="A381" s="40"/>
      <c r="B381" s="315"/>
      <c r="C381" s="924"/>
      <c r="D381" s="1608"/>
      <c r="E381" s="1751"/>
      <c r="F381" s="294"/>
      <c r="H381" s="746"/>
      <c r="I381" s="166"/>
      <c r="J381" s="789"/>
      <c r="K381" s="1775" t="s">
        <v>1447</v>
      </c>
      <c r="L381" s="1783"/>
      <c r="M381" s="1784"/>
      <c r="N381" s="1784"/>
      <c r="O381" s="1784"/>
      <c r="P381" s="682"/>
    </row>
    <row r="382" ht="16.5" hidden="1" customHeight="1">
      <c r="A382" s="40"/>
      <c r="B382" s="315"/>
      <c r="C382" s="924"/>
      <c r="D382" s="1608"/>
      <c r="E382" s="1751"/>
      <c r="F382" s="294"/>
      <c r="H382" s="746"/>
      <c r="I382" s="166"/>
      <c r="J382" s="789"/>
      <c r="K382" s="1775" t="s">
        <v>1449</v>
      </c>
      <c r="L382" s="1783"/>
      <c r="M382" s="1784"/>
      <c r="N382" s="1784"/>
      <c r="O382" s="1784"/>
      <c r="P382" s="682"/>
    </row>
    <row r="383" ht="16.5" hidden="1" customHeight="1">
      <c r="A383" s="40"/>
      <c r="B383" s="315"/>
      <c r="C383" s="924"/>
      <c r="D383" s="1608"/>
      <c r="E383" s="1751"/>
      <c r="F383" s="294"/>
      <c r="H383" s="746"/>
      <c r="I383" s="166"/>
      <c r="J383" s="789"/>
      <c r="K383" s="1775" t="s">
        <v>1450</v>
      </c>
      <c r="L383" s="1783"/>
      <c r="M383" s="1784"/>
      <c r="N383" s="1784"/>
      <c r="O383" s="1784"/>
      <c r="P383" s="682"/>
    </row>
    <row r="384" ht="16.5" hidden="1" customHeight="1">
      <c r="A384" s="40"/>
      <c r="B384" s="315"/>
      <c r="C384" s="924"/>
      <c r="D384" s="1608"/>
      <c r="E384" s="1751"/>
      <c r="F384" s="294"/>
      <c r="H384" s="746"/>
      <c r="I384" s="166"/>
      <c r="J384" s="789"/>
      <c r="K384" s="1775" t="s">
        <v>1451</v>
      </c>
      <c r="L384" s="1783"/>
      <c r="M384" s="1784"/>
      <c r="N384" s="1784"/>
      <c r="O384" s="1784"/>
      <c r="P384" s="682"/>
    </row>
    <row r="385" ht="16.5" hidden="1" customHeight="1">
      <c r="A385" s="40"/>
      <c r="B385" s="315"/>
      <c r="C385" s="924"/>
      <c r="D385" s="1608"/>
      <c r="E385" s="1751"/>
      <c r="F385" s="294"/>
      <c r="H385" s="746"/>
      <c r="I385" s="166"/>
      <c r="J385" s="789"/>
      <c r="K385" s="1775" t="s">
        <v>1452</v>
      </c>
      <c r="L385" s="1783"/>
      <c r="M385" s="1784"/>
      <c r="N385" s="1784"/>
      <c r="O385" s="1784"/>
      <c r="P385" s="682"/>
    </row>
    <row r="386" ht="16.5" hidden="1" customHeight="1">
      <c r="A386" s="40"/>
      <c r="B386" s="315"/>
      <c r="C386" s="924"/>
      <c r="D386" s="1608"/>
      <c r="E386" s="1751"/>
      <c r="F386" s="294"/>
      <c r="H386" s="746"/>
      <c r="I386" s="166"/>
      <c r="J386" s="116"/>
      <c r="K386" s="1775" t="s">
        <v>1453</v>
      </c>
      <c r="L386" s="1783"/>
      <c r="M386" s="1784"/>
      <c r="N386" s="1784"/>
      <c r="O386" s="1784"/>
      <c r="P386" s="682"/>
    </row>
    <row r="387" ht="16.5" hidden="1" customHeight="1">
      <c r="A387" s="40"/>
      <c r="B387" s="315"/>
      <c r="C387" s="924"/>
      <c r="D387" s="1608"/>
      <c r="E387" s="1751"/>
      <c r="F387" s="294"/>
      <c r="H387" s="746"/>
      <c r="I387" s="168"/>
      <c r="J387" s="116"/>
      <c r="K387" s="1775" t="s">
        <v>1454</v>
      </c>
      <c r="L387" s="1783"/>
      <c r="M387" s="1784"/>
      <c r="N387" s="1784"/>
      <c r="O387" s="1784"/>
      <c r="P387" s="682"/>
    </row>
    <row r="388" hidden="1">
      <c r="A388" s="40"/>
      <c r="B388" s="315"/>
      <c r="C388" s="924"/>
      <c r="D388" s="1608"/>
      <c r="E388" s="293"/>
      <c r="F388" s="40"/>
      <c r="G388" s="40"/>
      <c r="H388" s="40"/>
      <c r="I388" s="40"/>
      <c r="J388" s="40"/>
      <c r="K388" s="40"/>
      <c r="L388" s="899"/>
      <c r="M388" s="729"/>
      <c r="Q388" s="682"/>
    </row>
    <row r="389">
      <c r="A389" s="40"/>
      <c r="B389" s="315"/>
      <c r="C389" s="924"/>
      <c r="D389" s="1608"/>
      <c r="E389" s="293" t="s">
        <v>1456</v>
      </c>
      <c r="F389" s="40"/>
      <c r="G389" s="40"/>
      <c r="H389" s="40"/>
      <c r="I389" s="40"/>
      <c r="J389" s="40"/>
      <c r="K389" s="40"/>
      <c r="L389" s="899"/>
      <c r="M389" s="729"/>
      <c r="Q389" s="682"/>
    </row>
    <row r="390">
      <c r="A390" s="40"/>
      <c r="B390" s="315"/>
      <c r="C390" s="1787"/>
      <c r="D390" s="1788" t="s">
        <v>702</v>
      </c>
      <c r="E390" s="293"/>
      <c r="F390" s="799" t="s">
        <v>1457</v>
      </c>
      <c r="G390" s="444"/>
      <c r="H390" s="444"/>
      <c r="I390" s="444"/>
      <c r="J390" s="40"/>
      <c r="K390" s="40"/>
      <c r="L390" s="899"/>
      <c r="M390" s="729"/>
      <c r="Q390" s="682"/>
    </row>
    <row r="391">
      <c r="A391" s="40"/>
      <c r="B391" s="315"/>
      <c r="C391" s="1787"/>
      <c r="D391" s="1787"/>
      <c r="E391" s="293"/>
      <c r="F391" s="799" t="s">
        <v>1458</v>
      </c>
      <c r="G391" s="444"/>
      <c r="H391" s="444"/>
      <c r="I391" s="444"/>
      <c r="J391" s="40"/>
      <c r="K391" s="40"/>
      <c r="L391" s="899"/>
      <c r="M391" s="729"/>
      <c r="Q391" s="682"/>
    </row>
    <row r="392">
      <c r="A392" s="40"/>
      <c r="B392" s="315"/>
      <c r="C392" s="1787"/>
      <c r="D392" s="1787"/>
      <c r="E392" s="293"/>
      <c r="F392" s="799" t="s">
        <v>1459</v>
      </c>
      <c r="G392" s="444"/>
      <c r="H392" s="444"/>
      <c r="I392" s="444"/>
      <c r="J392" s="40"/>
      <c r="K392" s="40"/>
      <c r="L392" s="899"/>
      <c r="M392" s="729"/>
      <c r="Q392" s="682"/>
    </row>
    <row r="393">
      <c r="A393" s="40"/>
      <c r="B393" s="315"/>
      <c r="C393" s="924"/>
      <c r="D393" s="1608"/>
      <c r="E393" s="293"/>
      <c r="F393" s="799" t="s">
        <v>1460</v>
      </c>
      <c r="G393" s="444"/>
      <c r="H393" s="444"/>
      <c r="I393" s="444"/>
      <c r="J393" s="40"/>
      <c r="K393" s="40"/>
      <c r="L393" s="899"/>
      <c r="M393" s="729"/>
      <c r="Q393" s="682"/>
    </row>
    <row r="394">
      <c r="A394" s="40"/>
      <c r="B394" s="315"/>
      <c r="C394" s="924"/>
      <c r="D394" s="1608"/>
      <c r="E394" s="293"/>
      <c r="F394" s="799" t="s">
        <v>1461</v>
      </c>
      <c r="G394" s="444"/>
      <c r="H394" s="444"/>
      <c r="I394" s="444"/>
      <c r="J394" s="40"/>
      <c r="K394" s="40"/>
      <c r="L394" s="899"/>
      <c r="M394" s="729"/>
      <c r="Q394" s="682"/>
    </row>
    <row r="395">
      <c r="A395" s="40"/>
      <c r="B395" s="315"/>
      <c r="C395" s="924"/>
      <c r="D395" s="1608"/>
      <c r="E395" s="293"/>
      <c r="F395" s="40"/>
      <c r="G395" s="40"/>
      <c r="H395" s="40"/>
      <c r="I395" s="40"/>
      <c r="J395" s="40"/>
      <c r="K395" s="40"/>
      <c r="L395" s="899"/>
      <c r="M395" s="729"/>
      <c r="Q395" s="682"/>
    </row>
    <row r="396">
      <c r="A396" s="40"/>
      <c r="B396" s="315"/>
      <c r="C396" s="924"/>
      <c r="D396" s="1608"/>
      <c r="E396" s="1095"/>
      <c r="F396" s="1789" t="s">
        <v>1462</v>
      </c>
      <c r="G396" s="1095" t="s">
        <v>1463</v>
      </c>
      <c r="H396" s="1767"/>
      <c r="I396" s="1767"/>
      <c r="J396" s="1767"/>
      <c r="K396" s="40"/>
      <c r="L396" s="899"/>
      <c r="M396" s="729"/>
      <c r="Q396" s="682"/>
    </row>
    <row r="397">
      <c r="A397" s="40"/>
      <c r="B397" s="315"/>
      <c r="C397" s="924"/>
      <c r="D397" s="1608"/>
      <c r="E397" s="1095"/>
      <c r="F397" s="1790" t="s">
        <v>1464</v>
      </c>
      <c r="G397" s="1791"/>
      <c r="H397" s="1791"/>
      <c r="I397" s="1791"/>
      <c r="J397" s="1789" t="s">
        <v>1465</v>
      </c>
      <c r="K397" s="40"/>
      <c r="L397" s="899"/>
      <c r="M397" s="729"/>
      <c r="Q397" s="682"/>
    </row>
    <row r="398">
      <c r="A398" s="40"/>
      <c r="B398" s="315"/>
      <c r="C398" s="924"/>
      <c r="D398" s="1608"/>
      <c r="E398" s="1095"/>
      <c r="F398" s="1790" t="s">
        <v>1466</v>
      </c>
      <c r="G398" s="1791"/>
      <c r="H398" s="1791"/>
      <c r="I398" s="1791"/>
      <c r="J398" s="1767"/>
      <c r="K398" s="40"/>
      <c r="L398" s="899"/>
      <c r="M398" s="729"/>
      <c r="Q398" s="682"/>
    </row>
    <row r="399">
      <c r="A399" s="40"/>
      <c r="B399" s="315"/>
      <c r="C399" s="924"/>
      <c r="D399" s="1608"/>
      <c r="E399" s="1095"/>
      <c r="F399" s="1790" t="s">
        <v>1467</v>
      </c>
      <c r="G399" s="1791"/>
      <c r="H399" s="1791"/>
      <c r="I399" s="1791"/>
      <c r="J399" s="1767"/>
      <c r="K399" s="40"/>
      <c r="L399" s="899"/>
      <c r="M399" s="729"/>
      <c r="Q399" s="682"/>
    </row>
    <row r="400">
      <c r="A400" s="40"/>
      <c r="B400" s="315"/>
      <c r="C400" s="924"/>
      <c r="D400" s="1608"/>
      <c r="E400" s="1095"/>
      <c r="F400" s="1790" t="s">
        <v>1468</v>
      </c>
      <c r="G400" s="1791"/>
      <c r="H400" s="1791"/>
      <c r="I400" s="1791"/>
      <c r="J400" s="1767"/>
      <c r="K400" s="40"/>
      <c r="L400" s="899"/>
      <c r="M400" s="729"/>
      <c r="Q400" s="682"/>
    </row>
    <row r="401">
      <c r="A401" s="40"/>
      <c r="B401" s="315"/>
      <c r="C401" s="924"/>
      <c r="D401" s="1608"/>
      <c r="E401" s="293"/>
      <c r="F401" s="40"/>
      <c r="G401" s="40"/>
      <c r="H401" s="40"/>
      <c r="I401" s="40"/>
      <c r="J401" s="40"/>
      <c r="K401" s="40"/>
      <c r="L401" s="899"/>
      <c r="M401" s="729"/>
      <c r="Q401" s="682"/>
    </row>
    <row r="402" ht="15.75" customHeight="1">
      <c r="A402" s="40"/>
      <c r="B402" s="315"/>
      <c r="C402" s="924"/>
      <c r="D402" s="1137" t="s">
        <v>3</v>
      </c>
      <c r="E402" s="40"/>
      <c r="F402" s="40"/>
      <c r="G402" s="40"/>
      <c r="H402" s="40"/>
      <c r="I402" s="40"/>
      <c r="J402" s="40"/>
      <c r="K402" s="40"/>
      <c r="L402" s="899"/>
      <c r="M402" s="729"/>
      <c r="Q402" s="682"/>
    </row>
    <row r="403">
      <c r="A403" s="40"/>
      <c r="B403" s="315"/>
      <c r="C403" s="924"/>
      <c r="D403" s="1608"/>
      <c r="E403" s="1138" t="s">
        <v>1469</v>
      </c>
      <c r="F403" s="40"/>
      <c r="G403" s="40"/>
      <c r="H403" s="40"/>
      <c r="I403" s="40"/>
      <c r="J403" s="40"/>
      <c r="K403" s="40"/>
      <c r="L403" s="899"/>
      <c r="M403" s="729"/>
      <c r="Q403" s="682"/>
    </row>
    <row r="404">
      <c r="A404" s="40"/>
      <c r="B404" s="315"/>
      <c r="C404" s="924"/>
      <c r="D404" s="1608"/>
      <c r="E404" s="293"/>
      <c r="I404" s="40"/>
      <c r="J404" s="40"/>
      <c r="K404" s="40"/>
      <c r="L404" s="899"/>
      <c r="M404" s="729"/>
      <c r="Q404" s="682"/>
    </row>
    <row r="405">
      <c r="A405" s="40"/>
      <c r="B405" s="315"/>
      <c r="C405" s="924"/>
      <c r="D405" s="1608"/>
      <c r="E405" s="40"/>
      <c r="F405" s="40"/>
      <c r="G405" s="40"/>
      <c r="H405" s="40"/>
      <c r="I405" s="40"/>
      <c r="J405" s="40"/>
      <c r="K405" s="40"/>
      <c r="L405" s="899"/>
      <c r="M405" s="729"/>
      <c r="Q405" s="682"/>
    </row>
    <row r="406">
      <c r="A406" s="40"/>
      <c r="B406" s="315"/>
      <c r="C406" s="923" t="s">
        <v>1470</v>
      </c>
      <c r="D406" s="1547"/>
      <c r="E406" s="444"/>
      <c r="F406" s="444"/>
      <c r="G406" s="799"/>
      <c r="H406" s="444"/>
      <c r="I406" s="799"/>
      <c r="J406" s="444"/>
      <c r="K406" s="444"/>
      <c r="L406" s="894"/>
      <c r="M406" s="895" t="s">
        <v>698</v>
      </c>
      <c r="Q406" s="682"/>
    </row>
    <row r="407">
      <c r="A407" s="40"/>
      <c r="B407" s="315"/>
      <c r="C407" s="924"/>
      <c r="D407" s="767" t="s">
        <v>710</v>
      </c>
      <c r="E407" s="1792" t="s">
        <v>1471</v>
      </c>
      <c r="F407" s="1629"/>
      <c r="G407" s="1629"/>
      <c r="H407" s="1629"/>
      <c r="I407" s="1629"/>
      <c r="J407" s="45"/>
      <c r="K407" s="40"/>
      <c r="L407" s="899"/>
      <c r="M407" s="729"/>
      <c r="Q407" s="682"/>
    </row>
    <row r="408">
      <c r="A408" s="40"/>
      <c r="B408" s="315"/>
      <c r="C408" s="924"/>
      <c r="D408" s="767"/>
      <c r="E408" s="45"/>
      <c r="F408" s="800" t="s">
        <v>173</v>
      </c>
      <c r="G408" s="771"/>
      <c r="H408" s="772" t="s">
        <v>174</v>
      </c>
      <c r="I408" s="801"/>
      <c r="J408" s="771"/>
      <c r="K408" s="40"/>
      <c r="L408" s="899"/>
      <c r="M408" s="729"/>
      <c r="Q408" s="682"/>
    </row>
    <row r="409">
      <c r="A409" s="40"/>
      <c r="B409" s="315"/>
      <c r="C409" s="924"/>
      <c r="D409" s="767"/>
      <c r="E409" s="1171"/>
      <c r="F409" s="1689" t="s">
        <v>711</v>
      </c>
      <c r="G409" s="442"/>
      <c r="H409" s="898" t="str">
        <f>vlookup($C406,'01_概要'!$E$86:$K$111,3,false)</f>
        <v>#REF!</v>
      </c>
      <c r="I409" s="898" t="str">
        <f>vlookup($C406,'01_概要'!$E$86:$K$111,4,false)</f>
        <v>#REF!</v>
      </c>
      <c r="J409" s="442"/>
      <c r="K409" s="40"/>
      <c r="L409" s="899"/>
      <c r="M409" s="729"/>
      <c r="Q409" s="682"/>
    </row>
    <row r="410">
      <c r="A410" s="40"/>
      <c r="B410" s="315"/>
      <c r="C410" s="924"/>
      <c r="D410" s="767"/>
      <c r="E410" s="1171"/>
      <c r="F410" s="1689" t="s">
        <v>22</v>
      </c>
      <c r="G410" s="442"/>
      <c r="H410" s="1690" t="str">
        <f>C406</f>
        <v>FIX【超級〜超絶級】跳ね馬 来る!（ディーノ）</v>
      </c>
      <c r="I410" s="441"/>
      <c r="J410" s="442"/>
      <c r="K410" s="40"/>
      <c r="L410" s="899"/>
      <c r="M410" s="729"/>
      <c r="Q410" s="682"/>
    </row>
    <row r="411">
      <c r="A411" s="40"/>
      <c r="B411" s="315"/>
      <c r="C411" s="924"/>
      <c r="D411" s="767"/>
      <c r="E411" s="1171"/>
      <c r="F411" s="1766" t="s">
        <v>728</v>
      </c>
      <c r="G411" s="434"/>
      <c r="H411" s="927" t="b">
        <v>0</v>
      </c>
      <c r="I411" s="898" t="s">
        <v>1228</v>
      </c>
      <c r="J411" s="442"/>
      <c r="K411" s="40"/>
      <c r="L411" s="899"/>
      <c r="M411" s="729"/>
      <c r="Q411" s="682"/>
    </row>
    <row r="412">
      <c r="A412" s="40"/>
      <c r="B412" s="315"/>
      <c r="C412" s="924"/>
      <c r="D412" s="767"/>
      <c r="E412" s="1171"/>
      <c r="G412" s="434"/>
      <c r="H412" s="927" t="b">
        <v>0</v>
      </c>
      <c r="I412" s="898" t="s">
        <v>1233</v>
      </c>
      <c r="J412" s="442"/>
      <c r="K412" s="40"/>
      <c r="L412" s="899"/>
      <c r="M412" s="729"/>
      <c r="Q412" s="682"/>
    </row>
    <row r="413">
      <c r="A413" s="40"/>
      <c r="B413" s="315"/>
      <c r="C413" s="924"/>
      <c r="D413" s="767"/>
      <c r="E413" s="1171"/>
      <c r="G413" s="434"/>
      <c r="H413" s="927" t="b">
        <v>1</v>
      </c>
      <c r="I413" s="898" t="s">
        <v>733</v>
      </c>
      <c r="J413" s="442"/>
      <c r="K413" s="40"/>
      <c r="L413" s="899"/>
      <c r="M413" s="729"/>
      <c r="Q413" s="682"/>
    </row>
    <row r="414">
      <c r="A414" s="40"/>
      <c r="B414" s="315"/>
      <c r="C414" s="924"/>
      <c r="D414" s="767"/>
      <c r="E414" s="1171"/>
      <c r="G414" s="434"/>
      <c r="H414" s="898" t="b">
        <v>1</v>
      </c>
      <c r="I414" s="898" t="s">
        <v>734</v>
      </c>
      <c r="J414" s="442"/>
      <c r="K414" s="40"/>
      <c r="L414" s="899"/>
      <c r="M414" s="729"/>
      <c r="Q414" s="682"/>
    </row>
    <row r="415">
      <c r="A415" s="40"/>
      <c r="B415" s="315"/>
      <c r="C415" s="924"/>
      <c r="D415" s="767"/>
      <c r="E415" s="1171"/>
      <c r="F415" s="441"/>
      <c r="G415" s="442"/>
      <c r="H415" s="927" t="b">
        <v>1</v>
      </c>
      <c r="I415" s="927" t="s">
        <v>735</v>
      </c>
      <c r="J415" s="442"/>
      <c r="K415" s="40"/>
      <c r="L415" s="899"/>
      <c r="M415" s="729"/>
      <c r="Q415" s="682"/>
    </row>
    <row r="416">
      <c r="A416" s="40"/>
      <c r="B416" s="315"/>
      <c r="C416" s="924"/>
      <c r="D416" s="767"/>
      <c r="E416" s="1171"/>
      <c r="F416" s="1689" t="s">
        <v>176</v>
      </c>
      <c r="G416" s="442"/>
      <c r="H416" s="1557" t="str">
        <f>vlookup(C406,'01_概要'!$E$86:$K$111,6,false)</f>
        <v>#REF!</v>
      </c>
      <c r="I416" s="1558" t="s">
        <v>177</v>
      </c>
      <c r="J416" s="1559" t="str">
        <f>vlookup(C406,'01_概要'!$E$86:$K$111,7,false)</f>
        <v>#REF!</v>
      </c>
      <c r="K416" s="40"/>
      <c r="L416" s="899"/>
      <c r="M416" s="729"/>
      <c r="Q416" s="682"/>
    </row>
    <row r="417">
      <c r="A417" s="40"/>
      <c r="B417" s="315"/>
      <c r="C417" s="924"/>
      <c r="D417" s="767"/>
      <c r="E417" s="1171"/>
      <c r="F417" s="1689" t="s">
        <v>724</v>
      </c>
      <c r="G417" s="442"/>
      <c r="H417" s="898" t="s">
        <v>1272</v>
      </c>
      <c r="I417" s="441"/>
      <c r="J417" s="442"/>
      <c r="K417" s="40"/>
      <c r="L417" s="899"/>
      <c r="M417" s="729"/>
      <c r="Q417" s="682"/>
    </row>
    <row r="418">
      <c r="A418" s="40"/>
      <c r="B418" s="315"/>
      <c r="C418" s="924"/>
      <c r="D418" s="767"/>
      <c r="E418" s="1171"/>
      <c r="F418" s="1689" t="s">
        <v>726</v>
      </c>
      <c r="G418" s="442"/>
      <c r="H418" s="927" t="s">
        <v>1472</v>
      </c>
      <c r="I418" s="441"/>
      <c r="J418" s="442"/>
      <c r="K418" s="293"/>
      <c r="L418" s="899"/>
      <c r="M418" s="729"/>
      <c r="Q418" s="682"/>
    </row>
    <row r="419">
      <c r="A419" s="40"/>
      <c r="B419" s="315"/>
      <c r="C419" s="924"/>
      <c r="D419" s="767"/>
      <c r="E419" s="40"/>
      <c r="F419" s="40"/>
      <c r="G419" s="40"/>
      <c r="H419" s="40"/>
      <c r="I419" s="40"/>
      <c r="J419" s="40"/>
      <c r="K419" s="40"/>
      <c r="L419" s="899"/>
      <c r="M419" s="729"/>
      <c r="Q419" s="682"/>
    </row>
    <row r="420">
      <c r="A420" s="40"/>
      <c r="B420" s="315"/>
      <c r="C420" s="924"/>
      <c r="D420" s="1699"/>
      <c r="E420" s="40"/>
      <c r="F420" s="40"/>
      <c r="G420" s="40"/>
      <c r="H420" s="40"/>
      <c r="I420" s="40"/>
      <c r="J420" s="40"/>
      <c r="K420" s="40"/>
      <c r="L420" s="899"/>
      <c r="M420" s="729"/>
      <c r="Q420" s="682"/>
    </row>
    <row r="421">
      <c r="A421" s="40"/>
      <c r="B421" s="315"/>
      <c r="C421" s="924"/>
      <c r="D421" s="1697" t="s">
        <v>731</v>
      </c>
      <c r="E421" s="40"/>
      <c r="F421" s="293" t="s">
        <v>1473</v>
      </c>
      <c r="G421" s="40"/>
      <c r="H421" s="40"/>
      <c r="I421" s="293" t="s">
        <v>719</v>
      </c>
      <c r="J421" s="40"/>
      <c r="K421" s="40"/>
      <c r="L421" s="899"/>
      <c r="M421" s="729"/>
      <c r="Q421" s="682"/>
    </row>
    <row r="422">
      <c r="A422" s="40"/>
      <c r="B422" s="315"/>
      <c r="C422" s="924"/>
      <c r="D422" s="1699"/>
      <c r="E422" s="293"/>
      <c r="F422" s="40"/>
      <c r="G422" s="40"/>
      <c r="H422" s="293"/>
      <c r="I422" s="1793" t="s">
        <v>1474</v>
      </c>
      <c r="J422" s="1793" t="s">
        <v>1475</v>
      </c>
      <c r="K422" s="293" t="s">
        <v>1476</v>
      </c>
      <c r="L422" s="899"/>
      <c r="M422" s="729"/>
      <c r="Q422" s="682"/>
    </row>
    <row r="423">
      <c r="A423" s="40"/>
      <c r="B423" s="315"/>
      <c r="C423" s="924"/>
      <c r="D423" s="1697" t="s">
        <v>1477</v>
      </c>
      <c r="E423" s="293"/>
      <c r="F423" s="293" t="s">
        <v>1478</v>
      </c>
      <c r="G423" s="40"/>
      <c r="H423" s="40"/>
      <c r="I423" s="293" t="s">
        <v>1479</v>
      </c>
      <c r="J423" s="293" t="s">
        <v>1480</v>
      </c>
      <c r="K423" s="40"/>
      <c r="L423" s="899"/>
      <c r="M423" s="729"/>
      <c r="Q423" s="682"/>
    </row>
    <row r="424">
      <c r="A424" s="40"/>
      <c r="B424" s="315"/>
      <c r="C424" s="924"/>
      <c r="D424" s="908"/>
      <c r="E424" s="40"/>
      <c r="F424" s="40"/>
      <c r="G424" s="40"/>
      <c r="H424" s="40"/>
      <c r="I424" s="293" t="s">
        <v>1481</v>
      </c>
      <c r="J424" s="293" t="s">
        <v>1482</v>
      </c>
      <c r="K424" s="40"/>
      <c r="L424" s="899"/>
      <c r="M424" s="729"/>
      <c r="Q424" s="682"/>
    </row>
    <row r="425">
      <c r="A425" s="40"/>
      <c r="B425" s="315"/>
      <c r="C425" s="924"/>
      <c r="D425" s="1697" t="s">
        <v>174</v>
      </c>
      <c r="E425" s="40"/>
      <c r="F425" s="293" t="s">
        <v>1483</v>
      </c>
      <c r="G425" s="40"/>
      <c r="H425" s="40"/>
      <c r="I425" s="293" t="s">
        <v>1484</v>
      </c>
      <c r="J425" s="446" t="s">
        <v>1485</v>
      </c>
      <c r="K425" s="40"/>
      <c r="L425" s="899"/>
      <c r="M425" s="729"/>
      <c r="Q425" s="682"/>
    </row>
    <row r="426">
      <c r="A426" s="40"/>
      <c r="B426" s="315"/>
      <c r="C426" s="924"/>
      <c r="D426" s="1608"/>
      <c r="E426" s="293"/>
      <c r="F426" s="293" t="s">
        <v>1486</v>
      </c>
      <c r="G426" s="40"/>
      <c r="H426" s="40"/>
      <c r="I426" s="40"/>
      <c r="J426" s="40"/>
      <c r="K426" s="40"/>
      <c r="L426" s="899"/>
      <c r="M426" s="729"/>
      <c r="Q426" s="682"/>
    </row>
    <row r="427">
      <c r="A427" s="40"/>
      <c r="B427" s="315"/>
      <c r="C427" s="924"/>
      <c r="D427" s="1608"/>
      <c r="E427" s="293"/>
      <c r="F427" s="40"/>
      <c r="G427" s="40"/>
      <c r="H427" s="40"/>
      <c r="I427" s="40"/>
      <c r="J427" s="40"/>
      <c r="K427" s="40"/>
      <c r="L427" s="899"/>
      <c r="M427" s="729"/>
      <c r="Q427" s="682"/>
    </row>
    <row r="428">
      <c r="A428" s="40"/>
      <c r="B428" s="315"/>
      <c r="C428" s="924"/>
      <c r="D428" s="1608"/>
      <c r="E428" s="293" t="s">
        <v>676</v>
      </c>
      <c r="F428" s="40"/>
      <c r="G428" s="40"/>
      <c r="H428" s="40"/>
      <c r="I428" s="40"/>
      <c r="J428" s="40"/>
      <c r="K428" s="40"/>
      <c r="L428" s="899"/>
      <c r="M428" s="729"/>
      <c r="Q428" s="682"/>
    </row>
    <row r="429">
      <c r="A429" s="40"/>
      <c r="B429" s="315"/>
      <c r="C429" s="924"/>
      <c r="D429" s="1608"/>
      <c r="E429" s="1794" t="s">
        <v>806</v>
      </c>
      <c r="F429" s="1795" t="s">
        <v>701</v>
      </c>
      <c r="G429" s="64"/>
      <c r="H429" s="1795" t="s">
        <v>702</v>
      </c>
      <c r="I429" s="64"/>
      <c r="J429" s="40"/>
      <c r="K429" s="40"/>
      <c r="L429" s="899"/>
      <c r="M429" s="729"/>
      <c r="Q429" s="682"/>
    </row>
    <row r="430">
      <c r="A430" s="40"/>
      <c r="B430" s="315"/>
      <c r="C430" s="924"/>
      <c r="D430" s="1608"/>
      <c r="E430" s="1796">
        <v>1.0</v>
      </c>
      <c r="F430" s="1797" t="s">
        <v>1487</v>
      </c>
      <c r="G430" s="442"/>
      <c r="H430" s="1797" t="s">
        <v>1488</v>
      </c>
      <c r="I430" s="442"/>
      <c r="J430" s="40"/>
      <c r="K430" s="40"/>
      <c r="L430" s="899"/>
      <c r="M430" s="729"/>
      <c r="Q430" s="682"/>
    </row>
    <row r="431">
      <c r="A431" s="40"/>
      <c r="B431" s="315"/>
      <c r="C431" s="924"/>
      <c r="D431" s="1608"/>
      <c r="E431" s="1796">
        <v>2.0</v>
      </c>
      <c r="F431" s="1797" t="s">
        <v>1489</v>
      </c>
      <c r="G431" s="442"/>
      <c r="H431" s="1797" t="s">
        <v>1490</v>
      </c>
      <c r="I431" s="442"/>
      <c r="J431" s="40"/>
      <c r="K431" s="40"/>
      <c r="L431" s="899"/>
      <c r="M431" s="729"/>
      <c r="Q431" s="682"/>
    </row>
    <row r="432">
      <c r="A432" s="40"/>
      <c r="B432" s="315"/>
      <c r="C432" s="924"/>
      <c r="D432" s="1608"/>
      <c r="E432" s="1796">
        <v>3.0</v>
      </c>
      <c r="F432" s="1797" t="s">
        <v>1491</v>
      </c>
      <c r="G432" s="442"/>
      <c r="H432" s="1798" t="s">
        <v>1492</v>
      </c>
      <c r="I432" s="442"/>
      <c r="J432" s="40"/>
      <c r="K432" s="40"/>
      <c r="L432" s="899"/>
      <c r="M432" s="729"/>
      <c r="Q432" s="682"/>
    </row>
    <row r="433">
      <c r="A433" s="40"/>
      <c r="B433" s="315"/>
      <c r="C433" s="924"/>
      <c r="D433" s="1608"/>
      <c r="E433" s="1796">
        <v>4.0</v>
      </c>
      <c r="F433" s="1797" t="s">
        <v>1493</v>
      </c>
      <c r="G433" s="442"/>
      <c r="H433" s="1797" t="s">
        <v>1490</v>
      </c>
      <c r="I433" s="442"/>
      <c r="J433" s="40"/>
      <c r="K433" s="40"/>
      <c r="L433" s="899"/>
      <c r="M433" s="729"/>
      <c r="Q433" s="682"/>
    </row>
    <row r="434">
      <c r="A434" s="40"/>
      <c r="B434" s="315"/>
      <c r="C434" s="924"/>
      <c r="D434" s="1608"/>
      <c r="E434" s="1796">
        <v>5.0</v>
      </c>
      <c r="F434" s="1797" t="s">
        <v>1494</v>
      </c>
      <c r="G434" s="442"/>
      <c r="H434" s="1797" t="s">
        <v>1490</v>
      </c>
      <c r="I434" s="442"/>
      <c r="J434" s="40"/>
      <c r="K434" s="40"/>
      <c r="L434" s="899"/>
      <c r="M434" s="729"/>
      <c r="Q434" s="682"/>
    </row>
    <row r="435">
      <c r="A435" s="40"/>
      <c r="B435" s="315"/>
      <c r="C435" s="924"/>
      <c r="D435" s="1608"/>
      <c r="E435" s="1796">
        <v>6.0</v>
      </c>
      <c r="F435" s="1797" t="s">
        <v>1495</v>
      </c>
      <c r="G435" s="442"/>
      <c r="H435" s="1797" t="s">
        <v>1490</v>
      </c>
      <c r="I435" s="442"/>
      <c r="J435" s="40"/>
      <c r="K435" s="40"/>
      <c r="L435" s="899"/>
      <c r="M435" s="729"/>
      <c r="Q435" s="682"/>
    </row>
    <row r="436">
      <c r="A436" s="40"/>
      <c r="B436" s="315"/>
      <c r="C436" s="924"/>
      <c r="D436" s="1608"/>
      <c r="E436" s="1796">
        <v>7.0</v>
      </c>
      <c r="F436" s="1797" t="s">
        <v>1496</v>
      </c>
      <c r="G436" s="442"/>
      <c r="H436" s="1797" t="s">
        <v>1497</v>
      </c>
      <c r="I436" s="442"/>
      <c r="J436" s="40"/>
      <c r="K436" s="40"/>
      <c r="L436" s="899"/>
      <c r="M436" s="729"/>
      <c r="Q436" s="682"/>
    </row>
    <row r="437">
      <c r="A437" s="40"/>
      <c r="B437" s="315"/>
      <c r="C437" s="924"/>
      <c r="D437" s="1608"/>
      <c r="E437" s="1796">
        <v>8.0</v>
      </c>
      <c r="F437" s="1797" t="s">
        <v>1498</v>
      </c>
      <c r="G437" s="442"/>
      <c r="H437" s="1797" t="s">
        <v>1499</v>
      </c>
      <c r="I437" s="442"/>
      <c r="J437" s="40"/>
      <c r="K437" s="40"/>
      <c r="L437" s="899"/>
      <c r="M437" s="729"/>
      <c r="Q437" s="682"/>
    </row>
    <row r="438">
      <c r="A438" s="40"/>
      <c r="B438" s="315"/>
      <c r="C438" s="924"/>
      <c r="D438" s="1608"/>
      <c r="E438" s="1796">
        <v>9.0</v>
      </c>
      <c r="F438" s="1797" t="s">
        <v>1500</v>
      </c>
      <c r="G438" s="442"/>
      <c r="H438" s="1797" t="s">
        <v>1501</v>
      </c>
      <c r="I438" s="442"/>
      <c r="J438" s="40"/>
      <c r="K438" s="40"/>
      <c r="L438" s="899"/>
      <c r="M438" s="729"/>
      <c r="Q438" s="682"/>
    </row>
    <row r="439">
      <c r="A439" s="40"/>
      <c r="B439" s="315"/>
      <c r="C439" s="924"/>
      <c r="D439" s="1608"/>
      <c r="E439" s="1796">
        <v>10.0</v>
      </c>
      <c r="F439" s="1797" t="s">
        <v>1502</v>
      </c>
      <c r="G439" s="442"/>
      <c r="H439" s="1797" t="s">
        <v>1503</v>
      </c>
      <c r="I439" s="442"/>
      <c r="J439" s="40"/>
      <c r="K439" s="40"/>
      <c r="L439" s="899"/>
      <c r="M439" s="729"/>
      <c r="Q439" s="682"/>
    </row>
    <row r="440">
      <c r="A440" s="40"/>
      <c r="B440" s="315"/>
      <c r="C440" s="924"/>
      <c r="D440" s="1608"/>
      <c r="E440" s="1796">
        <v>11.0</v>
      </c>
      <c r="F440" s="1797" t="s">
        <v>1504</v>
      </c>
      <c r="G440" s="442"/>
      <c r="H440" s="1798" t="s">
        <v>1396</v>
      </c>
      <c r="I440" s="442"/>
      <c r="J440" s="40"/>
      <c r="K440" s="40"/>
      <c r="L440" s="899"/>
      <c r="M440" s="729"/>
      <c r="Q440" s="682"/>
    </row>
    <row r="441">
      <c r="A441" s="40"/>
      <c r="B441" s="315"/>
      <c r="C441" s="924"/>
      <c r="D441" s="1608"/>
      <c r="E441" s="1796">
        <v>12.0</v>
      </c>
      <c r="F441" s="1797" t="s">
        <v>1505</v>
      </c>
      <c r="G441" s="442"/>
      <c r="H441" s="1798" t="s">
        <v>1398</v>
      </c>
      <c r="I441" s="442"/>
      <c r="J441" s="40"/>
      <c r="K441" s="40"/>
      <c r="L441" s="899"/>
      <c r="M441" s="729"/>
      <c r="Q441" s="682"/>
    </row>
    <row r="442">
      <c r="A442" s="40"/>
      <c r="B442" s="315"/>
      <c r="C442" s="924"/>
      <c r="D442" s="1608"/>
      <c r="E442" s="1796">
        <v>13.0</v>
      </c>
      <c r="F442" s="1797" t="s">
        <v>1506</v>
      </c>
      <c r="G442" s="442"/>
      <c r="H442" s="1798" t="s">
        <v>1400</v>
      </c>
      <c r="I442" s="442"/>
      <c r="J442" s="40"/>
      <c r="K442" s="40"/>
      <c r="L442" s="899"/>
      <c r="M442" s="729"/>
      <c r="Q442" s="682"/>
    </row>
    <row r="443">
      <c r="A443" s="40"/>
      <c r="B443" s="315"/>
      <c r="C443" s="924"/>
      <c r="D443" s="1608"/>
      <c r="E443" s="1796">
        <v>14.0</v>
      </c>
      <c r="F443" s="1797" t="s">
        <v>1507</v>
      </c>
      <c r="G443" s="442"/>
      <c r="H443" s="1798" t="s">
        <v>1402</v>
      </c>
      <c r="I443" s="442"/>
      <c r="J443" s="40"/>
      <c r="K443" s="40"/>
      <c r="L443" s="899"/>
      <c r="M443" s="729"/>
      <c r="Q443" s="682"/>
    </row>
    <row r="444">
      <c r="A444" s="40"/>
      <c r="B444" s="315"/>
      <c r="C444" s="924"/>
      <c r="D444" s="1608"/>
      <c r="E444" s="293"/>
      <c r="F444" s="40"/>
      <c r="G444" s="40"/>
      <c r="H444" s="40"/>
      <c r="I444" s="40"/>
      <c r="J444" s="40"/>
      <c r="K444" s="40"/>
      <c r="L444" s="899"/>
      <c r="M444" s="729"/>
      <c r="Q444" s="682"/>
    </row>
    <row r="445">
      <c r="A445" s="40"/>
      <c r="B445" s="315"/>
      <c r="C445" s="923" t="s">
        <v>1508</v>
      </c>
      <c r="D445" s="1547"/>
      <c r="E445" s="444"/>
      <c r="F445" s="444"/>
      <c r="G445" s="799"/>
      <c r="H445" s="444"/>
      <c r="I445" s="799" t="s">
        <v>747</v>
      </c>
      <c r="J445" s="444"/>
      <c r="K445" s="444"/>
      <c r="L445" s="894"/>
      <c r="M445" s="895" t="s">
        <v>698</v>
      </c>
      <c r="Q445" s="682"/>
    </row>
    <row r="446">
      <c r="A446" s="40"/>
      <c r="B446" s="315"/>
      <c r="C446" s="924"/>
      <c r="D446" s="1799" t="s">
        <v>710</v>
      </c>
      <c r="E446" s="1800"/>
      <c r="F446" s="1801" t="s">
        <v>1509</v>
      </c>
      <c r="G446" s="1629"/>
      <c r="H446" s="1629"/>
      <c r="I446" s="1629"/>
      <c r="J446" s="45"/>
      <c r="K446" s="40"/>
      <c r="L446" s="899"/>
      <c r="M446" s="729"/>
      <c r="Q446" s="682"/>
    </row>
    <row r="447">
      <c r="A447" s="40"/>
      <c r="B447" s="315"/>
      <c r="C447" s="924"/>
      <c r="D447" s="767"/>
      <c r="E447" s="45"/>
      <c r="F447" s="800" t="s">
        <v>173</v>
      </c>
      <c r="G447" s="771"/>
      <c r="H447" s="772" t="s">
        <v>174</v>
      </c>
      <c r="I447" s="801"/>
      <c r="J447" s="771"/>
      <c r="K447" s="40"/>
      <c r="L447" s="899"/>
      <c r="M447" s="729"/>
      <c r="Q447" s="682"/>
    </row>
    <row r="448">
      <c r="A448" s="40"/>
      <c r="B448" s="315"/>
      <c r="C448" s="924"/>
      <c r="D448" s="767"/>
      <c r="E448" s="1171"/>
      <c r="F448" s="1689" t="s">
        <v>711</v>
      </c>
      <c r="G448" s="442"/>
      <c r="H448" s="898" t="str">
        <f>vlookup($C445,'01_概要'!$E$86:$K$111,3,false)</f>
        <v>#REF!</v>
      </c>
      <c r="I448" s="898" t="str">
        <f>vlookup($C445,'01_概要'!$E$86:$K$111,4,false)</f>
        <v>#REF!</v>
      </c>
      <c r="J448" s="442"/>
      <c r="K448" s="40"/>
      <c r="L448" s="899"/>
      <c r="M448" s="729"/>
      <c r="Q448" s="682"/>
    </row>
    <row r="449">
      <c r="A449" s="40"/>
      <c r="B449" s="315"/>
      <c r="C449" s="924"/>
      <c r="D449" s="767"/>
      <c r="E449" s="1171"/>
      <c r="F449" s="1689" t="s">
        <v>22</v>
      </c>
      <c r="G449" s="442"/>
      <c r="H449" s="1690" t="str">
        <f>C445</f>
        <v>【上級〜超絶】鎮魂歌の雨 (スクアーロ)</v>
      </c>
      <c r="I449" s="441"/>
      <c r="J449" s="442"/>
      <c r="K449" s="40"/>
      <c r="L449" s="899"/>
      <c r="M449" s="729"/>
      <c r="Q449" s="682"/>
    </row>
    <row r="450">
      <c r="A450" s="40"/>
      <c r="B450" s="315"/>
      <c r="C450" s="924"/>
      <c r="D450" s="767"/>
      <c r="E450" s="1171"/>
      <c r="F450" s="1766" t="s">
        <v>728</v>
      </c>
      <c r="G450" s="434"/>
      <c r="H450" s="927" t="b">
        <v>1</v>
      </c>
      <c r="I450" s="898" t="s">
        <v>733</v>
      </c>
      <c r="J450" s="442"/>
      <c r="K450" s="40"/>
      <c r="L450" s="899"/>
      <c r="M450" s="729"/>
      <c r="Q450" s="682"/>
    </row>
    <row r="451">
      <c r="A451" s="40"/>
      <c r="B451" s="315"/>
      <c r="C451" s="924"/>
      <c r="D451" s="767"/>
      <c r="E451" s="1171"/>
      <c r="G451" s="434"/>
      <c r="H451" s="927" t="b">
        <v>1</v>
      </c>
      <c r="I451" s="898" t="s">
        <v>734</v>
      </c>
      <c r="J451" s="442"/>
      <c r="K451" s="40"/>
      <c r="L451" s="899"/>
      <c r="M451" s="729"/>
      <c r="Q451" s="682"/>
    </row>
    <row r="452">
      <c r="A452" s="40"/>
      <c r="B452" s="315"/>
      <c r="C452" s="924"/>
      <c r="D452" s="767"/>
      <c r="E452" s="1171"/>
      <c r="G452" s="434"/>
      <c r="H452" s="927" t="b">
        <v>1</v>
      </c>
      <c r="I452" s="927" t="s">
        <v>735</v>
      </c>
      <c r="J452" s="442"/>
      <c r="K452" s="40"/>
      <c r="L452" s="899"/>
      <c r="M452" s="729"/>
      <c r="Q452" s="682"/>
    </row>
    <row r="453">
      <c r="A453" s="40"/>
      <c r="B453" s="315"/>
      <c r="C453" s="924"/>
      <c r="D453" s="767"/>
      <c r="E453" s="1171"/>
      <c r="G453" s="434"/>
      <c r="H453" s="927" t="b">
        <v>0</v>
      </c>
      <c r="I453" s="927" t="s">
        <v>742</v>
      </c>
      <c r="J453" s="442"/>
      <c r="K453" s="40"/>
      <c r="L453" s="899"/>
      <c r="M453" s="729"/>
      <c r="Q453" s="682"/>
    </row>
    <row r="454">
      <c r="A454" s="40"/>
      <c r="B454" s="315"/>
      <c r="C454" s="924"/>
      <c r="D454" s="767"/>
      <c r="E454" s="1171"/>
      <c r="F454" s="441"/>
      <c r="G454" s="442"/>
      <c r="H454" s="927" t="b">
        <v>0</v>
      </c>
      <c r="I454" s="927" t="s">
        <v>744</v>
      </c>
      <c r="J454" s="442"/>
      <c r="K454" s="40"/>
      <c r="L454" s="899"/>
      <c r="M454" s="729"/>
      <c r="Q454" s="682"/>
    </row>
    <row r="455">
      <c r="A455" s="40"/>
      <c r="B455" s="315"/>
      <c r="C455" s="924"/>
      <c r="D455" s="767"/>
      <c r="E455" s="1171"/>
      <c r="F455" s="1689" t="s">
        <v>176</v>
      </c>
      <c r="G455" s="442"/>
      <c r="H455" s="1557" t="str">
        <f>vlookup(C445,'01_概要'!$E$86:$K$111,6,false)</f>
        <v>#REF!</v>
      </c>
      <c r="I455" s="1558" t="s">
        <v>177</v>
      </c>
      <c r="J455" s="1559" t="str">
        <f>vlookup(C445,'01_概要'!$E$86:$K$111,7,false)</f>
        <v>#REF!</v>
      </c>
      <c r="K455" s="40"/>
      <c r="L455" s="899"/>
      <c r="M455" s="729"/>
      <c r="Q455" s="682"/>
    </row>
    <row r="456">
      <c r="A456" s="40"/>
      <c r="B456" s="315"/>
      <c r="C456" s="924"/>
      <c r="D456" s="767"/>
      <c r="E456" s="1171"/>
      <c r="F456" s="1689" t="s">
        <v>724</v>
      </c>
      <c r="G456" s="442"/>
      <c r="H456" s="898" t="s">
        <v>1272</v>
      </c>
      <c r="I456" s="441"/>
      <c r="J456" s="442"/>
      <c r="K456" s="40"/>
      <c r="L456" s="899"/>
      <c r="M456" s="729"/>
      <c r="Q456" s="682"/>
    </row>
    <row r="457">
      <c r="A457" s="40"/>
      <c r="B457" s="315"/>
      <c r="C457" s="924"/>
      <c r="D457" s="767"/>
      <c r="E457" s="1171"/>
      <c r="F457" s="1689" t="s">
        <v>726</v>
      </c>
      <c r="G457" s="442"/>
      <c r="H457" s="927" t="s">
        <v>1510</v>
      </c>
      <c r="I457" s="441"/>
      <c r="J457" s="442"/>
      <c r="K457" s="40"/>
      <c r="L457" s="899"/>
      <c r="M457" s="729"/>
      <c r="Q457" s="682"/>
    </row>
    <row r="458">
      <c r="A458" s="40"/>
      <c r="B458" s="315"/>
      <c r="C458" s="924"/>
      <c r="D458" s="767"/>
      <c r="E458" s="1171"/>
      <c r="F458" s="1802" t="s">
        <v>1511</v>
      </c>
      <c r="G458" s="442"/>
      <c r="H458" s="1803"/>
      <c r="I458" s="1804"/>
      <c r="J458" s="442"/>
      <c r="K458" s="40"/>
      <c r="L458" s="899"/>
      <c r="M458" s="729"/>
      <c r="Q458" s="682"/>
    </row>
    <row r="459">
      <c r="A459" s="40"/>
      <c r="B459" s="315"/>
      <c r="C459" s="924"/>
      <c r="D459" s="767"/>
      <c r="E459" s="455"/>
      <c r="F459" s="455"/>
      <c r="G459" s="455"/>
      <c r="H459" s="1703" t="s">
        <v>1512</v>
      </c>
      <c r="K459" s="40"/>
      <c r="L459" s="899"/>
      <c r="M459" s="729"/>
      <c r="Q459" s="682"/>
    </row>
    <row r="460">
      <c r="A460" s="40"/>
      <c r="B460" s="315"/>
      <c r="C460" s="924"/>
      <c r="D460" s="767"/>
      <c r="E460" s="455"/>
      <c r="F460" s="455"/>
      <c r="G460" s="455"/>
      <c r="H460" s="455"/>
      <c r="I460" s="455"/>
      <c r="J460" s="455"/>
      <c r="K460" s="40"/>
      <c r="L460" s="899"/>
      <c r="M460" s="729"/>
      <c r="Q460" s="682"/>
    </row>
    <row r="461">
      <c r="A461" s="40"/>
      <c r="B461" s="315"/>
      <c r="C461" s="924"/>
      <c r="D461" s="1697" t="s">
        <v>731</v>
      </c>
      <c r="E461" s="1765"/>
      <c r="F461" s="1703" t="s">
        <v>1513</v>
      </c>
      <c r="G461" s="455"/>
      <c r="H461" s="455"/>
      <c r="I461" s="455"/>
      <c r="J461" s="455"/>
      <c r="K461" s="40"/>
      <c r="L461" s="899"/>
      <c r="M461" s="729"/>
      <c r="Q461" s="682"/>
    </row>
    <row r="462">
      <c r="A462" s="40"/>
      <c r="B462" s="315"/>
      <c r="C462" s="924"/>
      <c r="D462" s="1699"/>
      <c r="E462" s="1138"/>
      <c r="F462" s="1138" t="s">
        <v>1514</v>
      </c>
      <c r="G462" s="1138"/>
      <c r="H462" s="1616"/>
      <c r="I462" s="455"/>
      <c r="J462" s="455"/>
      <c r="K462" s="40"/>
      <c r="L462" s="899"/>
      <c r="M462" s="729"/>
      <c r="Q462" s="682"/>
    </row>
    <row r="463">
      <c r="A463" s="40"/>
      <c r="B463" s="315"/>
      <c r="C463" s="924"/>
      <c r="D463" s="1699"/>
      <c r="E463" s="1138"/>
      <c r="F463" s="1616"/>
      <c r="G463" s="1138"/>
      <c r="H463" s="1616"/>
      <c r="I463" s="1765"/>
      <c r="J463" s="455"/>
      <c r="K463" s="40"/>
      <c r="L463" s="899"/>
      <c r="M463" s="729"/>
      <c r="Q463" s="682"/>
    </row>
    <row r="464">
      <c r="A464" s="40"/>
      <c r="B464" s="315"/>
      <c r="C464" s="924"/>
      <c r="D464" s="1697" t="s">
        <v>1477</v>
      </c>
      <c r="E464" s="1138"/>
      <c r="F464" s="1138" t="s">
        <v>1515</v>
      </c>
      <c r="G464" s="1138"/>
      <c r="H464" s="1616"/>
      <c r="I464" s="1765"/>
      <c r="J464" s="455"/>
      <c r="K464" s="40"/>
      <c r="L464" s="899"/>
      <c r="M464" s="729"/>
      <c r="Q464" s="682"/>
    </row>
    <row r="465">
      <c r="A465" s="40"/>
      <c r="B465" s="315"/>
      <c r="C465" s="924"/>
      <c r="D465" s="908"/>
      <c r="E465" s="1616"/>
      <c r="F465" s="1616"/>
      <c r="G465" s="1616"/>
      <c r="H465" s="1616"/>
      <c r="I465" s="455"/>
      <c r="J465" s="455"/>
      <c r="K465" s="40"/>
      <c r="L465" s="899"/>
      <c r="M465" s="729"/>
      <c r="Q465" s="682"/>
    </row>
    <row r="466">
      <c r="A466" s="40"/>
      <c r="B466" s="315"/>
      <c r="C466" s="924"/>
      <c r="D466" s="1697" t="s">
        <v>174</v>
      </c>
      <c r="E466" s="1616"/>
      <c r="F466" s="1138" t="s">
        <v>1516</v>
      </c>
      <c r="G466" s="1616"/>
      <c r="H466" s="1616"/>
      <c r="I466" s="455"/>
      <c r="J466" s="455"/>
      <c r="K466" s="40"/>
      <c r="L466" s="899"/>
      <c r="M466" s="729"/>
      <c r="Q466" s="682"/>
    </row>
    <row r="467">
      <c r="A467" s="40"/>
      <c r="B467" s="315"/>
      <c r="C467" s="924"/>
      <c r="D467" s="1608"/>
      <c r="E467" s="1138"/>
      <c r="F467" s="293" t="s">
        <v>1517</v>
      </c>
      <c r="G467" s="293"/>
      <c r="H467" s="1616"/>
      <c r="I467" s="455"/>
      <c r="J467" s="455"/>
      <c r="K467" s="40"/>
      <c r="L467" s="899"/>
      <c r="M467" s="729"/>
      <c r="Q467" s="682"/>
    </row>
    <row r="468">
      <c r="A468" s="40"/>
      <c r="B468" s="315"/>
      <c r="C468" s="924"/>
      <c r="D468" s="1608"/>
      <c r="E468" s="1138"/>
      <c r="F468" s="293" t="s">
        <v>1518</v>
      </c>
      <c r="G468" s="293"/>
      <c r="H468" s="1616"/>
      <c r="I468" s="455"/>
      <c r="J468" s="455"/>
      <c r="K468" s="40"/>
      <c r="L468" s="899"/>
      <c r="M468" s="729"/>
      <c r="Q468" s="682"/>
    </row>
    <row r="469">
      <c r="A469" s="40"/>
      <c r="B469" s="315"/>
      <c r="C469" s="924"/>
      <c r="D469" s="1608"/>
      <c r="E469" s="1138"/>
      <c r="F469" s="293" t="s">
        <v>1519</v>
      </c>
      <c r="G469" s="293"/>
      <c r="H469" s="1616"/>
      <c r="I469" s="455"/>
      <c r="J469" s="455"/>
      <c r="K469" s="40"/>
      <c r="L469" s="899"/>
      <c r="M469" s="729"/>
      <c r="Q469" s="682"/>
    </row>
    <row r="470">
      <c r="A470" s="40"/>
      <c r="B470" s="315"/>
      <c r="C470" s="924"/>
      <c r="D470" s="1608"/>
      <c r="E470" s="293"/>
      <c r="F470" s="293"/>
      <c r="G470" s="293"/>
      <c r="H470" s="697"/>
      <c r="I470" s="455"/>
      <c r="J470" s="455"/>
      <c r="K470" s="40"/>
      <c r="L470" s="899"/>
      <c r="M470" s="729"/>
      <c r="Q470" s="682"/>
    </row>
    <row r="471">
      <c r="A471" s="40"/>
      <c r="B471" s="315"/>
      <c r="C471" s="924"/>
      <c r="D471" s="1608"/>
      <c r="E471" s="1794" t="s">
        <v>806</v>
      </c>
      <c r="F471" s="1805" t="s">
        <v>701</v>
      </c>
      <c r="G471" s="64"/>
      <c r="H471" s="1805" t="s">
        <v>702</v>
      </c>
      <c r="I471" s="64"/>
      <c r="J471" s="40"/>
      <c r="K471" s="899"/>
      <c r="L471" s="729"/>
      <c r="P471" s="682"/>
    </row>
    <row r="472">
      <c r="A472" s="40"/>
      <c r="B472" s="315"/>
      <c r="C472" s="924"/>
      <c r="D472" s="1138" t="s">
        <v>1520</v>
      </c>
      <c r="E472" s="1806">
        <v>1.0</v>
      </c>
      <c r="F472" s="1807" t="s">
        <v>1521</v>
      </c>
      <c r="G472" s="442"/>
      <c r="H472" s="1807" t="s">
        <v>1522</v>
      </c>
      <c r="I472" s="442"/>
      <c r="J472" s="540" t="s">
        <v>1523</v>
      </c>
      <c r="K472" s="40"/>
      <c r="L472" s="899"/>
      <c r="M472" s="729"/>
      <c r="Q472" s="682"/>
    </row>
    <row r="473">
      <c r="A473" s="40"/>
      <c r="B473" s="315"/>
      <c r="C473" s="924"/>
      <c r="D473" s="1608"/>
      <c r="E473" s="1808">
        <v>2.0</v>
      </c>
      <c r="F473" s="1797" t="s">
        <v>1524</v>
      </c>
      <c r="G473" s="442"/>
      <c r="H473" s="1797" t="s">
        <v>1488</v>
      </c>
      <c r="I473" s="442"/>
      <c r="J473" s="40"/>
      <c r="K473" s="899"/>
      <c r="L473" s="729"/>
      <c r="P473" s="682"/>
    </row>
    <row r="474">
      <c r="A474" s="40"/>
      <c r="B474" s="315"/>
      <c r="C474" s="924"/>
      <c r="D474" s="1608"/>
      <c r="E474" s="1808">
        <v>3.0</v>
      </c>
      <c r="F474" s="1797" t="s">
        <v>1525</v>
      </c>
      <c r="G474" s="442"/>
      <c r="H474" s="1797" t="s">
        <v>1490</v>
      </c>
      <c r="I474" s="442"/>
      <c r="J474" s="40"/>
      <c r="K474" s="899"/>
      <c r="L474" s="729"/>
      <c r="P474" s="682"/>
    </row>
    <row r="475">
      <c r="A475" s="40"/>
      <c r="B475" s="315"/>
      <c r="C475" s="924"/>
      <c r="D475" s="1608"/>
      <c r="E475" s="1808">
        <v>4.0</v>
      </c>
      <c r="F475" s="1797" t="s">
        <v>1526</v>
      </c>
      <c r="G475" s="442"/>
      <c r="H475" s="1798" t="s">
        <v>1492</v>
      </c>
      <c r="I475" s="442"/>
      <c r="J475" s="40"/>
      <c r="K475" s="899"/>
      <c r="L475" s="729"/>
      <c r="P475" s="682"/>
    </row>
    <row r="476">
      <c r="A476" s="40"/>
      <c r="B476" s="315"/>
      <c r="C476" s="924"/>
      <c r="D476" s="1608"/>
      <c r="E476" s="1808">
        <v>5.0</v>
      </c>
      <c r="F476" s="1797" t="s">
        <v>1527</v>
      </c>
      <c r="G476" s="442"/>
      <c r="H476" s="1797" t="s">
        <v>1490</v>
      </c>
      <c r="I476" s="442"/>
      <c r="J476" s="40"/>
      <c r="K476" s="899"/>
      <c r="L476" s="729"/>
      <c r="P476" s="682"/>
    </row>
    <row r="477">
      <c r="A477" s="40"/>
      <c r="B477" s="315"/>
      <c r="C477" s="924"/>
      <c r="D477" s="1608"/>
      <c r="E477" s="1808">
        <v>6.0</v>
      </c>
      <c r="F477" s="1797" t="s">
        <v>1528</v>
      </c>
      <c r="G477" s="442"/>
      <c r="H477" s="1797" t="s">
        <v>1490</v>
      </c>
      <c r="I477" s="442"/>
      <c r="J477" s="40"/>
      <c r="K477" s="899"/>
      <c r="L477" s="729"/>
      <c r="P477" s="682"/>
    </row>
    <row r="478">
      <c r="A478" s="40"/>
      <c r="B478" s="315"/>
      <c r="C478" s="924"/>
      <c r="D478" s="1608"/>
      <c r="E478" s="1808">
        <v>7.0</v>
      </c>
      <c r="F478" s="1797" t="s">
        <v>1529</v>
      </c>
      <c r="G478" s="442"/>
      <c r="H478" s="1797" t="s">
        <v>1490</v>
      </c>
      <c r="I478" s="442"/>
      <c r="J478" s="40"/>
      <c r="K478" s="899"/>
      <c r="L478" s="729"/>
      <c r="P478" s="682"/>
    </row>
    <row r="479">
      <c r="A479" s="40"/>
      <c r="B479" s="315"/>
      <c r="C479" s="924"/>
      <c r="D479" s="1608"/>
      <c r="E479" s="1808">
        <v>8.0</v>
      </c>
      <c r="F479" s="1797" t="s">
        <v>1530</v>
      </c>
      <c r="G479" s="442"/>
      <c r="H479" s="1797" t="s">
        <v>1497</v>
      </c>
      <c r="I479" s="442"/>
      <c r="J479" s="40"/>
      <c r="K479" s="899"/>
      <c r="L479" s="729"/>
      <c r="P479" s="682"/>
    </row>
    <row r="480">
      <c r="A480" s="40"/>
      <c r="B480" s="315"/>
      <c r="C480" s="924"/>
      <c r="D480" s="1608"/>
      <c r="E480" s="1808">
        <v>9.0</v>
      </c>
      <c r="F480" s="1797" t="s">
        <v>1531</v>
      </c>
      <c r="G480" s="442"/>
      <c r="H480" s="1797" t="s">
        <v>1499</v>
      </c>
      <c r="I480" s="442"/>
      <c r="J480" s="40"/>
      <c r="K480" s="899"/>
      <c r="L480" s="729"/>
      <c r="P480" s="682"/>
    </row>
    <row r="481">
      <c r="A481" s="40"/>
      <c r="B481" s="315"/>
      <c r="C481" s="924"/>
      <c r="D481" s="1608"/>
      <c r="E481" s="1808">
        <v>10.0</v>
      </c>
      <c r="F481" s="1797" t="s">
        <v>1532</v>
      </c>
      <c r="G481" s="442"/>
      <c r="H481" s="1797" t="s">
        <v>1501</v>
      </c>
      <c r="I481" s="442"/>
      <c r="J481" s="40"/>
      <c r="K481" s="899"/>
      <c r="L481" s="729"/>
      <c r="P481" s="682"/>
    </row>
    <row r="482">
      <c r="A482" s="40"/>
      <c r="B482" s="315"/>
      <c r="C482" s="924"/>
      <c r="D482" s="1608"/>
      <c r="E482" s="1808">
        <v>11.0</v>
      </c>
      <c r="F482" s="1797" t="s">
        <v>1533</v>
      </c>
      <c r="G482" s="442"/>
      <c r="H482" s="1797" t="s">
        <v>1503</v>
      </c>
      <c r="I482" s="442"/>
      <c r="J482" s="40"/>
      <c r="K482" s="899"/>
      <c r="L482" s="729"/>
      <c r="P482" s="682"/>
    </row>
    <row r="483">
      <c r="A483" s="40"/>
      <c r="B483" s="315"/>
      <c r="C483" s="924"/>
      <c r="D483" s="1608"/>
      <c r="E483" s="1808">
        <v>12.0</v>
      </c>
      <c r="F483" s="1797" t="s">
        <v>1534</v>
      </c>
      <c r="G483" s="442"/>
      <c r="H483" s="1798" t="s">
        <v>1396</v>
      </c>
      <c r="I483" s="442"/>
      <c r="J483" s="540"/>
      <c r="K483" s="899"/>
      <c r="L483" s="729"/>
      <c r="P483" s="682"/>
    </row>
    <row r="484">
      <c r="A484" s="40"/>
      <c r="B484" s="315"/>
      <c r="C484" s="924"/>
      <c r="D484" s="1608"/>
      <c r="E484" s="1808">
        <v>13.0</v>
      </c>
      <c r="F484" s="1797" t="s">
        <v>1535</v>
      </c>
      <c r="G484" s="442"/>
      <c r="H484" s="1798" t="s">
        <v>1398</v>
      </c>
      <c r="I484" s="442"/>
      <c r="J484" s="455"/>
      <c r="K484" s="40"/>
      <c r="L484" s="899"/>
      <c r="M484" s="729"/>
      <c r="Q484" s="682"/>
    </row>
    <row r="485">
      <c r="A485" s="40"/>
      <c r="B485" s="315"/>
      <c r="C485" s="924"/>
      <c r="D485" s="1608"/>
      <c r="E485" s="1808">
        <v>14.0</v>
      </c>
      <c r="F485" s="1797" t="s">
        <v>1536</v>
      </c>
      <c r="G485" s="442"/>
      <c r="H485" s="1798" t="s">
        <v>1400</v>
      </c>
      <c r="I485" s="442"/>
      <c r="J485" s="455"/>
      <c r="K485" s="40"/>
      <c r="L485" s="899"/>
      <c r="M485" s="729"/>
      <c r="Q485" s="682"/>
    </row>
    <row r="486">
      <c r="A486" s="40"/>
      <c r="B486" s="315"/>
      <c r="C486" s="924"/>
      <c r="D486" s="1608"/>
      <c r="E486" s="1808">
        <v>15.0</v>
      </c>
      <c r="F486" s="1797" t="s">
        <v>1537</v>
      </c>
      <c r="G486" s="442"/>
      <c r="H486" s="1798" t="s">
        <v>1402</v>
      </c>
      <c r="I486" s="442"/>
      <c r="J486" s="455"/>
      <c r="K486" s="40"/>
      <c r="L486" s="899"/>
      <c r="M486" s="729"/>
      <c r="Q486" s="682"/>
    </row>
    <row r="487">
      <c r="A487" s="40"/>
      <c r="B487" s="315"/>
      <c r="C487" s="924"/>
      <c r="D487" s="1608"/>
      <c r="E487" s="1138"/>
      <c r="F487" s="1616"/>
      <c r="G487" s="1616"/>
      <c r="H487" s="1616"/>
      <c r="I487" s="455"/>
      <c r="J487" s="455"/>
      <c r="K487" s="40"/>
      <c r="L487" s="899"/>
      <c r="M487" s="729"/>
      <c r="Q487" s="682"/>
    </row>
    <row r="488">
      <c r="A488" s="40"/>
      <c r="B488" s="315"/>
      <c r="C488" s="924"/>
      <c r="D488" s="1137" t="s">
        <v>3</v>
      </c>
      <c r="E488" s="1138"/>
      <c r="F488" s="1616"/>
      <c r="G488" s="1616"/>
      <c r="H488" s="1616"/>
      <c r="I488" s="455"/>
      <c r="J488" s="455"/>
      <c r="K488" s="40"/>
      <c r="L488" s="899"/>
      <c r="M488" s="729"/>
      <c r="Q488" s="682"/>
    </row>
    <row r="489">
      <c r="A489" s="40"/>
      <c r="B489" s="315"/>
      <c r="C489" s="924"/>
      <c r="D489" s="1699"/>
      <c r="E489" s="1138" t="s">
        <v>1469</v>
      </c>
      <c r="F489" s="455"/>
      <c r="G489" s="455"/>
      <c r="H489" s="455"/>
      <c r="I489" s="455"/>
      <c r="J489" s="455"/>
      <c r="K489" s="40"/>
      <c r="L489" s="899"/>
      <c r="M489" s="729"/>
      <c r="Q489" s="682"/>
    </row>
    <row r="490">
      <c r="A490" s="40"/>
      <c r="B490" s="315"/>
      <c r="C490" s="924"/>
      <c r="D490" s="1699"/>
      <c r="E490" s="1703"/>
      <c r="F490" s="455"/>
      <c r="G490" s="455"/>
      <c r="H490" s="455"/>
      <c r="I490" s="455"/>
      <c r="J490" s="455"/>
      <c r="K490" s="40"/>
      <c r="L490" s="899"/>
      <c r="M490" s="729"/>
      <c r="Q490" s="682"/>
    </row>
    <row r="491">
      <c r="A491" s="40"/>
      <c r="B491" s="315"/>
      <c r="C491" s="924"/>
      <c r="D491" s="1548"/>
      <c r="E491" s="40"/>
      <c r="F491" s="40"/>
      <c r="G491" s="40"/>
      <c r="H491" s="40"/>
      <c r="I491" s="40"/>
      <c r="J491" s="40"/>
      <c r="K491" s="40"/>
      <c r="L491" s="899"/>
      <c r="M491" s="729"/>
      <c r="Q491" s="682"/>
    </row>
    <row r="492">
      <c r="A492" s="40"/>
      <c r="B492" s="315"/>
      <c r="C492" s="923" t="s">
        <v>1538</v>
      </c>
      <c r="D492" s="1547"/>
      <c r="E492" s="444"/>
      <c r="F492" s="444"/>
      <c r="G492" s="799"/>
      <c r="H492" s="444"/>
      <c r="I492" s="799" t="s">
        <v>747</v>
      </c>
      <c r="J492" s="444"/>
      <c r="K492" s="444"/>
      <c r="L492" s="894"/>
      <c r="M492" s="895" t="s">
        <v>698</v>
      </c>
      <c r="Q492" s="682"/>
    </row>
    <row r="493">
      <c r="A493" s="40"/>
      <c r="B493" s="315"/>
      <c r="C493" s="924"/>
      <c r="D493" s="1799" t="s">
        <v>710</v>
      </c>
      <c r="E493" s="1745" t="s">
        <v>1539</v>
      </c>
      <c r="F493" s="1629"/>
      <c r="G493" s="1629"/>
      <c r="H493" s="1629"/>
      <c r="I493" s="1629"/>
      <c r="J493" s="45"/>
      <c r="K493" s="40"/>
      <c r="L493" s="899"/>
      <c r="M493" s="729"/>
      <c r="Q493" s="682"/>
    </row>
    <row r="494">
      <c r="A494" s="40"/>
      <c r="B494" s="315"/>
      <c r="C494" s="924"/>
      <c r="D494" s="767"/>
      <c r="E494" s="45"/>
      <c r="F494" s="800" t="s">
        <v>173</v>
      </c>
      <c r="G494" s="771"/>
      <c r="H494" s="772" t="s">
        <v>174</v>
      </c>
      <c r="I494" s="801"/>
      <c r="J494" s="771"/>
      <c r="K494" s="40"/>
      <c r="L494" s="899"/>
      <c r="M494" s="729"/>
      <c r="Q494" s="682"/>
    </row>
    <row r="495">
      <c r="A495" s="40"/>
      <c r="B495" s="315"/>
      <c r="C495" s="924"/>
      <c r="D495" s="767"/>
      <c r="E495" s="1171"/>
      <c r="F495" s="1689" t="s">
        <v>711</v>
      </c>
      <c r="G495" s="442"/>
      <c r="H495" s="927" t="s">
        <v>1540</v>
      </c>
      <c r="I495" s="898" t="str">
        <f>vlookup($C492,'01_概要'!$E$86:$K$111,4,false)</f>
        <v>#REF!</v>
      </c>
      <c r="J495" s="442"/>
      <c r="K495" s="40"/>
      <c r="L495" s="899"/>
      <c r="M495" s="729"/>
      <c r="Q495" s="682"/>
    </row>
    <row r="496">
      <c r="A496" s="40"/>
      <c r="B496" s="315"/>
      <c r="C496" s="924"/>
      <c r="D496" s="767"/>
      <c r="E496" s="1171"/>
      <c r="F496" s="1689" t="s">
        <v>22</v>
      </c>
      <c r="G496" s="442"/>
      <c r="H496" s="1690" t="str">
        <f>C492</f>
        <v>【超究極級】超時空の独裁者（白蘭）</v>
      </c>
      <c r="I496" s="441"/>
      <c r="J496" s="442"/>
      <c r="K496" s="40"/>
      <c r="L496" s="899"/>
      <c r="M496" s="729"/>
      <c r="Q496" s="682"/>
    </row>
    <row r="497">
      <c r="A497" s="40"/>
      <c r="B497" s="315"/>
      <c r="C497" s="924"/>
      <c r="D497" s="767"/>
      <c r="E497" s="1171"/>
      <c r="F497" s="1809"/>
      <c r="G497" s="442"/>
      <c r="H497" s="927" t="b">
        <v>1</v>
      </c>
      <c r="I497" s="927" t="s">
        <v>734</v>
      </c>
      <c r="J497" s="442"/>
      <c r="K497" s="40"/>
      <c r="L497" s="899"/>
      <c r="M497" s="729"/>
      <c r="Q497" s="682"/>
    </row>
    <row r="498">
      <c r="A498" s="40"/>
      <c r="B498" s="315"/>
      <c r="C498" s="924"/>
      <c r="D498" s="767"/>
      <c r="E498" s="1171"/>
      <c r="F498" s="1810"/>
      <c r="G498" s="434"/>
      <c r="H498" s="927" t="b">
        <v>1</v>
      </c>
      <c r="I498" s="927" t="s">
        <v>735</v>
      </c>
      <c r="J498" s="442"/>
      <c r="K498" s="40"/>
      <c r="L498" s="899"/>
      <c r="M498" s="729"/>
      <c r="Q498" s="682"/>
    </row>
    <row r="499">
      <c r="A499" s="40"/>
      <c r="B499" s="315"/>
      <c r="C499" s="924"/>
      <c r="D499" s="767"/>
      <c r="E499" s="1171"/>
      <c r="G499" s="434"/>
      <c r="H499" s="927" t="b">
        <v>1</v>
      </c>
      <c r="I499" s="927" t="s">
        <v>742</v>
      </c>
      <c r="J499" s="442"/>
      <c r="K499" s="40"/>
      <c r="L499" s="899"/>
      <c r="M499" s="729"/>
      <c r="Q499" s="682"/>
    </row>
    <row r="500">
      <c r="A500" s="40"/>
      <c r="B500" s="315"/>
      <c r="C500" s="924"/>
      <c r="D500" s="767"/>
      <c r="E500" s="1171"/>
      <c r="F500" s="441"/>
      <c r="G500" s="442"/>
      <c r="H500" s="927" t="b">
        <v>1</v>
      </c>
      <c r="I500" s="927" t="s">
        <v>744</v>
      </c>
      <c r="J500" s="442"/>
      <c r="K500" s="40"/>
      <c r="L500" s="899"/>
      <c r="M500" s="729"/>
      <c r="Q500" s="682"/>
    </row>
    <row r="501">
      <c r="A501" s="40"/>
      <c r="B501" s="315"/>
      <c r="C501" s="924"/>
      <c r="D501" s="767"/>
      <c r="E501" s="1171"/>
      <c r="F501" s="1689" t="s">
        <v>176</v>
      </c>
      <c r="G501" s="442"/>
      <c r="H501" s="1557" t="str">
        <f>vlookup(C492,'01_概要'!$E$86:$K$111,6,false)</f>
        <v>#REF!</v>
      </c>
      <c r="I501" s="1558" t="s">
        <v>177</v>
      </c>
      <c r="J501" s="1559" t="str">
        <f>vlookup(C492,'01_概要'!$E$86:$K$111,7,false)</f>
        <v>#REF!</v>
      </c>
      <c r="K501" s="40"/>
      <c r="L501" s="899"/>
      <c r="M501" s="729"/>
      <c r="Q501" s="682"/>
    </row>
    <row r="502">
      <c r="A502" s="40"/>
      <c r="B502" s="315"/>
      <c r="C502" s="924"/>
      <c r="D502" s="767"/>
      <c r="E502" s="1171"/>
      <c r="F502" s="1689" t="s">
        <v>724</v>
      </c>
      <c r="G502" s="442"/>
      <c r="H502" s="898" t="s">
        <v>1272</v>
      </c>
      <c r="I502" s="441"/>
      <c r="J502" s="442"/>
      <c r="K502" s="293"/>
      <c r="L502" s="899"/>
      <c r="M502" s="729"/>
      <c r="Q502" s="682"/>
    </row>
    <row r="503">
      <c r="A503" s="40"/>
      <c r="B503" s="315"/>
      <c r="C503" s="924"/>
      <c r="D503" s="767"/>
      <c r="E503" s="1171"/>
      <c r="F503" s="1689" t="s">
        <v>726</v>
      </c>
      <c r="G503" s="442"/>
      <c r="H503" s="1119" t="s">
        <v>1541</v>
      </c>
      <c r="I503" s="441"/>
      <c r="J503" s="442"/>
      <c r="K503" s="293"/>
      <c r="L503" s="899"/>
      <c r="M503" s="729"/>
      <c r="Q503" s="682"/>
    </row>
    <row r="504">
      <c r="A504" s="40"/>
      <c r="B504" s="315"/>
      <c r="C504" s="924"/>
      <c r="D504" s="767"/>
      <c r="E504" s="40"/>
      <c r="F504" s="40"/>
      <c r="G504" s="40"/>
      <c r="H504" s="40"/>
      <c r="I504" s="40"/>
      <c r="J504" s="40"/>
      <c r="K504" s="40"/>
      <c r="L504" s="899"/>
      <c r="M504" s="729"/>
      <c r="Q504" s="682"/>
    </row>
    <row r="505">
      <c r="A505" s="40"/>
      <c r="B505" s="315"/>
      <c r="C505" s="924"/>
      <c r="D505" s="767"/>
      <c r="E505" s="40"/>
      <c r="F505" s="40"/>
      <c r="G505" s="40"/>
      <c r="H505" s="40"/>
      <c r="I505" s="40"/>
      <c r="J505" s="40"/>
      <c r="K505" s="40"/>
      <c r="L505" s="899"/>
      <c r="M505" s="729"/>
      <c r="Q505" s="682"/>
    </row>
    <row r="506">
      <c r="A506" s="40"/>
      <c r="B506" s="315"/>
      <c r="C506" s="924"/>
      <c r="D506" s="1697" t="s">
        <v>731</v>
      </c>
      <c r="E506" s="455"/>
      <c r="F506" s="1703" t="s">
        <v>1542</v>
      </c>
      <c r="G506" s="455"/>
      <c r="H506" s="455"/>
      <c r="I506" s="40"/>
      <c r="J506" s="40"/>
      <c r="K506" s="40"/>
      <c r="L506" s="899"/>
      <c r="M506" s="729"/>
      <c r="Q506" s="682"/>
    </row>
    <row r="507">
      <c r="A507" s="40"/>
      <c r="B507" s="315"/>
      <c r="C507" s="924"/>
      <c r="D507" s="1699"/>
      <c r="E507" s="1138"/>
      <c r="F507" s="1138" t="s">
        <v>1543</v>
      </c>
      <c r="G507" s="1616"/>
      <c r="H507" s="1616"/>
      <c r="I507" s="40"/>
      <c r="J507" s="40"/>
      <c r="K507" s="40"/>
      <c r="L507" s="899"/>
      <c r="M507" s="729"/>
      <c r="Q507" s="682"/>
    </row>
    <row r="508">
      <c r="A508" s="40"/>
      <c r="B508" s="315"/>
      <c r="C508" s="924"/>
      <c r="D508" s="908"/>
      <c r="E508" s="1616"/>
      <c r="F508" s="40"/>
      <c r="G508" s="899"/>
      <c r="H508" s="729"/>
      <c r="L508" s="682"/>
    </row>
    <row r="509">
      <c r="A509" s="40"/>
      <c r="B509" s="315"/>
      <c r="C509" s="924"/>
      <c r="D509" s="1697" t="s">
        <v>174</v>
      </c>
      <c r="E509" s="1138"/>
      <c r="F509" s="293" t="s">
        <v>1544</v>
      </c>
      <c r="G509" s="899"/>
      <c r="H509" s="729"/>
      <c r="L509" s="682"/>
    </row>
    <row r="510">
      <c r="A510" s="40"/>
      <c r="B510" s="315"/>
      <c r="C510" s="924"/>
      <c r="D510" s="1608"/>
      <c r="E510" s="1138"/>
      <c r="F510" s="293" t="s">
        <v>1545</v>
      </c>
      <c r="G510" s="899"/>
      <c r="H510" s="729"/>
      <c r="L510" s="682"/>
    </row>
    <row r="511">
      <c r="A511" s="40"/>
      <c r="B511" s="315"/>
      <c r="C511" s="924"/>
      <c r="D511" s="1608"/>
      <c r="E511" s="293"/>
      <c r="F511" s="293" t="s">
        <v>1546</v>
      </c>
      <c r="G511" s="899"/>
      <c r="H511" s="729"/>
      <c r="L511" s="682"/>
    </row>
    <row r="512">
      <c r="A512" s="40"/>
      <c r="B512" s="315"/>
      <c r="C512" s="924"/>
      <c r="D512" s="1768" t="s">
        <v>736</v>
      </c>
      <c r="E512" s="1138"/>
      <c r="F512" s="293" t="s">
        <v>1547</v>
      </c>
      <c r="G512" s="899"/>
      <c r="H512" s="729"/>
      <c r="L512" s="682"/>
    </row>
    <row r="513">
      <c r="A513" s="40"/>
      <c r="B513" s="315"/>
      <c r="C513" s="924"/>
      <c r="D513" s="168"/>
      <c r="E513" s="1138"/>
      <c r="F513" s="293" t="s">
        <v>1548</v>
      </c>
      <c r="G513" s="899"/>
      <c r="H513" s="729"/>
      <c r="L513" s="682"/>
    </row>
    <row r="514">
      <c r="A514" s="40"/>
      <c r="B514" s="315"/>
      <c r="C514" s="924"/>
      <c r="D514" s="1608"/>
      <c r="E514" s="1765"/>
      <c r="F514" s="40"/>
      <c r="G514" s="899"/>
      <c r="H514" s="729"/>
      <c r="L514" s="682"/>
    </row>
    <row r="515">
      <c r="A515" s="40"/>
      <c r="B515" s="315"/>
      <c r="C515" s="924"/>
      <c r="D515" s="1608"/>
      <c r="E515" s="1811" t="s">
        <v>806</v>
      </c>
      <c r="F515" s="1812" t="s">
        <v>701</v>
      </c>
      <c r="G515" s="64"/>
      <c r="H515" s="1812" t="s">
        <v>702</v>
      </c>
      <c r="I515" s="64"/>
      <c r="M515" s="682"/>
    </row>
    <row r="516">
      <c r="A516" s="40"/>
      <c r="B516" s="315"/>
      <c r="C516" s="924"/>
      <c r="D516" s="1608"/>
      <c r="E516" s="1813">
        <v>1.0</v>
      </c>
      <c r="F516" s="1797" t="s">
        <v>1549</v>
      </c>
      <c r="G516" s="442"/>
      <c r="H516" s="1797" t="s">
        <v>1550</v>
      </c>
      <c r="I516" s="442"/>
      <c r="M516" s="682"/>
    </row>
    <row r="517">
      <c r="A517" s="40"/>
      <c r="B517" s="315"/>
      <c r="C517" s="924"/>
      <c r="D517" s="1608"/>
      <c r="E517" s="1813">
        <v>2.0</v>
      </c>
      <c r="F517" s="1797" t="s">
        <v>1551</v>
      </c>
      <c r="G517" s="442"/>
      <c r="H517" s="1798" t="s">
        <v>1492</v>
      </c>
      <c r="I517" s="442"/>
      <c r="M517" s="682"/>
    </row>
    <row r="518">
      <c r="A518" s="40"/>
      <c r="B518" s="315"/>
      <c r="C518" s="924"/>
      <c r="D518" s="1608"/>
      <c r="E518" s="1813">
        <v>3.0</v>
      </c>
      <c r="F518" s="1797" t="s">
        <v>1552</v>
      </c>
      <c r="G518" s="442"/>
      <c r="H518" s="1797" t="s">
        <v>1553</v>
      </c>
      <c r="I518" s="442"/>
      <c r="M518" s="682"/>
    </row>
    <row r="519">
      <c r="A519" s="40"/>
      <c r="B519" s="315"/>
      <c r="C519" s="924"/>
      <c r="D519" s="1608"/>
      <c r="E519" s="1813">
        <v>4.0</v>
      </c>
      <c r="F519" s="1797" t="s">
        <v>1554</v>
      </c>
      <c r="G519" s="442"/>
      <c r="H519" s="1797" t="s">
        <v>1555</v>
      </c>
      <c r="I519" s="442"/>
      <c r="M519" s="682"/>
    </row>
    <row r="520">
      <c r="A520" s="40"/>
      <c r="B520" s="315"/>
      <c r="C520" s="924"/>
      <c r="D520" s="1608"/>
      <c r="E520" s="1813">
        <v>5.0</v>
      </c>
      <c r="F520" s="1797" t="s">
        <v>1556</v>
      </c>
      <c r="G520" s="442"/>
      <c r="H520" s="1797" t="s">
        <v>1557</v>
      </c>
      <c r="I520" s="442"/>
      <c r="M520" s="682"/>
    </row>
    <row r="521">
      <c r="A521" s="40"/>
      <c r="B521" s="315"/>
      <c r="C521" s="924"/>
      <c r="D521" s="1608"/>
      <c r="E521" s="1813">
        <v>6.0</v>
      </c>
      <c r="F521" s="1797" t="s">
        <v>1558</v>
      </c>
      <c r="G521" s="442"/>
      <c r="H521" s="1797" t="s">
        <v>1559</v>
      </c>
      <c r="I521" s="442"/>
      <c r="M521" s="682"/>
    </row>
    <row r="522">
      <c r="A522" s="40"/>
      <c r="B522" s="315"/>
      <c r="C522" s="924"/>
      <c r="D522" s="1608"/>
      <c r="E522" s="1813">
        <v>7.0</v>
      </c>
      <c r="F522" s="1797" t="s">
        <v>1560</v>
      </c>
      <c r="G522" s="442"/>
      <c r="H522" s="1797" t="s">
        <v>1559</v>
      </c>
      <c r="I522" s="442"/>
      <c r="M522" s="682"/>
    </row>
    <row r="523">
      <c r="A523" s="40"/>
      <c r="B523" s="315"/>
      <c r="C523" s="924"/>
      <c r="D523" s="1608"/>
      <c r="E523" s="1813">
        <v>8.0</v>
      </c>
      <c r="F523" s="1797" t="s">
        <v>1561</v>
      </c>
      <c r="G523" s="442"/>
      <c r="H523" s="1798" t="s">
        <v>1402</v>
      </c>
      <c r="I523" s="442"/>
      <c r="M523" s="682"/>
    </row>
    <row r="524">
      <c r="A524" s="40"/>
      <c r="B524" s="315"/>
      <c r="C524" s="924"/>
      <c r="D524" s="1608"/>
      <c r="E524" s="1813">
        <v>9.0</v>
      </c>
      <c r="F524" s="1797" t="s">
        <v>1562</v>
      </c>
      <c r="G524" s="442"/>
      <c r="H524" s="1797" t="s">
        <v>1559</v>
      </c>
      <c r="I524" s="442"/>
      <c r="J524" s="40"/>
      <c r="K524" s="40"/>
      <c r="L524" s="40"/>
      <c r="M524" s="899"/>
      <c r="N524" s="729"/>
      <c r="R524" s="682"/>
    </row>
    <row r="525">
      <c r="A525" s="40"/>
      <c r="B525" s="315"/>
      <c r="C525" s="924"/>
      <c r="D525" s="1608"/>
      <c r="E525" s="1813">
        <v>10.0</v>
      </c>
      <c r="F525" s="1797" t="s">
        <v>1563</v>
      </c>
      <c r="G525" s="442"/>
      <c r="H525" s="1797" t="s">
        <v>1559</v>
      </c>
      <c r="I525" s="442"/>
      <c r="J525" s="40"/>
      <c r="K525" s="40"/>
      <c r="L525" s="40"/>
      <c r="M525" s="899"/>
      <c r="N525" s="729"/>
      <c r="R525" s="682"/>
    </row>
    <row r="526">
      <c r="A526" s="40"/>
      <c r="B526" s="315"/>
      <c r="C526" s="924"/>
      <c r="D526" s="1608"/>
      <c r="E526" s="1813">
        <v>11.0</v>
      </c>
      <c r="F526" s="1797" t="s">
        <v>1564</v>
      </c>
      <c r="G526" s="442"/>
      <c r="H526" s="1798" t="s">
        <v>1402</v>
      </c>
      <c r="I526" s="442"/>
      <c r="J526" s="40"/>
      <c r="K526" s="40"/>
      <c r="L526" s="40"/>
      <c r="M526" s="899"/>
      <c r="N526" s="729"/>
      <c r="R526" s="682"/>
    </row>
    <row r="527">
      <c r="A527" s="40"/>
      <c r="B527" s="315"/>
      <c r="C527" s="924"/>
      <c r="D527" s="1608"/>
      <c r="E527" s="1616"/>
      <c r="F527" s="1616"/>
      <c r="G527" s="1616"/>
      <c r="H527" s="1616"/>
      <c r="I527" s="40"/>
      <c r="J527" s="40"/>
      <c r="K527" s="40"/>
      <c r="L527" s="899"/>
      <c r="M527" s="729"/>
      <c r="Q527" s="682"/>
    </row>
    <row r="528">
      <c r="A528" s="40"/>
      <c r="B528" s="315"/>
      <c r="C528" s="924"/>
      <c r="D528" s="1137" t="s">
        <v>3</v>
      </c>
      <c r="E528" s="293"/>
      <c r="F528" s="40"/>
      <c r="G528" s="40"/>
      <c r="H528" s="40"/>
      <c r="I528" s="40"/>
      <c r="J528" s="40"/>
      <c r="K528" s="40"/>
      <c r="L528" s="899"/>
      <c r="M528" s="729"/>
      <c r="Q528" s="682"/>
    </row>
    <row r="529">
      <c r="A529" s="40"/>
      <c r="B529" s="315"/>
      <c r="C529" s="924"/>
      <c r="D529" s="1699"/>
      <c r="E529" s="1138"/>
      <c r="F529" s="40"/>
      <c r="G529" s="40"/>
      <c r="H529" s="40"/>
      <c r="I529" s="40"/>
      <c r="J529" s="40"/>
      <c r="K529" s="40"/>
      <c r="L529" s="899"/>
      <c r="M529" s="729"/>
      <c r="Q529" s="682"/>
    </row>
    <row r="530">
      <c r="A530" s="40"/>
      <c r="B530" s="315"/>
      <c r="C530" s="923" t="s">
        <v>1565</v>
      </c>
      <c r="D530" s="1547"/>
      <c r="E530" s="444"/>
      <c r="F530" s="444"/>
      <c r="G530" s="444"/>
      <c r="H530" s="444"/>
      <c r="I530" s="799"/>
      <c r="J530" s="444"/>
      <c r="K530" s="444"/>
      <c r="L530" s="894"/>
      <c r="M530" s="895" t="s">
        <v>698</v>
      </c>
      <c r="Q530" s="682"/>
    </row>
    <row r="531">
      <c r="A531" s="40"/>
      <c r="B531" s="315"/>
      <c r="C531" s="924"/>
      <c r="D531" s="1799" t="s">
        <v>710</v>
      </c>
      <c r="E531" s="768"/>
      <c r="F531" s="1629"/>
      <c r="G531" s="1629"/>
      <c r="H531" s="1629"/>
      <c r="I531" s="1629"/>
      <c r="J531" s="45"/>
      <c r="K531" s="40"/>
      <c r="L531" s="899"/>
      <c r="M531" s="729"/>
      <c r="Q531" s="682"/>
    </row>
    <row r="532">
      <c r="A532" s="40"/>
      <c r="B532" s="315"/>
      <c r="C532" s="924"/>
      <c r="D532" s="1742"/>
      <c r="E532" s="45"/>
      <c r="F532" s="800" t="s">
        <v>173</v>
      </c>
      <c r="G532" s="771"/>
      <c r="H532" s="772" t="s">
        <v>174</v>
      </c>
      <c r="I532" s="801"/>
      <c r="J532" s="771"/>
      <c r="K532" s="40"/>
      <c r="L532" s="899"/>
      <c r="M532" s="729"/>
      <c r="Q532" s="682"/>
    </row>
    <row r="533">
      <c r="A533" s="40"/>
      <c r="B533" s="315"/>
      <c r="C533" s="924"/>
      <c r="D533" s="1742"/>
      <c r="E533" s="1171"/>
      <c r="F533" s="1689" t="s">
        <v>711</v>
      </c>
      <c r="G533" s="442"/>
      <c r="H533" s="898" t="str">
        <f>vlookup($C530,'01_概要'!$E$86:$K$111,3,false)</f>
        <v>#REF!</v>
      </c>
      <c r="I533" s="898" t="str">
        <f>vlookup($C530,'01_概要'!$E$86:$K$111,4,false)</f>
        <v>#REF!</v>
      </c>
      <c r="J533" s="442"/>
      <c r="K533" s="40"/>
      <c r="L533" s="899"/>
      <c r="M533" s="729"/>
      <c r="Q533" s="682"/>
    </row>
    <row r="534">
      <c r="A534" s="40"/>
      <c r="B534" s="315"/>
      <c r="C534" s="924"/>
      <c r="D534" s="1742"/>
      <c r="E534" s="1171"/>
      <c r="F534" s="1689" t="s">
        <v>22</v>
      </c>
      <c r="G534" s="442"/>
      <c r="H534" s="898" t="str">
        <f>C530</f>
        <v>【復刻】ザンザス</v>
      </c>
      <c r="I534" s="441"/>
      <c r="J534" s="442"/>
      <c r="K534" s="40"/>
      <c r="L534" s="899"/>
      <c r="M534" s="729"/>
      <c r="Q534" s="682"/>
    </row>
    <row r="535">
      <c r="A535" s="40"/>
      <c r="B535" s="315"/>
      <c r="C535" s="924"/>
      <c r="D535" s="1742"/>
      <c r="E535" s="1171"/>
      <c r="F535" s="1810" t="s">
        <v>728</v>
      </c>
      <c r="G535" s="434"/>
      <c r="H535" s="927" t="b">
        <v>1</v>
      </c>
      <c r="I535" s="898" t="s">
        <v>734</v>
      </c>
      <c r="J535" s="442"/>
      <c r="K535" s="40"/>
      <c r="L535" s="899"/>
      <c r="M535" s="729"/>
      <c r="Q535" s="682"/>
    </row>
    <row r="536">
      <c r="A536" s="40"/>
      <c r="B536" s="315"/>
      <c r="C536" s="924"/>
      <c r="D536" s="1742"/>
      <c r="E536" s="1171"/>
      <c r="F536" s="441"/>
      <c r="G536" s="442"/>
      <c r="H536" s="927" t="b">
        <v>1</v>
      </c>
      <c r="I536" s="898" t="s">
        <v>735</v>
      </c>
      <c r="J536" s="442"/>
      <c r="K536" s="40"/>
      <c r="L536" s="899"/>
      <c r="M536" s="729"/>
      <c r="Q536" s="682"/>
    </row>
    <row r="537">
      <c r="A537" s="40"/>
      <c r="B537" s="315"/>
      <c r="C537" s="924"/>
      <c r="D537" s="1742"/>
      <c r="E537" s="1171"/>
      <c r="F537" s="1689" t="s">
        <v>176</v>
      </c>
      <c r="G537" s="442"/>
      <c r="H537" s="1557" t="str">
        <f>vlookup(C530,'01_概要'!$E$86:$K$111,6,false)</f>
        <v>#REF!</v>
      </c>
      <c r="I537" s="1558" t="s">
        <v>177</v>
      </c>
      <c r="J537" s="1559" t="str">
        <f>vlookup(C530,'01_概要'!$E$86:$K$111,7,false)</f>
        <v>#REF!</v>
      </c>
      <c r="K537" s="40"/>
      <c r="L537" s="899"/>
      <c r="M537" s="729"/>
      <c r="Q537" s="682"/>
    </row>
    <row r="538">
      <c r="A538" s="40"/>
      <c r="B538" s="315"/>
      <c r="C538" s="924"/>
      <c r="D538" s="1742"/>
      <c r="E538" s="1171"/>
      <c r="F538" s="1689" t="s">
        <v>724</v>
      </c>
      <c r="G538" s="442"/>
      <c r="H538" s="898" t="s">
        <v>1272</v>
      </c>
      <c r="I538" s="441"/>
      <c r="J538" s="442"/>
      <c r="K538" s="40"/>
      <c r="L538" s="899"/>
      <c r="M538" s="729"/>
      <c r="Q538" s="682"/>
    </row>
    <row r="539">
      <c r="A539" s="40"/>
      <c r="B539" s="315"/>
      <c r="C539" s="924"/>
      <c r="D539" s="44"/>
      <c r="E539" s="455"/>
      <c r="F539" s="455"/>
      <c r="G539" s="455"/>
      <c r="H539" s="455"/>
      <c r="I539" s="455"/>
      <c r="J539" s="455"/>
      <c r="K539" s="40"/>
      <c r="L539" s="899"/>
      <c r="M539" s="729"/>
      <c r="Q539" s="682"/>
    </row>
    <row r="540">
      <c r="A540" s="40"/>
      <c r="B540" s="315"/>
      <c r="C540" s="924"/>
      <c r="D540" s="1814" t="s">
        <v>731</v>
      </c>
      <c r="E540" s="908"/>
      <c r="F540" s="746"/>
      <c r="G540" s="746"/>
      <c r="H540" s="746"/>
      <c r="I540" s="455"/>
      <c r="J540" s="455"/>
      <c r="K540" s="40"/>
      <c r="L540" s="899"/>
      <c r="M540" s="729"/>
      <c r="Q540" s="682"/>
    </row>
    <row r="541">
      <c r="A541" s="40"/>
      <c r="B541" s="315"/>
      <c r="C541" s="924"/>
      <c r="D541" s="44"/>
      <c r="E541" s="908" t="s">
        <v>1566</v>
      </c>
      <c r="F541" s="746"/>
      <c r="G541" s="746"/>
      <c r="H541" s="746"/>
      <c r="I541" s="455"/>
      <c r="J541" s="455"/>
      <c r="K541" s="40"/>
      <c r="L541" s="899"/>
      <c r="M541" s="729"/>
      <c r="Q541" s="682"/>
    </row>
    <row r="542">
      <c r="A542" s="40"/>
      <c r="B542" s="315"/>
      <c r="C542" s="924"/>
      <c r="D542" s="1815"/>
      <c r="E542" s="746"/>
      <c r="F542" s="746"/>
      <c r="G542" s="746"/>
      <c r="H542" s="746"/>
      <c r="I542" s="455"/>
      <c r="J542" s="455"/>
      <c r="K542" s="40"/>
      <c r="L542" s="899"/>
      <c r="M542" s="729"/>
      <c r="Q542" s="682"/>
    </row>
    <row r="543">
      <c r="A543" s="40"/>
      <c r="B543" s="315"/>
      <c r="C543" s="924"/>
      <c r="D543" s="1814" t="s">
        <v>174</v>
      </c>
      <c r="E543" s="746"/>
      <c r="F543" s="746"/>
      <c r="G543" s="746"/>
      <c r="H543" s="746"/>
      <c r="I543" s="455"/>
      <c r="J543" s="455"/>
      <c r="K543" s="40"/>
      <c r="L543" s="899"/>
      <c r="M543" s="729"/>
      <c r="Q543" s="682"/>
    </row>
    <row r="544">
      <c r="A544" s="40"/>
      <c r="B544" s="315"/>
      <c r="C544" s="924"/>
      <c r="D544" s="44"/>
      <c r="E544" s="1701" t="s">
        <v>1567</v>
      </c>
      <c r="F544" s="746"/>
      <c r="G544" s="746"/>
      <c r="H544" s="746"/>
      <c r="I544" s="455"/>
      <c r="J544" s="455"/>
      <c r="K544" s="40"/>
      <c r="L544" s="899"/>
      <c r="M544" s="729"/>
      <c r="Q544" s="682"/>
    </row>
    <row r="545">
      <c r="A545" s="40"/>
      <c r="B545" s="315"/>
      <c r="C545" s="924"/>
      <c r="D545" s="44"/>
      <c r="E545" s="746"/>
      <c r="F545" s="746"/>
      <c r="G545" s="746"/>
      <c r="H545" s="746"/>
      <c r="I545" s="455"/>
      <c r="J545" s="455"/>
      <c r="K545" s="40"/>
      <c r="L545" s="899"/>
      <c r="M545" s="729"/>
      <c r="Q545" s="682"/>
    </row>
    <row r="546">
      <c r="A546" s="40"/>
      <c r="B546" s="315"/>
      <c r="C546" s="924"/>
      <c r="D546" s="1814" t="s">
        <v>3</v>
      </c>
      <c r="E546" s="1138"/>
      <c r="F546" s="746"/>
      <c r="G546" s="746"/>
      <c r="H546" s="746"/>
      <c r="I546" s="455"/>
      <c r="J546" s="455"/>
      <c r="K546" s="40"/>
      <c r="L546" s="899"/>
      <c r="M546" s="729"/>
      <c r="Q546" s="682"/>
    </row>
    <row r="547">
      <c r="A547" s="40"/>
      <c r="B547" s="315"/>
      <c r="C547" s="924"/>
      <c r="D547" s="44"/>
      <c r="E547" s="1138"/>
      <c r="F547" s="45"/>
      <c r="G547" s="45"/>
      <c r="H547" s="45"/>
      <c r="I547" s="455"/>
      <c r="J547" s="455"/>
      <c r="K547" s="40"/>
      <c r="L547" s="899"/>
      <c r="M547" s="729"/>
      <c r="Q547" s="682"/>
    </row>
    <row r="548">
      <c r="A548" s="40"/>
      <c r="B548" s="315"/>
      <c r="C548" s="924"/>
      <c r="D548" s="44"/>
      <c r="E548" s="455"/>
      <c r="F548" s="455"/>
      <c r="G548" s="455"/>
      <c r="H548" s="455"/>
      <c r="I548" s="455"/>
      <c r="J548" s="455"/>
      <c r="K548" s="40"/>
      <c r="L548" s="899"/>
      <c r="M548" s="729"/>
      <c r="Q548" s="682"/>
    </row>
    <row r="549">
      <c r="A549" s="40"/>
      <c r="B549" s="315"/>
      <c r="C549" s="923" t="s">
        <v>1568</v>
      </c>
      <c r="D549" s="1547"/>
      <c r="E549" s="444"/>
      <c r="F549" s="444"/>
      <c r="G549" s="444"/>
      <c r="H549" s="444"/>
      <c r="I549" s="799"/>
      <c r="J549" s="444"/>
      <c r="K549" s="444"/>
      <c r="L549" s="894"/>
      <c r="M549" s="1050"/>
      <c r="Q549" s="682"/>
    </row>
    <row r="550">
      <c r="A550" s="40"/>
      <c r="B550" s="315"/>
      <c r="C550" s="923" t="s">
        <v>1569</v>
      </c>
      <c r="D550" s="1547"/>
      <c r="E550" s="444"/>
      <c r="F550" s="444"/>
      <c r="G550" s="444"/>
      <c r="H550" s="444"/>
      <c r="I550" s="799"/>
      <c r="J550" s="444"/>
      <c r="K550" s="444"/>
      <c r="L550" s="894"/>
      <c r="M550" s="895" t="s">
        <v>698</v>
      </c>
      <c r="Q550" s="682"/>
    </row>
    <row r="551">
      <c r="A551" s="40"/>
      <c r="B551" s="315"/>
      <c r="C551" s="924"/>
      <c r="D551" s="1799" t="s">
        <v>710</v>
      </c>
      <c r="E551" s="768"/>
      <c r="F551" s="1629"/>
      <c r="G551" s="1629"/>
      <c r="H551" s="1629"/>
      <c r="I551" s="1629"/>
      <c r="J551" s="45"/>
      <c r="K551" s="40"/>
      <c r="L551" s="899"/>
      <c r="M551" s="729"/>
      <c r="Q551" s="682"/>
    </row>
    <row r="552">
      <c r="A552" s="40"/>
      <c r="B552" s="315"/>
      <c r="C552" s="924"/>
      <c r="D552" s="1742"/>
      <c r="E552" s="45"/>
      <c r="F552" s="800" t="s">
        <v>173</v>
      </c>
      <c r="G552" s="771"/>
      <c r="H552" s="772" t="s">
        <v>174</v>
      </c>
      <c r="I552" s="801"/>
      <c r="J552" s="771"/>
      <c r="K552" s="40"/>
      <c r="L552" s="899"/>
      <c r="M552" s="729"/>
      <c r="Q552" s="682"/>
    </row>
    <row r="553">
      <c r="A553" s="40"/>
      <c r="B553" s="315"/>
      <c r="C553" s="924"/>
      <c r="D553" s="1742"/>
      <c r="E553" s="1171"/>
      <c r="F553" s="1689" t="s">
        <v>711</v>
      </c>
      <c r="G553" s="442"/>
      <c r="H553" s="898" t="str">
        <f>vlookup($C550,'01_概要'!$E$86:$K$111,3,false)</f>
        <v>#REF!</v>
      </c>
      <c r="I553" s="898" t="str">
        <f>vlookup($C550,'01_概要'!$E$86:$K$111,4,false)</f>
        <v>#REF!</v>
      </c>
      <c r="J553" s="442"/>
      <c r="K553" s="40"/>
      <c r="L553" s="899"/>
      <c r="M553" s="729"/>
      <c r="Q553" s="682"/>
    </row>
    <row r="554">
      <c r="A554" s="40"/>
      <c r="B554" s="315"/>
      <c r="C554" s="924"/>
      <c r="D554" s="1742"/>
      <c r="E554" s="1171"/>
      <c r="F554" s="1689" t="s">
        <v>22</v>
      </c>
      <c r="G554" s="442"/>
      <c r="H554" s="898" t="str">
        <f>C550</f>
        <v>【チャレンジ】冥王!〜神話から蘇りし者〜（復刻）</v>
      </c>
      <c r="I554" s="441"/>
      <c r="J554" s="442"/>
      <c r="K554" s="40"/>
      <c r="L554" s="899"/>
      <c r="M554" s="729"/>
      <c r="Q554" s="682"/>
    </row>
    <row r="555">
      <c r="A555" s="40"/>
      <c r="B555" s="315"/>
      <c r="C555" s="924"/>
      <c r="D555" s="1742"/>
      <c r="E555" s="1171"/>
      <c r="F555" s="1810" t="s">
        <v>728</v>
      </c>
      <c r="G555" s="434"/>
      <c r="H555" s="927" t="b">
        <v>0</v>
      </c>
      <c r="I555" s="898" t="s">
        <v>734</v>
      </c>
      <c r="J555" s="442"/>
      <c r="K555" s="40"/>
      <c r="L555" s="899"/>
      <c r="M555" s="729"/>
      <c r="Q555" s="682"/>
    </row>
    <row r="556">
      <c r="A556" s="40"/>
      <c r="B556" s="315"/>
      <c r="C556" s="924"/>
      <c r="D556" s="1742"/>
      <c r="E556" s="1171"/>
      <c r="F556" s="441"/>
      <c r="G556" s="442"/>
      <c r="H556" s="927" t="b">
        <v>0</v>
      </c>
      <c r="I556" s="898" t="s">
        <v>735</v>
      </c>
      <c r="J556" s="442"/>
      <c r="K556" s="40"/>
      <c r="L556" s="899"/>
      <c r="M556" s="729"/>
      <c r="Q556" s="682"/>
    </row>
    <row r="557">
      <c r="A557" s="40"/>
      <c r="B557" s="315"/>
      <c r="C557" s="924"/>
      <c r="D557" s="1742"/>
      <c r="E557" s="1171"/>
      <c r="F557" s="1689" t="s">
        <v>176</v>
      </c>
      <c r="G557" s="442"/>
      <c r="H557" s="1557" t="str">
        <f>vlookup(C550,'01_概要'!$E$86:$K$111,6,false)</f>
        <v>#REF!</v>
      </c>
      <c r="I557" s="1558" t="s">
        <v>177</v>
      </c>
      <c r="J557" s="1559" t="str">
        <f>vlookup(C550,'01_概要'!$E$86:$K$111,7,false)</f>
        <v>#REF!</v>
      </c>
      <c r="K557" s="40"/>
      <c r="L557" s="899"/>
      <c r="M557" s="729"/>
      <c r="Q557" s="682"/>
    </row>
    <row r="558">
      <c r="A558" s="40"/>
      <c r="B558" s="315"/>
      <c r="C558" s="924"/>
      <c r="D558" s="1742"/>
      <c r="E558" s="1171"/>
      <c r="F558" s="1689" t="s">
        <v>724</v>
      </c>
      <c r="G558" s="442"/>
      <c r="H558" s="898" t="s">
        <v>1272</v>
      </c>
      <c r="I558" s="441"/>
      <c r="J558" s="442"/>
      <c r="K558" s="40"/>
      <c r="L558" s="899"/>
      <c r="M558" s="729"/>
      <c r="Q558" s="682"/>
    </row>
    <row r="559">
      <c r="A559" s="40"/>
      <c r="B559" s="315"/>
      <c r="C559" s="924"/>
      <c r="D559" s="44"/>
      <c r="E559" s="455"/>
      <c r="F559" s="455"/>
      <c r="G559" s="455"/>
      <c r="H559" s="455"/>
      <c r="I559" s="455"/>
      <c r="J559" s="455"/>
      <c r="K559" s="40"/>
      <c r="L559" s="899"/>
      <c r="M559" s="729"/>
      <c r="Q559" s="682"/>
    </row>
    <row r="560">
      <c r="A560" s="40"/>
      <c r="B560" s="315"/>
      <c r="C560" s="924"/>
      <c r="D560" s="1814" t="s">
        <v>731</v>
      </c>
      <c r="E560" s="908"/>
      <c r="F560" s="746"/>
      <c r="G560" s="746"/>
      <c r="H560" s="746"/>
      <c r="I560" s="455"/>
      <c r="J560" s="455"/>
      <c r="K560" s="40"/>
      <c r="L560" s="899"/>
      <c r="M560" s="729"/>
      <c r="Q560" s="682"/>
    </row>
    <row r="561">
      <c r="A561" s="40"/>
      <c r="B561" s="315"/>
      <c r="C561" s="924"/>
      <c r="D561" s="44"/>
      <c r="E561" s="908" t="s">
        <v>1566</v>
      </c>
      <c r="F561" s="746"/>
      <c r="G561" s="746"/>
      <c r="H561" s="746"/>
      <c r="I561" s="455"/>
      <c r="J561" s="455"/>
      <c r="K561" s="40"/>
      <c r="L561" s="899"/>
      <c r="M561" s="729"/>
      <c r="Q561" s="682"/>
    </row>
    <row r="562">
      <c r="A562" s="40"/>
      <c r="B562" s="315"/>
      <c r="C562" s="924"/>
      <c r="D562" s="1815"/>
      <c r="E562" s="746"/>
      <c r="F562" s="746"/>
      <c r="G562" s="746"/>
      <c r="H562" s="746"/>
      <c r="I562" s="455"/>
      <c r="J562" s="455"/>
      <c r="K562" s="40"/>
      <c r="L562" s="899"/>
      <c r="M562" s="729"/>
      <c r="Q562" s="682"/>
    </row>
    <row r="563">
      <c r="A563" s="40"/>
      <c r="B563" s="315"/>
      <c r="C563" s="924"/>
      <c r="D563" s="1814" t="s">
        <v>174</v>
      </c>
      <c r="E563" s="746"/>
      <c r="F563" s="746"/>
      <c r="G563" s="746"/>
      <c r="H563" s="746"/>
      <c r="I563" s="455"/>
      <c r="J563" s="455"/>
      <c r="K563" s="40"/>
      <c r="L563" s="899"/>
      <c r="M563" s="729"/>
      <c r="Q563" s="682"/>
    </row>
    <row r="564">
      <c r="A564" s="40"/>
      <c r="B564" s="315"/>
      <c r="C564" s="924"/>
      <c r="D564" s="44"/>
      <c r="E564" s="1701" t="s">
        <v>1567</v>
      </c>
      <c r="F564" s="746"/>
      <c r="G564" s="746"/>
      <c r="H564" s="746"/>
      <c r="I564" s="455"/>
      <c r="J564" s="455"/>
      <c r="K564" s="40"/>
      <c r="L564" s="899"/>
      <c r="M564" s="729"/>
      <c r="Q564" s="682"/>
    </row>
    <row r="565">
      <c r="A565" s="40"/>
      <c r="B565" s="315"/>
      <c r="C565" s="924"/>
      <c r="D565" s="44"/>
      <c r="E565" s="746"/>
      <c r="F565" s="746"/>
      <c r="G565" s="746"/>
      <c r="H565" s="746"/>
      <c r="I565" s="455"/>
      <c r="J565" s="455"/>
      <c r="K565" s="40"/>
      <c r="L565" s="899"/>
      <c r="M565" s="729"/>
      <c r="Q565" s="682"/>
    </row>
    <row r="566">
      <c r="A566" s="40"/>
      <c r="B566" s="315"/>
      <c r="C566" s="924"/>
      <c r="D566" s="1814" t="s">
        <v>3</v>
      </c>
      <c r="E566" s="1138"/>
      <c r="F566" s="746"/>
      <c r="G566" s="746"/>
      <c r="H566" s="746"/>
      <c r="I566" s="455"/>
      <c r="J566" s="455"/>
      <c r="K566" s="40"/>
      <c r="L566" s="899"/>
      <c r="M566" s="729"/>
      <c r="Q566" s="682"/>
    </row>
    <row r="567">
      <c r="A567" s="40"/>
      <c r="B567" s="315"/>
      <c r="C567" s="924"/>
      <c r="D567" s="44"/>
      <c r="E567" s="1138"/>
      <c r="F567" s="45"/>
      <c r="G567" s="45"/>
      <c r="H567" s="45"/>
      <c r="I567" s="455"/>
      <c r="J567" s="455"/>
      <c r="K567" s="40"/>
      <c r="L567" s="899"/>
      <c r="M567" s="729"/>
      <c r="Q567" s="682"/>
    </row>
    <row r="568">
      <c r="A568" s="40"/>
      <c r="B568" s="315"/>
      <c r="C568" s="923" t="s">
        <v>1570</v>
      </c>
      <c r="D568" s="1547"/>
      <c r="E568" s="444"/>
      <c r="F568" s="444"/>
      <c r="G568" s="444"/>
      <c r="H568" s="444"/>
      <c r="I568" s="799"/>
      <c r="J568" s="444"/>
      <c r="K568" s="444"/>
      <c r="L568" s="894"/>
      <c r="M568" s="895" t="s">
        <v>698</v>
      </c>
      <c r="Q568" s="682"/>
    </row>
    <row r="569">
      <c r="A569" s="40"/>
      <c r="B569" s="315"/>
      <c r="C569" s="924"/>
      <c r="D569" s="1799" t="s">
        <v>710</v>
      </c>
      <c r="E569" s="768"/>
      <c r="F569" s="1629"/>
      <c r="G569" s="1629"/>
      <c r="H569" s="1629"/>
      <c r="I569" s="1629"/>
      <c r="J569" s="45"/>
      <c r="K569" s="40"/>
      <c r="L569" s="899"/>
      <c r="M569" s="729"/>
      <c r="Q569" s="682"/>
    </row>
    <row r="570">
      <c r="A570" s="40"/>
      <c r="B570" s="315"/>
      <c r="C570" s="924"/>
      <c r="D570" s="1742"/>
      <c r="E570" s="45"/>
      <c r="F570" s="800" t="s">
        <v>173</v>
      </c>
      <c r="G570" s="771"/>
      <c r="H570" s="772" t="s">
        <v>174</v>
      </c>
      <c r="I570" s="801"/>
      <c r="J570" s="771"/>
      <c r="K570" s="40"/>
      <c r="L570" s="899"/>
      <c r="M570" s="729"/>
      <c r="Q570" s="682"/>
    </row>
    <row r="571">
      <c r="A571" s="40"/>
      <c r="B571" s="315"/>
      <c r="C571" s="924"/>
      <c r="D571" s="1742"/>
      <c r="E571" s="1171"/>
      <c r="F571" s="1689" t="s">
        <v>711</v>
      </c>
      <c r="G571" s="442"/>
      <c r="H571" s="898" t="str">
        <f>vlookup($C568,'01_概要'!$E$86:$K$111,3,false)</f>
        <v>#REF!</v>
      </c>
      <c r="I571" s="898" t="str">
        <f>vlookup($C568,'01_概要'!$E$86:$K$111,4,false)</f>
        <v>#REF!</v>
      </c>
      <c r="J571" s="442"/>
      <c r="K571" s="40"/>
      <c r="L571" s="899"/>
      <c r="M571" s="729"/>
      <c r="Q571" s="682"/>
    </row>
    <row r="572">
      <c r="A572" s="40"/>
      <c r="B572" s="315"/>
      <c r="C572" s="924"/>
      <c r="D572" s="1742"/>
      <c r="E572" s="1171"/>
      <c r="F572" s="1689" t="s">
        <v>22</v>
      </c>
      <c r="G572" s="442"/>
      <c r="H572" s="898" t="str">
        <f>C568</f>
        <v>【限界バトル】限界バトル キメラアントの王 メルエム（復刻）</v>
      </c>
      <c r="I572" s="441"/>
      <c r="J572" s="442"/>
      <c r="K572" s="40"/>
      <c r="L572" s="899"/>
      <c r="M572" s="729"/>
      <c r="Q572" s="682"/>
    </row>
    <row r="573">
      <c r="A573" s="40"/>
      <c r="B573" s="315"/>
      <c r="C573" s="924"/>
      <c r="D573" s="1742"/>
      <c r="E573" s="1171"/>
      <c r="F573" s="1810" t="s">
        <v>728</v>
      </c>
      <c r="G573" s="434"/>
      <c r="H573" s="927" t="b">
        <v>0</v>
      </c>
      <c r="I573" s="898" t="s">
        <v>734</v>
      </c>
      <c r="J573" s="442"/>
      <c r="K573" s="40"/>
      <c r="L573" s="899"/>
      <c r="M573" s="729"/>
      <c r="Q573" s="682"/>
    </row>
    <row r="574">
      <c r="A574" s="40"/>
      <c r="B574" s="315"/>
      <c r="C574" s="924"/>
      <c r="D574" s="1742"/>
      <c r="E574" s="1171"/>
      <c r="F574" s="441"/>
      <c r="G574" s="442"/>
      <c r="H574" s="927" t="b">
        <v>0</v>
      </c>
      <c r="I574" s="898" t="s">
        <v>735</v>
      </c>
      <c r="J574" s="442"/>
      <c r="K574" s="40"/>
      <c r="L574" s="899"/>
      <c r="M574" s="729"/>
      <c r="Q574" s="682"/>
    </row>
    <row r="575">
      <c r="A575" s="40"/>
      <c r="B575" s="315"/>
      <c r="C575" s="924"/>
      <c r="D575" s="1742"/>
      <c r="E575" s="1171"/>
      <c r="F575" s="1689" t="s">
        <v>176</v>
      </c>
      <c r="G575" s="442"/>
      <c r="H575" s="1557" t="str">
        <f>vlookup(C568,'01_概要'!$E$86:$K$111,6,false)</f>
        <v>#REF!</v>
      </c>
      <c r="I575" s="1558" t="s">
        <v>177</v>
      </c>
      <c r="J575" s="1559" t="str">
        <f>vlookup(C568,'01_概要'!$E$86:$K$111,7,false)</f>
        <v>#REF!</v>
      </c>
      <c r="K575" s="40"/>
      <c r="L575" s="899"/>
      <c r="M575" s="729"/>
      <c r="Q575" s="682"/>
    </row>
    <row r="576">
      <c r="A576" s="40"/>
      <c r="B576" s="315"/>
      <c r="C576" s="924"/>
      <c r="D576" s="1742"/>
      <c r="E576" s="1171"/>
      <c r="F576" s="1689" t="s">
        <v>724</v>
      </c>
      <c r="G576" s="442"/>
      <c r="H576" s="898" t="s">
        <v>1272</v>
      </c>
      <c r="I576" s="441"/>
      <c r="J576" s="442"/>
      <c r="K576" s="40"/>
      <c r="L576" s="899"/>
      <c r="M576" s="729"/>
      <c r="Q576" s="682"/>
    </row>
    <row r="577">
      <c r="A577" s="40"/>
      <c r="B577" s="315"/>
      <c r="C577" s="924"/>
      <c r="D577" s="44"/>
      <c r="E577" s="455"/>
      <c r="F577" s="455"/>
      <c r="G577" s="455"/>
      <c r="H577" s="455"/>
      <c r="I577" s="455"/>
      <c r="J577" s="455"/>
      <c r="K577" s="40"/>
      <c r="L577" s="899"/>
      <c r="M577" s="729"/>
      <c r="Q577" s="682"/>
    </row>
    <row r="578">
      <c r="A578" s="40"/>
      <c r="B578" s="315"/>
      <c r="C578" s="924"/>
      <c r="D578" s="1814" t="s">
        <v>731</v>
      </c>
      <c r="E578" s="908"/>
      <c r="F578" s="746"/>
      <c r="G578" s="746"/>
      <c r="H578" s="746"/>
      <c r="I578" s="455"/>
      <c r="J578" s="455"/>
      <c r="K578" s="40"/>
      <c r="L578" s="899"/>
      <c r="M578" s="729"/>
      <c r="Q578" s="682"/>
    </row>
    <row r="579">
      <c r="A579" s="40"/>
      <c r="B579" s="315"/>
      <c r="C579" s="924"/>
      <c r="D579" s="44"/>
      <c r="E579" s="908" t="s">
        <v>1566</v>
      </c>
      <c r="F579" s="746"/>
      <c r="G579" s="746"/>
      <c r="H579" s="746"/>
      <c r="I579" s="455"/>
      <c r="J579" s="455"/>
      <c r="K579" s="40"/>
      <c r="L579" s="899"/>
      <c r="M579" s="729"/>
      <c r="Q579" s="682"/>
    </row>
    <row r="580">
      <c r="A580" s="40"/>
      <c r="B580" s="315"/>
      <c r="C580" s="924"/>
      <c r="D580" s="1815"/>
      <c r="E580" s="746"/>
      <c r="F580" s="746"/>
      <c r="G580" s="746"/>
      <c r="H580" s="746"/>
      <c r="I580" s="455"/>
      <c r="J580" s="455"/>
      <c r="K580" s="40"/>
      <c r="L580" s="899"/>
      <c r="M580" s="729"/>
      <c r="Q580" s="682"/>
    </row>
    <row r="581">
      <c r="A581" s="40"/>
      <c r="B581" s="315"/>
      <c r="C581" s="924"/>
      <c r="D581" s="1814" t="s">
        <v>174</v>
      </c>
      <c r="E581" s="746"/>
      <c r="F581" s="746"/>
      <c r="G581" s="746"/>
      <c r="H581" s="746"/>
      <c r="I581" s="455"/>
      <c r="J581" s="455"/>
      <c r="K581" s="40"/>
      <c r="L581" s="899"/>
      <c r="M581" s="729"/>
      <c r="Q581" s="682"/>
    </row>
    <row r="582">
      <c r="A582" s="40"/>
      <c r="B582" s="315"/>
      <c r="C582" s="924"/>
      <c r="D582" s="44"/>
      <c r="E582" s="1701" t="s">
        <v>1567</v>
      </c>
      <c r="F582" s="746"/>
      <c r="G582" s="746"/>
      <c r="H582" s="746"/>
      <c r="I582" s="455"/>
      <c r="J582" s="455"/>
      <c r="K582" s="40"/>
      <c r="L582" s="899"/>
      <c r="M582" s="729"/>
      <c r="Q582" s="682"/>
    </row>
    <row r="583">
      <c r="A583" s="40"/>
      <c r="B583" s="315"/>
      <c r="C583" s="924"/>
      <c r="D583" s="44"/>
      <c r="E583" s="746"/>
      <c r="F583" s="746"/>
      <c r="G583" s="746"/>
      <c r="H583" s="746"/>
      <c r="I583" s="455"/>
      <c r="J583" s="455"/>
      <c r="K583" s="40"/>
      <c r="L583" s="899"/>
      <c r="M583" s="729"/>
      <c r="Q583" s="682"/>
    </row>
    <row r="584">
      <c r="A584" s="40"/>
      <c r="B584" s="315"/>
      <c r="C584" s="924"/>
      <c r="D584" s="1814" t="s">
        <v>3</v>
      </c>
      <c r="E584" s="1138" t="s">
        <v>1571</v>
      </c>
      <c r="F584" s="746"/>
      <c r="G584" s="746"/>
      <c r="H584" s="746"/>
      <c r="I584" s="455"/>
      <c r="J584" s="455"/>
      <c r="K584" s="40"/>
      <c r="L584" s="899"/>
      <c r="M584" s="729"/>
      <c r="Q584" s="682"/>
    </row>
    <row r="585">
      <c r="A585" s="40"/>
      <c r="B585" s="315"/>
      <c r="C585" s="924"/>
      <c r="D585" s="44"/>
      <c r="E585" s="1138"/>
      <c r="F585" s="45"/>
      <c r="G585" s="45"/>
      <c r="H585" s="45"/>
      <c r="I585" s="455"/>
      <c r="J585" s="455"/>
      <c r="K585" s="40"/>
      <c r="L585" s="899"/>
      <c r="M585" s="729"/>
      <c r="Q585" s="682"/>
    </row>
    <row r="586">
      <c r="A586" s="40"/>
      <c r="B586" s="315"/>
      <c r="C586" s="923" t="s">
        <v>1572</v>
      </c>
      <c r="D586" s="1547"/>
      <c r="E586" s="444"/>
      <c r="F586" s="444"/>
      <c r="G586" s="444"/>
      <c r="H586" s="444"/>
      <c r="I586" s="799"/>
      <c r="J586" s="444"/>
      <c r="K586" s="444"/>
      <c r="L586" s="894"/>
      <c r="M586" s="895" t="s">
        <v>698</v>
      </c>
      <c r="Q586" s="682"/>
    </row>
    <row r="587">
      <c r="A587" s="40"/>
      <c r="B587" s="315"/>
      <c r="C587" s="924"/>
      <c r="D587" s="1799" t="s">
        <v>710</v>
      </c>
      <c r="E587" s="768"/>
      <c r="F587" s="1629"/>
      <c r="G587" s="1629"/>
      <c r="H587" s="1629"/>
      <c r="I587" s="1629"/>
      <c r="J587" s="45"/>
      <c r="K587" s="40"/>
      <c r="L587" s="899"/>
      <c r="M587" s="729"/>
      <c r="Q587" s="682"/>
    </row>
    <row r="588">
      <c r="A588" s="40"/>
      <c r="B588" s="315"/>
      <c r="C588" s="924"/>
      <c r="D588" s="1742"/>
      <c r="E588" s="45"/>
      <c r="F588" s="800" t="s">
        <v>173</v>
      </c>
      <c r="G588" s="771"/>
      <c r="H588" s="772" t="s">
        <v>174</v>
      </c>
      <c r="I588" s="801"/>
      <c r="J588" s="771"/>
      <c r="K588" s="40"/>
      <c r="L588" s="899"/>
      <c r="M588" s="729"/>
      <c r="Q588" s="682"/>
    </row>
    <row r="589">
      <c r="A589" s="40"/>
      <c r="B589" s="315"/>
      <c r="C589" s="924"/>
      <c r="D589" s="1742"/>
      <c r="E589" s="1171"/>
      <c r="F589" s="1689" t="s">
        <v>711</v>
      </c>
      <c r="G589" s="442"/>
      <c r="H589" s="898" t="str">
        <f>vlookup($C586,'01_概要'!$E$86:$K$111,3,false)</f>
        <v>#REF!</v>
      </c>
      <c r="I589" s="898" t="str">
        <f>vlookup($C586,'01_概要'!$E$86:$K$111,4,false)</f>
        <v>#REF!</v>
      </c>
      <c r="J589" s="442"/>
      <c r="K589" s="40"/>
      <c r="L589" s="899"/>
      <c r="M589" s="729"/>
      <c r="Q589" s="682"/>
    </row>
    <row r="590">
      <c r="A590" s="40"/>
      <c r="B590" s="315"/>
      <c r="C590" s="924"/>
      <c r="D590" s="1742"/>
      <c r="E590" s="1171"/>
      <c r="F590" s="1689" t="s">
        <v>22</v>
      </c>
      <c r="G590" s="442"/>
      <c r="H590" s="898" t="str">
        <f>C586</f>
        <v>【復刻】究極級</v>
      </c>
      <c r="I590" s="441"/>
      <c r="J590" s="442"/>
      <c r="K590" s="40"/>
      <c r="L590" s="899"/>
      <c r="M590" s="729"/>
      <c r="Q590" s="682"/>
    </row>
    <row r="591">
      <c r="A591" s="40"/>
      <c r="B591" s="315"/>
      <c r="C591" s="924"/>
      <c r="D591" s="1742"/>
      <c r="E591" s="1171"/>
      <c r="F591" s="1810" t="s">
        <v>728</v>
      </c>
      <c r="G591" s="434"/>
      <c r="H591" s="927" t="b">
        <v>1</v>
      </c>
      <c r="I591" s="898" t="s">
        <v>734</v>
      </c>
      <c r="J591" s="442"/>
      <c r="K591" s="40"/>
      <c r="L591" s="899"/>
      <c r="M591" s="729"/>
      <c r="Q591" s="682"/>
    </row>
    <row r="592">
      <c r="A592" s="40"/>
      <c r="B592" s="315"/>
      <c r="C592" s="924"/>
      <c r="D592" s="1742"/>
      <c r="E592" s="1171"/>
      <c r="F592" s="441"/>
      <c r="G592" s="442"/>
      <c r="H592" s="927" t="b">
        <v>1</v>
      </c>
      <c r="I592" s="898" t="s">
        <v>735</v>
      </c>
      <c r="J592" s="442"/>
      <c r="K592" s="40"/>
      <c r="L592" s="899"/>
      <c r="M592" s="729"/>
      <c r="Q592" s="682"/>
    </row>
    <row r="593">
      <c r="A593" s="40"/>
      <c r="B593" s="315"/>
      <c r="C593" s="924"/>
      <c r="D593" s="1742"/>
      <c r="E593" s="1171"/>
      <c r="F593" s="1689" t="s">
        <v>176</v>
      </c>
      <c r="G593" s="442"/>
      <c r="H593" s="1557" t="str">
        <f>vlookup(C586,'01_概要'!$E$86:$K$111,6,false)</f>
        <v>#REF!</v>
      </c>
      <c r="I593" s="1558" t="s">
        <v>177</v>
      </c>
      <c r="J593" s="1559" t="str">
        <f>vlookup(C586,'01_概要'!$E$86:$K$111,7,false)</f>
        <v>#REF!</v>
      </c>
      <c r="K593" s="40"/>
      <c r="L593" s="899"/>
      <c r="M593" s="729"/>
      <c r="Q593" s="682"/>
    </row>
    <row r="594">
      <c r="A594" s="40"/>
      <c r="B594" s="315"/>
      <c r="C594" s="924"/>
      <c r="D594" s="1742"/>
      <c r="E594" s="1171"/>
      <c r="F594" s="1689" t="s">
        <v>724</v>
      </c>
      <c r="G594" s="442"/>
      <c r="H594" s="898" t="s">
        <v>1272</v>
      </c>
      <c r="I594" s="441"/>
      <c r="J594" s="442"/>
      <c r="K594" s="40"/>
      <c r="L594" s="899"/>
      <c r="M594" s="729"/>
      <c r="Q594" s="682"/>
    </row>
    <row r="595">
      <c r="A595" s="40"/>
      <c r="B595" s="315"/>
      <c r="C595" s="924"/>
      <c r="D595" s="44"/>
      <c r="E595" s="455"/>
      <c r="F595" s="455"/>
      <c r="G595" s="455"/>
      <c r="H595" s="455"/>
      <c r="I595" s="455"/>
      <c r="J595" s="455"/>
      <c r="K595" s="40"/>
      <c r="L595" s="899"/>
      <c r="M595" s="729"/>
      <c r="Q595" s="682"/>
    </row>
    <row r="596">
      <c r="A596" s="40"/>
      <c r="B596" s="315"/>
      <c r="C596" s="924"/>
      <c r="D596" s="1814" t="s">
        <v>731</v>
      </c>
      <c r="E596" s="908"/>
      <c r="F596" s="746"/>
      <c r="G596" s="746"/>
      <c r="H596" s="746"/>
      <c r="I596" s="455"/>
      <c r="J596" s="455"/>
      <c r="K596" s="40"/>
      <c r="L596" s="899"/>
      <c r="M596" s="729"/>
      <c r="Q596" s="682"/>
    </row>
    <row r="597">
      <c r="A597" s="40"/>
      <c r="B597" s="315"/>
      <c r="C597" s="924"/>
      <c r="D597" s="44"/>
      <c r="E597" s="908" t="s">
        <v>1566</v>
      </c>
      <c r="F597" s="746"/>
      <c r="G597" s="746"/>
      <c r="H597" s="746"/>
      <c r="I597" s="455"/>
      <c r="J597" s="455"/>
      <c r="K597" s="40"/>
      <c r="L597" s="899"/>
      <c r="M597" s="729"/>
      <c r="Q597" s="682"/>
    </row>
    <row r="598">
      <c r="A598" s="40"/>
      <c r="B598" s="315"/>
      <c r="C598" s="924"/>
      <c r="D598" s="1815"/>
      <c r="E598" s="746"/>
      <c r="F598" s="746"/>
      <c r="G598" s="746"/>
      <c r="H598" s="746"/>
      <c r="I598" s="455"/>
      <c r="J598" s="455"/>
      <c r="K598" s="40"/>
      <c r="L598" s="899"/>
      <c r="M598" s="729"/>
      <c r="Q598" s="682"/>
    </row>
    <row r="599">
      <c r="A599" s="40"/>
      <c r="B599" s="315"/>
      <c r="C599" s="924"/>
      <c r="D599" s="1814" t="s">
        <v>174</v>
      </c>
      <c r="E599" s="746"/>
      <c r="F599" s="746"/>
      <c r="G599" s="746"/>
      <c r="H599" s="746"/>
      <c r="I599" s="455"/>
      <c r="J599" s="455"/>
      <c r="K599" s="40"/>
      <c r="L599" s="899"/>
      <c r="M599" s="729"/>
      <c r="Q599" s="682"/>
    </row>
    <row r="600">
      <c r="A600" s="40"/>
      <c r="B600" s="315"/>
      <c r="C600" s="924"/>
      <c r="D600" s="44"/>
      <c r="E600" s="1701" t="s">
        <v>1567</v>
      </c>
      <c r="F600" s="746"/>
      <c r="G600" s="746"/>
      <c r="H600" s="746"/>
      <c r="I600" s="455"/>
      <c r="J600" s="455"/>
      <c r="K600" s="40"/>
      <c r="L600" s="899"/>
      <c r="M600" s="729"/>
      <c r="Q600" s="682"/>
    </row>
    <row r="601">
      <c r="A601" s="40"/>
      <c r="B601" s="315"/>
      <c r="C601" s="924"/>
      <c r="D601" s="44"/>
      <c r="E601" s="746"/>
      <c r="F601" s="746"/>
      <c r="G601" s="746"/>
      <c r="H601" s="746"/>
      <c r="I601" s="455"/>
      <c r="J601" s="455"/>
      <c r="K601" s="40"/>
      <c r="L601" s="899"/>
      <c r="M601" s="729"/>
      <c r="Q601" s="682"/>
    </row>
    <row r="602">
      <c r="A602" s="40"/>
      <c r="B602" s="315"/>
      <c r="C602" s="924"/>
      <c r="D602" s="1814" t="s">
        <v>3</v>
      </c>
      <c r="E602" s="1138"/>
      <c r="F602" s="746"/>
      <c r="G602" s="746"/>
      <c r="H602" s="746"/>
      <c r="I602" s="455"/>
      <c r="J602" s="455"/>
      <c r="K602" s="40"/>
      <c r="L602" s="899"/>
      <c r="M602" s="729"/>
      <c r="Q602" s="682"/>
    </row>
    <row r="603">
      <c r="A603" s="40"/>
      <c r="B603" s="315"/>
      <c r="C603" s="924"/>
      <c r="D603" s="44"/>
      <c r="E603" s="1138"/>
      <c r="F603" s="45"/>
      <c r="G603" s="45"/>
      <c r="H603" s="45"/>
      <c r="I603" s="455"/>
      <c r="J603" s="455"/>
      <c r="K603" s="40"/>
      <c r="L603" s="899"/>
      <c r="M603" s="729"/>
      <c r="Q603" s="682"/>
    </row>
    <row r="604">
      <c r="A604" s="40"/>
      <c r="B604" s="315"/>
      <c r="C604" s="924"/>
      <c r="D604" s="44"/>
      <c r="E604" s="455"/>
      <c r="F604" s="455"/>
      <c r="G604" s="455"/>
      <c r="H604" s="455"/>
      <c r="I604" s="455"/>
      <c r="J604" s="455"/>
      <c r="K604" s="40"/>
      <c r="L604" s="899"/>
      <c r="M604" s="729"/>
      <c r="Q604" s="682"/>
    </row>
    <row r="605">
      <c r="A605" s="40"/>
      <c r="B605" s="315"/>
      <c r="C605" s="924"/>
      <c r="D605" s="44"/>
      <c r="E605" s="455"/>
      <c r="F605" s="455"/>
      <c r="G605" s="455"/>
      <c r="H605" s="455"/>
      <c r="I605" s="455"/>
      <c r="J605" s="455"/>
      <c r="K605" s="40"/>
      <c r="L605" s="899"/>
      <c r="M605" s="729"/>
      <c r="Q605" s="682"/>
    </row>
    <row r="606">
      <c r="A606" s="40"/>
      <c r="B606" s="315"/>
      <c r="C606" s="923" t="s">
        <v>1573</v>
      </c>
      <c r="D606" s="444"/>
      <c r="E606" s="444"/>
      <c r="F606" s="444"/>
      <c r="G606" s="444"/>
      <c r="H606" s="444"/>
      <c r="I606" s="799" t="s">
        <v>747</v>
      </c>
      <c r="J606" s="444"/>
      <c r="K606" s="894"/>
      <c r="L606" s="895" t="s">
        <v>698</v>
      </c>
      <c r="M606" s="729"/>
      <c r="Q606" s="682"/>
    </row>
    <row r="607">
      <c r="A607" s="40"/>
      <c r="B607" s="924"/>
      <c r="C607" s="1799" t="s">
        <v>710</v>
      </c>
      <c r="D607" s="1629"/>
      <c r="E607" s="1629"/>
      <c r="F607" s="1629"/>
      <c r="G607" s="1629"/>
      <c r="H607" s="1629"/>
      <c r="I607" s="45"/>
      <c r="J607" s="40"/>
      <c r="K607" s="899"/>
      <c r="L607" s="729"/>
      <c r="M607" s="729"/>
      <c r="Q607" s="682"/>
    </row>
    <row r="608">
      <c r="A608" s="40"/>
      <c r="B608" s="924"/>
      <c r="C608" s="1742"/>
      <c r="D608" s="45"/>
      <c r="E608" s="800" t="s">
        <v>173</v>
      </c>
      <c r="F608" s="771"/>
      <c r="G608" s="772" t="s">
        <v>174</v>
      </c>
      <c r="H608" s="801"/>
      <c r="I608" s="771"/>
      <c r="J608" s="293"/>
      <c r="K608" s="899"/>
      <c r="L608" s="729"/>
      <c r="M608" s="729"/>
      <c r="Q608" s="682"/>
    </row>
    <row r="609">
      <c r="A609" s="40"/>
      <c r="B609" s="924"/>
      <c r="C609" s="1742"/>
      <c r="D609" s="1171"/>
      <c r="E609" s="1689" t="s">
        <v>711</v>
      </c>
      <c r="F609" s="442"/>
      <c r="G609" s="898" t="str">
        <f>vlookup($C606,'01_概要'!$E$86:$K$111,3,false)</f>
        <v>#REF!</v>
      </c>
      <c r="H609" s="898" t="str">
        <f>vlookup($C606,'01_概要'!$E$86:$K$111,4,false)</f>
        <v>#REF!</v>
      </c>
      <c r="I609" s="442"/>
      <c r="J609" s="293"/>
      <c r="K609" s="899"/>
      <c r="L609" s="729"/>
      <c r="M609" s="729"/>
      <c r="Q609" s="682"/>
    </row>
    <row r="610">
      <c r="A610" s="40"/>
      <c r="B610" s="924"/>
      <c r="C610" s="1742"/>
      <c r="D610" s="1171"/>
      <c r="E610" s="1689" t="s">
        <v>22</v>
      </c>
      <c r="F610" s="442"/>
      <c r="G610" s="898" t="str">
        <f>C606</f>
        <v>決闘 : 家庭教師ヒットマンリボーンキャラボーナス</v>
      </c>
      <c r="H610" s="441"/>
      <c r="I610" s="442"/>
      <c r="J610" s="40"/>
      <c r="K610" s="899"/>
      <c r="L610" s="729"/>
      <c r="M610" s="729"/>
      <c r="Q610" s="682"/>
    </row>
    <row r="611">
      <c r="A611" s="40"/>
      <c r="B611" s="924"/>
      <c r="C611" s="1742"/>
      <c r="D611" s="1171"/>
      <c r="E611" s="1816"/>
      <c r="F611" s="1816"/>
      <c r="G611" s="1817">
        <v>43906.0</v>
      </c>
      <c r="H611" s="1818"/>
      <c r="I611" s="1819"/>
      <c r="J611" s="40"/>
      <c r="K611" s="899"/>
      <c r="L611" s="729"/>
      <c r="M611" s="729"/>
      <c r="Q611" s="682"/>
    </row>
    <row r="612">
      <c r="A612" s="40"/>
      <c r="B612" s="924"/>
      <c r="C612" s="1742"/>
      <c r="D612" s="1171"/>
      <c r="E612" s="1689" t="s">
        <v>176</v>
      </c>
      <c r="F612" s="442"/>
      <c r="G612" s="1820" t="str">
        <f>vlookup(C606,'01_概要'!$E$78:$I$103,3,false)</f>
        <v>#REF!</v>
      </c>
      <c r="H612" s="1818"/>
      <c r="I612" s="1819" t="str">
        <f>vlookup(C606,'01_概要'!$E$78:$I$103,5,false)</f>
        <v>#REF!</v>
      </c>
      <c r="J612" s="40"/>
      <c r="K612" s="899"/>
      <c r="L612" s="729"/>
      <c r="M612" s="729"/>
      <c r="Q612" s="682"/>
    </row>
    <row r="613">
      <c r="A613" s="40"/>
      <c r="B613" s="924"/>
      <c r="C613" s="1548"/>
      <c r="D613" s="40"/>
      <c r="E613" s="40"/>
      <c r="F613" s="40"/>
      <c r="G613" s="40"/>
      <c r="H613" s="40"/>
      <c r="I613" s="40"/>
      <c r="J613" s="40"/>
      <c r="K613" s="899"/>
      <c r="L613" s="729"/>
      <c r="M613" s="729"/>
      <c r="Q613" s="682"/>
    </row>
    <row r="614">
      <c r="A614" s="40"/>
      <c r="B614" s="315"/>
      <c r="C614" s="924"/>
      <c r="D614" s="1697" t="s">
        <v>731</v>
      </c>
      <c r="E614" s="1616"/>
      <c r="F614" s="40"/>
      <c r="G614" s="40"/>
      <c r="H614" s="40"/>
      <c r="I614" s="40"/>
      <c r="J614" s="40"/>
      <c r="K614" s="40"/>
      <c r="L614" s="899"/>
      <c r="M614" s="729"/>
      <c r="Q614" s="682"/>
    </row>
    <row r="615">
      <c r="A615" s="40"/>
      <c r="B615" s="315"/>
      <c r="C615" s="924"/>
      <c r="D615" s="746"/>
      <c r="E615" s="1138" t="s">
        <v>1574</v>
      </c>
      <c r="F615" s="40"/>
      <c r="G615" s="40"/>
      <c r="H615" s="40"/>
      <c r="I615" s="40"/>
      <c r="J615" s="40"/>
      <c r="K615" s="40"/>
      <c r="L615" s="899"/>
      <c r="M615" s="729"/>
      <c r="Q615" s="682"/>
    </row>
    <row r="616">
      <c r="A616" s="40"/>
      <c r="B616" s="315"/>
      <c r="C616" s="924"/>
      <c r="D616" s="746"/>
      <c r="E616" s="1138" t="s">
        <v>1575</v>
      </c>
      <c r="F616" s="40"/>
      <c r="G616" s="40"/>
      <c r="H616" s="40"/>
      <c r="I616" s="40"/>
      <c r="J616" s="40"/>
      <c r="K616" s="40"/>
      <c r="L616" s="899"/>
      <c r="M616" s="729"/>
      <c r="Q616" s="682"/>
    </row>
    <row r="617">
      <c r="A617" s="40"/>
      <c r="B617" s="315"/>
      <c r="C617" s="924"/>
      <c r="D617" s="1697" t="s">
        <v>174</v>
      </c>
      <c r="E617" s="1616"/>
      <c r="F617" s="40"/>
      <c r="G617" s="40"/>
      <c r="H617" s="40"/>
      <c r="I617" s="40"/>
      <c r="J617" s="40"/>
      <c r="K617" s="40"/>
      <c r="L617" s="899"/>
      <c r="M617" s="729"/>
      <c r="Q617" s="682"/>
    </row>
    <row r="618">
      <c r="A618" s="40"/>
      <c r="B618" s="315"/>
      <c r="C618" s="924"/>
      <c r="D618" s="1616"/>
      <c r="E618" s="1616"/>
      <c r="F618" s="1821" t="s">
        <v>1576</v>
      </c>
      <c r="G618" s="516" t="s">
        <v>1577</v>
      </c>
      <c r="H618" s="40"/>
      <c r="I618" s="40"/>
      <c r="J618" s="40"/>
      <c r="K618" s="40"/>
      <c r="L618" s="899"/>
      <c r="M618" s="729"/>
      <c r="Q618" s="682"/>
    </row>
    <row r="619">
      <c r="A619" s="40"/>
      <c r="B619" s="315"/>
      <c r="C619" s="924"/>
      <c r="D619" s="1616"/>
      <c r="E619" s="1616"/>
      <c r="F619" s="1785" t="s">
        <v>1433</v>
      </c>
      <c r="G619" s="40"/>
      <c r="H619" s="40"/>
      <c r="I619" s="40"/>
      <c r="J619" s="40"/>
      <c r="K619" s="40"/>
      <c r="L619" s="899"/>
      <c r="M619" s="729"/>
      <c r="Q619" s="682"/>
    </row>
    <row r="620">
      <c r="A620" s="40"/>
      <c r="B620" s="315"/>
      <c r="C620" s="924"/>
      <c r="D620" s="1616"/>
      <c r="E620" s="1616"/>
      <c r="F620" s="1785" t="s">
        <v>1300</v>
      </c>
      <c r="G620" s="40"/>
      <c r="H620" s="40"/>
      <c r="I620" s="40"/>
      <c r="J620" s="40"/>
      <c r="K620" s="40"/>
      <c r="L620" s="899"/>
      <c r="M620" s="729"/>
      <c r="Q620" s="682"/>
    </row>
    <row r="621">
      <c r="A621" s="40"/>
      <c r="B621" s="315"/>
      <c r="C621" s="924"/>
      <c r="D621" s="1616"/>
      <c r="E621" s="1616"/>
      <c r="F621" s="1785" t="s">
        <v>1306</v>
      </c>
      <c r="G621" s="40"/>
      <c r="H621" s="40"/>
      <c r="I621" s="40"/>
      <c r="J621" s="40"/>
      <c r="K621" s="40"/>
      <c r="L621" s="899"/>
      <c r="M621" s="729"/>
      <c r="Q621" s="682"/>
    </row>
    <row r="622">
      <c r="A622" s="40"/>
      <c r="B622" s="315"/>
      <c r="C622" s="924"/>
      <c r="D622" s="1616"/>
      <c r="E622" s="1616"/>
      <c r="F622" s="1785" t="s">
        <v>1303</v>
      </c>
      <c r="G622" s="40"/>
      <c r="H622" s="40"/>
      <c r="I622" s="40"/>
      <c r="J622" s="40"/>
      <c r="K622" s="40"/>
      <c r="L622" s="899"/>
      <c r="M622" s="729"/>
      <c r="Q622" s="682"/>
    </row>
    <row r="623">
      <c r="A623" s="40"/>
      <c r="B623" s="315"/>
      <c r="C623" s="924"/>
      <c r="D623" s="1616"/>
      <c r="E623" s="1616"/>
      <c r="F623" s="1785" t="s">
        <v>1315</v>
      </c>
      <c r="G623" s="40"/>
      <c r="H623" s="40"/>
      <c r="I623" s="40"/>
      <c r="J623" s="40"/>
      <c r="K623" s="40"/>
      <c r="L623" s="899"/>
      <c r="M623" s="729"/>
      <c r="Q623" s="682"/>
    </row>
    <row r="624">
      <c r="A624" s="40"/>
      <c r="B624" s="315"/>
      <c r="C624" s="924"/>
      <c r="D624" s="1616"/>
      <c r="E624" s="1616"/>
      <c r="F624" s="1785" t="s">
        <v>1310</v>
      </c>
      <c r="G624" s="540"/>
      <c r="H624" s="40"/>
      <c r="I624" s="40"/>
      <c r="J624" s="40"/>
      <c r="K624" s="40"/>
      <c r="L624" s="899"/>
      <c r="M624" s="729"/>
      <c r="Q624" s="682"/>
    </row>
    <row r="625">
      <c r="A625" s="40"/>
      <c r="B625" s="315"/>
      <c r="C625" s="924"/>
      <c r="D625" s="1616"/>
      <c r="E625" s="1616"/>
      <c r="F625" s="1785" t="s">
        <v>1296</v>
      </c>
      <c r="G625" s="40"/>
      <c r="H625" s="40"/>
      <c r="I625" s="40"/>
      <c r="J625" s="40"/>
      <c r="K625" s="40"/>
      <c r="L625" s="899"/>
      <c r="M625" s="729"/>
      <c r="Q625" s="682"/>
    </row>
    <row r="626">
      <c r="A626" s="40"/>
      <c r="B626" s="315"/>
      <c r="C626" s="924"/>
      <c r="D626" s="1616"/>
      <c r="E626" s="1616"/>
      <c r="F626" s="1785" t="s">
        <v>1299</v>
      </c>
      <c r="G626" s="1789"/>
      <c r="H626" s="40"/>
      <c r="I626" s="40"/>
      <c r="J626" s="40"/>
      <c r="K626" s="40"/>
      <c r="L626" s="899"/>
      <c r="M626" s="729"/>
      <c r="Q626" s="682"/>
    </row>
    <row r="627">
      <c r="A627" s="40"/>
      <c r="B627" s="315"/>
      <c r="C627" s="924"/>
      <c r="D627" s="1616"/>
      <c r="E627" s="1616"/>
      <c r="F627" s="1785" t="s">
        <v>1292</v>
      </c>
      <c r="G627" s="40"/>
      <c r="H627" s="40"/>
      <c r="I627" s="40"/>
      <c r="J627" s="40"/>
      <c r="K627" s="40"/>
      <c r="L627" s="899"/>
      <c r="M627" s="729"/>
      <c r="Q627" s="682"/>
    </row>
    <row r="628">
      <c r="A628" s="40"/>
      <c r="B628" s="315"/>
      <c r="C628" s="924"/>
      <c r="D628" s="1616"/>
      <c r="E628" s="1616"/>
      <c r="F628" s="1785" t="s">
        <v>1178</v>
      </c>
      <c r="G628" s="40"/>
      <c r="H628" s="40"/>
      <c r="I628" s="40"/>
      <c r="J628" s="40"/>
      <c r="K628" s="40"/>
      <c r="L628" s="899"/>
      <c r="M628" s="729"/>
      <c r="Q628" s="682"/>
    </row>
    <row r="629">
      <c r="A629" s="40"/>
      <c r="B629" s="315"/>
      <c r="C629" s="924"/>
      <c r="D629" s="1616"/>
      <c r="E629" s="1616"/>
      <c r="F629" s="1785" t="s">
        <v>1455</v>
      </c>
      <c r="G629" s="40"/>
      <c r="H629" s="40"/>
      <c r="I629" s="40"/>
      <c r="J629" s="40"/>
      <c r="K629" s="40"/>
      <c r="L629" s="899"/>
      <c r="M629" s="729"/>
      <c r="Q629" s="682"/>
    </row>
    <row r="630">
      <c r="A630" s="40"/>
      <c r="B630" s="315"/>
      <c r="C630" s="924"/>
      <c r="D630" s="1616"/>
      <c r="E630" s="1616"/>
      <c r="F630" s="1785" t="s">
        <v>1309</v>
      </c>
      <c r="G630" s="540"/>
      <c r="H630" s="40"/>
      <c r="I630" s="40"/>
      <c r="J630" s="40"/>
      <c r="K630" s="40"/>
      <c r="L630" s="899"/>
      <c r="M630" s="729"/>
      <c r="Q630" s="682"/>
    </row>
    <row r="631">
      <c r="A631" s="40"/>
      <c r="B631" s="315"/>
      <c r="C631" s="924"/>
      <c r="D631" s="1616"/>
      <c r="E631" s="1616"/>
      <c r="F631" s="40"/>
      <c r="G631" s="40"/>
      <c r="H631" s="40"/>
      <c r="I631" s="40"/>
      <c r="J631" s="40"/>
      <c r="K631" s="40"/>
      <c r="L631" s="899"/>
      <c r="M631" s="729"/>
      <c r="Q631" s="682"/>
    </row>
    <row r="632">
      <c r="A632" s="40"/>
      <c r="B632" s="315"/>
      <c r="C632" s="924"/>
      <c r="D632" s="1137" t="s">
        <v>3</v>
      </c>
      <c r="E632" s="1138"/>
      <c r="F632" s="40"/>
      <c r="G632" s="40"/>
      <c r="H632" s="40"/>
      <c r="I632" s="40"/>
      <c r="J632" s="40"/>
      <c r="K632" s="40"/>
      <c r="L632" s="899"/>
      <c r="M632" s="729"/>
      <c r="Q632" s="682"/>
    </row>
    <row r="633">
      <c r="A633" s="40"/>
      <c r="B633" s="315"/>
      <c r="C633" s="924"/>
      <c r="D633" s="1616"/>
      <c r="E633" s="1616"/>
      <c r="F633" s="40"/>
      <c r="G633" s="40"/>
      <c r="H633" s="40"/>
      <c r="I633" s="40"/>
      <c r="J633" s="40"/>
      <c r="K633" s="40"/>
      <c r="L633" s="899"/>
      <c r="M633" s="729"/>
      <c r="Q633" s="682"/>
    </row>
    <row r="634">
      <c r="A634" s="40"/>
      <c r="B634" s="315"/>
      <c r="C634" s="924"/>
      <c r="D634" s="1616"/>
      <c r="E634" s="40"/>
      <c r="F634" s="40"/>
      <c r="G634" s="40"/>
      <c r="H634" s="40"/>
      <c r="I634" s="40"/>
      <c r="J634" s="40"/>
      <c r="K634" s="40"/>
      <c r="L634" s="899"/>
      <c r="M634" s="729"/>
      <c r="Q634" s="682"/>
    </row>
    <row r="635">
      <c r="A635" s="40"/>
      <c r="B635" s="315"/>
      <c r="C635" s="924"/>
      <c r="D635" s="1137" t="s">
        <v>1578</v>
      </c>
      <c r="E635" s="40"/>
      <c r="F635" s="40"/>
      <c r="G635" s="40"/>
      <c r="H635" s="40"/>
      <c r="I635" s="40"/>
      <c r="J635" s="40"/>
      <c r="K635" s="40"/>
      <c r="L635" s="899"/>
      <c r="M635" s="729"/>
      <c r="Q635" s="682"/>
    </row>
    <row r="636">
      <c r="A636" s="40"/>
      <c r="B636" s="315"/>
      <c r="C636" s="924"/>
      <c r="D636" s="1548"/>
      <c r="E636" s="40"/>
      <c r="F636" s="40"/>
      <c r="G636" s="40"/>
      <c r="H636" s="40"/>
      <c r="I636" s="40"/>
      <c r="J636" s="40"/>
      <c r="K636" s="40"/>
      <c r="L636" s="899"/>
      <c r="M636" s="729"/>
      <c r="Q636" s="682"/>
    </row>
    <row r="637">
      <c r="A637" s="40"/>
      <c r="B637" s="315"/>
      <c r="C637" s="461"/>
      <c r="D637" s="44"/>
      <c r="E637" s="746"/>
      <c r="F637" s="1616"/>
      <c r="G637" s="1616"/>
      <c r="H637" s="1616"/>
      <c r="I637" s="455"/>
      <c r="J637" s="455"/>
      <c r="K637" s="455"/>
      <c r="L637" s="455"/>
      <c r="M637" s="455"/>
      <c r="Q637" s="682"/>
    </row>
    <row r="638">
      <c r="A638" s="40"/>
      <c r="B638" s="748" t="s">
        <v>696</v>
      </c>
      <c r="C638" s="1518"/>
      <c r="D638" s="749"/>
      <c r="E638" s="691"/>
      <c r="F638" s="1546"/>
      <c r="G638" s="691"/>
      <c r="H638" s="691"/>
      <c r="I638" s="691"/>
      <c r="J638" s="691"/>
      <c r="K638" s="691"/>
      <c r="L638" s="691"/>
      <c r="M638" s="750" t="s">
        <v>698</v>
      </c>
      <c r="Q638" s="682"/>
    </row>
    <row r="639">
      <c r="A639" s="40"/>
      <c r="B639" s="315"/>
      <c r="C639" s="1822" t="s">
        <v>1579</v>
      </c>
      <c r="D639" s="1548"/>
      <c r="E639" s="40"/>
      <c r="F639" s="40"/>
      <c r="G639" s="40"/>
      <c r="H639" s="40"/>
      <c r="I639" s="40"/>
      <c r="J639" s="40"/>
      <c r="K639" s="40"/>
      <c r="L639" s="899"/>
      <c r="M639" s="729"/>
      <c r="Q639" s="682"/>
    </row>
    <row r="640">
      <c r="A640" s="40"/>
      <c r="B640" s="315"/>
      <c r="C640" s="923" t="s">
        <v>1580</v>
      </c>
      <c r="D640" s="1547"/>
      <c r="E640" s="444"/>
      <c r="F640" s="444"/>
      <c r="G640" s="799"/>
      <c r="H640" s="799" t="s">
        <v>722</v>
      </c>
      <c r="I640" s="799"/>
      <c r="J640" s="444"/>
      <c r="K640" s="444"/>
      <c r="L640" s="894"/>
      <c r="M640" s="895" t="s">
        <v>698</v>
      </c>
      <c r="Q640" s="682"/>
    </row>
    <row r="641">
      <c r="A641" s="40"/>
      <c r="B641" s="737"/>
      <c r="C641" s="924"/>
      <c r="D641" s="767" t="s">
        <v>710</v>
      </c>
      <c r="E641" s="896"/>
      <c r="F641" s="897"/>
      <c r="G641" s="897"/>
      <c r="H641" s="897"/>
      <c r="I641" s="898"/>
      <c r="J641" s="898"/>
      <c r="K641" s="40"/>
      <c r="L641" s="899"/>
      <c r="M641" s="729"/>
      <c r="Q641" s="682"/>
    </row>
    <row r="642">
      <c r="A642" s="40"/>
      <c r="B642" s="737"/>
      <c r="C642" s="924"/>
      <c r="D642" s="1742"/>
      <c r="E642" s="1171"/>
      <c r="F642" s="800" t="s">
        <v>173</v>
      </c>
      <c r="G642" s="771"/>
      <c r="H642" s="772" t="s">
        <v>174</v>
      </c>
      <c r="I642" s="801"/>
      <c r="J642" s="771"/>
      <c r="K642" s="40"/>
      <c r="L642" s="899"/>
      <c r="M642" s="729"/>
      <c r="Q642" s="682"/>
    </row>
    <row r="643">
      <c r="A643" s="40"/>
      <c r="B643" s="737"/>
      <c r="C643" s="924"/>
      <c r="D643" s="1742"/>
      <c r="E643" s="1171"/>
      <c r="F643" s="1610" t="s">
        <v>711</v>
      </c>
      <c r="G643" s="904"/>
      <c r="H643" s="898" t="str">
        <f>vlookup($C640,'01_概要'!$E$86:$K$111,3,false)</f>
        <v>#REF!</v>
      </c>
      <c r="I643" s="898" t="str">
        <f>vlookup($C640,'01_概要'!$E$86:$K$111,4,false)</f>
        <v>#REF!</v>
      </c>
      <c r="J643" s="442"/>
      <c r="K643" s="40"/>
      <c r="L643" s="899"/>
      <c r="M643" s="729"/>
      <c r="Q643" s="682"/>
    </row>
    <row r="644">
      <c r="A644" s="40"/>
      <c r="B644" s="737"/>
      <c r="C644" s="924"/>
      <c r="D644" s="1742"/>
      <c r="E644" s="1171"/>
      <c r="F644" s="1610" t="s">
        <v>22</v>
      </c>
      <c r="G644" s="904"/>
      <c r="H644" s="1720" t="str">
        <f>C640</f>
        <v>いいジャン祭記念ガチャ　家庭教師ヒットマンリボーンXグローブツナ（仮）</v>
      </c>
      <c r="I644" s="897"/>
      <c r="J644" s="904"/>
      <c r="K644" s="40"/>
      <c r="L644" s="899"/>
      <c r="M644" s="729"/>
      <c r="Q644" s="682"/>
    </row>
    <row r="645">
      <c r="A645" s="40"/>
      <c r="B645" s="737"/>
      <c r="C645" s="924"/>
      <c r="D645" s="1742"/>
      <c r="E645" s="1171"/>
      <c r="F645" s="1610" t="s">
        <v>748</v>
      </c>
      <c r="G645" s="904"/>
      <c r="H645" s="927" t="s">
        <v>1581</v>
      </c>
      <c r="I645" s="898"/>
      <c r="J645" s="1556"/>
      <c r="K645" s="40"/>
      <c r="L645" s="899"/>
      <c r="M645" s="729"/>
      <c r="Q645" s="682"/>
    </row>
    <row r="646">
      <c r="A646" s="40"/>
      <c r="B646" s="737"/>
      <c r="C646" s="924"/>
      <c r="D646" s="1742"/>
      <c r="E646" s="1171"/>
      <c r="F646" s="1610" t="s">
        <v>176</v>
      </c>
      <c r="G646" s="904"/>
      <c r="H646" s="1557" t="str">
        <f>vlookup(C640,'01_概要'!$E$86:$K$111,6,false)</f>
        <v>#REF!</v>
      </c>
      <c r="I646" s="1558" t="s">
        <v>177</v>
      </c>
      <c r="J646" s="1559" t="str">
        <f>vlookup(C640,'01_概要'!$E$86:$K$111,7,false)</f>
        <v>#REF!</v>
      </c>
      <c r="K646" s="40"/>
      <c r="L646" s="899"/>
      <c r="M646" s="729"/>
      <c r="Q646" s="682"/>
    </row>
    <row r="647">
      <c r="A647" s="40"/>
      <c r="B647" s="737"/>
      <c r="C647" s="924"/>
      <c r="D647" s="1548"/>
      <c r="E647" s="40"/>
      <c r="F647" s="40"/>
      <c r="G647" s="40"/>
      <c r="H647" s="40"/>
      <c r="I647" s="40"/>
      <c r="J647" s="40"/>
      <c r="K647" s="40"/>
      <c r="L647" s="899"/>
      <c r="M647" s="729"/>
      <c r="Q647" s="682"/>
    </row>
    <row r="648">
      <c r="A648" s="40"/>
      <c r="B648" s="737"/>
      <c r="C648" s="923" t="s">
        <v>1582</v>
      </c>
      <c r="D648" s="1547"/>
      <c r="E648" s="444"/>
      <c r="F648" s="444"/>
      <c r="G648" s="444"/>
      <c r="H648" s="799" t="s">
        <v>722</v>
      </c>
      <c r="I648" s="799"/>
      <c r="J648" s="444"/>
      <c r="K648" s="444"/>
      <c r="L648" s="894"/>
      <c r="M648" s="895" t="s">
        <v>698</v>
      </c>
      <c r="Q648" s="682"/>
    </row>
    <row r="649">
      <c r="A649" s="40"/>
      <c r="B649" s="315"/>
      <c r="C649" s="924"/>
      <c r="D649" s="767" t="s">
        <v>710</v>
      </c>
      <c r="E649" s="896"/>
      <c r="F649" s="897"/>
      <c r="G649" s="897"/>
      <c r="H649" s="897"/>
      <c r="I649" s="898"/>
      <c r="J649" s="898"/>
      <c r="K649" s="40"/>
      <c r="L649" s="899"/>
      <c r="M649" s="729"/>
      <c r="Q649" s="682"/>
    </row>
    <row r="650">
      <c r="A650" s="40"/>
      <c r="B650" s="315"/>
      <c r="C650" s="924"/>
      <c r="D650" s="1742"/>
      <c r="E650" s="1171"/>
      <c r="F650" s="800" t="s">
        <v>173</v>
      </c>
      <c r="G650" s="771"/>
      <c r="H650" s="772" t="s">
        <v>174</v>
      </c>
      <c r="I650" s="801"/>
      <c r="J650" s="771"/>
      <c r="K650" s="40"/>
      <c r="L650" s="899"/>
      <c r="M650" s="729"/>
      <c r="Q650" s="682"/>
    </row>
    <row r="651">
      <c r="A651" s="40"/>
      <c r="B651" s="315"/>
      <c r="C651" s="924"/>
      <c r="D651" s="1742"/>
      <c r="E651" s="1171"/>
      <c r="F651" s="1610" t="s">
        <v>711</v>
      </c>
      <c r="G651" s="904"/>
      <c r="H651" s="898" t="str">
        <f>vlookup($C648,'01_概要'!$E$86:$K$111,3,false)</f>
        <v>#REF!</v>
      </c>
      <c r="I651" s="898" t="str">
        <f>vlookup($C648,'01_概要'!$E$86:$K$111,4,false)</f>
        <v>#REF!</v>
      </c>
      <c r="J651" s="442"/>
      <c r="K651" s="40"/>
      <c r="L651" s="899"/>
      <c r="M651" s="729"/>
      <c r="Q651" s="682"/>
    </row>
    <row r="652">
      <c r="A652" s="40"/>
      <c r="B652" s="315"/>
      <c r="C652" s="924"/>
      <c r="D652" s="1742"/>
      <c r="E652" s="1171"/>
      <c r="F652" s="1610" t="s">
        <v>22</v>
      </c>
      <c r="G652" s="904"/>
      <c r="H652" s="1720" t="str">
        <f>C648</f>
        <v>いいジャン祭ガチャ家庭教師ヒットマンりぼーん山本雲雀骸（仮）</v>
      </c>
      <c r="I652" s="897"/>
      <c r="J652" s="904"/>
      <c r="K652" s="40"/>
      <c r="L652" s="899"/>
      <c r="M652" s="729"/>
      <c r="Q652" s="682"/>
    </row>
    <row r="653">
      <c r="A653" s="40"/>
      <c r="B653" s="315"/>
      <c r="C653" s="924"/>
      <c r="D653" s="1742"/>
      <c r="E653" s="1171"/>
      <c r="F653" s="1610" t="s">
        <v>748</v>
      </c>
      <c r="G653" s="904"/>
      <c r="H653" s="927" t="s">
        <v>1583</v>
      </c>
      <c r="I653" s="898"/>
      <c r="J653" s="1556"/>
      <c r="K653" s="40"/>
      <c r="L653" s="899"/>
      <c r="M653" s="729"/>
      <c r="Q653" s="682"/>
    </row>
    <row r="654">
      <c r="A654" s="40"/>
      <c r="B654" s="315"/>
      <c r="C654" s="924"/>
      <c r="D654" s="1742"/>
      <c r="E654" s="1171"/>
      <c r="F654" s="1610" t="s">
        <v>176</v>
      </c>
      <c r="G654" s="904"/>
      <c r="H654" s="1557" t="str">
        <f>vlookup(C648,'01_概要'!$E$86:$K$111,6,false)</f>
        <v>#REF!</v>
      </c>
      <c r="I654" s="1558" t="s">
        <v>177</v>
      </c>
      <c r="J654" s="1559" t="str">
        <f>vlookup(C648,'01_概要'!$E$86:$K$111,7,false)</f>
        <v>#REF!</v>
      </c>
      <c r="K654" s="40"/>
      <c r="L654" s="899"/>
      <c r="M654" s="729"/>
      <c r="Q654" s="682"/>
    </row>
    <row r="655">
      <c r="A655" s="40"/>
      <c r="B655" s="315"/>
      <c r="C655" s="924"/>
      <c r="D655" s="1548"/>
      <c r="E655" s="40"/>
      <c r="F655" s="40"/>
      <c r="G655" s="40"/>
      <c r="H655" s="40"/>
      <c r="I655" s="40"/>
      <c r="J655" s="40"/>
      <c r="K655" s="40"/>
      <c r="L655" s="899"/>
      <c r="M655" s="729"/>
      <c r="Q655" s="682"/>
    </row>
    <row r="656">
      <c r="A656" s="40"/>
      <c r="B656" s="315"/>
      <c r="C656" s="924"/>
      <c r="D656" s="1697" t="s">
        <v>174</v>
      </c>
      <c r="E656" s="40"/>
      <c r="F656" s="40"/>
      <c r="G656" s="40"/>
      <c r="H656" s="40"/>
      <c r="I656" s="40"/>
      <c r="J656" s="40"/>
      <c r="K656" s="40"/>
      <c r="L656" s="899"/>
      <c r="M656" s="729"/>
      <c r="Q656" s="682"/>
    </row>
    <row r="657">
      <c r="A657" s="40"/>
      <c r="B657" s="315"/>
      <c r="C657" s="924"/>
      <c r="D657" s="1548"/>
      <c r="E657" s="293"/>
      <c r="F657" s="40"/>
      <c r="G657" s="40"/>
      <c r="H657" s="40"/>
      <c r="I657" s="40"/>
      <c r="J657" s="40"/>
      <c r="K657" s="40"/>
      <c r="L657" s="899"/>
      <c r="M657" s="729"/>
      <c r="Q657" s="682"/>
    </row>
    <row r="658">
      <c r="A658" s="40"/>
      <c r="B658" s="315"/>
      <c r="C658" s="924"/>
      <c r="D658" s="1548"/>
      <c r="E658" s="293"/>
      <c r="F658" s="40"/>
      <c r="G658" s="40"/>
      <c r="H658" s="40"/>
      <c r="I658" s="40"/>
      <c r="J658" s="40"/>
      <c r="K658" s="40"/>
      <c r="L658" s="899"/>
      <c r="M658" s="729"/>
      <c r="Q658" s="682"/>
    </row>
    <row r="659">
      <c r="A659" s="40"/>
      <c r="B659" s="315"/>
      <c r="C659" s="924"/>
      <c r="D659" s="1548"/>
      <c r="E659" s="293"/>
      <c r="F659" s="40"/>
      <c r="G659" s="40"/>
      <c r="H659" s="40"/>
      <c r="I659" s="40"/>
      <c r="J659" s="40"/>
      <c r="K659" s="40"/>
      <c r="L659" s="899"/>
      <c r="M659" s="729"/>
      <c r="Q659" s="682"/>
    </row>
    <row r="660">
      <c r="A660" s="40"/>
      <c r="B660" s="315"/>
      <c r="C660" s="923" t="s">
        <v>1584</v>
      </c>
      <c r="D660" s="1547"/>
      <c r="E660" s="444"/>
      <c r="F660" s="444"/>
      <c r="G660" s="799"/>
      <c r="H660" s="799" t="s">
        <v>722</v>
      </c>
      <c r="I660" s="799"/>
      <c r="J660" s="444"/>
      <c r="K660" s="444"/>
      <c r="L660" s="894"/>
      <c r="M660" s="895" t="s">
        <v>698</v>
      </c>
      <c r="Q660" s="682"/>
    </row>
    <row r="661">
      <c r="A661" s="40"/>
      <c r="B661" s="315"/>
      <c r="C661" s="924"/>
      <c r="D661" s="767" t="s">
        <v>710</v>
      </c>
      <c r="E661" s="896"/>
      <c r="F661" s="897"/>
      <c r="G661" s="897"/>
      <c r="H661" s="897"/>
      <c r="I661" s="898"/>
      <c r="J661" s="898"/>
      <c r="K661" s="40"/>
      <c r="L661" s="899"/>
      <c r="M661" s="729"/>
      <c r="Q661" s="682"/>
    </row>
    <row r="662">
      <c r="A662" s="40"/>
      <c r="B662" s="315"/>
      <c r="C662" s="924"/>
      <c r="D662" s="1742"/>
      <c r="E662" s="1171"/>
      <c r="F662" s="800" t="s">
        <v>173</v>
      </c>
      <c r="G662" s="771"/>
      <c r="H662" s="772" t="s">
        <v>174</v>
      </c>
      <c r="I662" s="801"/>
      <c r="J662" s="771"/>
      <c r="K662" s="40"/>
      <c r="L662" s="899"/>
      <c r="M662" s="729"/>
      <c r="Q662" s="682"/>
    </row>
    <row r="663">
      <c r="A663" s="40"/>
      <c r="B663" s="315"/>
      <c r="C663" s="924"/>
      <c r="D663" s="1742"/>
      <c r="E663" s="1171"/>
      <c r="F663" s="1610" t="s">
        <v>711</v>
      </c>
      <c r="G663" s="904"/>
      <c r="H663" s="898" t="str">
        <f>vlookup($C660,'01_概要'!$E$86:$K$111,3,false)</f>
        <v>#REF!</v>
      </c>
      <c r="I663" s="898" t="str">
        <f>vlookup($C660,'01_概要'!$E$86:$K$111,4,false)</f>
        <v>#REF!</v>
      </c>
      <c r="J663" s="442"/>
      <c r="K663" s="40"/>
      <c r="L663" s="899"/>
      <c r="M663" s="729"/>
      <c r="Q663" s="682"/>
    </row>
    <row r="664">
      <c r="A664" s="40"/>
      <c r="B664" s="315"/>
      <c r="C664" s="924"/>
      <c r="D664" s="1742"/>
      <c r="E664" s="1171"/>
      <c r="F664" s="1610" t="s">
        <v>22</v>
      </c>
      <c r="G664" s="904"/>
      <c r="H664" s="1720" t="str">
        <f>C660</f>
        <v>いいジャン祭新キャラパック</v>
      </c>
      <c r="I664" s="897"/>
      <c r="J664" s="904"/>
      <c r="K664" s="40"/>
      <c r="L664" s="899"/>
      <c r="M664" s="729"/>
      <c r="Q664" s="682"/>
    </row>
    <row r="665">
      <c r="A665" s="40"/>
      <c r="B665" s="315"/>
      <c r="C665" s="924"/>
      <c r="D665" s="1742"/>
      <c r="E665" s="1171"/>
      <c r="F665" s="1610" t="s">
        <v>748</v>
      </c>
      <c r="G665" s="904"/>
      <c r="H665" s="927" t="s">
        <v>1583</v>
      </c>
      <c r="I665" s="898"/>
      <c r="J665" s="1556"/>
      <c r="K665" s="40"/>
      <c r="L665" s="899"/>
      <c r="M665" s="729"/>
      <c r="Q665" s="682"/>
    </row>
    <row r="666">
      <c r="A666" s="40"/>
      <c r="B666" s="315"/>
      <c r="C666" s="924"/>
      <c r="D666" s="1742"/>
      <c r="E666" s="1171"/>
      <c r="F666" s="1610" t="s">
        <v>176</v>
      </c>
      <c r="G666" s="904"/>
      <c r="H666" s="1557" t="str">
        <f>vlookup(C660,'01_概要'!$E$86:$K$111,6,false)</f>
        <v>#REF!</v>
      </c>
      <c r="I666" s="1558" t="s">
        <v>177</v>
      </c>
      <c r="J666" s="1559" t="str">
        <f>vlookup(C660,'01_概要'!$E$86:$K$111,7,false)</f>
        <v>#REF!</v>
      </c>
      <c r="K666" s="40"/>
      <c r="L666" s="899"/>
      <c r="M666" s="729"/>
      <c r="Q666" s="682"/>
    </row>
    <row r="667">
      <c r="A667" s="40"/>
      <c r="B667" s="315"/>
      <c r="C667" s="924"/>
      <c r="D667" s="1548"/>
      <c r="E667" s="40"/>
      <c r="F667" s="40"/>
      <c r="G667" s="40"/>
      <c r="H667" s="40"/>
      <c r="I667" s="40"/>
      <c r="J667" s="40"/>
      <c r="K667" s="40"/>
      <c r="L667" s="899"/>
      <c r="M667" s="729"/>
      <c r="Q667" s="682"/>
    </row>
    <row r="668">
      <c r="A668" s="40"/>
      <c r="B668" s="315"/>
      <c r="C668" s="924"/>
      <c r="D668" s="1697" t="s">
        <v>174</v>
      </c>
      <c r="E668" s="40"/>
      <c r="F668" s="40"/>
      <c r="G668" s="40"/>
      <c r="H668" s="40"/>
      <c r="I668" s="40"/>
      <c r="J668" s="40"/>
      <c r="K668" s="40"/>
      <c r="L668" s="899"/>
      <c r="M668" s="729"/>
      <c r="Q668" s="682"/>
    </row>
    <row r="669">
      <c r="A669" s="40"/>
      <c r="B669" s="315"/>
      <c r="C669" s="924"/>
      <c r="D669" s="1548"/>
      <c r="E669" s="293"/>
      <c r="F669" s="40"/>
      <c r="G669" s="40"/>
      <c r="H669" s="40"/>
      <c r="I669" s="40"/>
      <c r="J669" s="40"/>
      <c r="K669" s="40"/>
      <c r="L669" s="899"/>
      <c r="M669" s="729"/>
      <c r="Q669" s="682"/>
    </row>
    <row r="670">
      <c r="A670" s="40"/>
      <c r="B670" s="315"/>
      <c r="C670" s="924"/>
      <c r="D670" s="1548"/>
      <c r="E670" s="293"/>
      <c r="F670" s="40"/>
      <c r="G670" s="40"/>
      <c r="H670" s="40"/>
      <c r="I670" s="40"/>
      <c r="J670" s="40"/>
      <c r="K670" s="40"/>
      <c r="L670" s="899"/>
      <c r="M670" s="729"/>
      <c r="Q670" s="682"/>
    </row>
    <row r="671">
      <c r="A671" s="40"/>
      <c r="B671" s="315"/>
      <c r="C671" s="924"/>
      <c r="D671" s="1548"/>
      <c r="E671" s="40"/>
      <c r="F671" s="40"/>
      <c r="G671" s="40"/>
      <c r="H671" s="40"/>
      <c r="I671" s="40"/>
      <c r="J671" s="40"/>
      <c r="K671" s="40"/>
      <c r="L671" s="899"/>
      <c r="M671" s="729"/>
      <c r="Q671" s="682"/>
    </row>
    <row r="672">
      <c r="A672" s="40"/>
      <c r="B672" s="315"/>
      <c r="C672" s="923" t="s">
        <v>1585</v>
      </c>
      <c r="D672" s="1547"/>
      <c r="E672" s="444"/>
      <c r="F672" s="444"/>
      <c r="G672" s="444"/>
      <c r="H672" s="799" t="s">
        <v>722</v>
      </c>
      <c r="I672" s="799"/>
      <c r="J672" s="444"/>
      <c r="K672" s="444"/>
      <c r="L672" s="894"/>
      <c r="M672" s="895" t="s">
        <v>698</v>
      </c>
      <c r="Q672" s="682"/>
    </row>
    <row r="673">
      <c r="A673" s="40"/>
      <c r="B673" s="315"/>
      <c r="C673" s="924"/>
      <c r="D673" s="767" t="s">
        <v>710</v>
      </c>
      <c r="E673" s="896"/>
      <c r="F673" s="897"/>
      <c r="G673" s="897"/>
      <c r="H673" s="897"/>
      <c r="I673" s="898"/>
      <c r="J673" s="898"/>
      <c r="K673" s="40"/>
      <c r="L673" s="899"/>
      <c r="M673" s="729"/>
      <c r="Q673" s="682"/>
    </row>
    <row r="674">
      <c r="A674" s="40"/>
      <c r="B674" s="315"/>
      <c r="C674" s="924"/>
      <c r="D674" s="1742"/>
      <c r="E674" s="1171"/>
      <c r="F674" s="800" t="s">
        <v>173</v>
      </c>
      <c r="G674" s="771"/>
      <c r="H674" s="772" t="s">
        <v>174</v>
      </c>
      <c r="I674" s="801"/>
      <c r="J674" s="771"/>
      <c r="K674" s="40"/>
      <c r="L674" s="899"/>
      <c r="M674" s="729"/>
      <c r="Q674" s="682"/>
    </row>
    <row r="675">
      <c r="A675" s="40"/>
      <c r="B675" s="315"/>
      <c r="C675" s="924"/>
      <c r="D675" s="1742"/>
      <c r="E675" s="1171"/>
      <c r="F675" s="1610" t="s">
        <v>711</v>
      </c>
      <c r="G675" s="904"/>
      <c r="H675" s="898" t="str">
        <f>vlookup($C672,'01_概要'!$E$86:$K$111,3,false)</f>
        <v>#REF!</v>
      </c>
      <c r="I675" s="898" t="str">
        <f>vlookup($C672,'01_概要'!$E$86:$K$111,4,false)</f>
        <v>#REF!</v>
      </c>
      <c r="J675" s="442"/>
      <c r="K675" s="40"/>
      <c r="L675" s="899"/>
      <c r="M675" s="729"/>
      <c r="Q675" s="682"/>
    </row>
    <row r="676">
      <c r="A676" s="40"/>
      <c r="B676" s="315"/>
      <c r="C676" s="924"/>
      <c r="D676" s="1742"/>
      <c r="E676" s="1171"/>
      <c r="F676" s="1610" t="s">
        <v>22</v>
      </c>
      <c r="G676" s="904"/>
      <c r="H676" s="1720" t="str">
        <f>C672</f>
        <v>いいジャン祭記念 ルビー＆強化素材パック</v>
      </c>
      <c r="I676" s="897"/>
      <c r="J676" s="904"/>
      <c r="K676" s="40"/>
      <c r="L676" s="899"/>
      <c r="M676" s="729"/>
      <c r="Q676" s="682"/>
    </row>
    <row r="677">
      <c r="A677" s="40"/>
      <c r="B677" s="315"/>
      <c r="C677" s="924"/>
      <c r="D677" s="1742"/>
      <c r="E677" s="1171"/>
      <c r="F677" s="1610" t="s">
        <v>748</v>
      </c>
      <c r="G677" s="904"/>
      <c r="H677" s="927" t="s">
        <v>1583</v>
      </c>
      <c r="I677" s="898"/>
      <c r="J677" s="1556"/>
      <c r="K677" s="40"/>
      <c r="L677" s="899"/>
      <c r="M677" s="729"/>
      <c r="Q677" s="682"/>
    </row>
    <row r="678">
      <c r="A678" s="40"/>
      <c r="B678" s="315"/>
      <c r="C678" s="924"/>
      <c r="D678" s="1742"/>
      <c r="E678" s="1171"/>
      <c r="F678" s="1610" t="s">
        <v>176</v>
      </c>
      <c r="G678" s="904"/>
      <c r="H678" s="1557" t="str">
        <f>vlookup(C672,'01_概要'!$E$86:$K$111,6,false)</f>
        <v>#REF!</v>
      </c>
      <c r="I678" s="1558" t="s">
        <v>177</v>
      </c>
      <c r="J678" s="1559" t="str">
        <f>vlookup(C672,'01_概要'!$E$86:$K$111,7,false)</f>
        <v>#REF!</v>
      </c>
      <c r="K678" s="40"/>
      <c r="L678" s="899"/>
      <c r="M678" s="729"/>
      <c r="Q678" s="682"/>
    </row>
    <row r="679">
      <c r="A679" s="40"/>
      <c r="B679" s="315"/>
      <c r="C679" s="924"/>
      <c r="D679" s="1548"/>
      <c r="E679" s="40"/>
      <c r="F679" s="40"/>
      <c r="G679" s="40"/>
      <c r="H679" s="40"/>
      <c r="I679" s="40"/>
      <c r="J679" s="40"/>
      <c r="K679" s="40"/>
      <c r="L679" s="899"/>
      <c r="M679" s="729"/>
      <c r="Q679" s="682"/>
    </row>
    <row r="680">
      <c r="A680" s="40"/>
      <c r="B680" s="315"/>
      <c r="C680" s="924"/>
      <c r="D680" s="1697" t="s">
        <v>174</v>
      </c>
      <c r="E680" s="40"/>
      <c r="F680" s="293" t="s">
        <v>1586</v>
      </c>
      <c r="G680" s="40"/>
      <c r="H680" s="40"/>
      <c r="I680" s="40"/>
      <c r="J680" s="40"/>
      <c r="K680" s="40"/>
      <c r="L680" s="899"/>
      <c r="M680" s="729"/>
      <c r="Q680" s="682"/>
    </row>
    <row r="681">
      <c r="A681" s="40"/>
      <c r="B681" s="315"/>
      <c r="C681" s="924"/>
      <c r="D681" s="1548"/>
      <c r="E681" s="293"/>
      <c r="F681" s="40"/>
      <c r="G681" s="40"/>
      <c r="H681" s="40"/>
      <c r="I681" s="40"/>
      <c r="J681" s="40"/>
      <c r="K681" s="40"/>
      <c r="L681" s="899"/>
      <c r="M681" s="729"/>
      <c r="Q681" s="682"/>
    </row>
    <row r="682">
      <c r="A682" s="40"/>
      <c r="B682" s="315"/>
      <c r="C682" s="924"/>
      <c r="D682" s="1548"/>
      <c r="E682" s="293"/>
      <c r="F682" s="40"/>
      <c r="G682" s="40"/>
      <c r="H682" s="40"/>
      <c r="I682" s="40"/>
      <c r="J682" s="40"/>
      <c r="K682" s="40"/>
      <c r="L682" s="899"/>
      <c r="M682" s="729"/>
      <c r="Q682" s="682"/>
    </row>
    <row r="683">
      <c r="A683" s="40"/>
      <c r="B683" s="315"/>
      <c r="C683" s="924"/>
      <c r="D683" s="1548"/>
      <c r="E683" s="40"/>
      <c r="F683" s="40"/>
      <c r="G683" s="40"/>
      <c r="H683" s="40"/>
      <c r="I683" s="40"/>
      <c r="J683" s="40"/>
      <c r="K683" s="40"/>
      <c r="L683" s="899"/>
      <c r="M683" s="729"/>
      <c r="Q683" s="682"/>
    </row>
    <row r="684">
      <c r="A684" s="40"/>
      <c r="B684" s="315"/>
      <c r="C684" s="923" t="s">
        <v>1587</v>
      </c>
      <c r="D684" s="1547"/>
      <c r="E684" s="444"/>
      <c r="F684" s="444"/>
      <c r="G684" s="444"/>
      <c r="H684" s="444"/>
      <c r="I684" s="799"/>
      <c r="J684" s="444"/>
      <c r="K684" s="444"/>
      <c r="L684" s="894"/>
      <c r="M684" s="895" t="s">
        <v>698</v>
      </c>
      <c r="Q684" s="682"/>
    </row>
    <row r="685">
      <c r="A685" s="40"/>
      <c r="B685" s="315"/>
      <c r="C685" s="924"/>
      <c r="D685" s="767" t="s">
        <v>710</v>
      </c>
      <c r="E685" s="896"/>
      <c r="F685" s="897"/>
      <c r="G685" s="897"/>
      <c r="H685" s="897"/>
      <c r="I685" s="898"/>
      <c r="J685" s="898"/>
      <c r="K685" s="40"/>
      <c r="L685" s="899"/>
      <c r="M685" s="729"/>
      <c r="Q685" s="682"/>
    </row>
    <row r="686">
      <c r="A686" s="40"/>
      <c r="B686" s="315"/>
      <c r="C686" s="924"/>
      <c r="D686" s="1742"/>
      <c r="E686" s="1171"/>
      <c r="F686" s="800" t="s">
        <v>173</v>
      </c>
      <c r="G686" s="771"/>
      <c r="H686" s="772" t="s">
        <v>174</v>
      </c>
      <c r="I686" s="801"/>
      <c r="J686" s="771"/>
      <c r="K686" s="40"/>
      <c r="L686" s="899"/>
      <c r="M686" s="729"/>
      <c r="Q686" s="682"/>
    </row>
    <row r="687">
      <c r="A687" s="40"/>
      <c r="B687" s="315"/>
      <c r="C687" s="924"/>
      <c r="D687" s="1742"/>
      <c r="E687" s="1171"/>
      <c r="F687" s="1610" t="s">
        <v>711</v>
      </c>
      <c r="G687" s="904"/>
      <c r="H687" s="898" t="str">
        <f>vlookup($C684,'01_概要'!$E$86:$K$111,3,false)</f>
        <v>#REF!</v>
      </c>
      <c r="I687" s="898" t="str">
        <f>vlookup($C684,'01_概要'!$E$86:$K$111,4,false)</f>
        <v>#REF!</v>
      </c>
      <c r="J687" s="442"/>
      <c r="K687" s="40"/>
      <c r="L687" s="899"/>
      <c r="M687" s="729"/>
      <c r="Q687" s="682"/>
    </row>
    <row r="688">
      <c r="A688" s="40"/>
      <c r="B688" s="315"/>
      <c r="C688" s="924"/>
      <c r="D688" s="1742"/>
      <c r="E688" s="1171"/>
      <c r="F688" s="1610" t="s">
        <v>22</v>
      </c>
      <c r="G688" s="904"/>
      <c r="H688" s="1720" t="str">
        <f>C684</f>
        <v>宝玉パック</v>
      </c>
      <c r="I688" s="897"/>
      <c r="J688" s="904"/>
      <c r="K688" s="40"/>
      <c r="L688" s="899"/>
      <c r="M688" s="729"/>
      <c r="Q688" s="682"/>
    </row>
    <row r="689">
      <c r="A689" s="40"/>
      <c r="B689" s="315"/>
      <c r="C689" s="924"/>
      <c r="D689" s="1742"/>
      <c r="E689" s="1171"/>
      <c r="F689" s="1610" t="s">
        <v>748</v>
      </c>
      <c r="G689" s="904"/>
      <c r="H689" s="927" t="s">
        <v>1583</v>
      </c>
      <c r="I689" s="898"/>
      <c r="J689" s="1556"/>
      <c r="K689" s="40"/>
      <c r="L689" s="899"/>
      <c r="M689" s="729"/>
      <c r="Q689" s="682"/>
    </row>
    <row r="690">
      <c r="A690" s="40"/>
      <c r="B690" s="315"/>
      <c r="C690" s="924"/>
      <c r="D690" s="1742"/>
      <c r="E690" s="1171"/>
      <c r="F690" s="1610" t="s">
        <v>176</v>
      </c>
      <c r="G690" s="904"/>
      <c r="H690" s="1557" t="str">
        <f>vlookup(C684,'01_概要'!$E$86:$K$111,6,false)</f>
        <v>#REF!</v>
      </c>
      <c r="I690" s="1558" t="s">
        <v>177</v>
      </c>
      <c r="J690" s="1559" t="str">
        <f>vlookup(C684,'01_概要'!$E$86:$K$111,7,false)</f>
        <v>#REF!</v>
      </c>
      <c r="K690" s="40"/>
      <c r="L690" s="899"/>
      <c r="M690" s="729"/>
      <c r="Q690" s="682"/>
    </row>
    <row r="691">
      <c r="A691" s="40"/>
      <c r="B691" s="315"/>
      <c r="C691" s="924"/>
      <c r="D691" s="1548"/>
      <c r="E691" s="40"/>
      <c r="F691" s="40"/>
      <c r="G691" s="40"/>
      <c r="H691" s="40"/>
      <c r="I691" s="40"/>
      <c r="J691" s="40"/>
      <c r="K691" s="40"/>
      <c r="L691" s="899"/>
      <c r="M691" s="729"/>
      <c r="Q691" s="682"/>
    </row>
    <row r="692">
      <c r="A692" s="40"/>
      <c r="B692" s="315"/>
      <c r="C692" s="924"/>
      <c r="D692" s="1697" t="s">
        <v>174</v>
      </c>
      <c r="E692" s="40"/>
      <c r="F692" s="40"/>
      <c r="G692" s="40"/>
      <c r="H692" s="40"/>
      <c r="I692" s="40"/>
      <c r="J692" s="40"/>
      <c r="K692" s="40"/>
      <c r="L692" s="899"/>
      <c r="M692" s="729"/>
      <c r="Q692" s="682"/>
    </row>
    <row r="693">
      <c r="A693" s="40"/>
      <c r="B693" s="315"/>
      <c r="C693" s="924"/>
      <c r="D693" s="1548"/>
      <c r="E693" s="293"/>
      <c r="F693" s="40"/>
      <c r="G693" s="40"/>
      <c r="H693" s="40"/>
      <c r="I693" s="40"/>
      <c r="J693" s="40"/>
      <c r="K693" s="40"/>
      <c r="L693" s="899"/>
      <c r="M693" s="729"/>
      <c r="Q693" s="682"/>
    </row>
    <row r="694">
      <c r="A694" s="40"/>
      <c r="B694" s="315"/>
      <c r="C694" s="924"/>
      <c r="D694" s="1548"/>
      <c r="E694" s="293"/>
      <c r="F694" s="40"/>
      <c r="G694" s="40"/>
      <c r="H694" s="40"/>
      <c r="I694" s="40"/>
      <c r="J694" s="40"/>
      <c r="K694" s="40"/>
      <c r="L694" s="899"/>
      <c r="M694" s="729"/>
      <c r="Q694" s="682"/>
    </row>
    <row r="695">
      <c r="A695" s="40"/>
      <c r="B695" s="737"/>
      <c r="C695" s="924"/>
      <c r="D695" s="1699"/>
      <c r="E695" s="1823"/>
      <c r="F695" s="45"/>
      <c r="G695" s="45"/>
      <c r="H695" s="45"/>
      <c r="I695" s="45"/>
      <c r="J695" s="45"/>
      <c r="K695" s="40"/>
      <c r="L695" s="899"/>
      <c r="M695" s="729"/>
      <c r="Q695" s="682"/>
    </row>
    <row r="696">
      <c r="A696" s="40"/>
      <c r="B696" s="315"/>
      <c r="C696" s="923" t="s">
        <v>1588</v>
      </c>
      <c r="D696" s="1547"/>
      <c r="E696" s="444"/>
      <c r="F696" s="444"/>
      <c r="G696" s="444"/>
      <c r="H696" s="444"/>
      <c r="I696" s="799"/>
      <c r="J696" s="444"/>
      <c r="K696" s="444"/>
      <c r="L696" s="894"/>
      <c r="M696" s="895" t="s">
        <v>698</v>
      </c>
      <c r="Q696" s="682"/>
    </row>
    <row r="697">
      <c r="A697" s="40"/>
      <c r="B697" s="737"/>
      <c r="C697" s="924"/>
      <c r="D697" s="767" t="s">
        <v>710</v>
      </c>
      <c r="E697" s="896"/>
      <c r="F697" s="897"/>
      <c r="G697" s="897"/>
      <c r="H697" s="897"/>
      <c r="I697" s="898"/>
      <c r="J697" s="898"/>
      <c r="K697" s="40"/>
      <c r="L697" s="899"/>
      <c r="M697" s="729"/>
      <c r="Q697" s="682"/>
    </row>
    <row r="698">
      <c r="A698" s="40"/>
      <c r="B698" s="737"/>
      <c r="C698" s="924"/>
      <c r="D698" s="1742"/>
      <c r="E698" s="1171"/>
      <c r="F698" s="800" t="s">
        <v>173</v>
      </c>
      <c r="G698" s="771"/>
      <c r="H698" s="772" t="s">
        <v>174</v>
      </c>
      <c r="I698" s="801"/>
      <c r="J698" s="771"/>
      <c r="K698" s="40"/>
      <c r="L698" s="899"/>
      <c r="M698" s="729"/>
      <c r="Q698" s="682"/>
    </row>
    <row r="699">
      <c r="A699" s="40"/>
      <c r="B699" s="737"/>
      <c r="C699" s="924"/>
      <c r="D699" s="1742"/>
      <c r="E699" s="1171"/>
      <c r="F699" s="1610" t="s">
        <v>711</v>
      </c>
      <c r="G699" s="904"/>
      <c r="H699" s="898" t="str">
        <f>vlookup(C696,'01_概要'!$E$86:$K$111,3,false)</f>
        <v>#REF!</v>
      </c>
      <c r="I699" s="898" t="str">
        <f>vlookup(C696,'01_概要'!$E$86:$K$111,4,false)</f>
        <v>#REF!</v>
      </c>
      <c r="J699" s="442"/>
      <c r="K699" s="40"/>
      <c r="L699" s="899"/>
      <c r="M699" s="729"/>
      <c r="Q699" s="682"/>
    </row>
    <row r="700">
      <c r="A700" s="40"/>
      <c r="B700" s="737"/>
      <c r="C700" s="924"/>
      <c r="D700" s="1742"/>
      <c r="E700" s="1171"/>
      <c r="F700" s="1610" t="s">
        <v>22</v>
      </c>
      <c r="G700" s="904"/>
      <c r="H700" s="1720" t="str">
        <f>C696</f>
        <v>ホワイトデーパック</v>
      </c>
      <c r="I700" s="897"/>
      <c r="J700" s="904"/>
      <c r="K700" s="40"/>
      <c r="L700" s="899"/>
      <c r="M700" s="729"/>
      <c r="Q700" s="682"/>
    </row>
    <row r="701">
      <c r="A701" s="40"/>
      <c r="B701" s="737"/>
      <c r="C701" s="924"/>
      <c r="D701" s="1742"/>
      <c r="E701" s="1171"/>
      <c r="F701" s="1610" t="s">
        <v>748</v>
      </c>
      <c r="G701" s="904"/>
      <c r="H701" s="927" t="s">
        <v>1589</v>
      </c>
      <c r="I701" s="898"/>
      <c r="J701" s="1556"/>
      <c r="K701" s="40"/>
      <c r="L701" s="899"/>
      <c r="M701" s="729"/>
      <c r="Q701" s="682"/>
    </row>
    <row r="702">
      <c r="A702" s="40"/>
      <c r="B702" s="737"/>
      <c r="C702" s="924"/>
      <c r="D702" s="1742"/>
      <c r="E702" s="1171"/>
      <c r="F702" s="1610" t="s">
        <v>176</v>
      </c>
      <c r="G702" s="904"/>
      <c r="H702" s="1557" t="str">
        <f>vlookup(C696,'01_概要'!$E$86:$K$111,6,false)</f>
        <v>#REF!</v>
      </c>
      <c r="I702" s="1558" t="s">
        <v>177</v>
      </c>
      <c r="J702" s="1559" t="str">
        <f>vlookup(C696,'01_概要'!$E$86:$K$111,7,false)</f>
        <v>#REF!</v>
      </c>
      <c r="K702" s="40"/>
      <c r="L702" s="899"/>
      <c r="M702" s="729"/>
      <c r="Q702" s="682"/>
    </row>
    <row r="703">
      <c r="A703" s="40"/>
      <c r="B703" s="737"/>
      <c r="C703" s="924"/>
      <c r="D703" s="1548"/>
      <c r="E703" s="40"/>
      <c r="F703" s="40"/>
      <c r="G703" s="40"/>
      <c r="H703" s="40"/>
      <c r="I703" s="40"/>
      <c r="J703" s="40"/>
      <c r="K703" s="40"/>
      <c r="L703" s="899"/>
      <c r="M703" s="729"/>
      <c r="Q703" s="682"/>
    </row>
    <row r="704">
      <c r="A704" s="455"/>
      <c r="B704" s="461"/>
      <c r="C704" s="1824" t="s">
        <v>1590</v>
      </c>
      <c r="D704" s="1825"/>
      <c r="E704" s="1826"/>
      <c r="F704" s="1168"/>
      <c r="G704" s="1168"/>
      <c r="H704" s="1827"/>
      <c r="I704" s="1827"/>
      <c r="J704" s="1168"/>
      <c r="K704" s="1168"/>
      <c r="L704" s="1168"/>
      <c r="M704" s="1828" t="s">
        <v>698</v>
      </c>
      <c r="N704" s="45"/>
      <c r="O704" s="45"/>
      <c r="P704" s="45"/>
      <c r="Q704" s="455"/>
      <c r="R704" s="45"/>
      <c r="S704" s="45"/>
      <c r="T704" s="45"/>
      <c r="U704" s="45"/>
      <c r="V704" s="45"/>
      <c r="W704" s="45"/>
      <c r="X704" s="45"/>
      <c r="Y704" s="45"/>
      <c r="Z704" s="45"/>
      <c r="AA704" s="45"/>
      <c r="AB704" s="45"/>
      <c r="AC704" s="45"/>
      <c r="AD704" s="45"/>
      <c r="AE704" s="45"/>
      <c r="AF704" s="45"/>
      <c r="AG704" s="45"/>
      <c r="AH704" s="45"/>
      <c r="AI704" s="45"/>
      <c r="AJ704" s="45"/>
      <c r="AK704" s="45"/>
      <c r="AL704" s="45"/>
      <c r="AM704" s="45"/>
      <c r="AN704" s="45"/>
      <c r="AO704" s="45"/>
      <c r="AP704" s="45"/>
      <c r="AQ704" s="45"/>
      <c r="AR704" s="45"/>
      <c r="AS704" s="45"/>
      <c r="AT704" s="45"/>
      <c r="AU704" s="45"/>
      <c r="AV704" s="45"/>
      <c r="AW704" s="45"/>
      <c r="AX704" s="45"/>
      <c r="AY704" s="45"/>
      <c r="AZ704" s="45"/>
      <c r="BA704" s="45"/>
      <c r="BB704" s="45"/>
      <c r="BC704" s="45"/>
      <c r="BD704" s="45"/>
      <c r="BE704" s="45"/>
      <c r="BF704" s="45"/>
      <c r="BG704" s="45"/>
      <c r="BH704" s="45"/>
    </row>
    <row r="705">
      <c r="A705" s="455"/>
      <c r="B705" s="461"/>
      <c r="C705" s="461"/>
      <c r="D705" s="767" t="s">
        <v>710</v>
      </c>
      <c r="E705" s="1629"/>
      <c r="F705" s="897"/>
      <c r="G705" s="897"/>
      <c r="H705" s="897"/>
      <c r="I705" s="898"/>
      <c r="J705" s="898"/>
      <c r="K705" s="455"/>
      <c r="L705" s="455"/>
      <c r="M705" s="455"/>
      <c r="N705" s="45"/>
      <c r="O705" s="45"/>
      <c r="P705" s="45"/>
      <c r="Q705" s="455"/>
      <c r="R705" s="45"/>
      <c r="S705" s="45"/>
      <c r="T705" s="45"/>
      <c r="U705" s="45"/>
      <c r="V705" s="45"/>
      <c r="W705" s="45"/>
      <c r="X705" s="45"/>
      <c r="Y705" s="45"/>
      <c r="Z705" s="45"/>
      <c r="AA705" s="45"/>
      <c r="AB705" s="45"/>
      <c r="AC705" s="45"/>
      <c r="AD705" s="45"/>
      <c r="AE705" s="45"/>
      <c r="AF705" s="45"/>
      <c r="AG705" s="45"/>
      <c r="AH705" s="45"/>
      <c r="AI705" s="45"/>
      <c r="AJ705" s="45"/>
      <c r="AK705" s="45"/>
      <c r="AL705" s="45"/>
      <c r="AM705" s="45"/>
      <c r="AN705" s="45"/>
      <c r="AO705" s="45"/>
      <c r="AP705" s="45"/>
      <c r="AQ705" s="45"/>
      <c r="AR705" s="45"/>
      <c r="AS705" s="45"/>
      <c r="AT705" s="45"/>
      <c r="AU705" s="45"/>
      <c r="AV705" s="45"/>
      <c r="AW705" s="45"/>
      <c r="AX705" s="45"/>
      <c r="AY705" s="45"/>
      <c r="AZ705" s="45"/>
      <c r="BA705" s="45"/>
      <c r="BB705" s="45"/>
      <c r="BC705" s="45"/>
      <c r="BD705" s="45"/>
      <c r="BE705" s="45"/>
      <c r="BF705" s="45"/>
      <c r="BG705" s="45"/>
      <c r="BH705" s="45"/>
    </row>
    <row r="706">
      <c r="A706" s="455"/>
      <c r="B706" s="461"/>
      <c r="C706" s="461"/>
      <c r="D706" s="1742"/>
      <c r="E706" s="1171"/>
      <c r="F706" s="800" t="s">
        <v>173</v>
      </c>
      <c r="G706" s="771"/>
      <c r="H706" s="772" t="s">
        <v>174</v>
      </c>
      <c r="I706" s="801"/>
      <c r="J706" s="771"/>
      <c r="K706" s="455"/>
      <c r="L706" s="455"/>
      <c r="M706" s="455"/>
      <c r="N706" s="45"/>
      <c r="O706" s="45"/>
      <c r="P706" s="45"/>
      <c r="Q706" s="455"/>
      <c r="R706" s="45"/>
      <c r="S706" s="45"/>
      <c r="T706" s="45"/>
      <c r="U706" s="45"/>
      <c r="V706" s="45"/>
      <c r="W706" s="45"/>
      <c r="X706" s="45"/>
      <c r="Y706" s="45"/>
      <c r="Z706" s="45"/>
      <c r="AA706" s="45"/>
      <c r="AB706" s="45"/>
      <c r="AC706" s="45"/>
      <c r="AD706" s="45"/>
      <c r="AE706" s="45"/>
      <c r="AF706" s="45"/>
      <c r="AG706" s="45"/>
      <c r="AH706" s="45"/>
      <c r="AI706" s="45"/>
      <c r="AJ706" s="45"/>
      <c r="AK706" s="45"/>
      <c r="AL706" s="45"/>
      <c r="AM706" s="45"/>
      <c r="AN706" s="45"/>
      <c r="AO706" s="45"/>
      <c r="AP706" s="45"/>
      <c r="AQ706" s="45"/>
      <c r="AR706" s="45"/>
      <c r="AS706" s="45"/>
      <c r="AT706" s="45"/>
      <c r="AU706" s="45"/>
      <c r="AV706" s="45"/>
      <c r="AW706" s="45"/>
      <c r="AX706" s="45"/>
      <c r="AY706" s="45"/>
      <c r="AZ706" s="45"/>
      <c r="BA706" s="45"/>
      <c r="BB706" s="45"/>
      <c r="BC706" s="45"/>
      <c r="BD706" s="45"/>
      <c r="BE706" s="45"/>
      <c r="BF706" s="45"/>
      <c r="BG706" s="45"/>
      <c r="BH706" s="45"/>
    </row>
    <row r="707">
      <c r="A707" s="455"/>
      <c r="B707" s="461"/>
      <c r="C707" s="461"/>
      <c r="D707" s="1742"/>
      <c r="E707" s="1171"/>
      <c r="F707" s="1610" t="s">
        <v>711</v>
      </c>
      <c r="G707" s="904"/>
      <c r="H707" s="898" t="str">
        <f>vlookup($C704,'01_概要'!$E$86:$K$111,3,false)</f>
        <v>#REF!</v>
      </c>
      <c r="I707" s="898" t="str">
        <f>vlookup($C704,'01_概要'!$E$86:$K$111,4,false)</f>
        <v>#REF!</v>
      </c>
      <c r="J707" s="442"/>
      <c r="K707" s="455"/>
      <c r="L707" s="455"/>
      <c r="M707" s="455"/>
      <c r="N707" s="45"/>
      <c r="O707" s="45"/>
      <c r="P707" s="45"/>
      <c r="Q707" s="455"/>
      <c r="R707" s="45"/>
      <c r="S707" s="45"/>
      <c r="T707" s="45"/>
      <c r="U707" s="45"/>
      <c r="V707" s="45"/>
      <c r="W707" s="45"/>
      <c r="X707" s="45"/>
      <c r="Y707" s="45"/>
      <c r="Z707" s="45"/>
      <c r="AA707" s="45"/>
      <c r="AB707" s="45"/>
      <c r="AC707" s="45"/>
      <c r="AD707" s="45"/>
      <c r="AE707" s="45"/>
      <c r="AF707" s="45"/>
      <c r="AG707" s="45"/>
      <c r="AH707" s="45"/>
      <c r="AI707" s="45"/>
      <c r="AJ707" s="45"/>
      <c r="AK707" s="45"/>
      <c r="AL707" s="45"/>
      <c r="AM707" s="45"/>
      <c r="AN707" s="45"/>
      <c r="AO707" s="45"/>
      <c r="AP707" s="45"/>
      <c r="AQ707" s="45"/>
      <c r="AR707" s="45"/>
      <c r="AS707" s="45"/>
      <c r="AT707" s="45"/>
      <c r="AU707" s="45"/>
      <c r="AV707" s="45"/>
      <c r="AW707" s="45"/>
      <c r="AX707" s="45"/>
      <c r="AY707" s="45"/>
      <c r="AZ707" s="45"/>
      <c r="BA707" s="45"/>
      <c r="BB707" s="45"/>
      <c r="BC707" s="45"/>
      <c r="BD707" s="45"/>
      <c r="BE707" s="45"/>
      <c r="BF707" s="45"/>
      <c r="BG707" s="45"/>
      <c r="BH707" s="45"/>
    </row>
    <row r="708">
      <c r="A708" s="455"/>
      <c r="B708" s="461"/>
      <c r="C708" s="461"/>
      <c r="D708" s="1742"/>
      <c r="E708" s="1171"/>
      <c r="F708" s="1610" t="s">
        <v>22</v>
      </c>
      <c r="G708" s="904"/>
      <c r="H708" s="1720" t="str">
        <f>C704</f>
        <v>超究極 白蘭対抗ガチャ</v>
      </c>
      <c r="I708" s="897"/>
      <c r="J708" s="904"/>
      <c r="K708" s="455"/>
      <c r="L708" s="455"/>
      <c r="M708" s="455"/>
      <c r="N708" s="45"/>
      <c r="O708" s="45"/>
      <c r="P708" s="45"/>
      <c r="Q708" s="455"/>
      <c r="R708" s="45"/>
      <c r="S708" s="45"/>
      <c r="T708" s="45"/>
      <c r="U708" s="45"/>
      <c r="V708" s="45"/>
      <c r="W708" s="45"/>
      <c r="X708" s="45"/>
      <c r="Y708" s="45"/>
      <c r="Z708" s="45"/>
      <c r="AA708" s="45"/>
      <c r="AB708" s="45"/>
      <c r="AC708" s="45"/>
      <c r="AD708" s="45"/>
      <c r="AE708" s="45"/>
      <c r="AF708" s="45"/>
      <c r="AG708" s="45"/>
      <c r="AH708" s="45"/>
      <c r="AI708" s="45"/>
      <c r="AJ708" s="45"/>
      <c r="AK708" s="45"/>
      <c r="AL708" s="45"/>
      <c r="AM708" s="45"/>
      <c r="AN708" s="45"/>
      <c r="AO708" s="45"/>
      <c r="AP708" s="45"/>
      <c r="AQ708" s="45"/>
      <c r="AR708" s="45"/>
      <c r="AS708" s="45"/>
      <c r="AT708" s="45"/>
      <c r="AU708" s="45"/>
      <c r="AV708" s="45"/>
      <c r="AW708" s="45"/>
      <c r="AX708" s="45"/>
      <c r="AY708" s="45"/>
      <c r="AZ708" s="45"/>
      <c r="BA708" s="45"/>
      <c r="BB708" s="45"/>
      <c r="BC708" s="45"/>
      <c r="BD708" s="45"/>
      <c r="BE708" s="45"/>
      <c r="BF708" s="45"/>
      <c r="BG708" s="45"/>
      <c r="BH708" s="45"/>
    </row>
    <row r="709">
      <c r="A709" s="455"/>
      <c r="B709" s="461"/>
      <c r="C709" s="461"/>
      <c r="D709" s="1742"/>
      <c r="E709" s="1171"/>
      <c r="F709" s="1610" t="s">
        <v>748</v>
      </c>
      <c r="G709" s="904"/>
      <c r="H709" s="898" t="s">
        <v>1583</v>
      </c>
      <c r="I709" s="898"/>
      <c r="J709" s="1556"/>
      <c r="K709" s="455"/>
      <c r="L709" s="455"/>
      <c r="M709" s="455"/>
      <c r="N709" s="45"/>
      <c r="O709" s="45"/>
      <c r="P709" s="45"/>
      <c r="Q709" s="455"/>
      <c r="R709" s="45"/>
      <c r="S709" s="45"/>
      <c r="T709" s="45"/>
      <c r="U709" s="45"/>
      <c r="V709" s="45"/>
      <c r="W709" s="45"/>
      <c r="X709" s="45"/>
      <c r="Y709" s="45"/>
      <c r="Z709" s="45"/>
      <c r="AA709" s="45"/>
      <c r="AB709" s="45"/>
      <c r="AC709" s="45"/>
      <c r="AD709" s="45"/>
      <c r="AE709" s="45"/>
      <c r="AF709" s="45"/>
      <c r="AG709" s="45"/>
      <c r="AH709" s="45"/>
      <c r="AI709" s="45"/>
      <c r="AJ709" s="45"/>
      <c r="AK709" s="45"/>
      <c r="AL709" s="45"/>
      <c r="AM709" s="45"/>
      <c r="AN709" s="45"/>
      <c r="AO709" s="45"/>
      <c r="AP709" s="45"/>
      <c r="AQ709" s="45"/>
      <c r="AR709" s="45"/>
      <c r="AS709" s="45"/>
      <c r="AT709" s="45"/>
      <c r="AU709" s="45"/>
      <c r="AV709" s="45"/>
      <c r="AW709" s="45"/>
      <c r="AX709" s="45"/>
      <c r="AY709" s="45"/>
      <c r="AZ709" s="45"/>
      <c r="BA709" s="45"/>
      <c r="BB709" s="45"/>
      <c r="BC709" s="45"/>
      <c r="BD709" s="45"/>
      <c r="BE709" s="45"/>
      <c r="BF709" s="45"/>
      <c r="BG709" s="45"/>
      <c r="BH709" s="45"/>
    </row>
    <row r="710">
      <c r="A710" s="455"/>
      <c r="B710" s="461"/>
      <c r="C710" s="461"/>
      <c r="D710" s="1742"/>
      <c r="E710" s="1171"/>
      <c r="F710" s="1610" t="s">
        <v>176</v>
      </c>
      <c r="G710" s="904"/>
      <c r="H710" s="1829" t="str">
        <f>vlookup(C704,'01_概要'!$E$86:$K$111,6,false)</f>
        <v>#REF!</v>
      </c>
      <c r="I710" s="1558" t="s">
        <v>177</v>
      </c>
      <c r="J710" s="1559" t="str">
        <f>vlookup(C704,'01_概要'!$E$86:$K$111,7,false)</f>
        <v>#REF!</v>
      </c>
      <c r="K710" s="455"/>
      <c r="L710" s="455"/>
      <c r="M710" s="455"/>
      <c r="N710" s="45"/>
      <c r="O710" s="45"/>
      <c r="P710" s="45"/>
      <c r="Q710" s="455"/>
      <c r="R710" s="45"/>
      <c r="S710" s="45"/>
      <c r="T710" s="45"/>
      <c r="U710" s="45"/>
      <c r="V710" s="45"/>
      <c r="W710" s="45"/>
      <c r="X710" s="45"/>
      <c r="Y710" s="45"/>
      <c r="Z710" s="45"/>
      <c r="AA710" s="45"/>
      <c r="AB710" s="45"/>
      <c r="AC710" s="45"/>
      <c r="AD710" s="45"/>
      <c r="AE710" s="45"/>
      <c r="AF710" s="45"/>
      <c r="AG710" s="45"/>
      <c r="AH710" s="45"/>
      <c r="AI710" s="45"/>
      <c r="AJ710" s="45"/>
      <c r="AK710" s="45"/>
      <c r="AL710" s="45"/>
      <c r="AM710" s="45"/>
      <c r="AN710" s="45"/>
      <c r="AO710" s="45"/>
      <c r="AP710" s="45"/>
      <c r="AQ710" s="45"/>
      <c r="AR710" s="45"/>
      <c r="AS710" s="45"/>
      <c r="AT710" s="45"/>
      <c r="AU710" s="45"/>
      <c r="AV710" s="45"/>
      <c r="AW710" s="45"/>
      <c r="AX710" s="45"/>
      <c r="AY710" s="45"/>
      <c r="AZ710" s="45"/>
      <c r="BA710" s="45"/>
      <c r="BB710" s="45"/>
      <c r="BC710" s="45"/>
      <c r="BD710" s="45"/>
      <c r="BE710" s="45"/>
      <c r="BF710" s="45"/>
      <c r="BG710" s="45"/>
      <c r="BH710" s="45"/>
    </row>
    <row r="711">
      <c r="A711" s="455"/>
      <c r="B711" s="461"/>
      <c r="C711" s="461"/>
      <c r="D711" s="1169"/>
      <c r="E711" s="455"/>
      <c r="F711" s="455"/>
      <c r="G711" s="455"/>
      <c r="H711" s="455"/>
      <c r="I711" s="455"/>
      <c r="J711" s="455"/>
      <c r="K711" s="455"/>
      <c r="L711" s="455"/>
      <c r="M711" s="455"/>
      <c r="N711" s="45"/>
      <c r="O711" s="45"/>
      <c r="P711" s="45"/>
      <c r="Q711" s="455"/>
      <c r="R711" s="45"/>
      <c r="S711" s="45"/>
      <c r="T711" s="45"/>
      <c r="U711" s="45"/>
      <c r="V711" s="45"/>
      <c r="W711" s="45"/>
      <c r="X711" s="45"/>
      <c r="Y711" s="45"/>
      <c r="Z711" s="45"/>
      <c r="AA711" s="45"/>
      <c r="AB711" s="45"/>
      <c r="AC711" s="45"/>
      <c r="AD711" s="45"/>
      <c r="AE711" s="45"/>
      <c r="AF711" s="45"/>
      <c r="AG711" s="45"/>
      <c r="AH711" s="45"/>
      <c r="AI711" s="45"/>
      <c r="AJ711" s="45"/>
      <c r="AK711" s="45"/>
      <c r="AL711" s="45"/>
      <c r="AM711" s="45"/>
      <c r="AN711" s="45"/>
      <c r="AO711" s="45"/>
      <c r="AP711" s="45"/>
      <c r="AQ711" s="45"/>
      <c r="AR711" s="45"/>
      <c r="AS711" s="45"/>
      <c r="AT711" s="45"/>
      <c r="AU711" s="45"/>
      <c r="AV711" s="45"/>
      <c r="AW711" s="45"/>
      <c r="AX711" s="45"/>
      <c r="AY711" s="45"/>
      <c r="AZ711" s="45"/>
      <c r="BA711" s="45"/>
      <c r="BB711" s="45"/>
      <c r="BC711" s="45"/>
      <c r="BD711" s="45"/>
      <c r="BE711" s="45"/>
      <c r="BF711" s="45"/>
      <c r="BG711" s="45"/>
      <c r="BH711" s="45"/>
    </row>
    <row r="712">
      <c r="A712" s="455"/>
      <c r="B712" s="461"/>
      <c r="C712" s="1830"/>
      <c r="D712" s="1592" t="s">
        <v>174</v>
      </c>
      <c r="E712" s="455"/>
      <c r="F712" s="455"/>
      <c r="G712" s="455"/>
      <c r="H712" s="455"/>
      <c r="I712" s="455"/>
      <c r="J712" s="455"/>
      <c r="K712" s="455"/>
      <c r="L712" s="455"/>
      <c r="M712" s="455"/>
      <c r="N712" s="45"/>
      <c r="O712" s="45"/>
      <c r="P712" s="45"/>
      <c r="Q712" s="455"/>
      <c r="R712" s="45"/>
      <c r="S712" s="45"/>
      <c r="T712" s="45"/>
      <c r="U712" s="45"/>
      <c r="V712" s="45"/>
      <c r="W712" s="45"/>
      <c r="X712" s="45"/>
      <c r="Y712" s="45"/>
      <c r="Z712" s="45"/>
      <c r="AA712" s="45"/>
      <c r="AB712" s="45"/>
      <c r="AC712" s="45"/>
      <c r="AD712" s="45"/>
      <c r="AE712" s="45"/>
      <c r="AF712" s="45"/>
      <c r="AG712" s="45"/>
      <c r="AH712" s="45"/>
      <c r="AI712" s="45"/>
      <c r="AJ712" s="45"/>
      <c r="AK712" s="45"/>
      <c r="AL712" s="45"/>
      <c r="AM712" s="45"/>
      <c r="AN712" s="45"/>
      <c r="AO712" s="45"/>
      <c r="AP712" s="45"/>
      <c r="AQ712" s="45"/>
      <c r="AR712" s="45"/>
      <c r="AS712" s="45"/>
      <c r="AT712" s="45"/>
      <c r="AU712" s="45"/>
      <c r="AV712" s="45"/>
      <c r="AW712" s="45"/>
      <c r="AX712" s="45"/>
      <c r="AY712" s="45"/>
      <c r="AZ712" s="45"/>
      <c r="BA712" s="45"/>
      <c r="BB712" s="45"/>
      <c r="BC712" s="45"/>
      <c r="BD712" s="45"/>
      <c r="BE712" s="45"/>
      <c r="BF712" s="45"/>
      <c r="BG712" s="45"/>
      <c r="BH712" s="45"/>
    </row>
    <row r="713">
      <c r="A713" s="455"/>
      <c r="B713" s="461"/>
      <c r="C713" s="461"/>
      <c r="D713" s="44"/>
      <c r="E713" s="455"/>
      <c r="F713" s="455"/>
      <c r="G713" s="455"/>
      <c r="H713" s="455"/>
      <c r="I713" s="455"/>
      <c r="J713" s="455"/>
      <c r="K713" s="455"/>
      <c r="L713" s="455"/>
      <c r="M713" s="455"/>
      <c r="N713" s="45"/>
      <c r="O713" s="45"/>
      <c r="P713" s="45"/>
      <c r="Q713" s="455"/>
      <c r="R713" s="45"/>
      <c r="S713" s="45"/>
      <c r="T713" s="45"/>
      <c r="U713" s="45"/>
      <c r="V713" s="45"/>
      <c r="W713" s="45"/>
      <c r="X713" s="45"/>
      <c r="Y713" s="45"/>
      <c r="Z713" s="45"/>
      <c r="AA713" s="45"/>
      <c r="AB713" s="45"/>
      <c r="AC713" s="45"/>
      <c r="AD713" s="45"/>
      <c r="AE713" s="45"/>
      <c r="AF713" s="45"/>
      <c r="AG713" s="45"/>
      <c r="AH713" s="45"/>
      <c r="AI713" s="45"/>
      <c r="AJ713" s="45"/>
      <c r="AK713" s="45"/>
      <c r="AL713" s="45"/>
      <c r="AM713" s="45"/>
      <c r="AN713" s="45"/>
      <c r="AO713" s="45"/>
      <c r="AP713" s="45"/>
      <c r="AQ713" s="45"/>
      <c r="AR713" s="45"/>
      <c r="AS713" s="45"/>
      <c r="AT713" s="45"/>
      <c r="AU713" s="45"/>
      <c r="AV713" s="45"/>
      <c r="AW713" s="45"/>
      <c r="AX713" s="45"/>
      <c r="AY713" s="45"/>
      <c r="AZ713" s="45"/>
      <c r="BA713" s="45"/>
      <c r="BB713" s="45"/>
      <c r="BC713" s="45"/>
      <c r="BD713" s="45"/>
      <c r="BE713" s="45"/>
      <c r="BF713" s="45"/>
      <c r="BG713" s="45"/>
      <c r="BH713" s="45"/>
    </row>
    <row r="714">
      <c r="A714" s="455"/>
      <c r="B714" s="461"/>
      <c r="C714" s="461"/>
      <c r="D714" s="44"/>
      <c r="E714" s="455"/>
      <c r="F714" s="455"/>
      <c r="G714" s="455"/>
      <c r="H714" s="455"/>
      <c r="I714" s="455"/>
      <c r="J714" s="455"/>
      <c r="K714" s="455"/>
      <c r="L714" s="455"/>
      <c r="M714" s="455"/>
      <c r="N714" s="45"/>
      <c r="O714" s="45"/>
      <c r="P714" s="45"/>
      <c r="Q714" s="455"/>
      <c r="R714" s="45"/>
      <c r="S714" s="45"/>
      <c r="T714" s="45"/>
      <c r="U714" s="45"/>
      <c r="V714" s="45"/>
      <c r="W714" s="45"/>
      <c r="X714" s="45"/>
      <c r="Y714" s="45"/>
      <c r="Z714" s="45"/>
      <c r="AA714" s="45"/>
      <c r="AB714" s="45"/>
      <c r="AC714" s="45"/>
      <c r="AD714" s="45"/>
      <c r="AE714" s="45"/>
      <c r="AF714" s="45"/>
      <c r="AG714" s="45"/>
      <c r="AH714" s="45"/>
      <c r="AI714" s="45"/>
      <c r="AJ714" s="45"/>
      <c r="AK714" s="45"/>
      <c r="AL714" s="45"/>
      <c r="AM714" s="45"/>
      <c r="AN714" s="45"/>
      <c r="AO714" s="45"/>
      <c r="AP714" s="45"/>
      <c r="AQ714" s="45"/>
      <c r="AR714" s="45"/>
      <c r="AS714" s="45"/>
      <c r="AT714" s="45"/>
      <c r="AU714" s="45"/>
      <c r="AV714" s="45"/>
      <c r="AW714" s="45"/>
      <c r="AX714" s="45"/>
      <c r="AY714" s="45"/>
      <c r="AZ714" s="45"/>
      <c r="BA714" s="45"/>
      <c r="BB714" s="45"/>
      <c r="BC714" s="45"/>
      <c r="BD714" s="45"/>
      <c r="BE714" s="45"/>
      <c r="BF714" s="45"/>
      <c r="BG714" s="45"/>
      <c r="BH714" s="45"/>
    </row>
    <row r="715">
      <c r="A715" s="455"/>
      <c r="B715" s="461"/>
      <c r="C715" s="461"/>
      <c r="D715" s="44"/>
      <c r="E715" s="455"/>
      <c r="F715" s="455"/>
      <c r="G715" s="455"/>
      <c r="H715" s="455"/>
      <c r="I715" s="455"/>
      <c r="J715" s="455"/>
      <c r="K715" s="455"/>
      <c r="L715" s="455"/>
      <c r="M715" s="455"/>
      <c r="N715" s="45"/>
      <c r="O715" s="45"/>
      <c r="P715" s="45"/>
      <c r="Q715" s="455"/>
      <c r="R715" s="45"/>
      <c r="S715" s="45"/>
      <c r="T715" s="45"/>
      <c r="U715" s="45"/>
      <c r="V715" s="45"/>
      <c r="W715" s="45"/>
      <c r="X715" s="45"/>
      <c r="Y715" s="45"/>
      <c r="Z715" s="45"/>
      <c r="AA715" s="45"/>
      <c r="AB715" s="45"/>
      <c r="AC715" s="45"/>
      <c r="AD715" s="45"/>
      <c r="AE715" s="45"/>
      <c r="AF715" s="45"/>
      <c r="AG715" s="45"/>
      <c r="AH715" s="45"/>
      <c r="AI715" s="45"/>
      <c r="AJ715" s="45"/>
      <c r="AK715" s="45"/>
      <c r="AL715" s="45"/>
      <c r="AM715" s="45"/>
      <c r="AN715" s="45"/>
      <c r="AO715" s="45"/>
      <c r="AP715" s="45"/>
      <c r="AQ715" s="45"/>
      <c r="AR715" s="45"/>
      <c r="AS715" s="45"/>
      <c r="AT715" s="45"/>
      <c r="AU715" s="45"/>
      <c r="AV715" s="45"/>
      <c r="AW715" s="45"/>
      <c r="AX715" s="45"/>
      <c r="AY715" s="45"/>
      <c r="AZ715" s="45"/>
      <c r="BA715" s="45"/>
      <c r="BB715" s="45"/>
      <c r="BC715" s="45"/>
      <c r="BD715" s="45"/>
      <c r="BE715" s="45"/>
      <c r="BF715" s="45"/>
      <c r="BG715" s="45"/>
      <c r="BH715" s="45"/>
    </row>
    <row r="716">
      <c r="A716" s="455"/>
      <c r="B716" s="461"/>
      <c r="C716" s="1824" t="s">
        <v>1591</v>
      </c>
      <c r="D716" s="1166"/>
      <c r="E716" s="1168"/>
      <c r="F716" s="1168"/>
      <c r="G716" s="1168"/>
      <c r="H716" s="1168"/>
      <c r="I716" s="1827"/>
      <c r="J716" s="1168"/>
      <c r="K716" s="1168"/>
      <c r="L716" s="1168"/>
      <c r="M716" s="1828" t="s">
        <v>698</v>
      </c>
      <c r="N716" s="45"/>
      <c r="O716" s="45"/>
      <c r="P716" s="45"/>
      <c r="Q716" s="455"/>
      <c r="R716" s="45"/>
      <c r="S716" s="45"/>
      <c r="T716" s="45"/>
      <c r="U716" s="45"/>
      <c r="V716" s="45"/>
      <c r="W716" s="45"/>
      <c r="X716" s="45"/>
      <c r="Y716" s="45"/>
      <c r="Z716" s="45"/>
      <c r="AA716" s="45"/>
      <c r="AB716" s="45"/>
      <c r="AC716" s="45"/>
      <c r="AD716" s="45"/>
      <c r="AE716" s="45"/>
      <c r="AF716" s="45"/>
      <c r="AG716" s="45"/>
      <c r="AH716" s="45"/>
      <c r="AI716" s="45"/>
      <c r="AJ716" s="45"/>
      <c r="AK716" s="45"/>
      <c r="AL716" s="45"/>
      <c r="AM716" s="45"/>
      <c r="AN716" s="45"/>
      <c r="AO716" s="45"/>
      <c r="AP716" s="45"/>
      <c r="AQ716" s="45"/>
      <c r="AR716" s="45"/>
      <c r="AS716" s="45"/>
      <c r="AT716" s="45"/>
      <c r="AU716" s="45"/>
      <c r="AV716" s="45"/>
      <c r="AW716" s="45"/>
      <c r="AX716" s="45"/>
      <c r="AY716" s="45"/>
      <c r="AZ716" s="45"/>
      <c r="BA716" s="45"/>
      <c r="BB716" s="45"/>
      <c r="BC716" s="45"/>
      <c r="BD716" s="45"/>
      <c r="BE716" s="45"/>
      <c r="BF716" s="45"/>
      <c r="BG716" s="45"/>
      <c r="BH716" s="45"/>
    </row>
    <row r="717">
      <c r="A717" s="455"/>
      <c r="B717" s="461"/>
      <c r="C717" s="461"/>
      <c r="D717" s="767" t="s">
        <v>710</v>
      </c>
      <c r="E717" s="1629"/>
      <c r="F717" s="897"/>
      <c r="G717" s="897"/>
      <c r="H717" s="897"/>
      <c r="I717" s="898"/>
      <c r="J717" s="898"/>
      <c r="K717" s="455"/>
      <c r="L717" s="455"/>
      <c r="M717" s="455"/>
      <c r="N717" s="45"/>
      <c r="O717" s="45"/>
      <c r="P717" s="45"/>
      <c r="Q717" s="455"/>
      <c r="R717" s="45"/>
      <c r="S717" s="45"/>
      <c r="T717" s="45"/>
      <c r="U717" s="45"/>
      <c r="V717" s="45"/>
      <c r="W717" s="45"/>
      <c r="X717" s="45"/>
      <c r="Y717" s="45"/>
      <c r="Z717" s="45"/>
      <c r="AA717" s="45"/>
      <c r="AB717" s="45"/>
      <c r="AC717" s="45"/>
      <c r="AD717" s="45"/>
      <c r="AE717" s="45"/>
      <c r="AF717" s="45"/>
      <c r="AG717" s="45"/>
      <c r="AH717" s="45"/>
      <c r="AI717" s="45"/>
      <c r="AJ717" s="45"/>
      <c r="AK717" s="45"/>
      <c r="AL717" s="45"/>
      <c r="AM717" s="45"/>
      <c r="AN717" s="45"/>
      <c r="AO717" s="45"/>
      <c r="AP717" s="45"/>
      <c r="AQ717" s="45"/>
      <c r="AR717" s="45"/>
      <c r="AS717" s="45"/>
      <c r="AT717" s="45"/>
      <c r="AU717" s="45"/>
      <c r="AV717" s="45"/>
      <c r="AW717" s="45"/>
      <c r="AX717" s="45"/>
      <c r="AY717" s="45"/>
      <c r="AZ717" s="45"/>
      <c r="BA717" s="45"/>
      <c r="BB717" s="45"/>
      <c r="BC717" s="45"/>
      <c r="BD717" s="45"/>
      <c r="BE717" s="45"/>
      <c r="BF717" s="45"/>
      <c r="BG717" s="45"/>
      <c r="BH717" s="45"/>
    </row>
    <row r="718">
      <c r="A718" s="455"/>
      <c r="B718" s="461"/>
      <c r="C718" s="461"/>
      <c r="D718" s="1742"/>
      <c r="E718" s="1171"/>
      <c r="F718" s="800" t="s">
        <v>173</v>
      </c>
      <c r="G718" s="771"/>
      <c r="H718" s="772" t="s">
        <v>174</v>
      </c>
      <c r="I718" s="801"/>
      <c r="J718" s="771"/>
      <c r="K718" s="455"/>
      <c r="L718" s="455"/>
      <c r="M718" s="455"/>
      <c r="N718" s="45"/>
      <c r="O718" s="45"/>
      <c r="P718" s="45"/>
      <c r="Q718" s="455"/>
      <c r="R718" s="45"/>
      <c r="S718" s="45"/>
      <c r="T718" s="45"/>
      <c r="U718" s="45"/>
      <c r="V718" s="45"/>
      <c r="W718" s="45"/>
      <c r="X718" s="45"/>
      <c r="Y718" s="45"/>
      <c r="Z718" s="45"/>
      <c r="AA718" s="45"/>
      <c r="AB718" s="45"/>
      <c r="AC718" s="45"/>
      <c r="AD718" s="45"/>
      <c r="AE718" s="45"/>
      <c r="AF718" s="45"/>
      <c r="AG718" s="45"/>
      <c r="AH718" s="45"/>
      <c r="AI718" s="45"/>
      <c r="AJ718" s="45"/>
      <c r="AK718" s="45"/>
      <c r="AL718" s="45"/>
      <c r="AM718" s="45"/>
      <c r="AN718" s="45"/>
      <c r="AO718" s="45"/>
      <c r="AP718" s="45"/>
      <c r="AQ718" s="45"/>
      <c r="AR718" s="45"/>
      <c r="AS718" s="45"/>
      <c r="AT718" s="45"/>
      <c r="AU718" s="45"/>
      <c r="AV718" s="45"/>
      <c r="AW718" s="45"/>
      <c r="AX718" s="45"/>
      <c r="AY718" s="45"/>
      <c r="AZ718" s="45"/>
      <c r="BA718" s="45"/>
      <c r="BB718" s="45"/>
      <c r="BC718" s="45"/>
      <c r="BD718" s="45"/>
      <c r="BE718" s="45"/>
      <c r="BF718" s="45"/>
      <c r="BG718" s="45"/>
      <c r="BH718" s="45"/>
    </row>
    <row r="719">
      <c r="A719" s="455"/>
      <c r="B719" s="461"/>
      <c r="C719" s="461"/>
      <c r="D719" s="1742"/>
      <c r="E719" s="1171"/>
      <c r="F719" s="1610" t="s">
        <v>711</v>
      </c>
      <c r="G719" s="904"/>
      <c r="H719" s="898" t="str">
        <f>vlookup($C716,'01_概要'!$E$86:$K$111,3,false)</f>
        <v>#REF!</v>
      </c>
      <c r="I719" s="898" t="str">
        <f>vlookup($C716,'01_概要'!$E$86:$K$111,4,false)</f>
        <v>#REF!</v>
      </c>
      <c r="J719" s="442"/>
      <c r="K719" s="455"/>
      <c r="L719" s="455"/>
      <c r="M719" s="455"/>
      <c r="N719" s="45"/>
      <c r="O719" s="45"/>
      <c r="P719" s="45"/>
      <c r="Q719" s="455"/>
      <c r="R719" s="45"/>
      <c r="S719" s="45"/>
      <c r="T719" s="45"/>
      <c r="U719" s="45"/>
      <c r="V719" s="45"/>
      <c r="W719" s="45"/>
      <c r="X719" s="45"/>
      <c r="Y719" s="45"/>
      <c r="Z719" s="45"/>
      <c r="AA719" s="45"/>
      <c r="AB719" s="45"/>
      <c r="AC719" s="45"/>
      <c r="AD719" s="45"/>
      <c r="AE719" s="45"/>
      <c r="AF719" s="45"/>
      <c r="AG719" s="45"/>
      <c r="AH719" s="45"/>
      <c r="AI719" s="45"/>
      <c r="AJ719" s="45"/>
      <c r="AK719" s="45"/>
      <c r="AL719" s="45"/>
      <c r="AM719" s="45"/>
      <c r="AN719" s="45"/>
      <c r="AO719" s="45"/>
      <c r="AP719" s="45"/>
      <c r="AQ719" s="45"/>
      <c r="AR719" s="45"/>
      <c r="AS719" s="45"/>
      <c r="AT719" s="45"/>
      <c r="AU719" s="45"/>
      <c r="AV719" s="45"/>
      <c r="AW719" s="45"/>
      <c r="AX719" s="45"/>
      <c r="AY719" s="45"/>
      <c r="AZ719" s="45"/>
      <c r="BA719" s="45"/>
      <c r="BB719" s="45"/>
      <c r="BC719" s="45"/>
      <c r="BD719" s="45"/>
      <c r="BE719" s="45"/>
      <c r="BF719" s="45"/>
      <c r="BG719" s="45"/>
      <c r="BH719" s="45"/>
    </row>
    <row r="720">
      <c r="A720" s="455"/>
      <c r="B720" s="461"/>
      <c r="C720" s="461"/>
      <c r="D720" s="1742"/>
      <c r="E720" s="1171"/>
      <c r="F720" s="1610" t="s">
        <v>22</v>
      </c>
      <c r="G720" s="904"/>
      <c r="H720" s="897" t="str">
        <f>C716</f>
        <v>限界バトル対抗ガチャ</v>
      </c>
      <c r="I720" s="897"/>
      <c r="J720" s="904"/>
      <c r="K720" s="455"/>
      <c r="L720" s="455"/>
      <c r="M720" s="455"/>
      <c r="N720" s="45"/>
      <c r="O720" s="45"/>
      <c r="P720" s="45"/>
      <c r="Q720" s="455"/>
      <c r="R720" s="45"/>
      <c r="S720" s="45"/>
      <c r="T720" s="45"/>
      <c r="U720" s="45"/>
      <c r="V720" s="45"/>
      <c r="W720" s="45"/>
      <c r="X720" s="45"/>
      <c r="Y720" s="45"/>
      <c r="Z720" s="45"/>
      <c r="AA720" s="45"/>
      <c r="AB720" s="45"/>
      <c r="AC720" s="45"/>
      <c r="AD720" s="45"/>
      <c r="AE720" s="45"/>
      <c r="AF720" s="45"/>
      <c r="AG720" s="45"/>
      <c r="AH720" s="45"/>
      <c r="AI720" s="45"/>
      <c r="AJ720" s="45"/>
      <c r="AK720" s="45"/>
      <c r="AL720" s="45"/>
      <c r="AM720" s="45"/>
      <c r="AN720" s="45"/>
      <c r="AO720" s="45"/>
      <c r="AP720" s="45"/>
      <c r="AQ720" s="45"/>
      <c r="AR720" s="45"/>
      <c r="AS720" s="45"/>
      <c r="AT720" s="45"/>
      <c r="AU720" s="45"/>
      <c r="AV720" s="45"/>
      <c r="AW720" s="45"/>
      <c r="AX720" s="45"/>
      <c r="AY720" s="45"/>
      <c r="AZ720" s="45"/>
      <c r="BA720" s="45"/>
      <c r="BB720" s="45"/>
      <c r="BC720" s="45"/>
      <c r="BD720" s="45"/>
      <c r="BE720" s="45"/>
      <c r="BF720" s="45"/>
      <c r="BG720" s="45"/>
      <c r="BH720" s="45"/>
    </row>
    <row r="721">
      <c r="A721" s="455"/>
      <c r="B721" s="461"/>
      <c r="C721" s="461"/>
      <c r="D721" s="1742"/>
      <c r="E721" s="1171"/>
      <c r="F721" s="1610" t="s">
        <v>748</v>
      </c>
      <c r="G721" s="904"/>
      <c r="H721" s="898" t="s">
        <v>1583</v>
      </c>
      <c r="I721" s="898"/>
      <c r="J721" s="1556"/>
      <c r="K721" s="455"/>
      <c r="L721" s="455"/>
      <c r="M721" s="455"/>
      <c r="N721" s="45"/>
      <c r="O721" s="45"/>
      <c r="P721" s="45"/>
      <c r="Q721" s="455"/>
      <c r="R721" s="45"/>
      <c r="S721" s="45"/>
      <c r="T721" s="45"/>
      <c r="U721" s="45"/>
      <c r="V721" s="45"/>
      <c r="W721" s="45"/>
      <c r="X721" s="45"/>
      <c r="Y721" s="45"/>
      <c r="Z721" s="45"/>
      <c r="AA721" s="45"/>
      <c r="AB721" s="45"/>
      <c r="AC721" s="45"/>
      <c r="AD721" s="45"/>
      <c r="AE721" s="45"/>
      <c r="AF721" s="45"/>
      <c r="AG721" s="45"/>
      <c r="AH721" s="45"/>
      <c r="AI721" s="45"/>
      <c r="AJ721" s="45"/>
      <c r="AK721" s="45"/>
      <c r="AL721" s="45"/>
      <c r="AM721" s="45"/>
      <c r="AN721" s="45"/>
      <c r="AO721" s="45"/>
      <c r="AP721" s="45"/>
      <c r="AQ721" s="45"/>
      <c r="AR721" s="45"/>
      <c r="AS721" s="45"/>
      <c r="AT721" s="45"/>
      <c r="AU721" s="45"/>
      <c r="AV721" s="45"/>
      <c r="AW721" s="45"/>
      <c r="AX721" s="45"/>
      <c r="AY721" s="45"/>
      <c r="AZ721" s="45"/>
      <c r="BA721" s="45"/>
      <c r="BB721" s="45"/>
      <c r="BC721" s="45"/>
      <c r="BD721" s="45"/>
      <c r="BE721" s="45"/>
      <c r="BF721" s="45"/>
      <c r="BG721" s="45"/>
      <c r="BH721" s="45"/>
    </row>
    <row r="722">
      <c r="A722" s="455"/>
      <c r="B722" s="461"/>
      <c r="C722" s="461"/>
      <c r="D722" s="1742"/>
      <c r="E722" s="1171"/>
      <c r="F722" s="1610" t="s">
        <v>176</v>
      </c>
      <c r="G722" s="904"/>
      <c r="H722" s="1829" t="str">
        <f>vlookup(C716,'01_概要'!$E$86:$K$111,6,false)</f>
        <v>#REF!</v>
      </c>
      <c r="I722" s="1558" t="s">
        <v>177</v>
      </c>
      <c r="J722" s="1559" t="str">
        <f>vlookup(C716,'01_概要'!$E$86:$K$111,7,false)</f>
        <v>#REF!</v>
      </c>
      <c r="K722" s="455"/>
      <c r="L722" s="455"/>
      <c r="M722" s="455"/>
      <c r="N722" s="45"/>
      <c r="O722" s="45"/>
      <c r="P722" s="45"/>
      <c r="Q722" s="455"/>
      <c r="R722" s="45"/>
      <c r="S722" s="45"/>
      <c r="T722" s="45"/>
      <c r="U722" s="45"/>
      <c r="V722" s="45"/>
      <c r="W722" s="45"/>
      <c r="X722" s="45"/>
      <c r="Y722" s="45"/>
      <c r="Z722" s="45"/>
      <c r="AA722" s="45"/>
      <c r="AB722" s="45"/>
      <c r="AC722" s="45"/>
      <c r="AD722" s="45"/>
      <c r="AE722" s="45"/>
      <c r="AF722" s="45"/>
      <c r="AG722" s="45"/>
      <c r="AH722" s="45"/>
      <c r="AI722" s="45"/>
      <c r="AJ722" s="45"/>
      <c r="AK722" s="45"/>
      <c r="AL722" s="45"/>
      <c r="AM722" s="45"/>
      <c r="AN722" s="45"/>
      <c r="AO722" s="45"/>
      <c r="AP722" s="45"/>
      <c r="AQ722" s="45"/>
      <c r="AR722" s="45"/>
      <c r="AS722" s="45"/>
      <c r="AT722" s="45"/>
      <c r="AU722" s="45"/>
      <c r="AV722" s="45"/>
      <c r="AW722" s="45"/>
      <c r="AX722" s="45"/>
      <c r="AY722" s="45"/>
      <c r="AZ722" s="45"/>
      <c r="BA722" s="45"/>
      <c r="BB722" s="45"/>
      <c r="BC722" s="45"/>
      <c r="BD722" s="45"/>
      <c r="BE722" s="45"/>
      <c r="BF722" s="45"/>
      <c r="BG722" s="45"/>
      <c r="BH722" s="45"/>
    </row>
    <row r="723">
      <c r="A723" s="455"/>
      <c r="B723" s="461"/>
      <c r="C723" s="461"/>
      <c r="D723" s="1169"/>
      <c r="E723" s="455"/>
      <c r="F723" s="455"/>
      <c r="G723" s="455"/>
      <c r="H723" s="455"/>
      <c r="I723" s="455"/>
      <c r="J723" s="455"/>
      <c r="K723" s="455"/>
      <c r="L723" s="455"/>
      <c r="M723" s="455"/>
      <c r="N723" s="45"/>
      <c r="O723" s="45"/>
      <c r="P723" s="45"/>
      <c r="Q723" s="455"/>
      <c r="R723" s="45"/>
      <c r="S723" s="45"/>
      <c r="T723" s="45"/>
      <c r="U723" s="45"/>
      <c r="V723" s="45"/>
      <c r="W723" s="45"/>
      <c r="X723" s="45"/>
      <c r="Y723" s="45"/>
      <c r="Z723" s="45"/>
      <c r="AA723" s="45"/>
      <c r="AB723" s="45"/>
      <c r="AC723" s="45"/>
      <c r="AD723" s="45"/>
      <c r="AE723" s="45"/>
      <c r="AF723" s="45"/>
      <c r="AG723" s="45"/>
      <c r="AH723" s="45"/>
      <c r="AI723" s="45"/>
      <c r="AJ723" s="45"/>
      <c r="AK723" s="45"/>
      <c r="AL723" s="45"/>
      <c r="AM723" s="45"/>
      <c r="AN723" s="45"/>
      <c r="AO723" s="45"/>
      <c r="AP723" s="45"/>
      <c r="AQ723" s="45"/>
      <c r="AR723" s="45"/>
      <c r="AS723" s="45"/>
      <c r="AT723" s="45"/>
      <c r="AU723" s="45"/>
      <c r="AV723" s="45"/>
      <c r="AW723" s="45"/>
      <c r="AX723" s="45"/>
      <c r="AY723" s="45"/>
      <c r="AZ723" s="45"/>
      <c r="BA723" s="45"/>
      <c r="BB723" s="45"/>
      <c r="BC723" s="45"/>
      <c r="BD723" s="45"/>
      <c r="BE723" s="45"/>
      <c r="BF723" s="45"/>
      <c r="BG723" s="45"/>
      <c r="BH723" s="45"/>
    </row>
    <row r="724">
      <c r="A724" s="455"/>
      <c r="B724" s="461"/>
      <c r="C724" s="1830"/>
      <c r="D724" s="1592" t="s">
        <v>174</v>
      </c>
      <c r="E724" s="455"/>
      <c r="F724" s="455"/>
      <c r="G724" s="455"/>
      <c r="H724" s="455"/>
      <c r="I724" s="455"/>
      <c r="J724" s="455"/>
      <c r="K724" s="455"/>
      <c r="L724" s="455"/>
      <c r="M724" s="455"/>
      <c r="N724" s="45"/>
      <c r="O724" s="45"/>
      <c r="P724" s="45"/>
      <c r="Q724" s="455"/>
      <c r="R724" s="45"/>
      <c r="S724" s="45"/>
      <c r="T724" s="45"/>
      <c r="U724" s="45"/>
      <c r="V724" s="45"/>
      <c r="W724" s="45"/>
      <c r="X724" s="45"/>
      <c r="Y724" s="45"/>
      <c r="Z724" s="45"/>
      <c r="AA724" s="45"/>
      <c r="AB724" s="45"/>
      <c r="AC724" s="45"/>
      <c r="AD724" s="45"/>
      <c r="AE724" s="45"/>
      <c r="AF724" s="45"/>
      <c r="AG724" s="45"/>
      <c r="AH724" s="45"/>
      <c r="AI724" s="45"/>
      <c r="AJ724" s="45"/>
      <c r="AK724" s="45"/>
      <c r="AL724" s="45"/>
      <c r="AM724" s="45"/>
      <c r="AN724" s="45"/>
      <c r="AO724" s="45"/>
      <c r="AP724" s="45"/>
      <c r="AQ724" s="45"/>
      <c r="AR724" s="45"/>
      <c r="AS724" s="45"/>
      <c r="AT724" s="45"/>
      <c r="AU724" s="45"/>
      <c r="AV724" s="45"/>
      <c r="AW724" s="45"/>
      <c r="AX724" s="45"/>
      <c r="AY724" s="45"/>
      <c r="AZ724" s="45"/>
      <c r="BA724" s="45"/>
      <c r="BB724" s="45"/>
      <c r="BC724" s="45"/>
      <c r="BD724" s="45"/>
      <c r="BE724" s="45"/>
      <c r="BF724" s="45"/>
      <c r="BG724" s="45"/>
      <c r="BH724" s="45"/>
    </row>
    <row r="725">
      <c r="A725" s="455"/>
      <c r="B725" s="461"/>
      <c r="C725" s="461"/>
      <c r="D725" s="44"/>
      <c r="E725" s="455"/>
      <c r="F725" s="455"/>
      <c r="G725" s="455"/>
      <c r="H725" s="455"/>
      <c r="I725" s="455"/>
      <c r="J725" s="455"/>
      <c r="K725" s="455"/>
      <c r="L725" s="455"/>
      <c r="M725" s="455"/>
      <c r="N725" s="45"/>
      <c r="O725" s="45"/>
      <c r="P725" s="45"/>
      <c r="Q725" s="455"/>
      <c r="R725" s="45"/>
      <c r="S725" s="45"/>
      <c r="T725" s="45"/>
      <c r="U725" s="45"/>
      <c r="V725" s="45"/>
      <c r="W725" s="45"/>
      <c r="X725" s="45"/>
      <c r="Y725" s="45"/>
      <c r="Z725" s="45"/>
      <c r="AA725" s="45"/>
      <c r="AB725" s="45"/>
      <c r="AC725" s="45"/>
      <c r="AD725" s="45"/>
      <c r="AE725" s="45"/>
      <c r="AF725" s="45"/>
      <c r="AG725" s="45"/>
      <c r="AH725" s="45"/>
      <c r="AI725" s="45"/>
      <c r="AJ725" s="45"/>
      <c r="AK725" s="45"/>
      <c r="AL725" s="45"/>
      <c r="AM725" s="45"/>
      <c r="AN725" s="45"/>
      <c r="AO725" s="45"/>
      <c r="AP725" s="45"/>
      <c r="AQ725" s="45"/>
      <c r="AR725" s="45"/>
      <c r="AS725" s="45"/>
      <c r="AT725" s="45"/>
      <c r="AU725" s="45"/>
      <c r="AV725" s="45"/>
      <c r="AW725" s="45"/>
      <c r="AX725" s="45"/>
      <c r="AY725" s="45"/>
      <c r="AZ725" s="45"/>
      <c r="BA725" s="45"/>
      <c r="BB725" s="45"/>
      <c r="BC725" s="45"/>
      <c r="BD725" s="45"/>
      <c r="BE725" s="45"/>
      <c r="BF725" s="45"/>
      <c r="BG725" s="45"/>
      <c r="BH725" s="45"/>
    </row>
    <row r="726">
      <c r="A726" s="455"/>
      <c r="B726" s="461"/>
      <c r="C726" s="461"/>
      <c r="D726" s="44"/>
      <c r="E726" s="455"/>
      <c r="F726" s="455"/>
      <c r="G726" s="455"/>
      <c r="H726" s="455"/>
      <c r="I726" s="455"/>
      <c r="J726" s="455"/>
      <c r="K726" s="455"/>
      <c r="L726" s="455"/>
      <c r="M726" s="455"/>
      <c r="N726" s="45"/>
      <c r="O726" s="45"/>
      <c r="P726" s="45"/>
      <c r="Q726" s="455"/>
      <c r="R726" s="45"/>
      <c r="S726" s="45"/>
      <c r="T726" s="45"/>
      <c r="U726" s="45"/>
      <c r="V726" s="45"/>
      <c r="W726" s="45"/>
      <c r="X726" s="45"/>
      <c r="Y726" s="45"/>
      <c r="Z726" s="45"/>
      <c r="AA726" s="45"/>
      <c r="AB726" s="45"/>
      <c r="AC726" s="45"/>
      <c r="AD726" s="45"/>
      <c r="AE726" s="45"/>
      <c r="AF726" s="45"/>
      <c r="AG726" s="45"/>
      <c r="AH726" s="45"/>
      <c r="AI726" s="45"/>
      <c r="AJ726" s="45"/>
      <c r="AK726" s="45"/>
      <c r="AL726" s="45"/>
      <c r="AM726" s="45"/>
      <c r="AN726" s="45"/>
      <c r="AO726" s="45"/>
      <c r="AP726" s="45"/>
      <c r="AQ726" s="45"/>
      <c r="AR726" s="45"/>
      <c r="AS726" s="45"/>
      <c r="AT726" s="45"/>
      <c r="AU726" s="45"/>
      <c r="AV726" s="45"/>
      <c r="AW726" s="45"/>
      <c r="AX726" s="45"/>
      <c r="AY726" s="45"/>
      <c r="AZ726" s="45"/>
      <c r="BA726" s="45"/>
      <c r="BB726" s="45"/>
      <c r="BC726" s="45"/>
      <c r="BD726" s="45"/>
      <c r="BE726" s="45"/>
      <c r="BF726" s="45"/>
      <c r="BG726" s="45"/>
      <c r="BH726" s="45"/>
    </row>
    <row r="727">
      <c r="A727" s="455"/>
      <c r="B727" s="44"/>
      <c r="C727" s="461"/>
      <c r="D727" s="44"/>
      <c r="E727" s="45"/>
      <c r="F727" s="45"/>
      <c r="G727" s="45"/>
      <c r="H727" s="45"/>
      <c r="I727" s="45"/>
      <c r="J727" s="45"/>
      <c r="K727" s="455"/>
      <c r="L727" s="455"/>
      <c r="M727" s="455"/>
      <c r="N727" s="45"/>
      <c r="O727" s="45"/>
      <c r="P727" s="45"/>
      <c r="Q727" s="455"/>
      <c r="R727" s="45"/>
      <c r="S727" s="45"/>
      <c r="T727" s="45"/>
      <c r="U727" s="45"/>
      <c r="V727" s="45"/>
      <c r="W727" s="45"/>
      <c r="X727" s="45"/>
      <c r="Y727" s="45"/>
      <c r="Z727" s="45"/>
      <c r="AA727" s="45"/>
      <c r="AB727" s="45"/>
      <c r="AC727" s="45"/>
      <c r="AD727" s="45"/>
      <c r="AE727" s="45"/>
      <c r="AF727" s="45"/>
      <c r="AG727" s="45"/>
      <c r="AH727" s="45"/>
      <c r="AI727" s="45"/>
      <c r="AJ727" s="45"/>
      <c r="AK727" s="45"/>
      <c r="AL727" s="45"/>
      <c r="AM727" s="45"/>
      <c r="AN727" s="45"/>
      <c r="AO727" s="45"/>
      <c r="AP727" s="45"/>
      <c r="AQ727" s="45"/>
      <c r="AR727" s="45"/>
      <c r="AS727" s="45"/>
      <c r="AT727" s="45"/>
      <c r="AU727" s="45"/>
      <c r="AV727" s="45"/>
      <c r="AW727" s="45"/>
      <c r="AX727" s="45"/>
      <c r="AY727" s="45"/>
      <c r="AZ727" s="45"/>
      <c r="BA727" s="45"/>
      <c r="BB727" s="45"/>
      <c r="BC727" s="45"/>
      <c r="BD727" s="45"/>
      <c r="BE727" s="45"/>
      <c r="BF727" s="45"/>
      <c r="BG727" s="45"/>
      <c r="BH727" s="45"/>
    </row>
    <row r="728">
      <c r="A728" s="455"/>
      <c r="B728" s="461"/>
      <c r="C728" s="1824" t="s">
        <v>1592</v>
      </c>
      <c r="D728" s="1825"/>
      <c r="E728" s="1168"/>
      <c r="F728" s="1168"/>
      <c r="G728" s="1168"/>
      <c r="H728" s="1168"/>
      <c r="I728" s="1827"/>
      <c r="J728" s="1168"/>
      <c r="K728" s="1168"/>
      <c r="L728" s="1168"/>
      <c r="M728" s="1828" t="s">
        <v>698</v>
      </c>
      <c r="N728" s="45"/>
      <c r="O728" s="45"/>
      <c r="P728" s="45"/>
      <c r="Q728" s="455"/>
      <c r="R728" s="45"/>
      <c r="S728" s="45"/>
      <c r="T728" s="45"/>
      <c r="U728" s="45"/>
      <c r="V728" s="45"/>
      <c r="W728" s="45"/>
      <c r="X728" s="45"/>
      <c r="Y728" s="45"/>
      <c r="Z728" s="45"/>
      <c r="AA728" s="45"/>
      <c r="AB728" s="45"/>
      <c r="AC728" s="45"/>
      <c r="AD728" s="45"/>
      <c r="AE728" s="45"/>
      <c r="AF728" s="45"/>
      <c r="AG728" s="45"/>
      <c r="AH728" s="45"/>
      <c r="AI728" s="45"/>
      <c r="AJ728" s="45"/>
      <c r="AK728" s="45"/>
      <c r="AL728" s="45"/>
      <c r="AM728" s="45"/>
      <c r="AN728" s="45"/>
      <c r="AO728" s="45"/>
      <c r="AP728" s="45"/>
      <c r="AQ728" s="45"/>
      <c r="AR728" s="45"/>
      <c r="AS728" s="45"/>
      <c r="AT728" s="45"/>
      <c r="AU728" s="45"/>
      <c r="AV728" s="45"/>
      <c r="AW728" s="45"/>
      <c r="AX728" s="45"/>
      <c r="AY728" s="45"/>
      <c r="AZ728" s="45"/>
      <c r="BA728" s="45"/>
      <c r="BB728" s="45"/>
      <c r="BC728" s="45"/>
      <c r="BD728" s="45"/>
      <c r="BE728" s="45"/>
      <c r="BF728" s="45"/>
      <c r="BG728" s="45"/>
      <c r="BH728" s="45"/>
    </row>
    <row r="729">
      <c r="A729" s="455"/>
      <c r="B729" s="44"/>
      <c r="C729" s="461"/>
      <c r="D729" s="767" t="s">
        <v>710</v>
      </c>
      <c r="E729" s="1629"/>
      <c r="F729" s="897"/>
      <c r="G729" s="897"/>
      <c r="H729" s="897"/>
      <c r="I729" s="898"/>
      <c r="J729" s="898"/>
      <c r="K729" s="455"/>
      <c r="L729" s="455"/>
      <c r="M729" s="455"/>
      <c r="N729" s="45"/>
      <c r="O729" s="45"/>
      <c r="P729" s="45"/>
      <c r="Q729" s="455"/>
      <c r="R729" s="45"/>
      <c r="S729" s="45"/>
      <c r="T729" s="45"/>
      <c r="U729" s="45"/>
      <c r="V729" s="45"/>
      <c r="W729" s="45"/>
      <c r="X729" s="45"/>
      <c r="Y729" s="45"/>
      <c r="Z729" s="45"/>
      <c r="AA729" s="45"/>
      <c r="AB729" s="45"/>
      <c r="AC729" s="45"/>
      <c r="AD729" s="45"/>
      <c r="AE729" s="45"/>
      <c r="AF729" s="45"/>
      <c r="AG729" s="45"/>
      <c r="AH729" s="45"/>
      <c r="AI729" s="45"/>
      <c r="AJ729" s="45"/>
      <c r="AK729" s="45"/>
      <c r="AL729" s="45"/>
      <c r="AM729" s="45"/>
      <c r="AN729" s="45"/>
      <c r="AO729" s="45"/>
      <c r="AP729" s="45"/>
      <c r="AQ729" s="45"/>
      <c r="AR729" s="45"/>
      <c r="AS729" s="45"/>
      <c r="AT729" s="45"/>
      <c r="AU729" s="45"/>
      <c r="AV729" s="45"/>
      <c r="AW729" s="45"/>
      <c r="AX729" s="45"/>
      <c r="AY729" s="45"/>
      <c r="AZ729" s="45"/>
      <c r="BA729" s="45"/>
      <c r="BB729" s="45"/>
      <c r="BC729" s="45"/>
      <c r="BD729" s="45"/>
      <c r="BE729" s="45"/>
      <c r="BF729" s="45"/>
      <c r="BG729" s="45"/>
      <c r="BH729" s="45"/>
    </row>
    <row r="730">
      <c r="A730" s="455"/>
      <c r="B730" s="44"/>
      <c r="C730" s="461"/>
      <c r="D730" s="1742"/>
      <c r="E730" s="1171"/>
      <c r="F730" s="800" t="s">
        <v>173</v>
      </c>
      <c r="G730" s="771"/>
      <c r="H730" s="772" t="s">
        <v>174</v>
      </c>
      <c r="I730" s="801"/>
      <c r="J730" s="771"/>
      <c r="K730" s="455"/>
      <c r="L730" s="455"/>
      <c r="M730" s="455"/>
      <c r="N730" s="45"/>
      <c r="O730" s="45"/>
      <c r="P730" s="45"/>
      <c r="Q730" s="455"/>
      <c r="R730" s="45"/>
      <c r="S730" s="45"/>
      <c r="T730" s="45"/>
      <c r="U730" s="45"/>
      <c r="V730" s="45"/>
      <c r="W730" s="45"/>
      <c r="X730" s="45"/>
      <c r="Y730" s="45"/>
      <c r="Z730" s="45"/>
      <c r="AA730" s="45"/>
      <c r="AB730" s="45"/>
      <c r="AC730" s="45"/>
      <c r="AD730" s="45"/>
      <c r="AE730" s="45"/>
      <c r="AF730" s="45"/>
      <c r="AG730" s="45"/>
      <c r="AH730" s="45"/>
      <c r="AI730" s="45"/>
      <c r="AJ730" s="45"/>
      <c r="AK730" s="45"/>
      <c r="AL730" s="45"/>
      <c r="AM730" s="45"/>
      <c r="AN730" s="45"/>
      <c r="AO730" s="45"/>
      <c r="AP730" s="45"/>
      <c r="AQ730" s="45"/>
      <c r="AR730" s="45"/>
      <c r="AS730" s="45"/>
      <c r="AT730" s="45"/>
      <c r="AU730" s="45"/>
      <c r="AV730" s="45"/>
      <c r="AW730" s="45"/>
      <c r="AX730" s="45"/>
      <c r="AY730" s="45"/>
      <c r="AZ730" s="45"/>
      <c r="BA730" s="45"/>
      <c r="BB730" s="45"/>
      <c r="BC730" s="45"/>
      <c r="BD730" s="45"/>
      <c r="BE730" s="45"/>
      <c r="BF730" s="45"/>
      <c r="BG730" s="45"/>
      <c r="BH730" s="45"/>
    </row>
    <row r="731">
      <c r="A731" s="455"/>
      <c r="B731" s="44"/>
      <c r="C731" s="461"/>
      <c r="D731" s="1742"/>
      <c r="E731" s="1171"/>
      <c r="F731" s="1610" t="s">
        <v>711</v>
      </c>
      <c r="G731" s="904"/>
      <c r="H731" s="898" t="str">
        <f>vlookup(C728,'01_概要'!$E$86:$K$111,3,false)</f>
        <v>#REF!</v>
      </c>
      <c r="I731" s="898" t="str">
        <f>vlookup(D728,'01_概要'!$E$86:$K$111,4,false)</f>
        <v>#REF!</v>
      </c>
      <c r="J731" s="442"/>
      <c r="K731" s="455"/>
      <c r="L731" s="455"/>
      <c r="M731" s="455"/>
      <c r="N731" s="45"/>
      <c r="O731" s="45"/>
      <c r="P731" s="45"/>
      <c r="Q731" s="455"/>
      <c r="R731" s="45"/>
      <c r="S731" s="45"/>
      <c r="T731" s="45"/>
      <c r="U731" s="45"/>
      <c r="V731" s="45"/>
      <c r="W731" s="45"/>
      <c r="X731" s="45"/>
      <c r="Y731" s="45"/>
      <c r="Z731" s="45"/>
      <c r="AA731" s="45"/>
      <c r="AB731" s="45"/>
      <c r="AC731" s="45"/>
      <c r="AD731" s="45"/>
      <c r="AE731" s="45"/>
      <c r="AF731" s="45"/>
      <c r="AG731" s="45"/>
      <c r="AH731" s="45"/>
      <c r="AI731" s="45"/>
      <c r="AJ731" s="45"/>
      <c r="AK731" s="45"/>
      <c r="AL731" s="45"/>
      <c r="AM731" s="45"/>
      <c r="AN731" s="45"/>
      <c r="AO731" s="45"/>
      <c r="AP731" s="45"/>
      <c r="AQ731" s="45"/>
      <c r="AR731" s="45"/>
      <c r="AS731" s="45"/>
      <c r="AT731" s="45"/>
      <c r="AU731" s="45"/>
      <c r="AV731" s="45"/>
      <c r="AW731" s="45"/>
      <c r="AX731" s="45"/>
      <c r="AY731" s="45"/>
      <c r="AZ731" s="45"/>
      <c r="BA731" s="45"/>
      <c r="BB731" s="45"/>
      <c r="BC731" s="45"/>
      <c r="BD731" s="45"/>
      <c r="BE731" s="45"/>
      <c r="BF731" s="45"/>
      <c r="BG731" s="45"/>
      <c r="BH731" s="45"/>
    </row>
    <row r="732">
      <c r="A732" s="455"/>
      <c r="B732" s="44"/>
      <c r="C732" s="461"/>
      <c r="D732" s="1742"/>
      <c r="E732" s="1171"/>
      <c r="F732" s="1610" t="s">
        <v>22</v>
      </c>
      <c r="G732" s="904"/>
      <c r="H732" s="897" t="str">
        <f>C728</f>
        <v>団結バトル 白蘭対抗ガチャ</v>
      </c>
      <c r="I732" s="897"/>
      <c r="J732" s="904"/>
      <c r="K732" s="455"/>
      <c r="L732" s="455"/>
      <c r="M732" s="455"/>
      <c r="N732" s="45"/>
      <c r="O732" s="45"/>
      <c r="P732" s="45"/>
      <c r="Q732" s="455"/>
      <c r="R732" s="45"/>
      <c r="S732" s="45"/>
      <c r="T732" s="45"/>
      <c r="U732" s="45"/>
      <c r="V732" s="45"/>
      <c r="W732" s="45"/>
      <c r="X732" s="45"/>
      <c r="Y732" s="45"/>
      <c r="Z732" s="45"/>
      <c r="AA732" s="45"/>
      <c r="AB732" s="45"/>
      <c r="AC732" s="45"/>
      <c r="AD732" s="45"/>
      <c r="AE732" s="45"/>
      <c r="AF732" s="45"/>
      <c r="AG732" s="45"/>
      <c r="AH732" s="45"/>
      <c r="AI732" s="45"/>
      <c r="AJ732" s="45"/>
      <c r="AK732" s="45"/>
      <c r="AL732" s="45"/>
      <c r="AM732" s="45"/>
      <c r="AN732" s="45"/>
      <c r="AO732" s="45"/>
      <c r="AP732" s="45"/>
      <c r="AQ732" s="45"/>
      <c r="AR732" s="45"/>
      <c r="AS732" s="45"/>
      <c r="AT732" s="45"/>
      <c r="AU732" s="45"/>
      <c r="AV732" s="45"/>
      <c r="AW732" s="45"/>
      <c r="AX732" s="45"/>
      <c r="AY732" s="45"/>
      <c r="AZ732" s="45"/>
      <c r="BA732" s="45"/>
      <c r="BB732" s="45"/>
      <c r="BC732" s="45"/>
      <c r="BD732" s="45"/>
      <c r="BE732" s="45"/>
      <c r="BF732" s="45"/>
      <c r="BG732" s="45"/>
      <c r="BH732" s="45"/>
    </row>
    <row r="733">
      <c r="A733" s="455"/>
      <c r="B733" s="44"/>
      <c r="C733" s="461"/>
      <c r="D733" s="1742"/>
      <c r="E733" s="1171"/>
      <c r="F733" s="1610" t="s">
        <v>748</v>
      </c>
      <c r="G733" s="904"/>
      <c r="H733" s="898" t="s">
        <v>1589</v>
      </c>
      <c r="I733" s="898"/>
      <c r="J733" s="1556"/>
      <c r="K733" s="455"/>
      <c r="L733" s="455"/>
      <c r="M733" s="455"/>
      <c r="N733" s="45"/>
      <c r="O733" s="45"/>
      <c r="P733" s="45"/>
      <c r="Q733" s="455"/>
      <c r="R733" s="45"/>
      <c r="S733" s="45"/>
      <c r="T733" s="45"/>
      <c r="U733" s="45"/>
      <c r="V733" s="45"/>
      <c r="W733" s="45"/>
      <c r="X733" s="45"/>
      <c r="Y733" s="45"/>
      <c r="Z733" s="45"/>
      <c r="AA733" s="45"/>
      <c r="AB733" s="45"/>
      <c r="AC733" s="45"/>
      <c r="AD733" s="45"/>
      <c r="AE733" s="45"/>
      <c r="AF733" s="45"/>
      <c r="AG733" s="45"/>
      <c r="AH733" s="45"/>
      <c r="AI733" s="45"/>
      <c r="AJ733" s="45"/>
      <c r="AK733" s="45"/>
      <c r="AL733" s="45"/>
      <c r="AM733" s="45"/>
      <c r="AN733" s="45"/>
      <c r="AO733" s="45"/>
      <c r="AP733" s="45"/>
      <c r="AQ733" s="45"/>
      <c r="AR733" s="45"/>
      <c r="AS733" s="45"/>
      <c r="AT733" s="45"/>
      <c r="AU733" s="45"/>
      <c r="AV733" s="45"/>
      <c r="AW733" s="45"/>
      <c r="AX733" s="45"/>
      <c r="AY733" s="45"/>
      <c r="AZ733" s="45"/>
      <c r="BA733" s="45"/>
      <c r="BB733" s="45"/>
      <c r="BC733" s="45"/>
      <c r="BD733" s="45"/>
      <c r="BE733" s="45"/>
      <c r="BF733" s="45"/>
      <c r="BG733" s="45"/>
      <c r="BH733" s="45"/>
    </row>
    <row r="734">
      <c r="A734" s="455"/>
      <c r="B734" s="44"/>
      <c r="C734" s="461"/>
      <c r="D734" s="1742"/>
      <c r="E734" s="1171"/>
      <c r="F734" s="1610" t="s">
        <v>176</v>
      </c>
      <c r="G734" s="904"/>
      <c r="H734" s="1829" t="str">
        <f>vlookup(C728,'01_概要'!$E$86:$K$111,6,false)</f>
        <v>#REF!</v>
      </c>
      <c r="I734" s="1558" t="s">
        <v>177</v>
      </c>
      <c r="J734" s="1559" t="str">
        <f>vlookup(C728,'01_概要'!$E$86:$K$111,7,false)</f>
        <v>#REF!</v>
      </c>
      <c r="K734" s="455"/>
      <c r="L734" s="455"/>
      <c r="M734" s="455"/>
      <c r="N734" s="45"/>
      <c r="O734" s="45"/>
      <c r="P734" s="45"/>
      <c r="Q734" s="455"/>
      <c r="R734" s="45"/>
      <c r="S734" s="45"/>
      <c r="T734" s="45"/>
      <c r="U734" s="45"/>
      <c r="V734" s="45"/>
      <c r="W734" s="45"/>
      <c r="X734" s="45"/>
      <c r="Y734" s="45"/>
      <c r="Z734" s="45"/>
      <c r="AA734" s="45"/>
      <c r="AB734" s="45"/>
      <c r="AC734" s="45"/>
      <c r="AD734" s="45"/>
      <c r="AE734" s="45"/>
      <c r="AF734" s="45"/>
      <c r="AG734" s="45"/>
      <c r="AH734" s="45"/>
      <c r="AI734" s="45"/>
      <c r="AJ734" s="45"/>
      <c r="AK734" s="45"/>
      <c r="AL734" s="45"/>
      <c r="AM734" s="45"/>
      <c r="AN734" s="45"/>
      <c r="AO734" s="45"/>
      <c r="AP734" s="45"/>
      <c r="AQ734" s="45"/>
      <c r="AR734" s="45"/>
      <c r="AS734" s="45"/>
      <c r="AT734" s="45"/>
      <c r="AU734" s="45"/>
      <c r="AV734" s="45"/>
      <c r="AW734" s="45"/>
      <c r="AX734" s="45"/>
      <c r="AY734" s="45"/>
      <c r="AZ734" s="45"/>
      <c r="BA734" s="45"/>
      <c r="BB734" s="45"/>
      <c r="BC734" s="45"/>
      <c r="BD734" s="45"/>
      <c r="BE734" s="45"/>
      <c r="BF734" s="45"/>
      <c r="BG734" s="45"/>
      <c r="BH734" s="45"/>
    </row>
    <row r="735">
      <c r="A735" s="455"/>
      <c r="B735" s="44"/>
      <c r="C735" s="461"/>
      <c r="D735" s="44"/>
      <c r="E735" s="455"/>
      <c r="F735" s="455"/>
      <c r="G735" s="455"/>
      <c r="H735" s="455"/>
      <c r="I735" s="455"/>
      <c r="J735" s="455"/>
      <c r="K735" s="455"/>
      <c r="L735" s="455"/>
      <c r="M735" s="455"/>
      <c r="N735" s="45"/>
      <c r="O735" s="45"/>
      <c r="P735" s="45"/>
      <c r="Q735" s="455"/>
      <c r="R735" s="45"/>
      <c r="S735" s="45"/>
      <c r="T735" s="45"/>
      <c r="U735" s="45"/>
      <c r="V735" s="45"/>
      <c r="W735" s="45"/>
      <c r="X735" s="45"/>
      <c r="Y735" s="45"/>
      <c r="Z735" s="45"/>
      <c r="AA735" s="45"/>
      <c r="AB735" s="45"/>
      <c r="AC735" s="45"/>
      <c r="AD735" s="45"/>
      <c r="AE735" s="45"/>
      <c r="AF735" s="45"/>
      <c r="AG735" s="45"/>
      <c r="AH735" s="45"/>
      <c r="AI735" s="45"/>
      <c r="AJ735" s="45"/>
      <c r="AK735" s="45"/>
      <c r="AL735" s="45"/>
      <c r="AM735" s="45"/>
      <c r="AN735" s="45"/>
      <c r="AO735" s="45"/>
      <c r="AP735" s="45"/>
      <c r="AQ735" s="45"/>
      <c r="AR735" s="45"/>
      <c r="AS735" s="45"/>
      <c r="AT735" s="45"/>
      <c r="AU735" s="45"/>
      <c r="AV735" s="45"/>
      <c r="AW735" s="45"/>
      <c r="AX735" s="45"/>
      <c r="AY735" s="45"/>
      <c r="AZ735" s="45"/>
      <c r="BA735" s="45"/>
      <c r="BB735" s="45"/>
      <c r="BC735" s="45"/>
      <c r="BD735" s="45"/>
      <c r="BE735" s="45"/>
      <c r="BF735" s="45"/>
      <c r="BG735" s="45"/>
      <c r="BH735" s="45"/>
    </row>
    <row r="736">
      <c r="A736" s="455"/>
      <c r="B736" s="44"/>
      <c r="C736" s="455"/>
      <c r="D736" s="45"/>
      <c r="E736" s="455"/>
      <c r="F736" s="461"/>
      <c r="G736" s="455"/>
      <c r="H736" s="455"/>
      <c r="I736" s="455"/>
      <c r="J736" s="455"/>
      <c r="K736" s="455"/>
      <c r="L736" s="455"/>
      <c r="M736" s="455"/>
      <c r="N736" s="45"/>
      <c r="O736" s="45"/>
      <c r="P736" s="45"/>
      <c r="Q736" s="455"/>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45"/>
      <c r="AP736" s="45"/>
      <c r="AQ736" s="45"/>
      <c r="AR736" s="45"/>
      <c r="AS736" s="45"/>
      <c r="AT736" s="45"/>
      <c r="AU736" s="45"/>
      <c r="AV736" s="45"/>
      <c r="AW736" s="45"/>
      <c r="AX736" s="45"/>
      <c r="AY736" s="45"/>
      <c r="AZ736" s="45"/>
      <c r="BA736" s="45"/>
      <c r="BB736" s="45"/>
      <c r="BC736" s="45"/>
      <c r="BD736" s="45"/>
      <c r="BE736" s="45"/>
      <c r="BF736" s="45"/>
      <c r="BG736" s="45"/>
      <c r="BH736" s="45"/>
    </row>
    <row r="737">
      <c r="A737" s="40"/>
      <c r="B737" s="737"/>
      <c r="C737" s="924"/>
      <c r="D737" s="1548"/>
      <c r="E737" s="40"/>
      <c r="F737" s="40"/>
      <c r="G737" s="40"/>
      <c r="H737" s="40"/>
      <c r="I737" s="40"/>
      <c r="J737" s="40"/>
      <c r="K737" s="40"/>
      <c r="L737" s="899"/>
      <c r="M737" s="729"/>
      <c r="Q737" s="682"/>
    </row>
    <row r="738">
      <c r="A738" s="40"/>
      <c r="B738" s="737"/>
      <c r="C738" s="923" t="s">
        <v>1593</v>
      </c>
      <c r="D738" s="1547"/>
      <c r="E738" s="444"/>
      <c r="F738" s="444"/>
      <c r="G738" s="444"/>
      <c r="H738" s="444"/>
      <c r="I738" s="799"/>
      <c r="J738" s="444"/>
      <c r="K738" s="444"/>
      <c r="L738" s="894"/>
      <c r="M738" s="895" t="s">
        <v>698</v>
      </c>
      <c r="Q738" s="682"/>
    </row>
    <row r="739">
      <c r="A739" s="40"/>
      <c r="B739" s="315"/>
      <c r="C739" s="924"/>
      <c r="D739" s="767" t="s">
        <v>710</v>
      </c>
      <c r="E739" s="925"/>
      <c r="F739" s="897"/>
      <c r="G739" s="897"/>
      <c r="H739" s="897"/>
      <c r="I739" s="898"/>
      <c r="J739" s="898"/>
      <c r="K739" s="40"/>
      <c r="L739" s="899"/>
      <c r="M739" s="729"/>
      <c r="Q739" s="682"/>
    </row>
    <row r="740">
      <c r="A740" s="40"/>
      <c r="B740" s="315"/>
      <c r="C740" s="924"/>
      <c r="D740" s="1742"/>
      <c r="E740" s="1171"/>
      <c r="F740" s="800" t="s">
        <v>173</v>
      </c>
      <c r="G740" s="771"/>
      <c r="H740" s="772" t="s">
        <v>174</v>
      </c>
      <c r="I740" s="801"/>
      <c r="J740" s="771"/>
      <c r="K740" s="40"/>
      <c r="L740" s="899"/>
      <c r="M740" s="729"/>
      <c r="Q740" s="682"/>
    </row>
    <row r="741">
      <c r="A741" s="40"/>
      <c r="B741" s="315"/>
      <c r="C741" s="924"/>
      <c r="D741" s="1742"/>
      <c r="E741" s="1171"/>
      <c r="F741" s="1610" t="s">
        <v>711</v>
      </c>
      <c r="G741" s="904"/>
      <c r="H741" s="898" t="str">
        <f>vlookup($C738,'01_概要'!$E$86:$K$111,3,false)</f>
        <v>#REF!</v>
      </c>
      <c r="I741" s="898" t="str">
        <f>vlookup($C738,'01_概要'!$E$86:$K$111,4,false)</f>
        <v>#REF!</v>
      </c>
      <c r="J741" s="442"/>
      <c r="K741" s="40"/>
      <c r="L741" s="899"/>
      <c r="M741" s="729"/>
      <c r="Q741" s="682"/>
    </row>
    <row r="742">
      <c r="A742" s="40"/>
      <c r="B742" s="315"/>
      <c r="C742" s="924"/>
      <c r="D742" s="1742"/>
      <c r="E742" s="1171"/>
      <c r="F742" s="1610" t="s">
        <v>22</v>
      </c>
      <c r="G742" s="904"/>
      <c r="H742" s="1720" t="str">
        <f>C738</f>
        <v>ホーム画面が並盛町に！</v>
      </c>
      <c r="I742" s="897"/>
      <c r="J742" s="904"/>
      <c r="K742" s="40"/>
      <c r="L742" s="899"/>
      <c r="M742" s="729"/>
      <c r="Q742" s="682"/>
    </row>
    <row r="743">
      <c r="A743" s="40"/>
      <c r="B743" s="315"/>
      <c r="C743" s="924"/>
      <c r="D743" s="1742"/>
      <c r="E743" s="1171"/>
      <c r="F743" s="1610" t="s">
        <v>748</v>
      </c>
      <c r="G743" s="904"/>
      <c r="H743" s="898"/>
      <c r="I743" s="898"/>
      <c r="J743" s="1556"/>
      <c r="K743" s="40"/>
      <c r="L743" s="899"/>
      <c r="M743" s="729"/>
      <c r="Q743" s="682"/>
    </row>
    <row r="744">
      <c r="A744" s="40"/>
      <c r="B744" s="315"/>
      <c r="C744" s="924"/>
      <c r="D744" s="1742"/>
      <c r="E744" s="1171"/>
      <c r="F744" s="1610" t="s">
        <v>176</v>
      </c>
      <c r="G744" s="904"/>
      <c r="H744" s="1557" t="str">
        <f>vlookup(C738,'01_概要'!$E$86:$K$111,6,false)</f>
        <v>#REF!</v>
      </c>
      <c r="I744" s="1558" t="s">
        <v>177</v>
      </c>
      <c r="J744" s="1559" t="str">
        <f>vlookup(C738,'01_概要'!$E$86:$K$111,7,false)</f>
        <v>#REF!</v>
      </c>
      <c r="K744" s="40"/>
      <c r="L744" s="899"/>
      <c r="M744" s="729"/>
      <c r="Q744" s="682"/>
    </row>
    <row r="745">
      <c r="A745" s="40"/>
      <c r="B745" s="315"/>
      <c r="C745" s="924"/>
      <c r="D745" s="929"/>
      <c r="E745" s="40"/>
      <c r="F745" s="40"/>
      <c r="G745" s="40"/>
      <c r="H745" s="40"/>
      <c r="I745" s="40"/>
      <c r="J745" s="40"/>
      <c r="K745" s="40"/>
      <c r="L745" s="899"/>
      <c r="M745" s="729"/>
      <c r="Q745" s="682"/>
    </row>
    <row r="746">
      <c r="A746" s="40"/>
      <c r="B746" s="315"/>
      <c r="C746" s="924"/>
      <c r="D746" s="929"/>
      <c r="E746" s="40"/>
      <c r="F746" s="1821" t="s">
        <v>1594</v>
      </c>
      <c r="G746" s="40"/>
      <c r="H746" s="40"/>
      <c r="I746" s="40"/>
      <c r="J746" s="40"/>
      <c r="K746" s="40"/>
      <c r="L746" s="899"/>
      <c r="M746" s="729"/>
      <c r="Q746" s="682"/>
    </row>
    <row r="747">
      <c r="A747" s="40"/>
      <c r="B747" s="315"/>
      <c r="C747" s="924"/>
      <c r="D747" s="929"/>
      <c r="E747" s="40"/>
      <c r="F747" s="300" t="s">
        <v>1595</v>
      </c>
      <c r="G747" s="40"/>
      <c r="H747" s="40"/>
      <c r="I747" s="40"/>
      <c r="J747" s="40"/>
      <c r="K747" s="40"/>
      <c r="L747" s="899"/>
      <c r="M747" s="729"/>
      <c r="Q747" s="682"/>
    </row>
    <row r="748">
      <c r="A748" s="40"/>
      <c r="B748" s="315"/>
      <c r="C748" s="924"/>
      <c r="D748" s="929"/>
      <c r="E748" s="40"/>
      <c r="F748" s="300" t="s">
        <v>1292</v>
      </c>
      <c r="G748" s="293" t="s">
        <v>1596</v>
      </c>
      <c r="H748" s="40"/>
      <c r="I748" s="40"/>
      <c r="J748" s="40"/>
      <c r="K748" s="40"/>
      <c r="L748" s="899"/>
      <c r="M748" s="729"/>
      <c r="Q748" s="682"/>
    </row>
    <row r="749">
      <c r="A749" s="40"/>
      <c r="B749" s="315"/>
      <c r="C749" s="924"/>
      <c r="D749" s="929"/>
      <c r="E749" s="40"/>
      <c r="F749" s="300" t="s">
        <v>1303</v>
      </c>
      <c r="G749" s="40"/>
      <c r="H749" s="40"/>
      <c r="I749" s="516" t="s">
        <v>1597</v>
      </c>
      <c r="J749" s="40"/>
      <c r="K749" s="40"/>
      <c r="L749" s="899"/>
      <c r="M749" s="729"/>
      <c r="Q749" s="682"/>
    </row>
    <row r="750">
      <c r="A750" s="40"/>
      <c r="B750" s="315"/>
      <c r="C750" s="924"/>
      <c r="D750" s="929"/>
      <c r="E750" s="40"/>
      <c r="F750" s="300" t="s">
        <v>1295</v>
      </c>
      <c r="G750" s="40"/>
      <c r="H750" s="40"/>
      <c r="I750" s="40"/>
      <c r="J750" s="40"/>
      <c r="K750" s="40"/>
      <c r="L750" s="899"/>
      <c r="M750" s="729"/>
      <c r="Q750" s="682"/>
    </row>
    <row r="751">
      <c r="A751" s="40"/>
      <c r="B751" s="315"/>
      <c r="C751" s="924"/>
      <c r="D751" s="929"/>
      <c r="E751" s="40"/>
      <c r="F751" s="300" t="s">
        <v>1300</v>
      </c>
      <c r="G751" s="40"/>
      <c r="H751" s="40"/>
      <c r="I751" s="40"/>
      <c r="J751" s="40"/>
      <c r="K751" s="40"/>
      <c r="L751" s="899"/>
      <c r="M751" s="729"/>
      <c r="Q751" s="682"/>
    </row>
    <row r="752">
      <c r="A752" s="40"/>
      <c r="B752" s="315"/>
      <c r="C752" s="924"/>
      <c r="D752" s="929"/>
      <c r="E752" s="40"/>
      <c r="F752" s="300" t="s">
        <v>1306</v>
      </c>
      <c r="G752" s="40"/>
      <c r="H752" s="40"/>
      <c r="I752" s="40"/>
      <c r="J752" s="40"/>
      <c r="K752" s="40"/>
      <c r="L752" s="899"/>
      <c r="M752" s="729"/>
      <c r="Q752" s="682"/>
    </row>
    <row r="753" ht="16.5" customHeight="1">
      <c r="A753" s="40"/>
      <c r="B753" s="315"/>
      <c r="C753" s="924"/>
      <c r="D753" s="929"/>
      <c r="E753" s="40"/>
      <c r="F753" s="300" t="s">
        <v>1296</v>
      </c>
      <c r="G753" s="40"/>
      <c r="H753" s="40"/>
      <c r="I753" s="40"/>
      <c r="J753" s="40"/>
      <c r="K753" s="40"/>
      <c r="L753" s="899"/>
      <c r="M753" s="729"/>
      <c r="Q753" s="682"/>
    </row>
    <row r="754">
      <c r="A754" s="40"/>
      <c r="B754" s="315"/>
      <c r="C754" s="924"/>
      <c r="D754" s="929"/>
      <c r="E754" s="40"/>
      <c r="F754" s="300"/>
      <c r="G754" s="40"/>
      <c r="H754" s="40"/>
      <c r="I754" s="40"/>
      <c r="J754" s="40"/>
      <c r="K754" s="40"/>
      <c r="L754" s="899"/>
      <c r="M754" s="729"/>
      <c r="Q754" s="682"/>
    </row>
    <row r="755">
      <c r="A755" s="40"/>
      <c r="B755" s="315"/>
      <c r="C755" s="924"/>
      <c r="D755" s="929"/>
      <c r="E755" s="40"/>
      <c r="F755" s="1685"/>
      <c r="G755" s="40"/>
      <c r="H755" s="40"/>
      <c r="I755" s="40"/>
      <c r="J755" s="40"/>
      <c r="K755" s="40"/>
      <c r="L755" s="899"/>
      <c r="M755" s="729"/>
      <c r="Q755" s="682"/>
    </row>
    <row r="756">
      <c r="A756" s="40"/>
      <c r="B756" s="315"/>
      <c r="C756" s="924"/>
      <c r="D756" s="929"/>
      <c r="E756" s="40"/>
      <c r="F756" s="1685"/>
      <c r="G756" s="40"/>
      <c r="H756" s="40"/>
      <c r="I756" s="40"/>
      <c r="J756" s="40"/>
      <c r="K756" s="40"/>
      <c r="L756" s="899"/>
      <c r="M756" s="729"/>
      <c r="Q756" s="682"/>
    </row>
    <row r="757">
      <c r="A757" s="40"/>
      <c r="B757" s="315"/>
      <c r="C757" s="924"/>
      <c r="D757" s="929"/>
      <c r="E757" s="40"/>
      <c r="F757" s="40"/>
      <c r="G757" s="40"/>
      <c r="H757" s="40"/>
      <c r="I757" s="40"/>
      <c r="J757" s="40"/>
      <c r="K757" s="40"/>
      <c r="L757" s="899"/>
      <c r="M757" s="729"/>
      <c r="Q757" s="682"/>
    </row>
    <row r="758">
      <c r="A758" s="40"/>
      <c r="B758" s="737"/>
      <c r="C758" s="923" t="s">
        <v>667</v>
      </c>
      <c r="D758" s="1547"/>
      <c r="E758" s="444"/>
      <c r="F758" s="444"/>
      <c r="G758" s="444"/>
      <c r="H758" s="444"/>
      <c r="I758" s="799"/>
      <c r="J758" s="444"/>
      <c r="K758" s="444"/>
      <c r="L758" s="894"/>
      <c r="M758" s="895" t="s">
        <v>698</v>
      </c>
      <c r="Q758" s="682"/>
    </row>
    <row r="759">
      <c r="A759" s="40"/>
      <c r="B759" s="315"/>
      <c r="C759" s="924"/>
      <c r="D759" s="929"/>
      <c r="E759" s="40"/>
      <c r="F759" s="40"/>
      <c r="G759" s="40"/>
      <c r="H759" s="40"/>
      <c r="I759" s="40"/>
      <c r="J759" s="40"/>
      <c r="K759" s="40"/>
      <c r="L759" s="899"/>
      <c r="M759" s="729"/>
      <c r="Q759" s="682"/>
    </row>
    <row r="760">
      <c r="A760" s="40"/>
      <c r="B760" s="315"/>
      <c r="C760" s="924"/>
      <c r="D760" s="929"/>
      <c r="E760" s="40"/>
      <c r="F760" s="40"/>
      <c r="G760" s="40"/>
      <c r="H760" s="40"/>
      <c r="I760" s="40"/>
      <c r="J760" s="40"/>
      <c r="K760" s="40"/>
      <c r="L760" s="899"/>
      <c r="M760" s="729"/>
      <c r="Q760" s="682"/>
    </row>
    <row r="761">
      <c r="A761" s="40"/>
      <c r="B761" s="315"/>
      <c r="C761" s="924"/>
      <c r="D761" s="929"/>
      <c r="E761" s="40"/>
      <c r="F761" s="40"/>
      <c r="G761" s="40"/>
      <c r="H761" s="40"/>
      <c r="I761" s="40"/>
      <c r="J761" s="40"/>
      <c r="K761" s="40"/>
      <c r="L761" s="899"/>
      <c r="M761" s="729"/>
      <c r="Q761" s="682"/>
    </row>
    <row r="762">
      <c r="A762" s="40"/>
      <c r="B762" s="315"/>
      <c r="C762" s="924"/>
      <c r="D762" s="929"/>
      <c r="E762" s="40"/>
      <c r="F762" s="40"/>
      <c r="G762" s="40"/>
      <c r="H762" s="40"/>
      <c r="I762" s="40"/>
      <c r="J762" s="40"/>
      <c r="K762" s="40"/>
      <c r="L762" s="899"/>
      <c r="M762" s="729"/>
      <c r="Q762" s="682"/>
    </row>
    <row r="763">
      <c r="A763" s="40"/>
      <c r="B763" s="315"/>
      <c r="C763" s="924"/>
      <c r="D763" s="929"/>
      <c r="E763" s="40"/>
      <c r="F763" s="40"/>
      <c r="G763" s="40"/>
      <c r="H763" s="40"/>
      <c r="I763" s="40"/>
      <c r="J763" s="40"/>
      <c r="K763" s="40"/>
      <c r="L763" s="899"/>
      <c r="M763" s="729"/>
      <c r="Q763" s="682"/>
    </row>
    <row r="764">
      <c r="A764" s="40"/>
      <c r="B764" s="315"/>
      <c r="C764" s="924"/>
      <c r="D764" s="929"/>
      <c r="E764" s="40"/>
      <c r="F764" s="40"/>
      <c r="G764" s="40"/>
      <c r="H764" s="40"/>
      <c r="I764" s="40"/>
      <c r="J764" s="40"/>
      <c r="K764" s="40"/>
      <c r="L764" s="899"/>
      <c r="M764" s="729"/>
      <c r="Q764" s="682"/>
    </row>
    <row r="765">
      <c r="A765" s="40"/>
      <c r="B765" s="315"/>
      <c r="C765" s="924"/>
      <c r="D765" s="929"/>
      <c r="E765" s="40"/>
      <c r="F765" s="40"/>
      <c r="G765" s="40"/>
      <c r="H765" s="40"/>
      <c r="I765" s="40"/>
      <c r="J765" s="40"/>
      <c r="K765" s="40"/>
      <c r="L765" s="899"/>
      <c r="M765" s="729"/>
      <c r="Q765" s="682"/>
    </row>
    <row r="766">
      <c r="A766" s="40"/>
      <c r="B766" s="315"/>
      <c r="C766" s="924"/>
      <c r="D766" s="929"/>
      <c r="E766" s="40"/>
      <c r="F766" s="40"/>
      <c r="G766" s="40"/>
      <c r="H766" s="40"/>
      <c r="I766" s="40"/>
      <c r="J766" s="40"/>
      <c r="K766" s="40"/>
      <c r="L766" s="899"/>
      <c r="M766" s="729"/>
      <c r="Q766" s="682"/>
    </row>
    <row r="767">
      <c r="A767" s="40"/>
      <c r="B767" s="315"/>
      <c r="C767" s="924"/>
      <c r="D767" s="929"/>
      <c r="E767" s="40"/>
      <c r="F767" s="40"/>
      <c r="G767" s="40"/>
      <c r="H767" s="40"/>
      <c r="I767" s="40"/>
      <c r="J767" s="40"/>
      <c r="K767" s="40"/>
      <c r="L767" s="899"/>
      <c r="M767" s="729"/>
      <c r="Q767" s="682"/>
    </row>
    <row r="768">
      <c r="A768" s="40"/>
      <c r="B768" s="315"/>
      <c r="C768" s="924"/>
      <c r="D768" s="929"/>
      <c r="E768" s="40"/>
      <c r="F768" s="40"/>
      <c r="G768" s="40"/>
      <c r="H768" s="40"/>
      <c r="I768" s="40"/>
      <c r="J768" s="40"/>
      <c r="K768" s="40"/>
      <c r="L768" s="899"/>
      <c r="M768" s="729"/>
      <c r="Q768" s="682"/>
    </row>
    <row r="769">
      <c r="A769" s="40"/>
      <c r="B769" s="315"/>
      <c r="C769" s="924"/>
      <c r="D769" s="929"/>
      <c r="E769" s="40"/>
      <c r="F769" s="40"/>
      <c r="G769" s="40"/>
      <c r="H769" s="40"/>
      <c r="I769" s="40"/>
      <c r="J769" s="40"/>
      <c r="K769" s="40"/>
      <c r="L769" s="899"/>
      <c r="M769" s="729"/>
      <c r="Q769" s="682"/>
    </row>
    <row r="770">
      <c r="A770" s="40"/>
      <c r="B770" s="737"/>
      <c r="C770" s="923" t="s">
        <v>667</v>
      </c>
      <c r="D770" s="1547"/>
      <c r="E770" s="444"/>
      <c r="F770" s="444"/>
      <c r="G770" s="444"/>
      <c r="H770" s="444"/>
      <c r="I770" s="799"/>
      <c r="J770" s="444"/>
      <c r="K770" s="444"/>
      <c r="L770" s="894"/>
      <c r="M770" s="895" t="s">
        <v>698</v>
      </c>
      <c r="Q770" s="682"/>
    </row>
    <row r="771">
      <c r="A771" s="40"/>
      <c r="B771" s="315"/>
      <c r="C771" s="924"/>
      <c r="D771" s="767" t="s">
        <v>710</v>
      </c>
      <c r="E771" s="925"/>
      <c r="F771" s="897"/>
      <c r="G771" s="897"/>
      <c r="H771" s="897"/>
      <c r="I771" s="898"/>
      <c r="J771" s="898"/>
      <c r="K771" s="40"/>
      <c r="L771" s="899"/>
      <c r="M771" s="729"/>
      <c r="Q771" s="682"/>
    </row>
    <row r="772">
      <c r="A772" s="40"/>
      <c r="B772" s="315"/>
      <c r="C772" s="924"/>
      <c r="D772" s="1742"/>
      <c r="E772" s="1171"/>
      <c r="F772" s="800" t="s">
        <v>173</v>
      </c>
      <c r="G772" s="771"/>
      <c r="H772" s="772" t="s">
        <v>174</v>
      </c>
      <c r="I772" s="801"/>
      <c r="J772" s="771"/>
      <c r="K772" s="40"/>
      <c r="L772" s="899"/>
      <c r="M772" s="729"/>
      <c r="Q772" s="682"/>
    </row>
    <row r="773">
      <c r="A773" s="40"/>
      <c r="B773" s="315"/>
      <c r="C773" s="924"/>
      <c r="D773" s="1742"/>
      <c r="E773" s="1171"/>
      <c r="F773" s="1610" t="s">
        <v>711</v>
      </c>
      <c r="G773" s="904"/>
      <c r="H773" s="898" t="str">
        <f>vlookup($C770,'01_概要'!$E$86:$K$111,3,false)</f>
        <v>#REF!</v>
      </c>
      <c r="I773" s="898" t="str">
        <f>vlookup($C770,'01_概要'!$E$86:$K$111,4,false)</f>
        <v>#REF!</v>
      </c>
      <c r="J773" s="442"/>
      <c r="K773" s="40"/>
      <c r="L773" s="899"/>
      <c r="M773" s="729"/>
      <c r="Q773" s="682"/>
    </row>
    <row r="774">
      <c r="A774" s="40"/>
      <c r="B774" s="315"/>
      <c r="C774" s="924"/>
      <c r="D774" s="1742"/>
      <c r="E774" s="1171"/>
      <c r="F774" s="1610" t="s">
        <v>22</v>
      </c>
      <c r="G774" s="904"/>
      <c r="H774" s="1720" t="str">
        <f>C770</f>
        <v>いいジャン祭ページ</v>
      </c>
      <c r="I774" s="897"/>
      <c r="J774" s="904"/>
      <c r="K774" s="40"/>
      <c r="L774" s="899"/>
      <c r="M774" s="729"/>
      <c r="Q774" s="682"/>
    </row>
    <row r="775">
      <c r="A775" s="40"/>
      <c r="B775" s="315"/>
      <c r="C775" s="924"/>
      <c r="D775" s="1742"/>
      <c r="E775" s="1171"/>
      <c r="F775" s="1610" t="s">
        <v>748</v>
      </c>
      <c r="G775" s="904"/>
      <c r="H775" s="898"/>
      <c r="I775" s="898"/>
      <c r="J775" s="1556"/>
      <c r="K775" s="40"/>
      <c r="L775" s="899"/>
      <c r="M775" s="729"/>
      <c r="Q775" s="682"/>
    </row>
    <row r="776">
      <c r="A776" s="40"/>
      <c r="B776" s="315"/>
      <c r="C776" s="924"/>
      <c r="D776" s="1742"/>
      <c r="E776" s="1171"/>
      <c r="F776" s="1610" t="s">
        <v>176</v>
      </c>
      <c r="G776" s="904"/>
      <c r="H776" s="1557" t="str">
        <f>vlookup(C770,'01_概要'!$E$86:$K$111,6,false)</f>
        <v>#REF!</v>
      </c>
      <c r="I776" s="1558" t="s">
        <v>177</v>
      </c>
      <c r="J776" s="1559" t="str">
        <f>vlookup(C770,'01_概要'!$E$86:$K$111,7,false)</f>
        <v>#REF!</v>
      </c>
      <c r="K776" s="40"/>
      <c r="L776" s="899"/>
      <c r="M776" s="729"/>
      <c r="Q776" s="682"/>
    </row>
    <row r="777">
      <c r="A777" s="40"/>
      <c r="B777" s="315"/>
      <c r="C777" s="924"/>
      <c r="D777" s="929"/>
      <c r="E777" s="40"/>
      <c r="F777" s="40"/>
      <c r="G777" s="40"/>
      <c r="H777" s="40"/>
      <c r="I777" s="40"/>
      <c r="J777" s="40"/>
      <c r="K777" s="40"/>
      <c r="L777" s="899"/>
      <c r="M777" s="729"/>
      <c r="Q777" s="682"/>
    </row>
    <row r="778">
      <c r="A778" s="40"/>
      <c r="B778" s="315"/>
      <c r="C778" s="924"/>
      <c r="D778" s="929"/>
      <c r="E778" s="40"/>
      <c r="F778" s="293" t="s">
        <v>1598</v>
      </c>
      <c r="G778" s="40"/>
      <c r="H778" s="40"/>
      <c r="I778" s="40"/>
      <c r="J778" s="40"/>
      <c r="K778" s="40"/>
      <c r="L778" s="899"/>
      <c r="M778" s="729"/>
      <c r="Q778" s="682"/>
    </row>
    <row r="779">
      <c r="A779" s="40"/>
      <c r="B779" s="315"/>
      <c r="C779" s="924"/>
      <c r="D779" s="929"/>
      <c r="E779" s="40"/>
      <c r="F779" s="40"/>
      <c r="G779" s="40"/>
      <c r="H779" s="40"/>
      <c r="I779" s="40"/>
      <c r="J779" s="40"/>
      <c r="K779" s="40"/>
      <c r="L779" s="899"/>
      <c r="M779" s="729"/>
      <c r="Q779" s="682"/>
    </row>
    <row r="780">
      <c r="A780" s="40"/>
      <c r="B780" s="315"/>
      <c r="C780" s="924"/>
      <c r="D780" s="929"/>
      <c r="E780" s="40"/>
      <c r="F780" s="40"/>
      <c r="G780" s="40"/>
      <c r="H780" s="40"/>
      <c r="I780" s="40"/>
      <c r="J780" s="40"/>
      <c r="K780" s="40"/>
      <c r="L780" s="899"/>
      <c r="M780" s="729"/>
      <c r="Q780" s="682"/>
    </row>
    <row r="781">
      <c r="A781" s="40"/>
      <c r="B781" s="315"/>
      <c r="C781" s="924"/>
      <c r="D781" s="929"/>
      <c r="E781" s="40"/>
      <c r="F781" s="40"/>
      <c r="G781" s="40"/>
      <c r="H781" s="40"/>
      <c r="I781" s="40"/>
      <c r="J781" s="40"/>
      <c r="K781" s="40"/>
      <c r="L781" s="899"/>
      <c r="M781" s="729"/>
      <c r="Q781" s="682"/>
    </row>
    <row r="782">
      <c r="A782" s="40"/>
      <c r="B782" s="1045" t="s">
        <v>1599</v>
      </c>
      <c r="C782" s="1831"/>
      <c r="D782" s="1831"/>
      <c r="E782" s="693"/>
      <c r="F782" s="693"/>
      <c r="G782" s="693"/>
      <c r="H782" s="693"/>
      <c r="I782" s="693"/>
      <c r="J782" s="693"/>
      <c r="K782" s="693"/>
      <c r="L782" s="693"/>
      <c r="M782" s="693"/>
      <c r="N782" s="40"/>
      <c r="O782" s="40"/>
      <c r="P782" s="40"/>
      <c r="Q782" s="677"/>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row>
    <row r="783">
      <c r="A783" s="40"/>
      <c r="B783" s="423"/>
      <c r="C783" s="1513"/>
      <c r="D783" s="1513"/>
      <c r="E783" s="293"/>
      <c r="F783" s="293" t="s">
        <v>1600</v>
      </c>
      <c r="G783" s="40" t="str">
        <f>#REF!</f>
        <v>#REF!</v>
      </c>
      <c r="H783" s="293" t="s">
        <v>1040</v>
      </c>
      <c r="I783" s="40"/>
      <c r="J783" s="40"/>
      <c r="K783" s="40"/>
      <c r="L783" s="293"/>
      <c r="M783" s="293"/>
      <c r="N783" s="40"/>
      <c r="O783" s="40"/>
      <c r="P783" s="293"/>
      <c r="Q783" s="1056"/>
      <c r="R783" s="293"/>
      <c r="S783" s="293"/>
      <c r="T783" s="293"/>
      <c r="U783" s="293"/>
      <c r="V783" s="293"/>
      <c r="W783" s="293"/>
      <c r="X783" s="293"/>
      <c r="Y783" s="293"/>
      <c r="Z783" s="293"/>
      <c r="AA783" s="293"/>
      <c r="AB783" s="293"/>
      <c r="AC783" s="293"/>
      <c r="AD783" s="293"/>
      <c r="AE783" s="293"/>
      <c r="AF783" s="293"/>
      <c r="AG783" s="293"/>
      <c r="AH783" s="293"/>
      <c r="AI783" s="293"/>
      <c r="AJ783" s="293"/>
      <c r="AK783" s="293"/>
      <c r="AL783" s="293"/>
      <c r="AM783" s="293"/>
      <c r="AN783" s="293"/>
      <c r="AO783" s="293"/>
      <c r="AP783" s="293"/>
      <c r="AQ783" s="293"/>
      <c r="AR783" s="293"/>
      <c r="AS783" s="293"/>
      <c r="AT783" s="293"/>
      <c r="AU783" s="293"/>
      <c r="AV783" s="293"/>
      <c r="AW783" s="293"/>
      <c r="AX783" s="293"/>
      <c r="AY783" s="293"/>
      <c r="AZ783" s="293"/>
      <c r="BA783" s="293"/>
      <c r="BB783" s="293"/>
      <c r="BC783" s="293"/>
      <c r="BD783" s="293"/>
      <c r="BE783" s="293"/>
      <c r="BF783" s="293"/>
      <c r="BG783" s="293"/>
      <c r="BH783" s="293"/>
    </row>
    <row r="784">
      <c r="A784" s="40"/>
      <c r="B784" s="423"/>
      <c r="C784" s="1513"/>
      <c r="D784" s="1513"/>
      <c r="E784" s="293"/>
      <c r="F784" s="293" t="s">
        <v>1601</v>
      </c>
      <c r="G784" s="40" t="str">
        <f>#REF!+#REF!</f>
        <v>#REF!</v>
      </c>
      <c r="H784" s="293" t="s">
        <v>1040</v>
      </c>
      <c r="I784" s="40"/>
      <c r="J784" s="40"/>
      <c r="K784" s="40"/>
      <c r="L784" s="40"/>
      <c r="M784" s="40"/>
      <c r="N784" s="40"/>
      <c r="O784" s="40"/>
      <c r="P784" s="40"/>
      <c r="Q784" s="677"/>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row>
    <row r="785">
      <c r="A785" s="40"/>
      <c r="B785" s="423"/>
      <c r="C785" s="1513"/>
      <c r="D785" s="1513"/>
      <c r="E785" s="293"/>
      <c r="F785" s="293" t="s">
        <v>1602</v>
      </c>
      <c r="G785" s="293">
        <v>0.0</v>
      </c>
      <c r="H785" s="293" t="s">
        <v>1040</v>
      </c>
      <c r="I785" s="40"/>
      <c r="J785" s="40"/>
      <c r="K785" s="40"/>
      <c r="L785" s="40"/>
      <c r="M785" s="40"/>
      <c r="N785" s="40"/>
      <c r="O785" s="40"/>
      <c r="P785" s="40"/>
      <c r="Q785" s="677"/>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row>
    <row r="786">
      <c r="A786" s="40"/>
      <c r="B786" s="423"/>
      <c r="C786" s="1513"/>
      <c r="D786" s="1513"/>
      <c r="E786" s="293"/>
      <c r="F786" s="293" t="s">
        <v>1603</v>
      </c>
      <c r="G786" s="293">
        <v>0.0</v>
      </c>
      <c r="H786" s="293" t="s">
        <v>1040</v>
      </c>
      <c r="I786" s="40"/>
      <c r="J786" s="40"/>
      <c r="K786" s="40"/>
      <c r="L786" s="40"/>
      <c r="M786" s="40"/>
      <c r="N786" s="40"/>
      <c r="O786" s="40"/>
      <c r="P786" s="40"/>
      <c r="Q786" s="677"/>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40"/>
      <c r="BH786" s="40"/>
    </row>
    <row r="787">
      <c r="A787" s="40"/>
      <c r="B787" s="315"/>
      <c r="C787" s="1513"/>
      <c r="D787" s="1513"/>
      <c r="E787" s="540"/>
      <c r="Q787" s="682"/>
    </row>
    <row r="788">
      <c r="A788" s="40"/>
      <c r="B788" s="315"/>
      <c r="C788" s="924"/>
      <c r="D788" s="929"/>
      <c r="E788" s="40"/>
      <c r="Q788" s="682"/>
    </row>
  </sheetData>
  <mergeCells count="365">
    <mergeCell ref="H517:I517"/>
    <mergeCell ref="H518:I518"/>
    <mergeCell ref="H519:I519"/>
    <mergeCell ref="H520:I520"/>
    <mergeCell ref="H521:I521"/>
    <mergeCell ref="H522:I522"/>
    <mergeCell ref="H523:I523"/>
    <mergeCell ref="I699:J699"/>
    <mergeCell ref="I707:J707"/>
    <mergeCell ref="I719:J719"/>
    <mergeCell ref="I731:J731"/>
    <mergeCell ref="I741:J741"/>
    <mergeCell ref="I773:J773"/>
    <mergeCell ref="H524:I524"/>
    <mergeCell ref="H525:I525"/>
    <mergeCell ref="I643:J643"/>
    <mergeCell ref="I651:J651"/>
    <mergeCell ref="I663:J663"/>
    <mergeCell ref="I675:J675"/>
    <mergeCell ref="I687:J687"/>
    <mergeCell ref="H432:I432"/>
    <mergeCell ref="H433:I433"/>
    <mergeCell ref="H434:I434"/>
    <mergeCell ref="H435:I435"/>
    <mergeCell ref="H436:I436"/>
    <mergeCell ref="H437:I437"/>
    <mergeCell ref="H438:I438"/>
    <mergeCell ref="H439:I439"/>
    <mergeCell ref="H440:I440"/>
    <mergeCell ref="H441:I441"/>
    <mergeCell ref="H442:I442"/>
    <mergeCell ref="H443:I443"/>
    <mergeCell ref="I448:J448"/>
    <mergeCell ref="H449:J449"/>
    <mergeCell ref="I450:J450"/>
    <mergeCell ref="I451:J451"/>
    <mergeCell ref="I452:J452"/>
    <mergeCell ref="I453:J453"/>
    <mergeCell ref="I454:J454"/>
    <mergeCell ref="H456:J456"/>
    <mergeCell ref="H457:J457"/>
    <mergeCell ref="I458:J458"/>
    <mergeCell ref="H459:J459"/>
    <mergeCell ref="H471:I471"/>
    <mergeCell ref="H472:I472"/>
    <mergeCell ref="H473:I473"/>
    <mergeCell ref="H474:I474"/>
    <mergeCell ref="H475:I475"/>
    <mergeCell ref="H476:I476"/>
    <mergeCell ref="H477:I477"/>
    <mergeCell ref="H478:I478"/>
    <mergeCell ref="H479:I479"/>
    <mergeCell ref="H480:I480"/>
    <mergeCell ref="H481:I481"/>
    <mergeCell ref="H482:I482"/>
    <mergeCell ref="H483:I483"/>
    <mergeCell ref="H484:I484"/>
    <mergeCell ref="H485:I485"/>
    <mergeCell ref="H486:I486"/>
    <mergeCell ref="I495:J495"/>
    <mergeCell ref="H496:J496"/>
    <mergeCell ref="I497:J497"/>
    <mergeCell ref="I498:J498"/>
    <mergeCell ref="I499:J499"/>
    <mergeCell ref="I500:J500"/>
    <mergeCell ref="H502:J502"/>
    <mergeCell ref="H503:J503"/>
    <mergeCell ref="H515:I515"/>
    <mergeCell ref="H516:I516"/>
    <mergeCell ref="D22:G22"/>
    <mergeCell ref="H22:I22"/>
    <mergeCell ref="D23:G23"/>
    <mergeCell ref="H23:I23"/>
    <mergeCell ref="D24:G24"/>
    <mergeCell ref="H24:I24"/>
    <mergeCell ref="H25:I25"/>
    <mergeCell ref="D25:G25"/>
    <mergeCell ref="D26:G26"/>
    <mergeCell ref="H26:I26"/>
    <mergeCell ref="D27:G27"/>
    <mergeCell ref="H27:I27"/>
    <mergeCell ref="D28:G28"/>
    <mergeCell ref="H28:I28"/>
    <mergeCell ref="D29:G29"/>
    <mergeCell ref="H29:I29"/>
    <mergeCell ref="D32:G32"/>
    <mergeCell ref="H32:I32"/>
    <mergeCell ref="D33:G33"/>
    <mergeCell ref="H33:I33"/>
    <mergeCell ref="H34:I34"/>
    <mergeCell ref="D34:G34"/>
    <mergeCell ref="D35:G35"/>
    <mergeCell ref="H35:I35"/>
    <mergeCell ref="D36:G36"/>
    <mergeCell ref="H36:I36"/>
    <mergeCell ref="D37:G37"/>
    <mergeCell ref="H37:I37"/>
    <mergeCell ref="D38:G38"/>
    <mergeCell ref="H38:I38"/>
    <mergeCell ref="D39:G39"/>
    <mergeCell ref="H39:I39"/>
    <mergeCell ref="D40:G40"/>
    <mergeCell ref="H40:I40"/>
    <mergeCell ref="H41:I41"/>
    <mergeCell ref="D41:G41"/>
    <mergeCell ref="D42:G42"/>
    <mergeCell ref="H42:I42"/>
    <mergeCell ref="D43:G43"/>
    <mergeCell ref="D44:G44"/>
    <mergeCell ref="D45:G45"/>
    <mergeCell ref="H45:I45"/>
    <mergeCell ref="I54:J54"/>
    <mergeCell ref="H55:J55"/>
    <mergeCell ref="G64:H64"/>
    <mergeCell ref="K64:N64"/>
    <mergeCell ref="B74:C76"/>
    <mergeCell ref="I89:J89"/>
    <mergeCell ref="H108:J108"/>
    <mergeCell ref="H200:J200"/>
    <mergeCell ref="H202:J202"/>
    <mergeCell ref="F203:G203"/>
    <mergeCell ref="H203:J203"/>
    <mergeCell ref="I204:J204"/>
    <mergeCell ref="I162:J162"/>
    <mergeCell ref="H163:J163"/>
    <mergeCell ref="F170:J171"/>
    <mergeCell ref="F176:F180"/>
    <mergeCell ref="F198:G198"/>
    <mergeCell ref="I198:J198"/>
    <mergeCell ref="H199:J199"/>
    <mergeCell ref="N108:O108"/>
    <mergeCell ref="N109:O109"/>
    <mergeCell ref="N110:O110"/>
    <mergeCell ref="N111:O111"/>
    <mergeCell ref="N112:O112"/>
    <mergeCell ref="H116:J116"/>
    <mergeCell ref="N116:P116"/>
    <mergeCell ref="N117:P117"/>
    <mergeCell ref="M123:N123"/>
    <mergeCell ref="E124:F124"/>
    <mergeCell ref="G124:I124"/>
    <mergeCell ref="J124:N124"/>
    <mergeCell ref="G125:L125"/>
    <mergeCell ref="M125:N125"/>
    <mergeCell ref="M126:N126"/>
    <mergeCell ref="E125:F125"/>
    <mergeCell ref="E126:F126"/>
    <mergeCell ref="E127:F127"/>
    <mergeCell ref="K127:K129"/>
    <mergeCell ref="E128:F128"/>
    <mergeCell ref="E129:F129"/>
    <mergeCell ref="M130:N130"/>
    <mergeCell ref="E130:F130"/>
    <mergeCell ref="E131:F131"/>
    <mergeCell ref="K131:K133"/>
    <mergeCell ref="E132:F132"/>
    <mergeCell ref="E133:F133"/>
    <mergeCell ref="G134:H134"/>
    <mergeCell ref="J134:N134"/>
    <mergeCell ref="E134:F134"/>
    <mergeCell ref="E135:F135"/>
    <mergeCell ref="G135:J135"/>
    <mergeCell ref="E136:F136"/>
    <mergeCell ref="G136:N136"/>
    <mergeCell ref="E137:F137"/>
    <mergeCell ref="G137:I137"/>
    <mergeCell ref="J137:K137"/>
    <mergeCell ref="L137:N137"/>
    <mergeCell ref="C145:D145"/>
    <mergeCell ref="C146:D146"/>
    <mergeCell ref="C149:D149"/>
    <mergeCell ref="F154:H154"/>
    <mergeCell ref="L154:N154"/>
    <mergeCell ref="F199:G199"/>
    <mergeCell ref="F200:G200"/>
    <mergeCell ref="F201:G201"/>
    <mergeCell ref="F202:G202"/>
    <mergeCell ref="N216:O216"/>
    <mergeCell ref="N217:O217"/>
    <mergeCell ref="N218:O218"/>
    <mergeCell ref="N219:O219"/>
    <mergeCell ref="N220:O220"/>
    <mergeCell ref="N221:O221"/>
    <mergeCell ref="N222:O222"/>
    <mergeCell ref="N223:O223"/>
    <mergeCell ref="N224:O224"/>
    <mergeCell ref="N225:O225"/>
    <mergeCell ref="N226:O226"/>
    <mergeCell ref="N227:O227"/>
    <mergeCell ref="D228:E230"/>
    <mergeCell ref="F235:F239"/>
    <mergeCell ref="G235:G239"/>
    <mergeCell ref="H242:J242"/>
    <mergeCell ref="H243:J243"/>
    <mergeCell ref="I261:J261"/>
    <mergeCell ref="I263:J263"/>
    <mergeCell ref="H265:J265"/>
    <mergeCell ref="H266:J266"/>
    <mergeCell ref="I267:J267"/>
    <mergeCell ref="L280:N280"/>
    <mergeCell ref="H244:J244"/>
    <mergeCell ref="H245:J245"/>
    <mergeCell ref="H246:J246"/>
    <mergeCell ref="H247:J247"/>
    <mergeCell ref="F259:G259"/>
    <mergeCell ref="I259:J259"/>
    <mergeCell ref="H260:J260"/>
    <mergeCell ref="F260:G260"/>
    <mergeCell ref="F261:G263"/>
    <mergeCell ref="F264:G264"/>
    <mergeCell ref="F265:G265"/>
    <mergeCell ref="F266:G266"/>
    <mergeCell ref="E275:H275"/>
    <mergeCell ref="F280:H280"/>
    <mergeCell ref="I332:J332"/>
    <mergeCell ref="I333:J333"/>
    <mergeCell ref="I334:J334"/>
    <mergeCell ref="I335:J335"/>
    <mergeCell ref="H330:J330"/>
    <mergeCell ref="I331:J331"/>
    <mergeCell ref="F312:G312"/>
    <mergeCell ref="I312:J312"/>
    <mergeCell ref="F313:G313"/>
    <mergeCell ref="F329:G329"/>
    <mergeCell ref="I329:J329"/>
    <mergeCell ref="F330:G330"/>
    <mergeCell ref="F331:G336"/>
    <mergeCell ref="F337:G337"/>
    <mergeCell ref="F338:G338"/>
    <mergeCell ref="H338:J338"/>
    <mergeCell ref="F339:G339"/>
    <mergeCell ref="H339:J339"/>
    <mergeCell ref="D352:D353"/>
    <mergeCell ref="C358:D360"/>
    <mergeCell ref="I359:O359"/>
    <mergeCell ref="K360:L360"/>
    <mergeCell ref="N360:O360"/>
    <mergeCell ref="I362:I373"/>
    <mergeCell ref="I375:O375"/>
    <mergeCell ref="K376:L376"/>
    <mergeCell ref="N376:O376"/>
    <mergeCell ref="I411:J411"/>
    <mergeCell ref="I412:J412"/>
    <mergeCell ref="I378:I387"/>
    <mergeCell ref="E404:H404"/>
    <mergeCell ref="F409:G409"/>
    <mergeCell ref="I409:J409"/>
    <mergeCell ref="F410:G410"/>
    <mergeCell ref="H410:J410"/>
    <mergeCell ref="I415:J415"/>
    <mergeCell ref="I413:J413"/>
    <mergeCell ref="I414:J414"/>
    <mergeCell ref="H417:J417"/>
    <mergeCell ref="H418:J418"/>
    <mergeCell ref="H429:I429"/>
    <mergeCell ref="H430:I430"/>
    <mergeCell ref="H431:I431"/>
    <mergeCell ref="D512:D513"/>
    <mergeCell ref="F515:G515"/>
    <mergeCell ref="F516:G516"/>
    <mergeCell ref="F517:G517"/>
    <mergeCell ref="F518:G518"/>
    <mergeCell ref="F519:G519"/>
    <mergeCell ref="F520:G520"/>
    <mergeCell ref="F521:G521"/>
    <mergeCell ref="F522:G522"/>
    <mergeCell ref="F523:G523"/>
    <mergeCell ref="F524:G524"/>
    <mergeCell ref="F525:G525"/>
    <mergeCell ref="F526:G526"/>
    <mergeCell ref="H526:I526"/>
    <mergeCell ref="F533:G533"/>
    <mergeCell ref="I533:J533"/>
    <mergeCell ref="F534:G534"/>
    <mergeCell ref="H534:J534"/>
    <mergeCell ref="F535:G536"/>
    <mergeCell ref="I535:J535"/>
    <mergeCell ref="I536:J536"/>
    <mergeCell ref="F537:G537"/>
    <mergeCell ref="F538:G538"/>
    <mergeCell ref="H538:J538"/>
    <mergeCell ref="I553:J553"/>
    <mergeCell ref="H554:J554"/>
    <mergeCell ref="I555:J555"/>
    <mergeCell ref="H558:J558"/>
    <mergeCell ref="H590:J590"/>
    <mergeCell ref="I591:J591"/>
    <mergeCell ref="I592:J592"/>
    <mergeCell ref="H594:J594"/>
    <mergeCell ref="H609:I609"/>
    <mergeCell ref="G610:I610"/>
    <mergeCell ref="I556:J556"/>
    <mergeCell ref="I571:J571"/>
    <mergeCell ref="H572:J572"/>
    <mergeCell ref="I573:J573"/>
    <mergeCell ref="I574:J574"/>
    <mergeCell ref="H576:J576"/>
    <mergeCell ref="I589:J589"/>
    <mergeCell ref="F553:G553"/>
    <mergeCell ref="F554:G554"/>
    <mergeCell ref="F555:G556"/>
    <mergeCell ref="F557:G557"/>
    <mergeCell ref="F558:G558"/>
    <mergeCell ref="F571:G571"/>
    <mergeCell ref="F572:G572"/>
    <mergeCell ref="F594:G594"/>
    <mergeCell ref="E609:F609"/>
    <mergeCell ref="E610:F610"/>
    <mergeCell ref="E612:F612"/>
    <mergeCell ref="F573:G574"/>
    <mergeCell ref="F575:G575"/>
    <mergeCell ref="F576:G576"/>
    <mergeCell ref="F589:G589"/>
    <mergeCell ref="F590:G590"/>
    <mergeCell ref="F591:G592"/>
    <mergeCell ref="F593:G593"/>
    <mergeCell ref="F411:G415"/>
    <mergeCell ref="F416:G416"/>
    <mergeCell ref="F417:G417"/>
    <mergeCell ref="F418:G41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8:G448"/>
    <mergeCell ref="F449:G449"/>
    <mergeCell ref="F450:G454"/>
    <mergeCell ref="F455:G455"/>
    <mergeCell ref="F456:G456"/>
    <mergeCell ref="F457:G457"/>
    <mergeCell ref="F458:G458"/>
    <mergeCell ref="F471:G471"/>
    <mergeCell ref="F472:G472"/>
    <mergeCell ref="F473:G473"/>
    <mergeCell ref="F474:G474"/>
    <mergeCell ref="F475:G475"/>
    <mergeCell ref="F476:G476"/>
    <mergeCell ref="F477:G477"/>
    <mergeCell ref="F478:G478"/>
    <mergeCell ref="F479:G479"/>
    <mergeCell ref="F480:G480"/>
    <mergeCell ref="F481:G481"/>
    <mergeCell ref="F482:G482"/>
    <mergeCell ref="F483:G483"/>
    <mergeCell ref="F484:G484"/>
    <mergeCell ref="F485:G485"/>
    <mergeCell ref="F486:G486"/>
    <mergeCell ref="F495:G495"/>
    <mergeCell ref="F496:G496"/>
    <mergeCell ref="F497:G497"/>
    <mergeCell ref="F498:G500"/>
    <mergeCell ref="F501:G501"/>
    <mergeCell ref="F502:G502"/>
    <mergeCell ref="F503:G503"/>
  </mergeCells>
  <conditionalFormatting sqref="E275:H275 E404:H404 E471:H471">
    <cfRule type="cellIs" dxfId="9" priority="1" operator="equal">
      <formula>"未設定"</formula>
    </cfRule>
  </conditionalFormatting>
  <conditionalFormatting sqref="D22:J29 K23:M23 D32 H32 J32">
    <cfRule type="containsBlanks" dxfId="24" priority="2">
      <formula>LEN(TRIM(D22))=0</formula>
    </cfRule>
  </conditionalFormatting>
  <conditionalFormatting sqref="D22:J29 K23:M23 D32 H32 J32">
    <cfRule type="notContainsText" dxfId="3" priority="3" operator="notContains" text="FIX">
      <formula>ISERROR(SEARCH(("FIX"),(D22)))</formula>
    </cfRule>
  </conditionalFormatting>
  <conditionalFormatting sqref="D32:J45">
    <cfRule type="containsBlanks" dxfId="24" priority="4">
      <formula>LEN(TRIM(D32))=0</formula>
    </cfRule>
  </conditionalFormatting>
  <conditionalFormatting sqref="D32:J45">
    <cfRule type="notContainsText" dxfId="3" priority="5" operator="notContains" text="FIX">
      <formula>ISERROR(SEARCH(("FIX"),(D32)))</formula>
    </cfRule>
  </conditionalFormatting>
  <conditionalFormatting sqref="E87">
    <cfRule type="containsBlanks" dxfId="25" priority="6">
      <formula>LEN(TRIM(E87))=0</formula>
    </cfRule>
  </conditionalFormatting>
  <conditionalFormatting sqref="E196">
    <cfRule type="containsBlanks" dxfId="25" priority="7">
      <formula>LEN(TRIM(E196))=0</formula>
    </cfRule>
  </conditionalFormatting>
  <conditionalFormatting sqref="E257">
    <cfRule type="containsBlanks" dxfId="25" priority="8">
      <formula>LEN(TRIM(E257))=0</formula>
    </cfRule>
  </conditionalFormatting>
  <conditionalFormatting sqref="E327">
    <cfRule type="containsBlanks" dxfId="25" priority="9">
      <formula>LEN(TRIM(E327))=0</formula>
    </cfRule>
  </conditionalFormatting>
  <conditionalFormatting sqref="D607">
    <cfRule type="containsBlanks" dxfId="25" priority="10">
      <formula>LEN(TRIM(D607))=0</formula>
    </cfRule>
  </conditionalFormatting>
  <conditionalFormatting sqref="E531 E551 E569 E587">
    <cfRule type="containsBlanks" dxfId="25" priority="11">
      <formula>LEN(TRIM(E531))=0</formula>
    </cfRule>
  </conditionalFormatting>
  <conditionalFormatting sqref="E493">
    <cfRule type="containsBlanks" dxfId="25" priority="12">
      <formula>LEN(TRIM(E493))=0</formula>
    </cfRule>
  </conditionalFormatting>
  <conditionalFormatting sqref="E446">
    <cfRule type="containsBlanks" dxfId="25" priority="13">
      <formula>LEN(TRIM(E446))=0</formula>
    </cfRule>
  </conditionalFormatting>
  <conditionalFormatting sqref="E407">
    <cfRule type="containsBlanks" dxfId="25" priority="14">
      <formula>LEN(TRIM(E407))=0</formula>
    </cfRule>
  </conditionalFormatting>
  <conditionalFormatting sqref="E122">
    <cfRule type="containsBlanks" dxfId="25" priority="15">
      <formula>LEN(TRIM(E122))=0</formula>
    </cfRule>
  </conditionalFormatting>
  <dataValidations>
    <dataValidation type="list" allowBlank="1" sqref="H56 H91 H645 H653 H665 H677 H689">
      <formula1>"新キャラガチャ,記念ガチャ,対抗・応援ガチャ,ログインボーナス,ミッション"</formula1>
    </dataValidation>
    <dataValidation type="list" allowBlank="1" sqref="G124">
      <formula1>'触らない'!$C$3:$C$35</formula1>
    </dataValidation>
    <dataValidation type="list" allowBlank="1" sqref="I51 I86 I103 I114 I121 I159 I195 I256 I326 I406 I445 I492 I530 I549:I550 I568 I586 I606 I640 I648 I660 I672 I684 I696 I738 I758 I770">
      <formula1>"FIX"</formula1>
    </dataValidation>
    <dataValidation type="list" allowBlank="1" sqref="G135">
      <formula1>'触らない'!$A$3:$A$4</formula1>
    </dataValidation>
    <dataValidation type="list" allowBlank="1" sqref="H701">
      <formula1>"新キャラガチャ,記念ガチャ,対抗・応援ガチャ,ログインボーナス,ミッション,パック"</formula1>
    </dataValidation>
  </dataValidations>
  <hyperlinks>
    <hyperlink r:id="rId1" location="gid=0&amp;range=A1" ref="D9"/>
    <hyperlink display="目次へ" location="null!B19" ref="M49"/>
    <hyperlink display="目次へ" location="null!B19" ref="M51"/>
    <hyperlink display="目次へ" location="null!B19" ref="M86"/>
    <hyperlink display="目次へ" location="null!B19" ref="M101"/>
    <hyperlink display="目次へ" location="null!B19" ref="M103"/>
    <hyperlink display="目次へ" location="null!B19" ref="M114"/>
    <hyperlink display="目次へ" location="null!B19" ref="M119"/>
    <hyperlink display="目次へ" location="null!B19" ref="M121"/>
    <hyperlink display="目次へ" location="null!B19" ref="M159"/>
    <hyperlink display="目次へ" location="null!B19" ref="M187"/>
    <hyperlink display="目次へ" location="null!B19" ref="M195"/>
    <hyperlink r:id="rId2" location="gid=1937775050" ref="E196"/>
    <hyperlink display="目次へ" location="null!B19" ref="M256"/>
    <hyperlink r:id="rId3" location="gid=1937775050" ref="E257"/>
    <hyperlink display="目次へ" location="null!B19" ref="M326"/>
    <hyperlink r:id="rId4" location="gid=1937775050" ref="E327"/>
    <hyperlink r:id="rId5" location="gid=157490466" ref="K357"/>
    <hyperlink display="目次へ" location="null!B19" ref="M406"/>
    <hyperlink r:id="rId6" location="gid=105770841" ref="E407"/>
    <hyperlink display="目次へ" location="null!B19" ref="M445"/>
    <hyperlink r:id="rId7" location="gid=1937775050" ref="F446"/>
    <hyperlink display="目次へ" location="null!B19" ref="M492"/>
    <hyperlink r:id="rId8" location="gid=1937775050" ref="E493"/>
    <hyperlink display="目次へ" location="null!B19" ref="M530"/>
    <hyperlink display="目次へ" location="null!B19" ref="M550"/>
    <hyperlink display="目次へ" location="null!B19" ref="M568"/>
    <hyperlink display="目次へ" location="null!B19" ref="M586"/>
    <hyperlink display="目次へ" location="null!B19" ref="L606"/>
    <hyperlink display="目次へ" location="null!B19" ref="M638"/>
    <hyperlink display="目次へ" location="null!B19" ref="M640"/>
    <hyperlink display="目次へ" location="null!B19" ref="M648"/>
    <hyperlink display="目次へ" location="null!B19" ref="M660"/>
    <hyperlink display="目次へ" location="null!B19" ref="M672"/>
    <hyperlink display="目次へ" location="null!B19" ref="M684"/>
    <hyperlink display="目次へ" location="null!B19" ref="M696"/>
    <hyperlink display="目次へ" location="null!B19" ref="M704"/>
    <hyperlink display="目次へ" location="null!B19" ref="M716"/>
    <hyperlink display="目次へ" location="null!B19" ref="M728"/>
    <hyperlink display="目次へ" location="null!B19" ref="M738"/>
    <hyperlink display="目次へ" location="null!B19" ref="M758"/>
    <hyperlink display="目次へ" location="null!B19" ref="M770"/>
  </hyperlinks>
  <drawing r:id="rId9"/>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sheetViews>
  <sheetFormatPr customHeight="1" defaultColWidth="12.63" defaultRowHeight="15.75"/>
  <cols>
    <col customWidth="1" min="1" max="1" width="20.0"/>
    <col customWidth="1" min="2" max="2" width="22.75"/>
    <col customWidth="1" min="3" max="3" width="15.38"/>
    <col customWidth="1" min="4" max="4" width="20.88"/>
    <col customWidth="1" min="5" max="5" width="17.38"/>
    <col customWidth="1" min="6" max="6" width="21.75"/>
  </cols>
  <sheetData>
    <row r="1" ht="17.25" customHeight="1">
      <c r="A1" s="1375"/>
      <c r="B1" s="1376"/>
      <c r="C1" s="1376"/>
      <c r="D1" s="1376"/>
      <c r="E1" s="1376"/>
      <c r="F1" s="1377" t="s">
        <v>998</v>
      </c>
      <c r="G1" s="1377" t="s">
        <v>999</v>
      </c>
      <c r="H1" s="1378" t="s">
        <v>1000</v>
      </c>
      <c r="I1" s="1379"/>
    </row>
    <row r="2" ht="26.25" customHeight="1">
      <c r="A2" s="1375"/>
      <c r="B2" s="1380"/>
      <c r="C2" s="1381"/>
      <c r="D2" s="1381"/>
      <c r="E2" s="1381"/>
      <c r="F2" s="1382" t="s">
        <v>1001</v>
      </c>
      <c r="G2" s="1383"/>
      <c r="H2" s="1384" t="s">
        <v>1002</v>
      </c>
      <c r="I2" s="1385"/>
    </row>
    <row r="3">
      <c r="A3" s="1386" t="s">
        <v>1003</v>
      </c>
      <c r="B3" s="1387"/>
      <c r="C3" s="1387"/>
      <c r="D3" s="1387"/>
      <c r="E3" s="1387"/>
      <c r="F3" s="1387"/>
      <c r="G3" s="1387"/>
      <c r="H3" s="1388"/>
      <c r="I3" s="13" t="s">
        <v>1004</v>
      </c>
    </row>
    <row r="4">
      <c r="A4" s="1389" t="s">
        <v>1005</v>
      </c>
      <c r="B4" s="812" t="s">
        <v>1604</v>
      </c>
      <c r="C4" s="1390"/>
      <c r="D4" s="1390"/>
      <c r="E4" s="1390"/>
      <c r="F4" s="1390"/>
      <c r="G4" s="1390"/>
      <c r="H4" s="1391"/>
      <c r="I4" s="446" t="s">
        <v>1007</v>
      </c>
    </row>
    <row r="5">
      <c r="A5" s="1392" t="s">
        <v>1008</v>
      </c>
      <c r="B5" s="1393" t="s">
        <v>354</v>
      </c>
      <c r="C5" s="1394"/>
      <c r="D5" s="1394"/>
      <c r="E5" s="1395"/>
      <c r="F5" s="1394"/>
      <c r="G5" s="1394"/>
      <c r="H5" s="1396"/>
    </row>
    <row r="6">
      <c r="A6" s="1389" t="s">
        <v>1009</v>
      </c>
      <c r="B6" s="812" t="s">
        <v>83</v>
      </c>
      <c r="C6" s="1390"/>
      <c r="D6" s="1390"/>
      <c r="E6" s="1390"/>
      <c r="F6" s="1390"/>
      <c r="G6" s="1390"/>
      <c r="H6" s="1391"/>
    </row>
    <row r="7">
      <c r="A7" s="1389" t="s">
        <v>176</v>
      </c>
      <c r="B7" s="1397">
        <v>46038.5</v>
      </c>
      <c r="C7" s="1398" t="s">
        <v>1010</v>
      </c>
      <c r="D7" s="1399">
        <v>46069.45763888889</v>
      </c>
      <c r="E7" s="1390"/>
      <c r="F7" s="1390"/>
      <c r="G7" s="1390"/>
      <c r="H7" s="1391"/>
      <c r="I7" s="446" t="s">
        <v>1007</v>
      </c>
    </row>
    <row r="8">
      <c r="A8" s="1389" t="s">
        <v>1011</v>
      </c>
      <c r="B8" s="1398" t="s">
        <v>1012</v>
      </c>
      <c r="C8" s="812" t="s">
        <v>1013</v>
      </c>
      <c r="D8" s="1390"/>
      <c r="E8" s="1390"/>
      <c r="F8" s="1390"/>
      <c r="G8" s="1390"/>
      <c r="H8" s="1391"/>
    </row>
    <row r="9">
      <c r="A9" s="1389" t="s">
        <v>1014</v>
      </c>
      <c r="B9" s="812" t="s">
        <v>181</v>
      </c>
      <c r="C9" s="1390"/>
      <c r="D9" s="1390"/>
      <c r="E9" s="1390"/>
      <c r="F9" s="1390"/>
      <c r="G9" s="1390"/>
      <c r="H9" s="1391"/>
      <c r="I9" s="446" t="s">
        <v>1015</v>
      </c>
    </row>
    <row r="10">
      <c r="A10" s="1389" t="s">
        <v>1016</v>
      </c>
      <c r="B10" s="1393" t="s">
        <v>1017</v>
      </c>
      <c r="C10" s="1390"/>
      <c r="D10" s="1390"/>
      <c r="E10" s="1390"/>
      <c r="F10" s="1390"/>
      <c r="G10" s="1390"/>
      <c r="H10" s="1391"/>
      <c r="I10" s="446" t="s">
        <v>1015</v>
      </c>
    </row>
    <row r="11">
      <c r="A11" s="1400" t="s">
        <v>1018</v>
      </c>
      <c r="B11" s="1401" t="s">
        <v>1019</v>
      </c>
      <c r="C11" s="1402"/>
      <c r="D11" s="1402"/>
      <c r="E11" s="1402"/>
      <c r="F11" s="1402"/>
      <c r="G11" s="1402"/>
      <c r="H11" s="1403"/>
      <c r="I11" s="3"/>
    </row>
    <row r="12">
      <c r="A12" s="1400" t="s">
        <v>1020</v>
      </c>
      <c r="B12" s="1398" t="s">
        <v>85</v>
      </c>
      <c r="C12" s="1402"/>
      <c r="D12" s="1402"/>
      <c r="E12" s="1402"/>
      <c r="F12" s="1402"/>
      <c r="G12" s="1402"/>
      <c r="H12" s="1403"/>
      <c r="I12" s="3"/>
    </row>
    <row r="13">
      <c r="A13" s="1400" t="s">
        <v>1021</v>
      </c>
      <c r="B13" s="1398" t="s">
        <v>85</v>
      </c>
      <c r="C13" s="1404"/>
      <c r="D13" s="1402"/>
      <c r="E13" s="1402"/>
      <c r="F13" s="1402"/>
      <c r="G13" s="1402"/>
      <c r="H13" s="1403"/>
      <c r="I13" s="3"/>
    </row>
    <row r="14">
      <c r="A14" s="1405" t="s">
        <v>1022</v>
      </c>
      <c r="B14" s="1406"/>
      <c r="C14" s="1407" t="s">
        <v>1023</v>
      </c>
      <c r="D14" s="1408" t="str">
        <f>B14/60&amp;"時間"</f>
        <v>0時間</v>
      </c>
      <c r="E14" s="1409" t="s">
        <v>1024</v>
      </c>
      <c r="F14" s="1410" t="s">
        <v>1605</v>
      </c>
      <c r="G14" s="1409"/>
      <c r="H14" s="1411"/>
      <c r="I14" s="1412"/>
    </row>
    <row r="15">
      <c r="A15" s="1413" t="s">
        <v>1026</v>
      </c>
      <c r="B15" s="1414" t="s">
        <v>1027</v>
      </c>
      <c r="C15" s="1415"/>
      <c r="D15" s="1409"/>
      <c r="E15" s="1409"/>
      <c r="F15" s="1409"/>
      <c r="G15" s="1409"/>
      <c r="H15" s="1411"/>
      <c r="I15" s="1412"/>
    </row>
    <row r="16">
      <c r="A16" s="1389" t="s">
        <v>1028</v>
      </c>
      <c r="B16" s="1398" t="s">
        <v>1012</v>
      </c>
      <c r="C16" s="1390"/>
      <c r="D16" s="1390"/>
      <c r="E16" s="1390"/>
      <c r="F16" s="1390"/>
      <c r="G16" s="1390"/>
      <c r="H16" s="1391"/>
    </row>
    <row r="17">
      <c r="A17" s="1389" t="s">
        <v>1029</v>
      </c>
      <c r="B17" s="812">
        <v>100.0</v>
      </c>
      <c r="C17" s="812" t="s">
        <v>1030</v>
      </c>
      <c r="D17" s="1390"/>
      <c r="E17" s="1390"/>
      <c r="F17" s="1390"/>
      <c r="G17" s="1390"/>
      <c r="H17" s="1391"/>
    </row>
    <row r="18">
      <c r="A18" s="1389" t="s">
        <v>1031</v>
      </c>
      <c r="B18" s="1398" t="s">
        <v>1012</v>
      </c>
      <c r="C18" s="1390"/>
      <c r="D18" s="1390"/>
      <c r="E18" s="1390"/>
      <c r="F18" s="1390"/>
      <c r="G18" s="1390"/>
      <c r="H18" s="1391"/>
    </row>
    <row r="19">
      <c r="A19" s="1389" t="s">
        <v>1032</v>
      </c>
      <c r="B19" s="812">
        <v>10.0</v>
      </c>
      <c r="C19" s="812" t="s">
        <v>1033</v>
      </c>
      <c r="D19" s="1390"/>
      <c r="E19" s="1390"/>
      <c r="F19" s="1390"/>
      <c r="G19" s="1390"/>
      <c r="H19" s="1391"/>
    </row>
    <row r="20">
      <c r="A20" s="1389" t="s">
        <v>1034</v>
      </c>
      <c r="B20" s="1398" t="s">
        <v>1035</v>
      </c>
      <c r="C20" s="812" t="s">
        <v>1036</v>
      </c>
      <c r="D20" s="1390"/>
      <c r="E20" s="1390"/>
      <c r="F20" s="1390"/>
      <c r="G20" s="1390"/>
      <c r="H20" s="1391"/>
    </row>
    <row r="21">
      <c r="A21" s="1389" t="s">
        <v>1037</v>
      </c>
      <c r="B21" s="1398" t="s">
        <v>85</v>
      </c>
      <c r="C21" s="1390"/>
      <c r="D21" s="1390"/>
      <c r="E21" s="1390"/>
      <c r="F21" s="1390"/>
      <c r="G21" s="1390"/>
      <c r="H21" s="1391"/>
    </row>
    <row r="22">
      <c r="A22" s="1389" t="s">
        <v>1038</v>
      </c>
      <c r="B22" s="1398" t="s">
        <v>1012</v>
      </c>
      <c r="C22" s="1390"/>
      <c r="D22" s="1390"/>
      <c r="E22" s="1390"/>
      <c r="F22" s="1390"/>
      <c r="G22" s="1390"/>
      <c r="H22" s="1391"/>
    </row>
    <row r="23">
      <c r="A23" s="1416" t="s">
        <v>1039</v>
      </c>
      <c r="B23" s="1417">
        <v>150.0</v>
      </c>
      <c r="C23" s="1418" t="s">
        <v>1040</v>
      </c>
      <c r="D23" s="1402" t="s">
        <v>1041</v>
      </c>
      <c r="E23" s="1402"/>
      <c r="F23" s="1402"/>
      <c r="G23" s="1402"/>
      <c r="H23" s="1403"/>
      <c r="I23" s="3"/>
    </row>
    <row r="24">
      <c r="A24" s="1389" t="s">
        <v>1042</v>
      </c>
      <c r="B24" s="1398" t="s">
        <v>1012</v>
      </c>
      <c r="C24" s="1390"/>
      <c r="D24" s="1390"/>
      <c r="E24" s="1390"/>
      <c r="F24" s="1390"/>
      <c r="G24" s="1390"/>
      <c r="H24" s="1391"/>
    </row>
    <row r="25">
      <c r="A25" s="1416" t="s">
        <v>1043</v>
      </c>
      <c r="B25" s="1419">
        <v>1500.0</v>
      </c>
      <c r="C25" s="1418" t="s">
        <v>1040</v>
      </c>
      <c r="D25" s="1402" t="s">
        <v>1044</v>
      </c>
      <c r="E25" s="1402"/>
      <c r="F25" s="1402"/>
      <c r="G25" s="1402"/>
      <c r="H25" s="1403"/>
      <c r="I25" s="3"/>
    </row>
    <row r="26">
      <c r="A26" s="1389" t="s">
        <v>1045</v>
      </c>
      <c r="B26" s="1398" t="s">
        <v>85</v>
      </c>
      <c r="C26" s="1390"/>
      <c r="D26" s="1390"/>
      <c r="E26" s="1390"/>
      <c r="F26" s="1390"/>
      <c r="G26" s="1390"/>
      <c r="H26" s="1391"/>
    </row>
    <row r="27">
      <c r="A27" s="1389" t="s">
        <v>1046</v>
      </c>
      <c r="B27" s="1390"/>
      <c r="C27" s="1398" t="s">
        <v>1047</v>
      </c>
      <c r="D27" s="1390"/>
      <c r="E27" s="812" t="s">
        <v>1048</v>
      </c>
      <c r="F27" s="812" t="s">
        <v>1049</v>
      </c>
      <c r="G27" s="1390"/>
      <c r="H27" s="1391"/>
      <c r="I27" s="768"/>
    </row>
    <row r="28">
      <c r="A28" s="1389" t="s">
        <v>1050</v>
      </c>
      <c r="B28" s="812" t="s">
        <v>1606</v>
      </c>
      <c r="C28" s="1390"/>
      <c r="D28" s="1390"/>
      <c r="E28" s="1390"/>
      <c r="F28" s="1390"/>
      <c r="G28" s="1390"/>
      <c r="H28" s="1391"/>
      <c r="I28" s="446" t="s">
        <v>1007</v>
      </c>
    </row>
    <row r="29">
      <c r="A29" s="1420" t="s">
        <v>1052</v>
      </c>
      <c r="B29" s="812" t="s">
        <v>1607</v>
      </c>
      <c r="C29" s="812"/>
      <c r="D29" s="1390"/>
      <c r="E29" s="1390"/>
      <c r="F29" s="1390"/>
      <c r="G29" s="1390"/>
      <c r="H29" s="1391"/>
      <c r="I29" s="446" t="s">
        <v>1007</v>
      </c>
    </row>
    <row r="30">
      <c r="A30" s="1420" t="s">
        <v>1054</v>
      </c>
      <c r="B30" s="812" t="s">
        <v>1608</v>
      </c>
      <c r="C30" s="812"/>
      <c r="D30" s="1390"/>
      <c r="E30" s="1390"/>
      <c r="F30" s="1390"/>
      <c r="G30" s="1390"/>
      <c r="H30" s="1391"/>
      <c r="I30" s="446" t="s">
        <v>1007</v>
      </c>
    </row>
    <row r="31">
      <c r="A31" s="1421" t="s">
        <v>1056</v>
      </c>
      <c r="B31" s="1418" t="s">
        <v>1057</v>
      </c>
      <c r="C31" s="1418" t="s">
        <v>1058</v>
      </c>
      <c r="D31" s="1390"/>
      <c r="E31" s="1390"/>
      <c r="F31" s="1390"/>
      <c r="G31" s="1390"/>
      <c r="H31" s="1391"/>
    </row>
    <row r="32">
      <c r="A32" s="434"/>
      <c r="B32" s="1418" t="s">
        <v>1059</v>
      </c>
      <c r="C32" s="1418"/>
      <c r="D32" s="1390"/>
      <c r="E32" s="1390"/>
      <c r="F32" s="1390"/>
      <c r="G32" s="1390"/>
      <c r="H32" s="1391"/>
    </row>
    <row r="33">
      <c r="A33" s="434"/>
      <c r="B33" s="1418" t="s">
        <v>1060</v>
      </c>
      <c r="C33" s="1418"/>
      <c r="D33" s="1390"/>
      <c r="E33" s="1390"/>
      <c r="F33" s="1390"/>
      <c r="G33" s="1390"/>
      <c r="H33" s="1391"/>
    </row>
    <row r="34">
      <c r="A34" s="434"/>
      <c r="B34" s="1418" t="s">
        <v>1061</v>
      </c>
      <c r="C34" s="1418"/>
      <c r="D34" s="1390"/>
      <c r="E34" s="1390"/>
      <c r="F34" s="1390"/>
      <c r="G34" s="1390"/>
      <c r="H34" s="1391"/>
    </row>
    <row r="35">
      <c r="A35" s="434"/>
      <c r="B35" s="1418" t="s">
        <v>1062</v>
      </c>
      <c r="C35" s="1418"/>
      <c r="D35" s="1390"/>
      <c r="E35" s="1390"/>
      <c r="F35" s="1390"/>
      <c r="G35" s="1390"/>
      <c r="H35" s="1391"/>
    </row>
    <row r="36">
      <c r="A36" s="1420" t="s">
        <v>3</v>
      </c>
      <c r="B36" s="812"/>
      <c r="C36" s="1390"/>
      <c r="D36" s="1390"/>
      <c r="E36" s="1390"/>
      <c r="F36" s="1390"/>
      <c r="G36" s="1390"/>
      <c r="H36" s="1391"/>
    </row>
    <row r="37">
      <c r="A37" s="1422"/>
      <c r="B37" s="812"/>
      <c r="C37" s="1390"/>
      <c r="D37" s="1390"/>
      <c r="E37" s="1390"/>
      <c r="F37" s="1390"/>
      <c r="G37" s="1390"/>
      <c r="H37" s="1391"/>
    </row>
    <row r="38">
      <c r="A38" s="1422"/>
      <c r="B38" s="1390"/>
      <c r="C38" s="1390"/>
      <c r="D38" s="1390"/>
      <c r="E38" s="1390"/>
      <c r="F38" s="1390"/>
      <c r="G38" s="1390"/>
      <c r="H38" s="1391"/>
    </row>
    <row r="39">
      <c r="A39" s="1423" t="s">
        <v>1064</v>
      </c>
      <c r="B39" s="1424"/>
      <c r="C39" s="1424"/>
      <c r="D39" s="1424"/>
      <c r="E39" s="1424"/>
      <c r="F39" s="1424"/>
      <c r="G39" s="1424"/>
      <c r="H39" s="1425"/>
    </row>
    <row r="40" ht="78.75" customHeight="1">
      <c r="A40" s="1426" t="s">
        <v>1065</v>
      </c>
      <c r="B40" s="1427" t="s">
        <v>1609</v>
      </c>
      <c r="C40" s="1428"/>
      <c r="D40" s="446" t="s">
        <v>997</v>
      </c>
      <c r="E40" s="1429" t="s">
        <v>1068</v>
      </c>
      <c r="F40" s="1430"/>
      <c r="G40" s="1430"/>
      <c r="I40" s="1431" t="s">
        <v>1015</v>
      </c>
    </row>
    <row r="41" ht="18.75" customHeight="1">
      <c r="A41" s="1426" t="s">
        <v>1069</v>
      </c>
      <c r="B41" s="1432" t="str">
        <f>IFERROR(__xludf.DUMMYFUNCTION("VLOOKUP(C41,IMPORTRANGE(""https://docs.google.com/spreadsheets/d/1oJmkDK37Qizzdaxn4KCwh1BMwdNWuHCx3AGH8BC9yu0/edit?gid=781951868#gid=781951868"",""キャラ!D:F""),3,false)"),"がらんの画眉丸")</f>
        <v>がらんの画眉丸</v>
      </c>
      <c r="C41" s="1433" t="s">
        <v>330</v>
      </c>
      <c r="D41" s="882"/>
      <c r="E41" s="1430"/>
      <c r="F41" s="1430"/>
      <c r="I41" s="1431" t="s">
        <v>1015</v>
      </c>
    </row>
    <row r="42" ht="78.75" customHeight="1">
      <c r="A42" s="1426" t="s">
        <v>1070</v>
      </c>
      <c r="B42" s="1434" t="s">
        <v>1610</v>
      </c>
      <c r="C42" s="1433"/>
      <c r="E42" s="1429" t="s">
        <v>1072</v>
      </c>
      <c r="F42" s="1430"/>
      <c r="I42" s="1431" t="s">
        <v>1073</v>
      </c>
    </row>
    <row r="43">
      <c r="A43" s="1426" t="s">
        <v>1074</v>
      </c>
      <c r="B43" s="1432" t="str">
        <f>IFERROR(__xludf.DUMMYFUNCTION("VLOOKUP(C43,IMPORTRANGE(""https://docs.google.com/spreadsheets/d/1oJmkDK37Qizzdaxn4KCwh1BMwdNWuHCx3AGH8BC9yu0/edit?gid=781951868#gid=781951868"",""キャラ!D:F""),3,false)"),"山田浅ェ門 桐馬")</f>
        <v>山田浅ェ門 桐馬</v>
      </c>
      <c r="C43" s="1426" t="s">
        <v>86</v>
      </c>
      <c r="E43" s="1435"/>
      <c r="F43" s="1430"/>
      <c r="I43" s="1431" t="s">
        <v>1015</v>
      </c>
    </row>
    <row r="44">
      <c r="A44" s="1426" t="s">
        <v>1075</v>
      </c>
      <c r="B44" s="1436" t="s">
        <v>1076</v>
      </c>
      <c r="C44" s="1437"/>
      <c r="E44" s="1435"/>
      <c r="F44" s="1430"/>
      <c r="I44" s="1431" t="s">
        <v>1073</v>
      </c>
    </row>
    <row r="45" ht="78.75" customHeight="1">
      <c r="A45" s="1426" t="s">
        <v>1077</v>
      </c>
      <c r="B45" s="1436" t="s">
        <v>1078</v>
      </c>
      <c r="C45" s="1438"/>
      <c r="E45" s="1429" t="s">
        <v>1068</v>
      </c>
      <c r="F45" s="1431" t="s">
        <v>1079</v>
      </c>
      <c r="I45" s="1431" t="s">
        <v>1015</v>
      </c>
    </row>
    <row r="46">
      <c r="A46" s="1439" t="s">
        <v>1080</v>
      </c>
      <c r="B46" s="1440"/>
      <c r="C46" s="1440"/>
      <c r="D46" s="1440"/>
      <c r="E46" s="1440"/>
      <c r="F46" s="1440"/>
      <c r="G46" s="1440"/>
      <c r="H46" s="1441"/>
      <c r="I46" s="13" t="s">
        <v>1015</v>
      </c>
    </row>
    <row r="47">
      <c r="A47" s="3"/>
      <c r="B47" s="3"/>
      <c r="C47" s="3"/>
      <c r="D47" s="3"/>
      <c r="E47" s="3"/>
      <c r="F47" s="3"/>
      <c r="G47" s="3"/>
      <c r="H47" s="1442"/>
    </row>
    <row r="48">
      <c r="A48" s="3"/>
      <c r="B48" s="1443" t="s">
        <v>1081</v>
      </c>
      <c r="C48" s="1443" t="s">
        <v>1082</v>
      </c>
      <c r="D48" s="1443" t="s">
        <v>1083</v>
      </c>
      <c r="E48" s="1444" t="s">
        <v>1084</v>
      </c>
      <c r="F48" s="3"/>
      <c r="G48" s="3"/>
      <c r="H48" s="1442"/>
    </row>
    <row r="49">
      <c r="A49" s="3" t="s">
        <v>1085</v>
      </c>
      <c r="B49" s="1445">
        <v>0.0075</v>
      </c>
      <c r="C49" s="1446">
        <f t="shared" ref="C49:C50" si="1">countif($C$59:$C$100,A49)</f>
        <v>1</v>
      </c>
      <c r="D49" s="1447">
        <f t="shared" ref="D49:D54" si="2">$D$55*B49</f>
        <v>7020</v>
      </c>
      <c r="E49" s="1448">
        <f t="shared" ref="E49:E54" si="3">IFERROR(D49/C49,"0")</f>
        <v>7020</v>
      </c>
      <c r="F49" s="3"/>
      <c r="G49" s="3"/>
      <c r="H49" s="1442"/>
    </row>
    <row r="50">
      <c r="A50" s="3" t="s">
        <v>84</v>
      </c>
      <c r="B50" s="1449">
        <v>0.0225</v>
      </c>
      <c r="C50" s="1446">
        <f t="shared" si="1"/>
        <v>12</v>
      </c>
      <c r="D50" s="1447">
        <f t="shared" si="2"/>
        <v>21060</v>
      </c>
      <c r="E50" s="1448">
        <f t="shared" si="3"/>
        <v>1755</v>
      </c>
      <c r="F50" s="3"/>
      <c r="G50" s="3"/>
      <c r="H50" s="1442"/>
    </row>
    <row r="51">
      <c r="A51" s="3" t="s">
        <v>1086</v>
      </c>
      <c r="B51" s="1450">
        <v>0.015</v>
      </c>
      <c r="C51" s="1446">
        <v>1.0</v>
      </c>
      <c r="D51" s="1447">
        <f t="shared" si="2"/>
        <v>14040</v>
      </c>
      <c r="E51" s="1448">
        <f t="shared" si="3"/>
        <v>14040</v>
      </c>
      <c r="F51" s="3"/>
      <c r="G51" s="3"/>
      <c r="H51" s="1442"/>
    </row>
    <row r="52">
      <c r="A52" s="3" t="s">
        <v>88</v>
      </c>
      <c r="B52" s="1451">
        <v>0.085</v>
      </c>
      <c r="C52" s="1446">
        <f t="shared" ref="C52:C54" si="4">countif($C$59:$C$100,A52)</f>
        <v>9</v>
      </c>
      <c r="D52" s="1447">
        <f t="shared" si="2"/>
        <v>79560</v>
      </c>
      <c r="E52" s="1448">
        <f t="shared" si="3"/>
        <v>8840</v>
      </c>
      <c r="F52" s="3"/>
      <c r="G52" s="3"/>
      <c r="H52" s="1442"/>
    </row>
    <row r="53">
      <c r="A53" s="3" t="s">
        <v>93</v>
      </c>
      <c r="B53" s="1449">
        <v>0.35</v>
      </c>
      <c r="C53" s="1446">
        <f t="shared" si="4"/>
        <v>10</v>
      </c>
      <c r="D53" s="1447">
        <f t="shared" si="2"/>
        <v>327600</v>
      </c>
      <c r="E53" s="1448">
        <f t="shared" si="3"/>
        <v>32760</v>
      </c>
      <c r="F53" s="3"/>
      <c r="G53" s="3"/>
      <c r="H53" s="1442"/>
    </row>
    <row r="54">
      <c r="A54" s="1452" t="s">
        <v>931</v>
      </c>
      <c r="B54" s="1453">
        <v>0.52</v>
      </c>
      <c r="C54" s="1446">
        <f t="shared" si="4"/>
        <v>9</v>
      </c>
      <c r="D54" s="1454">
        <f t="shared" si="2"/>
        <v>486720</v>
      </c>
      <c r="E54" s="1448">
        <f t="shared" si="3"/>
        <v>54080</v>
      </c>
      <c r="F54" s="3"/>
      <c r="G54" s="3"/>
      <c r="H54" s="1442"/>
    </row>
    <row r="55">
      <c r="A55" s="1455" t="s">
        <v>987</v>
      </c>
      <c r="B55" s="1456">
        <f>sum(B49:B54)</f>
        <v>1</v>
      </c>
      <c r="C55" s="1457">
        <f>COUNTA(B59:B100)</f>
        <v>42</v>
      </c>
      <c r="D55" s="1458">
        <v>936000.0</v>
      </c>
      <c r="E55" s="3"/>
      <c r="F55" s="3"/>
      <c r="G55" s="3"/>
      <c r="H55" s="1442"/>
    </row>
    <row r="56">
      <c r="A56" s="3"/>
      <c r="B56" s="3"/>
      <c r="C56" s="1446">
        <f>sum(C49:C54)</f>
        <v>42</v>
      </c>
      <c r="D56" s="3"/>
      <c r="E56" s="3"/>
      <c r="F56" s="3"/>
      <c r="G56" s="3"/>
      <c r="H56" s="1442"/>
    </row>
    <row r="57">
      <c r="A57" s="211"/>
      <c r="B57" s="3"/>
      <c r="C57" s="3"/>
      <c r="D57" s="211"/>
      <c r="E57" s="3"/>
      <c r="F57" s="3"/>
      <c r="G57" s="3"/>
      <c r="H57" s="1442"/>
      <c r="I57" s="12"/>
    </row>
    <row r="58">
      <c r="A58" s="1459" t="s">
        <v>76</v>
      </c>
      <c r="B58" s="1460" t="s">
        <v>77</v>
      </c>
      <c r="C58" s="1460" t="s">
        <v>79</v>
      </c>
      <c r="D58" s="1461" t="s">
        <v>1087</v>
      </c>
      <c r="E58" s="1462" t="s">
        <v>1088</v>
      </c>
      <c r="F58" s="1463" t="s">
        <v>1089</v>
      </c>
      <c r="G58" s="211"/>
      <c r="H58" s="1442"/>
    </row>
    <row r="59">
      <c r="A59" s="312" t="s">
        <v>330</v>
      </c>
      <c r="B59" s="1432" t="str">
        <f>IFERROR(__xludf.DUMMYFUNCTION("VLOOKUP(A59,IMPORTRANGE(""https://docs.google.com/spreadsheets/d/1oJmkDK37Qizzdaxn4KCwh1BMwdNWuHCx3AGH8BC9yu0/edit?gid=781951868#gid=781951868"",""キャラ!D:F""),3,false)"),"がらんの画眉丸")</f>
        <v>がらんの画眉丸</v>
      </c>
      <c r="C59" s="1464" t="s">
        <v>1085</v>
      </c>
      <c r="D59" s="1465">
        <f t="shared" ref="D59:D100" si="5">vlookup(C59,$A$49:$D$54,4,false)/vlookup(C59,$A$49:$D$54,3,false)</f>
        <v>7020</v>
      </c>
      <c r="E59" s="1466">
        <f>IFERROR(rounddown(F59/$C$49,5),"0%")</f>
        <v>0.0075</v>
      </c>
      <c r="F59" s="1467">
        <v>0.0075</v>
      </c>
      <c r="G59" s="3" t="s">
        <v>1090</v>
      </c>
      <c r="H59" s="1442"/>
    </row>
    <row r="60">
      <c r="A60" s="312" t="s">
        <v>1091</v>
      </c>
      <c r="B60" s="1432" t="str">
        <f>IFERROR(__xludf.DUMMYFUNCTION("VLOOKUP(A60,IMPORTRANGE(""https://docs.google.com/spreadsheets/d/1oJmkDK37Qizzdaxn4KCwh1BMwdNWuHCx3AGH8BC9yu0/edit?gid=781951868#gid=781951868"",""キャラ!D:F""),3,false)"),"&lt;黄昏&gt; ロイド")</f>
        <v>&lt;黄昏&gt; ロイド</v>
      </c>
      <c r="C60" s="1468" t="s">
        <v>84</v>
      </c>
      <c r="D60" s="1494">
        <f t="shared" si="5"/>
        <v>1755</v>
      </c>
      <c r="E60" s="1466">
        <f t="shared" ref="E60:E71" si="6">IFERROR(rounddown($F$60/$C$50,5),"0%")</f>
        <v>0.00187</v>
      </c>
      <c r="F60" s="1467">
        <v>0.0225</v>
      </c>
      <c r="G60" s="3"/>
      <c r="H60" s="1442"/>
    </row>
    <row r="61">
      <c r="A61" s="312" t="s">
        <v>1092</v>
      </c>
      <c r="B61" s="1432" t="str">
        <f>IFERROR(__xludf.DUMMYFUNCTION("VLOOKUP(A61,IMPORTRANGE(""https://docs.google.com/spreadsheets/d/1oJmkDK37Qizzdaxn4KCwh1BMwdNWuHCx3AGH8BC9yu0/edit?gid=781951868#gid=781951868"",""キャラ!D:F""),3,false)"),"&lt;いばら姫&gt; ヨル")</f>
        <v>&lt;いばら姫&gt; ヨル</v>
      </c>
      <c r="C61" s="1468" t="s">
        <v>84</v>
      </c>
      <c r="D61" s="1494">
        <f t="shared" si="5"/>
        <v>1755</v>
      </c>
      <c r="E61" s="1466">
        <f t="shared" si="6"/>
        <v>0.00187</v>
      </c>
      <c r="F61" s="166"/>
      <c r="G61" s="3"/>
      <c r="H61" s="1442"/>
    </row>
    <row r="62">
      <c r="A62" s="312" t="s">
        <v>1093</v>
      </c>
      <c r="B62" s="1432" t="str">
        <f>IFERROR(__xludf.DUMMYFUNCTION("VLOOKUP(A62,IMPORTRANGE(""https://docs.google.com/spreadsheets/d/1oJmkDK37Qizzdaxn4KCwh1BMwdNWuHCx3AGH8BC9yu0/edit?gid=781951868#gid=781951868"",""キャラ!D:F""),3,false)"),"わくわく アーニャ")</f>
        <v>わくわく アーニャ</v>
      </c>
      <c r="C62" s="1468" t="s">
        <v>84</v>
      </c>
      <c r="D62" s="1494">
        <f t="shared" si="5"/>
        <v>1755</v>
      </c>
      <c r="E62" s="1466">
        <f t="shared" si="6"/>
        <v>0.00187</v>
      </c>
      <c r="F62" s="166"/>
      <c r="G62" s="3"/>
      <c r="H62" s="1442"/>
    </row>
    <row r="63">
      <c r="A63" s="312" t="s">
        <v>1094</v>
      </c>
      <c r="B63" s="1432" t="str">
        <f>IFERROR(__xludf.DUMMYFUNCTION("VLOOKUP(A63,IMPORTRANGE(""https://docs.google.com/spreadsheets/d/1oJmkDK37Qizzdaxn4KCwh1BMwdNWuHCx3AGH8BC9yu0/edit?gid=781951868#gid=781951868"",""キャラ!D:F""),3,false)"),"ターボババアの霊力 オカルン")</f>
        <v>ターボババアの霊力 オカルン</v>
      </c>
      <c r="C63" s="1468" t="s">
        <v>84</v>
      </c>
      <c r="D63" s="1494">
        <f t="shared" si="5"/>
        <v>1755</v>
      </c>
      <c r="E63" s="1466">
        <f t="shared" si="6"/>
        <v>0.00187</v>
      </c>
      <c r="F63" s="166"/>
      <c r="G63" s="3"/>
      <c r="H63" s="1442"/>
    </row>
    <row r="64">
      <c r="A64" s="312" t="s">
        <v>1095</v>
      </c>
      <c r="B64" s="1432" t="str">
        <f>IFERROR(__xludf.DUMMYFUNCTION("VLOOKUP(A64,IMPORTRANGE(""https://docs.google.com/spreadsheets/d/1oJmkDK37Qizzdaxn4KCwh1BMwdNWuHCx3AGH8BC9yu0/edit?gid=781951868#gid=781951868"",""キャラ!D:F""),3,false)"),"囚われの王女 姫様")</f>
        <v>囚われの王女 姫様</v>
      </c>
      <c r="C64" s="1468" t="s">
        <v>84</v>
      </c>
      <c r="D64" s="1494">
        <f t="shared" si="5"/>
        <v>1755</v>
      </c>
      <c r="E64" s="1466">
        <f t="shared" si="6"/>
        <v>0.00187</v>
      </c>
      <c r="F64" s="166"/>
      <c r="G64" s="3"/>
      <c r="H64" s="1442"/>
    </row>
    <row r="65">
      <c r="A65" s="312" t="s">
        <v>1096</v>
      </c>
      <c r="B65" s="1432" t="str">
        <f>IFERROR(__xludf.DUMMYFUNCTION("VLOOKUP(A65,IMPORTRANGE(""https://docs.google.com/spreadsheets/d/1oJmkDK37Qizzdaxn4KCwh1BMwdNWuHCx3AGH8BC9yu0/edit?gid=781951868#gid=781951868"",""キャラ!D:F""),3,false)"),"悪魔が恐れる悪魔 チェンソーマン")</f>
        <v>悪魔が恐れる悪魔 チェンソーマン</v>
      </c>
      <c r="C65" s="1468" t="s">
        <v>84</v>
      </c>
      <c r="D65" s="1494">
        <f t="shared" si="5"/>
        <v>1755</v>
      </c>
      <c r="E65" s="1466">
        <f t="shared" si="6"/>
        <v>0.00187</v>
      </c>
      <c r="F65" s="166"/>
      <c r="G65" s="3"/>
      <c r="H65" s="1442"/>
    </row>
    <row r="66">
      <c r="A66" s="312" t="s">
        <v>1097</v>
      </c>
      <c r="B66" s="1432" t="str">
        <f>IFERROR(__xludf.DUMMYFUNCTION("VLOOKUP(A66,IMPORTRANGE(""https://docs.google.com/spreadsheets/d/1oJmkDK37Qizzdaxn4KCwh1BMwdNWuHCx3AGH8BC9yu0/edit?gid=781951868#gid=781951868"",""キャラ!D:F""),3,false)"),"隠された英雄の姿 怪獣８号")</f>
        <v>隠された英雄の姿 怪獣８号</v>
      </c>
      <c r="C66" s="1468" t="s">
        <v>84</v>
      </c>
      <c r="D66" s="1494">
        <f t="shared" si="5"/>
        <v>1755</v>
      </c>
      <c r="E66" s="1466">
        <f t="shared" si="6"/>
        <v>0.00187</v>
      </c>
      <c r="F66" s="166"/>
      <c r="G66" s="3"/>
      <c r="H66" s="1442"/>
    </row>
    <row r="67">
      <c r="A67" s="312" t="s">
        <v>1098</v>
      </c>
      <c r="B67" s="1432" t="str">
        <f>IFERROR(__xludf.DUMMYFUNCTION("VLOOKUP(A67,IMPORTRANGE(""https://docs.google.com/spreadsheets/d/1oJmkDK37Qizzdaxn4KCwh1BMwdNWuHCx3AGH8BC9yu0/edit?gid=781951868#gid=781951868"",""キャラ!D:F""),3,false)"),"リリエルに捧ぐ愛 天乃 リリサ")</f>
        <v>リリエルに捧ぐ愛 天乃 リリサ</v>
      </c>
      <c r="C67" s="1468" t="s">
        <v>84</v>
      </c>
      <c r="D67" s="1494">
        <f t="shared" si="5"/>
        <v>1755</v>
      </c>
      <c r="E67" s="1466">
        <f t="shared" si="6"/>
        <v>0.00187</v>
      </c>
      <c r="F67" s="166"/>
      <c r="G67" s="3"/>
      <c r="H67" s="1442"/>
    </row>
    <row r="68">
      <c r="A68" s="312" t="s">
        <v>1099</v>
      </c>
      <c r="B68" s="1432" t="str">
        <f>IFERROR(__xludf.DUMMYFUNCTION("VLOOKUP(A68,IMPORTRANGE(""https://docs.google.com/spreadsheets/d/1oJmkDK37Qizzdaxn4KCwh1BMwdNWuHCx3AGH8BC9yu0/edit?gid=781951868#gid=781951868"",""キャラ!D:F""),3,false)"),"コスプレに託す乙女心 橘 美花莉")</f>
        <v>コスプレに託す乙女心 橘 美花莉</v>
      </c>
      <c r="C68" s="1468" t="s">
        <v>84</v>
      </c>
      <c r="D68" s="1494">
        <f t="shared" si="5"/>
        <v>1755</v>
      </c>
      <c r="E68" s="1466">
        <f t="shared" si="6"/>
        <v>0.00187</v>
      </c>
      <c r="F68" s="166"/>
      <c r="G68" s="3"/>
      <c r="H68" s="1442"/>
    </row>
    <row r="69">
      <c r="A69" s="312" t="s">
        <v>1100</v>
      </c>
      <c r="B69" s="1432" t="str">
        <f>IFERROR(__xludf.DUMMYFUNCTION("VLOOKUP(A69,IMPORTRANGE(""https://docs.google.com/spreadsheets/d/1oJmkDK37Qizzdaxn4KCwh1BMwdNWuHCx3AGH8BC9yu0/edit?gid=781951868#gid=781951868"",""キャラ!D:F""),3,false)"),"誇り高き魔都の剣姫 羽前 京香")</f>
        <v>誇り高き魔都の剣姫 羽前 京香</v>
      </c>
      <c r="C69" s="1468" t="s">
        <v>84</v>
      </c>
      <c r="D69" s="1494">
        <f t="shared" si="5"/>
        <v>1755</v>
      </c>
      <c r="E69" s="1466">
        <f t="shared" si="6"/>
        <v>0.00187</v>
      </c>
      <c r="F69" s="166"/>
      <c r="G69" s="3"/>
      <c r="H69" s="1442"/>
    </row>
    <row r="70">
      <c r="A70" s="312" t="s">
        <v>1101</v>
      </c>
      <c r="B70" s="1432" t="str">
        <f>IFERROR(__xludf.DUMMYFUNCTION("VLOOKUP(A70,IMPORTRANGE(""https://docs.google.com/spreadsheets/d/1oJmkDK37Qizzdaxn4KCwh1BMwdNWuHCx3AGH8BC9yu0/edit?gid=781951868#gid=781951868"",""キャラ!D:F""),3,false)"),"新人魔法少女 桜木 カナ")</f>
        <v>新人魔法少女 桜木 カナ</v>
      </c>
      <c r="C70" s="1468" t="s">
        <v>84</v>
      </c>
      <c r="D70" s="1494">
        <f t="shared" si="5"/>
        <v>1755</v>
      </c>
      <c r="E70" s="1466">
        <f t="shared" si="6"/>
        <v>0.00187</v>
      </c>
      <c r="F70" s="166"/>
      <c r="G70" s="3"/>
      <c r="H70" s="1442"/>
    </row>
    <row r="71">
      <c r="A71" s="312" t="s">
        <v>1102</v>
      </c>
      <c r="B71" s="1432" t="str">
        <f>IFERROR(__xludf.DUMMYFUNCTION("VLOOKUP(A71,IMPORTRANGE(""https://docs.google.com/spreadsheets/d/1oJmkDK37Qizzdaxn4KCwh1BMwdNWuHCx3AGH8BC9yu0/edit?gid=781951868#gid=781951868"",""キャラ!D:F""),3,false)"),"影のウシオ 小舟 潮")</f>
        <v>影のウシオ 小舟 潮</v>
      </c>
      <c r="C71" s="1468" t="s">
        <v>84</v>
      </c>
      <c r="D71" s="1470">
        <f t="shared" si="5"/>
        <v>1755</v>
      </c>
      <c r="E71" s="1466">
        <f t="shared" si="6"/>
        <v>0.00187</v>
      </c>
      <c r="F71" s="168"/>
      <c r="G71" s="3"/>
      <c r="H71" s="1442"/>
    </row>
    <row r="72">
      <c r="A72" s="312" t="s">
        <v>86</v>
      </c>
      <c r="B72" s="1432" t="str">
        <f>IFERROR(__xludf.DUMMYFUNCTION("VLOOKUP(A72,IMPORTRANGE(""https://docs.google.com/spreadsheets/d/1oJmkDK37Qizzdaxn4KCwh1BMwdNWuHCx3AGH8BC9yu0/edit?gid=781951868#gid=781951868"",""キャラ!D:F""),3,false)"),"山田浅ェ門 桐馬")</f>
        <v>山田浅ェ門 桐馬</v>
      </c>
      <c r="C72" s="1471" t="s">
        <v>1086</v>
      </c>
      <c r="D72" s="1470">
        <f t="shared" si="5"/>
        <v>14040</v>
      </c>
      <c r="E72" s="1466">
        <f>IFERROR(rounddown($F$72/$C$51,5),"0%")</f>
        <v>0.015</v>
      </c>
      <c r="F72" s="1472">
        <v>0.015</v>
      </c>
      <c r="G72" s="3"/>
      <c r="H72" s="1442"/>
    </row>
    <row r="73">
      <c r="A73" s="1473" t="s">
        <v>1103</v>
      </c>
      <c r="B73" s="1432" t="str">
        <f>IFERROR(__xludf.DUMMYFUNCTION("VLOOKUP(A73,IMPORTRANGE(""https://docs.google.com/spreadsheets/d/1oJmkDK37Qizzdaxn4KCwh1BMwdNWuHCx3AGH8BC9yu0/edit?gid=781951868#gid=781951868"",""キャラ!D:F""),3,false)"),"モモ")</f>
        <v>モモ</v>
      </c>
      <c r="C73" s="1474" t="s">
        <v>88</v>
      </c>
      <c r="D73" s="1470">
        <f t="shared" si="5"/>
        <v>8840</v>
      </c>
      <c r="E73" s="1466">
        <f t="shared" ref="E73:E81" si="7">IFERROR(rounddown($F$73/$C$52,5),"0%")</f>
        <v>0.00944</v>
      </c>
      <c r="F73" s="1472">
        <v>0.085</v>
      </c>
      <c r="G73" s="3"/>
      <c r="H73" s="1442"/>
    </row>
    <row r="74">
      <c r="A74" s="1473" t="s">
        <v>1104</v>
      </c>
      <c r="B74" s="1432" t="str">
        <f>IFERROR(__xludf.DUMMYFUNCTION("VLOOKUP(A74,IMPORTRANGE(""https://docs.google.com/spreadsheets/d/1oJmkDK37Qizzdaxn4KCwh1BMwdNWuHCx3AGH8BC9yu0/edit?gid=781951868#gid=781951868"",""キャラ!D:F""),3,false)"),"早川 アキ")</f>
        <v>早川 アキ</v>
      </c>
      <c r="C74" s="1474" t="s">
        <v>88</v>
      </c>
      <c r="D74" s="1470">
        <f t="shared" si="5"/>
        <v>8840</v>
      </c>
      <c r="E74" s="1466">
        <f t="shared" si="7"/>
        <v>0.00944</v>
      </c>
      <c r="F74" s="166"/>
      <c r="G74" s="3"/>
      <c r="H74" s="1442"/>
    </row>
    <row r="75">
      <c r="A75" s="1473" t="s">
        <v>1105</v>
      </c>
      <c r="B75" s="1432" t="str">
        <f>IFERROR(__xludf.DUMMYFUNCTION("VLOOKUP(A75,IMPORTRANGE(""https://docs.google.com/spreadsheets/d/1oJmkDK37Qizzdaxn4KCwh1BMwdNWuHCx3AGH8BC9yu0/edit?gid=781951868#gid=781951868"",""キャラ!D:F""),3,false)"),"パワー")</f>
        <v>パワー</v>
      </c>
      <c r="C75" s="1474" t="s">
        <v>88</v>
      </c>
      <c r="D75" s="1470">
        <f t="shared" si="5"/>
        <v>8840</v>
      </c>
      <c r="E75" s="1466">
        <f t="shared" si="7"/>
        <v>0.00944</v>
      </c>
      <c r="F75" s="166"/>
      <c r="G75" s="3"/>
      <c r="H75" s="1442"/>
    </row>
    <row r="76">
      <c r="A76" s="1473" t="s">
        <v>1106</v>
      </c>
      <c r="B76" s="1432" t="str">
        <f>IFERROR(__xludf.DUMMYFUNCTION("VLOOKUP(A76,IMPORTRANGE(""https://docs.google.com/spreadsheets/d/1oJmkDK37Qizzdaxn4KCwh1BMwdNWuHCx3AGH8BC9yu0/edit?gid=781951868#gid=781951868"",""キャラ!D:F""),3,false)"),"四ノ宮 キコル")</f>
        <v>四ノ宮 キコル</v>
      </c>
      <c r="C76" s="1474" t="s">
        <v>88</v>
      </c>
      <c r="D76" s="1470">
        <f t="shared" si="5"/>
        <v>8840</v>
      </c>
      <c r="E76" s="1466">
        <f t="shared" si="7"/>
        <v>0.00944</v>
      </c>
      <c r="F76" s="166"/>
      <c r="G76" s="3"/>
      <c r="H76" s="1442"/>
    </row>
    <row r="77">
      <c r="A77" s="1473" t="s">
        <v>1107</v>
      </c>
      <c r="B77" s="1432" t="str">
        <f>IFERROR(__xludf.DUMMYFUNCTION("VLOOKUP(A77,IMPORTRANGE(""https://docs.google.com/spreadsheets/d/1oJmkDK37Qizzdaxn4KCwh1BMwdNWuHCx3AGH8BC9yu0/edit?gid=781951868#gid=781951868"",""キャラ!D:F""),3,false)"),"鴨乃橋 ロン")</f>
        <v>鴨乃橋 ロン</v>
      </c>
      <c r="C77" s="1474" t="s">
        <v>88</v>
      </c>
      <c r="D77" s="1470">
        <f t="shared" si="5"/>
        <v>8840</v>
      </c>
      <c r="E77" s="1466">
        <f t="shared" si="7"/>
        <v>0.00944</v>
      </c>
      <c r="F77" s="166"/>
      <c r="G77" s="3"/>
      <c r="H77" s="1442"/>
    </row>
    <row r="78">
      <c r="A78" s="1473" t="s">
        <v>1108</v>
      </c>
      <c r="B78" s="1432" t="str">
        <f>IFERROR(__xludf.DUMMYFUNCTION("VLOOKUP(A78,IMPORTRANGE(""https://docs.google.com/spreadsheets/d/1oJmkDK37Qizzdaxn4KCwh1BMwdNWuHCx3AGH8BC9yu0/edit?gid=781951868#gid=781951868"",""キャラ!D:F""),3,false)"),"阿波連 れいな")</f>
        <v>阿波連 れいな</v>
      </c>
      <c r="C78" s="1474" t="s">
        <v>88</v>
      </c>
      <c r="D78" s="1470">
        <f t="shared" si="5"/>
        <v>8840</v>
      </c>
      <c r="E78" s="1466">
        <f t="shared" si="7"/>
        <v>0.00944</v>
      </c>
      <c r="F78" s="166"/>
      <c r="G78" s="374"/>
      <c r="H78" s="1442"/>
    </row>
    <row r="79">
      <c r="A79" s="1473" t="s">
        <v>332</v>
      </c>
      <c r="B79" s="1432" t="str">
        <f>IFERROR(__xludf.DUMMYFUNCTION("VLOOKUP(A79,IMPORTRANGE(""https://docs.google.com/spreadsheets/d/1oJmkDK37Qizzdaxn4KCwh1BMwdNWuHCx3AGH8BC9yu0/edit?gid=781951868#gid=781951868"",""キャラ!D:F""),3,false)"),"山田浅ェ門 佐切")</f>
        <v>山田浅ェ門 佐切</v>
      </c>
      <c r="C79" s="1474" t="s">
        <v>88</v>
      </c>
      <c r="D79" s="1470">
        <f t="shared" si="5"/>
        <v>8840</v>
      </c>
      <c r="E79" s="1466">
        <f t="shared" si="7"/>
        <v>0.00944</v>
      </c>
      <c r="F79" s="166"/>
      <c r="G79" s="3"/>
      <c r="H79" s="1442"/>
    </row>
    <row r="80">
      <c r="A80" s="1473" t="s">
        <v>1109</v>
      </c>
      <c r="B80" s="1432" t="str">
        <f>IFERROR(__xludf.DUMMYFUNCTION("VLOOKUP(A80,IMPORTRANGE(""https://docs.google.com/spreadsheets/d/1oJmkDK37Qizzdaxn4KCwh1BMwdNWuHCx3AGH8BC9yu0/edit?gid=781951868#gid=781951868"",""キャラ!D:F""),3,false)"),"冬木 美波")</f>
        <v>冬木 美波</v>
      </c>
      <c r="C80" s="1474" t="s">
        <v>88</v>
      </c>
      <c r="D80" s="1470">
        <f t="shared" si="5"/>
        <v>8840</v>
      </c>
      <c r="E80" s="1466">
        <f t="shared" si="7"/>
        <v>0.00944</v>
      </c>
      <c r="F80" s="166"/>
      <c r="G80" s="3"/>
      <c r="H80" s="1442"/>
    </row>
    <row r="81">
      <c r="A81" s="1473" t="s">
        <v>1110</v>
      </c>
      <c r="B81" s="1432" t="str">
        <f>IFERROR(__xludf.DUMMYFUNCTION("VLOOKUP(A81,IMPORTRANGE(""https://docs.google.com/spreadsheets/d/1oJmkDK37Qizzdaxn4KCwh1BMwdNWuHCx3AGH8BC9yu0/edit?gid=781951868#gid=781951868"",""キャラ!D:F""),3,false)"),"秋野 沙友理")</f>
        <v>秋野 沙友理</v>
      </c>
      <c r="C81" s="1474" t="s">
        <v>88</v>
      </c>
      <c r="D81" s="1470">
        <f t="shared" si="5"/>
        <v>8840</v>
      </c>
      <c r="E81" s="1466">
        <f t="shared" si="7"/>
        <v>0.00944</v>
      </c>
      <c r="F81" s="168"/>
      <c r="G81" s="3"/>
      <c r="H81" s="1442"/>
    </row>
    <row r="82">
      <c r="A82" s="312" t="s">
        <v>1111</v>
      </c>
      <c r="B82" s="1432" t="str">
        <f>IFERROR(__xludf.DUMMYFUNCTION("VLOOKUP(A82,IMPORTRANGE(""https://docs.google.com/spreadsheets/d/1oJmkDK37Qizzdaxn4KCwh1BMwdNWuHCx3AGH8BC9yu0/edit?gid=781951868#gid=781951868"",""キャラ!D:F""),3,false)"),"トーチャー・トルチュール")</f>
        <v>トーチャー・トルチュール</v>
      </c>
      <c r="C82" s="1475" t="s">
        <v>93</v>
      </c>
      <c r="D82" s="1470">
        <f t="shared" si="5"/>
        <v>32760</v>
      </c>
      <c r="E82" s="1466">
        <f t="shared" ref="E82:E91" si="8">IFERROR(rounddown($F$82/$C$53,5),"0%")</f>
        <v>0.035</v>
      </c>
      <c r="F82" s="1467">
        <v>0.35</v>
      </c>
      <c r="G82" s="3"/>
      <c r="H82" s="1442"/>
    </row>
    <row r="83">
      <c r="A83" s="312" t="s">
        <v>1112</v>
      </c>
      <c r="B83" s="1432" t="str">
        <f>IFERROR(__xludf.DUMMYFUNCTION("VLOOKUP(A83,IMPORTRANGE(""https://docs.google.com/spreadsheets/d/1oJmkDK37Qizzdaxn4KCwh1BMwdNWuHCx3AGH8BC9yu0/edit?gid=781951868#gid=781951868"",""キャラ!D:F""),3,false)"),"清峰 葉流火")</f>
        <v>清峰 葉流火</v>
      </c>
      <c r="C83" s="1475" t="s">
        <v>93</v>
      </c>
      <c r="D83" s="1470">
        <f t="shared" si="5"/>
        <v>32760</v>
      </c>
      <c r="E83" s="1466">
        <f t="shared" si="8"/>
        <v>0.035</v>
      </c>
      <c r="F83" s="166"/>
      <c r="G83" s="3"/>
      <c r="H83" s="1442"/>
    </row>
    <row r="84">
      <c r="A84" s="312" t="s">
        <v>1113</v>
      </c>
      <c r="B84" s="1432" t="str">
        <f>IFERROR(__xludf.DUMMYFUNCTION("VLOOKUP(A84,IMPORTRANGE(""https://docs.google.com/spreadsheets/d/1oJmkDK37Qizzdaxn4KCwh1BMwdNWuHCx3AGH8BC9yu0/edit?gid=781951868#gid=781951868"",""キャラ!D:F""),3,false)"),"要 圭")</f>
        <v>要 圭</v>
      </c>
      <c r="C84" s="1475" t="s">
        <v>93</v>
      </c>
      <c r="D84" s="1470">
        <f t="shared" si="5"/>
        <v>32760</v>
      </c>
      <c r="E84" s="1466">
        <f t="shared" si="8"/>
        <v>0.035</v>
      </c>
      <c r="F84" s="166"/>
      <c r="G84" s="3"/>
      <c r="H84" s="1442"/>
    </row>
    <row r="85">
      <c r="A85" s="312" t="s">
        <v>1114</v>
      </c>
      <c r="B85" s="1432" t="str">
        <f>IFERROR(__xludf.DUMMYFUNCTION("VLOOKUP(A85,IMPORTRANGE(""https://docs.google.com/spreadsheets/d/1oJmkDK37Qizzdaxn4KCwh1BMwdNWuHCx3AGH8BC9yu0/edit?gid=781951868#gid=781951868"",""キャラ!D:F""),3,false)"),"市川 レノ")</f>
        <v>市川 レノ</v>
      </c>
      <c r="C85" s="1475" t="s">
        <v>93</v>
      </c>
      <c r="D85" s="1470">
        <f t="shared" si="5"/>
        <v>32760</v>
      </c>
      <c r="E85" s="1466">
        <f t="shared" si="8"/>
        <v>0.035</v>
      </c>
      <c r="F85" s="166"/>
      <c r="G85" s="3"/>
      <c r="H85" s="1442"/>
    </row>
    <row r="86">
      <c r="A86" s="312" t="s">
        <v>1115</v>
      </c>
      <c r="B86" s="1432" t="str">
        <f>IFERROR(__xludf.DUMMYFUNCTION("VLOOKUP(A86,IMPORTRANGE(""https://docs.google.com/spreadsheets/d/1oJmkDK37Qizzdaxn4KCwh1BMwdNWuHCx3AGH8BC9yu0/edit?gid=781951868#gid=781951868"",""キャラ!D:F""),3,false)"),"東 日万凛")</f>
        <v>東 日万凛</v>
      </c>
      <c r="C86" s="1475" t="s">
        <v>93</v>
      </c>
      <c r="D86" s="1470">
        <f t="shared" si="5"/>
        <v>32760</v>
      </c>
      <c r="E86" s="1466">
        <f t="shared" si="8"/>
        <v>0.035</v>
      </c>
      <c r="F86" s="166"/>
      <c r="G86" s="3"/>
      <c r="H86" s="1442"/>
    </row>
    <row r="87">
      <c r="A87" s="312" t="s">
        <v>1116</v>
      </c>
      <c r="B87" s="1432" t="str">
        <f>IFERROR(__xludf.DUMMYFUNCTION("VLOOKUP(A87,IMPORTRANGE(""https://docs.google.com/spreadsheets/d/1oJmkDK37Qizzdaxn4KCwh1BMwdNWuHCx3AGH8BC9yu0/edit?gid=781951868#gid=781951868"",""キャラ!D:F""),3,false)"),"駿河 朱々")</f>
        <v>駿河 朱々</v>
      </c>
      <c r="C87" s="1475" t="s">
        <v>93</v>
      </c>
      <c r="D87" s="1470">
        <f t="shared" si="5"/>
        <v>32760</v>
      </c>
      <c r="E87" s="1466">
        <f t="shared" si="8"/>
        <v>0.035</v>
      </c>
      <c r="F87" s="166"/>
      <c r="G87" s="3"/>
      <c r="H87" s="1442"/>
    </row>
    <row r="88">
      <c r="A88" s="312" t="s">
        <v>1117</v>
      </c>
      <c r="B88" s="1432" t="str">
        <f>IFERROR(__xludf.DUMMYFUNCTION("VLOOKUP(A88,IMPORTRANGE(""https://docs.google.com/spreadsheets/d/1oJmkDK37Qizzdaxn4KCwh1BMwdNWuHCx3AGH8BC9yu0/edit?gid=781951868#gid=781951868"",""キャラ!D:F""),3,false)"),"ライドウ")</f>
        <v>ライドウ</v>
      </c>
      <c r="C88" s="1475" t="s">
        <v>93</v>
      </c>
      <c r="D88" s="1470">
        <f t="shared" si="5"/>
        <v>32760</v>
      </c>
      <c r="E88" s="1466">
        <f t="shared" si="8"/>
        <v>0.035</v>
      </c>
      <c r="F88" s="166"/>
      <c r="G88" s="3"/>
      <c r="H88" s="1442"/>
    </row>
    <row r="89">
      <c r="A89" s="312" t="s">
        <v>336</v>
      </c>
      <c r="B89" s="1432" t="str">
        <f>IFERROR(__xludf.DUMMYFUNCTION("VLOOKUP(A89,IMPORTRANGE(""https://docs.google.com/spreadsheets/d/1oJmkDK37Qizzdaxn4KCwh1BMwdNWuHCx3AGH8BC9yu0/edit?gid=781951868#gid=781951868"",""キャラ!D:F""),3,false)"),"山田浅ェ門 仙汰")</f>
        <v>山田浅ェ門 仙汰</v>
      </c>
      <c r="C89" s="1475" t="s">
        <v>93</v>
      </c>
      <c r="D89" s="1470">
        <f t="shared" si="5"/>
        <v>32760</v>
      </c>
      <c r="E89" s="1466">
        <f t="shared" si="8"/>
        <v>0.035</v>
      </c>
      <c r="F89" s="166"/>
      <c r="G89" s="3"/>
      <c r="H89" s="1442"/>
    </row>
    <row r="90">
      <c r="A90" s="312" t="s">
        <v>1118</v>
      </c>
      <c r="B90" s="1432" t="str">
        <f>IFERROR(__xludf.DUMMYFUNCTION("VLOOKUP(A90,IMPORTRANGE(""https://docs.google.com/spreadsheets/d/1oJmkDK37Qizzdaxn4KCwh1BMwdNWuHCx3AGH8BC9yu0/edit?gid=781951868#gid=781951868"",""キャラ!D:F""),3,false)"),"越谷 仁美")</f>
        <v>越谷 仁美</v>
      </c>
      <c r="C90" s="1475" t="s">
        <v>93</v>
      </c>
      <c r="D90" s="1470">
        <f t="shared" si="5"/>
        <v>32760</v>
      </c>
      <c r="E90" s="1466">
        <f t="shared" si="8"/>
        <v>0.035</v>
      </c>
      <c r="F90" s="166"/>
      <c r="G90" s="3"/>
      <c r="H90" s="1442"/>
    </row>
    <row r="91">
      <c r="A91" s="312" t="s">
        <v>1119</v>
      </c>
      <c r="B91" s="1432" t="str">
        <f>IFERROR(__xludf.DUMMYFUNCTION("VLOOKUP(A91,IMPORTRANGE(""https://docs.google.com/spreadsheets/d/1oJmkDK37Qizzdaxn4KCwh1BMwdNWuHCx3AGH8BC9yu0/edit?gid=781951868#gid=781951868"",""キャラ!D:F""),3,false)"),"小舟 澪")</f>
        <v>小舟 澪</v>
      </c>
      <c r="C91" s="1475" t="s">
        <v>93</v>
      </c>
      <c r="D91" s="1470">
        <f t="shared" si="5"/>
        <v>32760</v>
      </c>
      <c r="E91" s="1466">
        <f t="shared" si="8"/>
        <v>0.035</v>
      </c>
      <c r="F91" s="168"/>
      <c r="G91" s="3"/>
      <c r="H91" s="1442"/>
    </row>
    <row r="92">
      <c r="A92" s="312" t="s">
        <v>1120</v>
      </c>
      <c r="B92" s="1432" t="str">
        <f>IFERROR(__xludf.DUMMYFUNCTION("VLOOKUP(A92,IMPORTRANGE(""https://docs.google.com/spreadsheets/d/1oJmkDK37Qizzdaxn4KCwh1BMwdNWuHCx3AGH8BC9yu0/edit?gid=781951868#gid=781951868"",""キャラ!D:F""),3,false)"),"佐々木")</f>
        <v>佐々木</v>
      </c>
      <c r="C92" s="1476" t="s">
        <v>931</v>
      </c>
      <c r="D92" s="1470">
        <f t="shared" si="5"/>
        <v>54080</v>
      </c>
      <c r="E92" s="1466">
        <f t="shared" ref="E92:E100" si="9">IFERROR(rounddown($F$92/$C$54,5),"0%")</f>
        <v>0.05777</v>
      </c>
      <c r="F92" s="1467">
        <v>0.52</v>
      </c>
      <c r="G92" s="3"/>
      <c r="H92" s="1442"/>
    </row>
    <row r="93">
      <c r="A93" s="312" t="s">
        <v>1121</v>
      </c>
      <c r="B93" s="1432" t="str">
        <f>IFERROR(__xludf.DUMMYFUNCTION("VLOOKUP(A93,IMPORTRANGE(""https://docs.google.com/spreadsheets/d/1oJmkDK37Qizzdaxn4KCwh1BMwdNWuHCx3AGH8BC9yu0/edit?gid=781951868#gid=781951868"",""キャラ!D:F""),3,false)"),"文蔵")</f>
        <v>文蔵</v>
      </c>
      <c r="C93" s="1476" t="s">
        <v>931</v>
      </c>
      <c r="D93" s="1470">
        <f t="shared" si="5"/>
        <v>54080</v>
      </c>
      <c r="E93" s="1466">
        <f t="shared" si="9"/>
        <v>0.05777</v>
      </c>
      <c r="F93" s="166"/>
      <c r="G93" s="3"/>
      <c r="H93" s="1442"/>
    </row>
    <row r="94">
      <c r="A94" s="312" t="s">
        <v>1122</v>
      </c>
      <c r="B94" s="1432" t="str">
        <f>IFERROR(__xludf.DUMMYFUNCTION("VLOOKUP(A94,IMPORTRANGE(""https://docs.google.com/spreadsheets/d/1oJmkDK37Qizzdaxn4KCwh1BMwdNWuHCx3AGH8BC9yu0/edit?gid=781951868#gid=781951868"",""キャラ!D:F""),3,false)"),"リコピン")</f>
        <v>リコピン</v>
      </c>
      <c r="C94" s="1476" t="s">
        <v>931</v>
      </c>
      <c r="D94" s="1470">
        <f t="shared" si="5"/>
        <v>54080</v>
      </c>
      <c r="E94" s="1466">
        <f t="shared" si="9"/>
        <v>0.05777</v>
      </c>
      <c r="F94" s="166"/>
      <c r="G94" s="3"/>
      <c r="H94" s="1442"/>
    </row>
    <row r="95">
      <c r="A95" s="312" t="s">
        <v>1123</v>
      </c>
      <c r="B95" s="1432" t="str">
        <f>IFERROR(__xludf.DUMMYFUNCTION("VLOOKUP(A95,IMPORTRANGE(""https://docs.google.com/spreadsheets/d/1oJmkDK37Qizzdaxn4KCwh1BMwdNWuHCx3AGH8BC9yu0/edit?gid=781951868#gid=781951868"",""キャラ!D:F""),3,false)"),"一色 都々丸")</f>
        <v>一色 都々丸</v>
      </c>
      <c r="C95" s="1476" t="s">
        <v>931</v>
      </c>
      <c r="D95" s="1470">
        <f t="shared" si="5"/>
        <v>54080</v>
      </c>
      <c r="E95" s="1466">
        <f t="shared" si="9"/>
        <v>0.05777</v>
      </c>
      <c r="F95" s="166"/>
      <c r="G95" s="3"/>
      <c r="H95" s="1442"/>
    </row>
    <row r="96">
      <c r="A96" s="312" t="s">
        <v>1124</v>
      </c>
      <c r="B96" s="1432" t="str">
        <f>IFERROR(__xludf.DUMMYFUNCTION("VLOOKUP(A96,IMPORTRANGE(""https://docs.google.com/spreadsheets/d/1oJmkDK37Qizzdaxn4KCwh1BMwdNWuHCx3AGH8BC9yu0/edit?gid=781951868#gid=781951868"",""キャラ!D:F""),3,false)"),"オカルン")</f>
        <v>オカルン</v>
      </c>
      <c r="C96" s="1476" t="s">
        <v>931</v>
      </c>
      <c r="D96" s="1470">
        <f t="shared" si="5"/>
        <v>54080</v>
      </c>
      <c r="E96" s="1466">
        <f t="shared" si="9"/>
        <v>0.05777</v>
      </c>
      <c r="F96" s="166"/>
      <c r="G96" s="3"/>
      <c r="H96" s="1442"/>
    </row>
    <row r="97">
      <c r="A97" s="312" t="s">
        <v>1125</v>
      </c>
      <c r="B97" s="1432" t="str">
        <f>IFERROR(__xludf.DUMMYFUNCTION("VLOOKUP(A97,IMPORTRANGE(""https://docs.google.com/spreadsheets/d/1oJmkDK37Qizzdaxn4KCwh1BMwdNWuHCx3AGH8BC9yu0/edit?gid=781951868#gid=781951868"",""キャラ!D:F""),3,false)"),"デンジ")</f>
        <v>デンジ</v>
      </c>
      <c r="C97" s="1476" t="s">
        <v>931</v>
      </c>
      <c r="D97" s="1470">
        <f t="shared" si="5"/>
        <v>54080</v>
      </c>
      <c r="E97" s="1466">
        <f t="shared" si="9"/>
        <v>0.05777</v>
      </c>
      <c r="F97" s="166"/>
      <c r="G97" s="3"/>
      <c r="H97" s="1442"/>
    </row>
    <row r="98">
      <c r="A98" s="312" t="s">
        <v>1126</v>
      </c>
      <c r="B98" s="1432" t="str">
        <f>IFERROR(__xludf.DUMMYFUNCTION("VLOOKUP(A98,IMPORTRANGE(""https://docs.google.com/spreadsheets/d/1oJmkDK37Qizzdaxn4KCwh1BMwdNWuHCx3AGH8BC9yu0/edit?gid=781951868#gid=781951868"",""キャラ!D:F""),3,false)"),"日比野 カフカ")</f>
        <v>日比野 カフカ</v>
      </c>
      <c r="C98" s="1476" t="s">
        <v>931</v>
      </c>
      <c r="D98" s="1470">
        <f t="shared" si="5"/>
        <v>54080</v>
      </c>
      <c r="E98" s="1466">
        <f t="shared" si="9"/>
        <v>0.05777</v>
      </c>
      <c r="F98" s="166"/>
      <c r="G98" s="3"/>
      <c r="H98" s="3"/>
    </row>
    <row r="99">
      <c r="A99" s="312" t="s">
        <v>1127</v>
      </c>
      <c r="B99" s="1432" t="str">
        <f>IFERROR(__xludf.DUMMYFUNCTION("VLOOKUP(A99,IMPORTRANGE(""https://docs.google.com/spreadsheets/d/1oJmkDK37Qizzdaxn4KCwh1BMwdNWuHCx3AGH8BC9yu0/edit?gid=781951868#gid=781951868"",""キャラ!D:F""),3,false)"),"和倉 優希")</f>
        <v>和倉 優希</v>
      </c>
      <c r="C99" s="1476" t="s">
        <v>931</v>
      </c>
      <c r="D99" s="1470">
        <f t="shared" si="5"/>
        <v>54080</v>
      </c>
      <c r="E99" s="1466">
        <f t="shared" si="9"/>
        <v>0.05777</v>
      </c>
      <c r="F99" s="166"/>
      <c r="G99" s="3"/>
      <c r="H99" s="3"/>
    </row>
    <row r="100">
      <c r="A100" s="312" t="s">
        <v>1128</v>
      </c>
      <c r="B100" s="1432" t="str">
        <f>IFERROR(__xludf.DUMMYFUNCTION("VLOOKUP(A100,IMPORTRANGE(""https://docs.google.com/spreadsheets/d/1oJmkDK37Qizzdaxn4KCwh1BMwdNWuHCx3AGH8BC9yu0/edit?gid=781951868#gid=781951868"",""キャラ!D:F""),3,false)"),"網代 慎平")</f>
        <v>網代 慎平</v>
      </c>
      <c r="C100" s="1476" t="s">
        <v>931</v>
      </c>
      <c r="D100" s="1470">
        <f t="shared" si="5"/>
        <v>54080</v>
      </c>
      <c r="E100" s="1466">
        <f t="shared" si="9"/>
        <v>0.05777</v>
      </c>
      <c r="F100" s="168"/>
      <c r="G100" s="3"/>
      <c r="H100" s="3"/>
    </row>
    <row r="101">
      <c r="A101" s="211"/>
      <c r="B101" s="211"/>
      <c r="C101" s="211"/>
      <c r="D101" s="3"/>
      <c r="E101" s="1477">
        <f t="shared" ref="E101:F101" si="10">sum(E59:E100)</f>
        <v>0.99983</v>
      </c>
      <c r="F101" s="1478">
        <f t="shared" si="10"/>
        <v>1</v>
      </c>
      <c r="G101" s="3"/>
      <c r="H101" s="3"/>
    </row>
    <row r="102">
      <c r="A102" s="211"/>
      <c r="B102" s="211"/>
      <c r="C102" s="211"/>
      <c r="D102" s="3"/>
      <c r="E102" s="1479"/>
      <c r="F102" s="1480"/>
      <c r="G102" s="3"/>
      <c r="H102" s="3"/>
    </row>
    <row r="103">
      <c r="A103" s="1439" t="s">
        <v>1129</v>
      </c>
      <c r="B103" s="1481"/>
      <c r="C103" s="1481"/>
      <c r="D103" s="1440"/>
      <c r="E103" s="1482"/>
      <c r="F103" s="1483"/>
      <c r="G103" s="1440"/>
      <c r="H103" s="1441"/>
    </row>
    <row r="104">
      <c r="A104" s="211"/>
      <c r="B104" s="211"/>
      <c r="C104" s="211"/>
      <c r="D104" s="3"/>
      <c r="E104" s="1479"/>
      <c r="F104" s="1480"/>
      <c r="G104" s="3"/>
      <c r="H104" s="1442"/>
    </row>
    <row r="105">
      <c r="A105" s="211"/>
      <c r="B105" s="1484" t="s">
        <v>1081</v>
      </c>
      <c r="C105" s="1484" t="s">
        <v>1082</v>
      </c>
      <c r="D105" s="1443" t="s">
        <v>1083</v>
      </c>
      <c r="E105" s="1485" t="s">
        <v>1084</v>
      </c>
      <c r="F105" s="1480"/>
      <c r="G105" s="3"/>
      <c r="H105" s="1442"/>
    </row>
    <row r="106">
      <c r="A106" s="211" t="s">
        <v>1085</v>
      </c>
      <c r="B106" s="1445">
        <v>0.0075</v>
      </c>
      <c r="C106" s="1455">
        <f t="shared" ref="C106:C110" si="11">countif($C$116:$C$148,A106)</f>
        <v>1</v>
      </c>
      <c r="D106" s="1447">
        <f t="shared" ref="D106:D110" si="12">$D$112*B106</f>
        <v>175500</v>
      </c>
      <c r="E106" s="1448">
        <f t="shared" ref="E106:E110" si="13">IFERROR(D106/C106,"0")</f>
        <v>175500</v>
      </c>
      <c r="F106" s="1480"/>
      <c r="G106" s="3"/>
      <c r="H106" s="1442"/>
    </row>
    <row r="107">
      <c r="A107" s="211" t="s">
        <v>84</v>
      </c>
      <c r="B107" s="1449">
        <v>0.0225</v>
      </c>
      <c r="C107" s="1455">
        <f t="shared" si="11"/>
        <v>12</v>
      </c>
      <c r="D107" s="1447">
        <f t="shared" si="12"/>
        <v>526500</v>
      </c>
      <c r="E107" s="1448">
        <f t="shared" si="13"/>
        <v>43875</v>
      </c>
      <c r="F107" s="1480"/>
      <c r="G107" s="3"/>
      <c r="H107" s="1442"/>
    </row>
    <row r="108">
      <c r="A108" s="211" t="s">
        <v>1086</v>
      </c>
      <c r="B108" s="1450">
        <v>0.015</v>
      </c>
      <c r="C108" s="1455">
        <f t="shared" si="11"/>
        <v>1</v>
      </c>
      <c r="D108" s="1447">
        <f t="shared" si="12"/>
        <v>351000</v>
      </c>
      <c r="E108" s="1448">
        <f t="shared" si="13"/>
        <v>351000</v>
      </c>
      <c r="F108" s="1480"/>
      <c r="G108" s="3"/>
      <c r="H108" s="1442"/>
    </row>
    <row r="109">
      <c r="A109" s="211" t="s">
        <v>88</v>
      </c>
      <c r="B109" s="1451">
        <v>0.085</v>
      </c>
      <c r="C109" s="1455">
        <f t="shared" si="11"/>
        <v>9</v>
      </c>
      <c r="D109" s="1447">
        <f t="shared" si="12"/>
        <v>1989000</v>
      </c>
      <c r="E109" s="1448">
        <f t="shared" si="13"/>
        <v>221000</v>
      </c>
      <c r="F109" s="1480"/>
      <c r="G109" s="3"/>
      <c r="H109" s="1442"/>
    </row>
    <row r="110">
      <c r="A110" s="211" t="s">
        <v>93</v>
      </c>
      <c r="B110" s="1449">
        <v>0.87</v>
      </c>
      <c r="C110" s="1455">
        <f t="shared" si="11"/>
        <v>10</v>
      </c>
      <c r="D110" s="1447">
        <f t="shared" si="12"/>
        <v>20358000</v>
      </c>
      <c r="E110" s="1448">
        <f t="shared" si="13"/>
        <v>2035800</v>
      </c>
      <c r="F110" s="1480"/>
      <c r="G110" s="3"/>
      <c r="H110" s="1442"/>
    </row>
    <row r="111">
      <c r="A111" s="1486"/>
      <c r="B111" s="1487"/>
      <c r="C111" s="211"/>
      <c r="D111" s="1488"/>
      <c r="E111" s="1489"/>
      <c r="F111" s="1480"/>
      <c r="G111" s="3"/>
      <c r="H111" s="1442"/>
    </row>
    <row r="112">
      <c r="A112" s="1455" t="s">
        <v>987</v>
      </c>
      <c r="B112" s="1456">
        <f t="shared" ref="B112:C112" si="14">sum(B106:B111)</f>
        <v>1</v>
      </c>
      <c r="C112" s="1490">
        <f t="shared" si="14"/>
        <v>33</v>
      </c>
      <c r="D112" s="1458">
        <v>2.34E7</v>
      </c>
      <c r="E112" s="1479"/>
      <c r="F112" s="1480"/>
      <c r="G112" s="3"/>
      <c r="H112" s="1442"/>
    </row>
    <row r="113">
      <c r="A113" s="211"/>
      <c r="B113" s="211"/>
      <c r="C113" s="1455">
        <f>COUNTA(C116:C148)</f>
        <v>33</v>
      </c>
      <c r="D113" s="3"/>
      <c r="E113" s="1479"/>
      <c r="F113" s="1480"/>
      <c r="G113" s="3"/>
      <c r="H113" s="1442"/>
    </row>
    <row r="114">
      <c r="A114" s="211"/>
      <c r="B114" s="211"/>
      <c r="C114" s="211"/>
      <c r="D114" s="3"/>
      <c r="E114" s="1479"/>
      <c r="F114" s="1480"/>
      <c r="G114" s="3"/>
      <c r="H114" s="1442"/>
    </row>
    <row r="115">
      <c r="A115" s="1459" t="s">
        <v>76</v>
      </c>
      <c r="B115" s="1459" t="s">
        <v>77</v>
      </c>
      <c r="C115" s="1459" t="s">
        <v>1130</v>
      </c>
      <c r="D115" s="1491" t="s">
        <v>1087</v>
      </c>
      <c r="E115" s="1492" t="s">
        <v>1088</v>
      </c>
      <c r="F115" s="1493" t="s">
        <v>1089</v>
      </c>
      <c r="G115" s="3"/>
      <c r="H115" s="1442"/>
    </row>
    <row r="116">
      <c r="A116" s="312" t="s">
        <v>330</v>
      </c>
      <c r="B116" s="1432" t="str">
        <f>IFERROR(__xludf.DUMMYFUNCTION("VLOOKUP(A116,IMPORTRANGE(""https://docs.google.com/spreadsheets/d/1oJmkDK37Qizzdaxn4KCwh1BMwdNWuHCx3AGH8BC9yu0/edit?gid=781951868#gid=781951868"",""キャラ!D:F""),3,false)"),"がらんの画眉丸")</f>
        <v>がらんの画眉丸</v>
      </c>
      <c r="C116" s="1464" t="s">
        <v>1085</v>
      </c>
      <c r="D116" s="1494">
        <f>$D$106/$C$106</f>
        <v>175500</v>
      </c>
      <c r="E116" s="1466">
        <f>IFERROR(rounddown(F116/$C$106,5),"0%")</f>
        <v>0.0075</v>
      </c>
      <c r="F116" s="1467">
        <v>0.0075</v>
      </c>
      <c r="G116" s="3"/>
      <c r="H116" s="1442"/>
    </row>
    <row r="117">
      <c r="A117" s="312" t="s">
        <v>1091</v>
      </c>
      <c r="B117" s="1432" t="str">
        <f>IFERROR(__xludf.DUMMYFUNCTION("VLOOKUP(A117,IMPORTRANGE(""https://docs.google.com/spreadsheets/d/1oJmkDK37Qizzdaxn4KCwh1BMwdNWuHCx3AGH8BC9yu0/edit?gid=781951868#gid=781951868"",""キャラ!D:F""),3,false)"),"&lt;黄昏&gt; ロイド")</f>
        <v>&lt;黄昏&gt; ロイド</v>
      </c>
      <c r="C117" s="1468" t="s">
        <v>84</v>
      </c>
      <c r="D117" s="1494">
        <f t="shared" ref="D117:D128" si="15">$D$107/$C$107</f>
        <v>43875</v>
      </c>
      <c r="E117" s="1466">
        <f t="shared" ref="E117:E128" si="16">IFERROR(rounddown($F$117/$C$107,5),"0%")</f>
        <v>0.00187</v>
      </c>
      <c r="F117" s="1467">
        <v>0.0225</v>
      </c>
      <c r="G117" s="3"/>
      <c r="H117" s="1442"/>
    </row>
    <row r="118">
      <c r="A118" s="312" t="s">
        <v>1092</v>
      </c>
      <c r="B118" s="1432" t="str">
        <f>IFERROR(__xludf.DUMMYFUNCTION("VLOOKUP(A118,IMPORTRANGE(""https://docs.google.com/spreadsheets/d/1oJmkDK37Qizzdaxn4KCwh1BMwdNWuHCx3AGH8BC9yu0/edit?gid=781951868#gid=781951868"",""キャラ!D:F""),3,false)"),"&lt;いばら姫&gt; ヨル")</f>
        <v>&lt;いばら姫&gt; ヨル</v>
      </c>
      <c r="C118" s="1468" t="s">
        <v>84</v>
      </c>
      <c r="D118" s="1494">
        <f t="shared" si="15"/>
        <v>43875</v>
      </c>
      <c r="E118" s="1466">
        <f t="shared" si="16"/>
        <v>0.00187</v>
      </c>
      <c r="F118" s="166"/>
      <c r="G118" s="3"/>
      <c r="H118" s="1442"/>
    </row>
    <row r="119">
      <c r="A119" s="312" t="s">
        <v>1093</v>
      </c>
      <c r="B119" s="1432" t="str">
        <f>IFERROR(__xludf.DUMMYFUNCTION("VLOOKUP(A119,IMPORTRANGE(""https://docs.google.com/spreadsheets/d/1oJmkDK37Qizzdaxn4KCwh1BMwdNWuHCx3AGH8BC9yu0/edit?gid=781951868#gid=781951868"",""キャラ!D:F""),3,false)"),"わくわく アーニャ")</f>
        <v>わくわく アーニャ</v>
      </c>
      <c r="C119" s="1468" t="s">
        <v>84</v>
      </c>
      <c r="D119" s="1494">
        <f t="shared" si="15"/>
        <v>43875</v>
      </c>
      <c r="E119" s="1466">
        <f t="shared" si="16"/>
        <v>0.00187</v>
      </c>
      <c r="F119" s="166"/>
      <c r="G119" s="3"/>
      <c r="H119" s="1442"/>
    </row>
    <row r="120">
      <c r="A120" s="312" t="s">
        <v>1094</v>
      </c>
      <c r="B120" s="1432" t="str">
        <f>IFERROR(__xludf.DUMMYFUNCTION("VLOOKUP(A120,IMPORTRANGE(""https://docs.google.com/spreadsheets/d/1oJmkDK37Qizzdaxn4KCwh1BMwdNWuHCx3AGH8BC9yu0/edit?gid=781951868#gid=781951868"",""キャラ!D:F""),3,false)"),"ターボババアの霊力 オカルン")</f>
        <v>ターボババアの霊力 オカルン</v>
      </c>
      <c r="C120" s="1468" t="s">
        <v>84</v>
      </c>
      <c r="D120" s="1494">
        <f t="shared" si="15"/>
        <v>43875</v>
      </c>
      <c r="E120" s="1466">
        <f t="shared" si="16"/>
        <v>0.00187</v>
      </c>
      <c r="F120" s="166"/>
      <c r="G120" s="3"/>
      <c r="H120" s="1442"/>
    </row>
    <row r="121">
      <c r="A121" s="312" t="s">
        <v>1095</v>
      </c>
      <c r="B121" s="1432" t="str">
        <f>IFERROR(__xludf.DUMMYFUNCTION("VLOOKUP(A121,IMPORTRANGE(""https://docs.google.com/spreadsheets/d/1oJmkDK37Qizzdaxn4KCwh1BMwdNWuHCx3AGH8BC9yu0/edit?gid=781951868#gid=781951868"",""キャラ!D:F""),3,false)"),"囚われの王女 姫様")</f>
        <v>囚われの王女 姫様</v>
      </c>
      <c r="C121" s="1468" t="s">
        <v>84</v>
      </c>
      <c r="D121" s="1494">
        <f t="shared" si="15"/>
        <v>43875</v>
      </c>
      <c r="E121" s="1466">
        <f t="shared" si="16"/>
        <v>0.00187</v>
      </c>
      <c r="F121" s="166"/>
      <c r="G121" s="3"/>
      <c r="H121" s="1442"/>
    </row>
    <row r="122">
      <c r="A122" s="312" t="s">
        <v>1096</v>
      </c>
      <c r="B122" s="1432" t="str">
        <f>IFERROR(__xludf.DUMMYFUNCTION("VLOOKUP(A122,IMPORTRANGE(""https://docs.google.com/spreadsheets/d/1oJmkDK37Qizzdaxn4KCwh1BMwdNWuHCx3AGH8BC9yu0/edit?gid=781951868#gid=781951868"",""キャラ!D:F""),3,false)"),"悪魔が恐れる悪魔 チェンソーマン")</f>
        <v>悪魔が恐れる悪魔 チェンソーマン</v>
      </c>
      <c r="C122" s="1468" t="s">
        <v>84</v>
      </c>
      <c r="D122" s="1494">
        <f t="shared" si="15"/>
        <v>43875</v>
      </c>
      <c r="E122" s="1466">
        <f t="shared" si="16"/>
        <v>0.00187</v>
      </c>
      <c r="F122" s="166"/>
      <c r="G122" s="3"/>
      <c r="H122" s="1442"/>
    </row>
    <row r="123">
      <c r="A123" s="312" t="s">
        <v>1097</v>
      </c>
      <c r="B123" s="1432" t="str">
        <f>IFERROR(__xludf.DUMMYFUNCTION("VLOOKUP(A123,IMPORTRANGE(""https://docs.google.com/spreadsheets/d/1oJmkDK37Qizzdaxn4KCwh1BMwdNWuHCx3AGH8BC9yu0/edit?gid=781951868#gid=781951868"",""キャラ!D:F""),3,false)"),"隠された英雄の姿 怪獣８号")</f>
        <v>隠された英雄の姿 怪獣８号</v>
      </c>
      <c r="C123" s="1468" t="s">
        <v>84</v>
      </c>
      <c r="D123" s="1494">
        <f t="shared" si="15"/>
        <v>43875</v>
      </c>
      <c r="E123" s="1466">
        <f t="shared" si="16"/>
        <v>0.00187</v>
      </c>
      <c r="F123" s="166"/>
      <c r="G123" s="3"/>
      <c r="H123" s="1442"/>
    </row>
    <row r="124">
      <c r="A124" s="312" t="s">
        <v>1098</v>
      </c>
      <c r="B124" s="1432" t="str">
        <f>IFERROR(__xludf.DUMMYFUNCTION("VLOOKUP(A124,IMPORTRANGE(""https://docs.google.com/spreadsheets/d/1oJmkDK37Qizzdaxn4KCwh1BMwdNWuHCx3AGH8BC9yu0/edit?gid=781951868#gid=781951868"",""キャラ!D:F""),3,false)"),"リリエルに捧ぐ愛 天乃 リリサ")</f>
        <v>リリエルに捧ぐ愛 天乃 リリサ</v>
      </c>
      <c r="C124" s="1468" t="s">
        <v>84</v>
      </c>
      <c r="D124" s="1494">
        <f t="shared" si="15"/>
        <v>43875</v>
      </c>
      <c r="E124" s="1466">
        <f t="shared" si="16"/>
        <v>0.00187</v>
      </c>
      <c r="F124" s="166"/>
      <c r="G124" s="3"/>
      <c r="H124" s="1442"/>
    </row>
    <row r="125">
      <c r="A125" s="312" t="s">
        <v>1099</v>
      </c>
      <c r="B125" s="1432" t="str">
        <f>IFERROR(__xludf.DUMMYFUNCTION("VLOOKUP(A125,IMPORTRANGE(""https://docs.google.com/spreadsheets/d/1oJmkDK37Qizzdaxn4KCwh1BMwdNWuHCx3AGH8BC9yu0/edit?gid=781951868#gid=781951868"",""キャラ!D:F""),3,false)"),"コスプレに託す乙女心 橘 美花莉")</f>
        <v>コスプレに託す乙女心 橘 美花莉</v>
      </c>
      <c r="C125" s="1468" t="s">
        <v>84</v>
      </c>
      <c r="D125" s="1494">
        <f t="shared" si="15"/>
        <v>43875</v>
      </c>
      <c r="E125" s="1466">
        <f t="shared" si="16"/>
        <v>0.00187</v>
      </c>
      <c r="F125" s="166"/>
      <c r="G125" s="3"/>
      <c r="H125" s="1442"/>
    </row>
    <row r="126">
      <c r="A126" s="312" t="s">
        <v>1100</v>
      </c>
      <c r="B126" s="1432" t="str">
        <f>IFERROR(__xludf.DUMMYFUNCTION("VLOOKUP(A126,IMPORTRANGE(""https://docs.google.com/spreadsheets/d/1oJmkDK37Qizzdaxn4KCwh1BMwdNWuHCx3AGH8BC9yu0/edit?gid=781951868#gid=781951868"",""キャラ!D:F""),3,false)"),"誇り高き魔都の剣姫 羽前 京香")</f>
        <v>誇り高き魔都の剣姫 羽前 京香</v>
      </c>
      <c r="C126" s="1468" t="s">
        <v>84</v>
      </c>
      <c r="D126" s="1494">
        <f t="shared" si="15"/>
        <v>43875</v>
      </c>
      <c r="E126" s="1466">
        <f t="shared" si="16"/>
        <v>0.00187</v>
      </c>
      <c r="F126" s="166"/>
      <c r="G126" s="3"/>
      <c r="H126" s="1442"/>
    </row>
    <row r="127">
      <c r="A127" s="312" t="s">
        <v>1101</v>
      </c>
      <c r="B127" s="1432" t="str">
        <f>IFERROR(__xludf.DUMMYFUNCTION("VLOOKUP(A127,IMPORTRANGE(""https://docs.google.com/spreadsheets/d/1oJmkDK37Qizzdaxn4KCwh1BMwdNWuHCx3AGH8BC9yu0/edit?gid=781951868#gid=781951868"",""キャラ!D:F""),3,false)"),"新人魔法少女 桜木 カナ")</f>
        <v>新人魔法少女 桜木 カナ</v>
      </c>
      <c r="C127" s="1468" t="s">
        <v>84</v>
      </c>
      <c r="D127" s="1494">
        <f t="shared" si="15"/>
        <v>43875</v>
      </c>
      <c r="E127" s="1466">
        <f t="shared" si="16"/>
        <v>0.00187</v>
      </c>
      <c r="F127" s="166"/>
      <c r="G127" s="3"/>
      <c r="H127" s="1442"/>
    </row>
    <row r="128">
      <c r="A128" s="312" t="s">
        <v>1102</v>
      </c>
      <c r="B128" s="1432" t="str">
        <f>IFERROR(__xludf.DUMMYFUNCTION("VLOOKUP(A128,IMPORTRANGE(""https://docs.google.com/spreadsheets/d/1oJmkDK37Qizzdaxn4KCwh1BMwdNWuHCx3AGH8BC9yu0/edit?gid=781951868#gid=781951868"",""キャラ!D:F""),3,false)"),"影のウシオ 小舟 潮")</f>
        <v>影のウシオ 小舟 潮</v>
      </c>
      <c r="C128" s="1468" t="s">
        <v>84</v>
      </c>
      <c r="D128" s="1494">
        <f t="shared" si="15"/>
        <v>43875</v>
      </c>
      <c r="E128" s="1466">
        <f t="shared" si="16"/>
        <v>0.00187</v>
      </c>
      <c r="F128" s="168"/>
      <c r="G128" s="3"/>
      <c r="H128" s="1442"/>
    </row>
    <row r="129">
      <c r="A129" s="312" t="s">
        <v>86</v>
      </c>
      <c r="B129" s="1432" t="str">
        <f>IFERROR(__xludf.DUMMYFUNCTION("VLOOKUP(A129,IMPORTRANGE(""https://docs.google.com/spreadsheets/d/1oJmkDK37Qizzdaxn4KCwh1BMwdNWuHCx3AGH8BC9yu0/edit?gid=781951868#gid=781951868"",""キャラ!D:F""),3,false)"),"山田浅ェ門 桐馬")</f>
        <v>山田浅ェ門 桐馬</v>
      </c>
      <c r="C129" s="1471" t="s">
        <v>1086</v>
      </c>
      <c r="D129" s="1494">
        <f>$D$108/$C$108</f>
        <v>351000</v>
      </c>
      <c r="E129" s="1466">
        <f>IFERROR(rounddown($F$129/$C$108,5),"0%")</f>
        <v>0.015</v>
      </c>
      <c r="F129" s="1495">
        <v>0.015</v>
      </c>
      <c r="G129" s="3"/>
      <c r="H129" s="1442"/>
    </row>
    <row r="130">
      <c r="A130" s="1473" t="s">
        <v>1103</v>
      </c>
      <c r="B130" s="1432" t="str">
        <f>IFERROR(__xludf.DUMMYFUNCTION("VLOOKUP(A130,IMPORTRANGE(""https://docs.google.com/spreadsheets/d/1oJmkDK37Qizzdaxn4KCwh1BMwdNWuHCx3AGH8BC9yu0/edit?gid=781951868#gid=781951868"",""キャラ!D:F""),3,false)"),"モモ")</f>
        <v>モモ</v>
      </c>
      <c r="C130" s="1474" t="s">
        <v>88</v>
      </c>
      <c r="D130" s="1494">
        <f t="shared" ref="D130:D138" si="17">$D$109/$C$109</f>
        <v>221000</v>
      </c>
      <c r="E130" s="1466">
        <f t="shared" ref="E130:E138" si="18">IFERROR(rounddown($F$130/$C$109,5),"0%")</f>
        <v>0.00944</v>
      </c>
      <c r="F130" s="1495">
        <v>0.085</v>
      </c>
      <c r="G130" s="3"/>
      <c r="H130" s="1442"/>
    </row>
    <row r="131">
      <c r="A131" s="1473" t="s">
        <v>1104</v>
      </c>
      <c r="B131" s="1432" t="str">
        <f>IFERROR(__xludf.DUMMYFUNCTION("VLOOKUP(A131,IMPORTRANGE(""https://docs.google.com/spreadsheets/d/1oJmkDK37Qizzdaxn4KCwh1BMwdNWuHCx3AGH8BC9yu0/edit?gid=781951868#gid=781951868"",""キャラ!D:F""),3,false)"),"早川 アキ")</f>
        <v>早川 アキ</v>
      </c>
      <c r="C131" s="1474" t="s">
        <v>88</v>
      </c>
      <c r="D131" s="1494">
        <f t="shared" si="17"/>
        <v>221000</v>
      </c>
      <c r="E131" s="1466">
        <f t="shared" si="18"/>
        <v>0.00944</v>
      </c>
      <c r="F131" s="166"/>
      <c r="G131" s="3"/>
      <c r="H131" s="1442"/>
    </row>
    <row r="132">
      <c r="A132" s="1473" t="s">
        <v>1105</v>
      </c>
      <c r="B132" s="1432" t="str">
        <f>IFERROR(__xludf.DUMMYFUNCTION("VLOOKUP(A132,IMPORTRANGE(""https://docs.google.com/spreadsheets/d/1oJmkDK37Qizzdaxn4KCwh1BMwdNWuHCx3AGH8BC9yu0/edit?gid=781951868#gid=781951868"",""キャラ!D:F""),3,false)"),"パワー")</f>
        <v>パワー</v>
      </c>
      <c r="C132" s="1474" t="s">
        <v>88</v>
      </c>
      <c r="D132" s="1494">
        <f t="shared" si="17"/>
        <v>221000</v>
      </c>
      <c r="E132" s="1466">
        <f t="shared" si="18"/>
        <v>0.00944</v>
      </c>
      <c r="F132" s="166"/>
      <c r="G132" s="3"/>
      <c r="H132" s="1442"/>
    </row>
    <row r="133">
      <c r="A133" s="1473" t="s">
        <v>1106</v>
      </c>
      <c r="B133" s="1432" t="str">
        <f>IFERROR(__xludf.DUMMYFUNCTION("VLOOKUP(A133,IMPORTRANGE(""https://docs.google.com/spreadsheets/d/1oJmkDK37Qizzdaxn4KCwh1BMwdNWuHCx3AGH8BC9yu0/edit?gid=781951868#gid=781951868"",""キャラ!D:F""),3,false)"),"四ノ宮 キコル")</f>
        <v>四ノ宮 キコル</v>
      </c>
      <c r="C133" s="1474" t="s">
        <v>88</v>
      </c>
      <c r="D133" s="1494">
        <f t="shared" si="17"/>
        <v>221000</v>
      </c>
      <c r="E133" s="1466">
        <f t="shared" si="18"/>
        <v>0.00944</v>
      </c>
      <c r="F133" s="166"/>
      <c r="G133" s="3"/>
      <c r="H133" s="1442"/>
    </row>
    <row r="134">
      <c r="A134" s="1473" t="s">
        <v>1107</v>
      </c>
      <c r="B134" s="1432" t="str">
        <f>IFERROR(__xludf.DUMMYFUNCTION("VLOOKUP(A134,IMPORTRANGE(""https://docs.google.com/spreadsheets/d/1oJmkDK37Qizzdaxn4KCwh1BMwdNWuHCx3AGH8BC9yu0/edit?gid=781951868#gid=781951868"",""キャラ!D:F""),3,false)"),"鴨乃橋 ロン")</f>
        <v>鴨乃橋 ロン</v>
      </c>
      <c r="C134" s="1474" t="s">
        <v>88</v>
      </c>
      <c r="D134" s="1494">
        <f t="shared" si="17"/>
        <v>221000</v>
      </c>
      <c r="E134" s="1466">
        <f t="shared" si="18"/>
        <v>0.00944</v>
      </c>
      <c r="F134" s="166"/>
      <c r="G134" s="3"/>
      <c r="H134" s="1442"/>
    </row>
    <row r="135">
      <c r="A135" s="1473" t="s">
        <v>1108</v>
      </c>
      <c r="B135" s="1432" t="str">
        <f>IFERROR(__xludf.DUMMYFUNCTION("VLOOKUP(A135,IMPORTRANGE(""https://docs.google.com/spreadsheets/d/1oJmkDK37Qizzdaxn4KCwh1BMwdNWuHCx3AGH8BC9yu0/edit?gid=781951868#gid=781951868"",""キャラ!D:F""),3,false)"),"阿波連 れいな")</f>
        <v>阿波連 れいな</v>
      </c>
      <c r="C135" s="1474" t="s">
        <v>88</v>
      </c>
      <c r="D135" s="1494">
        <f t="shared" si="17"/>
        <v>221000</v>
      </c>
      <c r="E135" s="1466">
        <f t="shared" si="18"/>
        <v>0.00944</v>
      </c>
      <c r="F135" s="166"/>
      <c r="G135" s="3"/>
      <c r="H135" s="1442"/>
    </row>
    <row r="136">
      <c r="A136" s="1473" t="s">
        <v>332</v>
      </c>
      <c r="B136" s="1432" t="str">
        <f>IFERROR(__xludf.DUMMYFUNCTION("VLOOKUP(A136,IMPORTRANGE(""https://docs.google.com/spreadsheets/d/1oJmkDK37Qizzdaxn4KCwh1BMwdNWuHCx3AGH8BC9yu0/edit?gid=781951868#gid=781951868"",""キャラ!D:F""),3,false)"),"山田浅ェ門 佐切")</f>
        <v>山田浅ェ門 佐切</v>
      </c>
      <c r="C136" s="1474" t="s">
        <v>88</v>
      </c>
      <c r="D136" s="1494">
        <f t="shared" si="17"/>
        <v>221000</v>
      </c>
      <c r="E136" s="1466">
        <f t="shared" si="18"/>
        <v>0.00944</v>
      </c>
      <c r="F136" s="166"/>
      <c r="G136" s="3"/>
      <c r="H136" s="1442"/>
    </row>
    <row r="137">
      <c r="A137" s="1473" t="s">
        <v>1109</v>
      </c>
      <c r="B137" s="1432" t="str">
        <f>IFERROR(__xludf.DUMMYFUNCTION("VLOOKUP(A137,IMPORTRANGE(""https://docs.google.com/spreadsheets/d/1oJmkDK37Qizzdaxn4KCwh1BMwdNWuHCx3AGH8BC9yu0/edit?gid=781951868#gid=781951868"",""キャラ!D:F""),3,false)"),"冬木 美波")</f>
        <v>冬木 美波</v>
      </c>
      <c r="C137" s="1474" t="s">
        <v>88</v>
      </c>
      <c r="D137" s="1494">
        <f t="shared" si="17"/>
        <v>221000</v>
      </c>
      <c r="E137" s="1466">
        <f t="shared" si="18"/>
        <v>0.00944</v>
      </c>
      <c r="F137" s="166"/>
      <c r="G137" s="3"/>
      <c r="H137" s="1442"/>
    </row>
    <row r="138">
      <c r="A138" s="1473" t="s">
        <v>1110</v>
      </c>
      <c r="B138" s="1432" t="str">
        <f>IFERROR(__xludf.DUMMYFUNCTION("VLOOKUP(A138,IMPORTRANGE(""https://docs.google.com/spreadsheets/d/1oJmkDK37Qizzdaxn4KCwh1BMwdNWuHCx3AGH8BC9yu0/edit?gid=781951868#gid=781951868"",""キャラ!D:F""),3,false)"),"秋野 沙友理")</f>
        <v>秋野 沙友理</v>
      </c>
      <c r="C138" s="1474" t="s">
        <v>88</v>
      </c>
      <c r="D138" s="1494">
        <f t="shared" si="17"/>
        <v>221000</v>
      </c>
      <c r="E138" s="1466">
        <f t="shared" si="18"/>
        <v>0.00944</v>
      </c>
      <c r="F138" s="166"/>
      <c r="G138" s="3"/>
      <c r="H138" s="1442"/>
    </row>
    <row r="139">
      <c r="A139" s="312" t="s">
        <v>1111</v>
      </c>
      <c r="B139" s="1432" t="str">
        <f>IFERROR(__xludf.DUMMYFUNCTION("VLOOKUP(A139,IMPORTRANGE(""https://docs.google.com/spreadsheets/d/1oJmkDK37Qizzdaxn4KCwh1BMwdNWuHCx3AGH8BC9yu0/edit?gid=781951868#gid=781951868"",""キャラ!D:F""),3,false)"),"トーチャー・トルチュール")</f>
        <v>トーチャー・トルチュール</v>
      </c>
      <c r="C139" s="1475" t="s">
        <v>93</v>
      </c>
      <c r="D139" s="1494">
        <f t="shared" ref="D139:D148" si="19">$D$110/$C$110</f>
        <v>2035800</v>
      </c>
      <c r="E139" s="1466">
        <f t="shared" ref="E139:E148" si="20">IFERROR(rounddown($F$139/$C$110,5),"0%")</f>
        <v>0.087</v>
      </c>
      <c r="F139" s="1467">
        <v>0.87</v>
      </c>
      <c r="G139" s="3"/>
      <c r="H139" s="1442"/>
    </row>
    <row r="140">
      <c r="A140" s="312" t="s">
        <v>1112</v>
      </c>
      <c r="B140" s="1432" t="str">
        <f>IFERROR(__xludf.DUMMYFUNCTION("VLOOKUP(A140,IMPORTRANGE(""https://docs.google.com/spreadsheets/d/1oJmkDK37Qizzdaxn4KCwh1BMwdNWuHCx3AGH8BC9yu0/edit?gid=781951868#gid=781951868"",""キャラ!D:F""),3,false)"),"清峰 葉流火")</f>
        <v>清峰 葉流火</v>
      </c>
      <c r="C140" s="1475" t="s">
        <v>93</v>
      </c>
      <c r="D140" s="1494">
        <f t="shared" si="19"/>
        <v>2035800</v>
      </c>
      <c r="E140" s="1466">
        <f t="shared" si="20"/>
        <v>0.087</v>
      </c>
      <c r="F140" s="166"/>
      <c r="G140" s="3"/>
      <c r="H140" s="1442"/>
    </row>
    <row r="141">
      <c r="A141" s="312" t="s">
        <v>1113</v>
      </c>
      <c r="B141" s="1432" t="str">
        <f>IFERROR(__xludf.DUMMYFUNCTION("VLOOKUP(A141,IMPORTRANGE(""https://docs.google.com/spreadsheets/d/1oJmkDK37Qizzdaxn4KCwh1BMwdNWuHCx3AGH8BC9yu0/edit?gid=781951868#gid=781951868"",""キャラ!D:F""),3,false)"),"要 圭")</f>
        <v>要 圭</v>
      </c>
      <c r="C141" s="1475" t="s">
        <v>93</v>
      </c>
      <c r="D141" s="1494">
        <f t="shared" si="19"/>
        <v>2035800</v>
      </c>
      <c r="E141" s="1466">
        <f t="shared" si="20"/>
        <v>0.087</v>
      </c>
      <c r="F141" s="166"/>
      <c r="G141" s="3"/>
      <c r="H141" s="1442"/>
    </row>
    <row r="142">
      <c r="A142" s="312" t="s">
        <v>1114</v>
      </c>
      <c r="B142" s="1432" t="str">
        <f>IFERROR(__xludf.DUMMYFUNCTION("VLOOKUP(A142,IMPORTRANGE(""https://docs.google.com/spreadsheets/d/1oJmkDK37Qizzdaxn4KCwh1BMwdNWuHCx3AGH8BC9yu0/edit?gid=781951868#gid=781951868"",""キャラ!D:F""),3,false)"),"市川 レノ")</f>
        <v>市川 レノ</v>
      </c>
      <c r="C142" s="1475" t="s">
        <v>93</v>
      </c>
      <c r="D142" s="1494">
        <f t="shared" si="19"/>
        <v>2035800</v>
      </c>
      <c r="E142" s="1466">
        <f t="shared" si="20"/>
        <v>0.087</v>
      </c>
      <c r="F142" s="166"/>
      <c r="G142" s="3"/>
      <c r="H142" s="1442"/>
    </row>
    <row r="143">
      <c r="A143" s="312" t="s">
        <v>1115</v>
      </c>
      <c r="B143" s="1432" t="str">
        <f>IFERROR(__xludf.DUMMYFUNCTION("VLOOKUP(A143,IMPORTRANGE(""https://docs.google.com/spreadsheets/d/1oJmkDK37Qizzdaxn4KCwh1BMwdNWuHCx3AGH8BC9yu0/edit?gid=781951868#gid=781951868"",""キャラ!D:F""),3,false)"),"東 日万凛")</f>
        <v>東 日万凛</v>
      </c>
      <c r="C143" s="1475" t="s">
        <v>93</v>
      </c>
      <c r="D143" s="1494">
        <f t="shared" si="19"/>
        <v>2035800</v>
      </c>
      <c r="E143" s="1466">
        <f t="shared" si="20"/>
        <v>0.087</v>
      </c>
      <c r="F143" s="166"/>
      <c r="G143" s="3"/>
      <c r="H143" s="1442"/>
    </row>
    <row r="144">
      <c r="A144" s="312" t="s">
        <v>1116</v>
      </c>
      <c r="B144" s="1432" t="str">
        <f>IFERROR(__xludf.DUMMYFUNCTION("VLOOKUP(A144,IMPORTRANGE(""https://docs.google.com/spreadsheets/d/1oJmkDK37Qizzdaxn4KCwh1BMwdNWuHCx3AGH8BC9yu0/edit?gid=781951868#gid=781951868"",""キャラ!D:F""),3,false)"),"駿河 朱々")</f>
        <v>駿河 朱々</v>
      </c>
      <c r="C144" s="1475" t="s">
        <v>93</v>
      </c>
      <c r="D144" s="1494">
        <f t="shared" si="19"/>
        <v>2035800</v>
      </c>
      <c r="E144" s="1466">
        <f t="shared" si="20"/>
        <v>0.087</v>
      </c>
      <c r="F144" s="166"/>
      <c r="G144" s="3"/>
      <c r="H144" s="1442"/>
    </row>
    <row r="145">
      <c r="A145" s="312" t="s">
        <v>1117</v>
      </c>
      <c r="B145" s="1432" t="str">
        <f>IFERROR(__xludf.DUMMYFUNCTION("VLOOKUP(A145,IMPORTRANGE(""https://docs.google.com/spreadsheets/d/1oJmkDK37Qizzdaxn4KCwh1BMwdNWuHCx3AGH8BC9yu0/edit?gid=781951868#gid=781951868"",""キャラ!D:F""),3,false)"),"ライドウ")</f>
        <v>ライドウ</v>
      </c>
      <c r="C145" s="1475" t="s">
        <v>93</v>
      </c>
      <c r="D145" s="1494">
        <f t="shared" si="19"/>
        <v>2035800</v>
      </c>
      <c r="E145" s="1466">
        <f t="shared" si="20"/>
        <v>0.087</v>
      </c>
      <c r="F145" s="166"/>
      <c r="G145" s="3"/>
      <c r="H145" s="1442"/>
    </row>
    <row r="146">
      <c r="A146" s="312" t="s">
        <v>336</v>
      </c>
      <c r="B146" s="1432" t="str">
        <f>IFERROR(__xludf.DUMMYFUNCTION("VLOOKUP(A146,IMPORTRANGE(""https://docs.google.com/spreadsheets/d/1oJmkDK37Qizzdaxn4KCwh1BMwdNWuHCx3AGH8BC9yu0/edit?gid=781951868#gid=781951868"",""キャラ!D:F""),3,false)"),"山田浅ェ門 仙汰")</f>
        <v>山田浅ェ門 仙汰</v>
      </c>
      <c r="C146" s="1475" t="s">
        <v>93</v>
      </c>
      <c r="D146" s="1494">
        <f t="shared" si="19"/>
        <v>2035800</v>
      </c>
      <c r="E146" s="1466">
        <f t="shared" si="20"/>
        <v>0.087</v>
      </c>
      <c r="F146" s="166"/>
      <c r="G146" s="3"/>
      <c r="H146" s="1442"/>
    </row>
    <row r="147">
      <c r="A147" s="312" t="s">
        <v>1118</v>
      </c>
      <c r="B147" s="1432" t="str">
        <f>IFERROR(__xludf.DUMMYFUNCTION("VLOOKUP(A147,IMPORTRANGE(""https://docs.google.com/spreadsheets/d/1oJmkDK37Qizzdaxn4KCwh1BMwdNWuHCx3AGH8BC9yu0/edit?gid=781951868#gid=781951868"",""キャラ!D:F""),3,false)"),"越谷 仁美")</f>
        <v>越谷 仁美</v>
      </c>
      <c r="C147" s="1475" t="s">
        <v>93</v>
      </c>
      <c r="D147" s="1494">
        <f t="shared" si="19"/>
        <v>2035800</v>
      </c>
      <c r="E147" s="1466">
        <f t="shared" si="20"/>
        <v>0.087</v>
      </c>
      <c r="F147" s="166"/>
      <c r="G147" s="3"/>
      <c r="H147" s="1442"/>
    </row>
    <row r="148">
      <c r="A148" s="312" t="s">
        <v>1119</v>
      </c>
      <c r="B148" s="1432" t="str">
        <f>IFERROR(__xludf.DUMMYFUNCTION("VLOOKUP(A148,IMPORTRANGE(""https://docs.google.com/spreadsheets/d/1oJmkDK37Qizzdaxn4KCwh1BMwdNWuHCx3AGH8BC9yu0/edit?gid=781951868#gid=781951868"",""キャラ!D:F""),3,false)"),"小舟 澪")</f>
        <v>小舟 澪</v>
      </c>
      <c r="C148" s="1475" t="s">
        <v>93</v>
      </c>
      <c r="D148" s="1494">
        <f t="shared" si="19"/>
        <v>2035800</v>
      </c>
      <c r="E148" s="1466">
        <f t="shared" si="20"/>
        <v>0.087</v>
      </c>
      <c r="F148" s="168"/>
      <c r="G148" s="3"/>
      <c r="H148" s="1442"/>
    </row>
    <row r="149">
      <c r="A149" s="211"/>
      <c r="B149" s="211"/>
      <c r="C149" s="211"/>
      <c r="D149" s="3"/>
      <c r="E149" s="1477">
        <f t="shared" ref="E149:F149" si="21">sum(E116:E148)</f>
        <v>0.9999</v>
      </c>
      <c r="F149" s="1478">
        <f t="shared" si="21"/>
        <v>1</v>
      </c>
      <c r="G149" s="3"/>
      <c r="H149" s="1442"/>
    </row>
  </sheetData>
  <mergeCells count="9">
    <mergeCell ref="F130:F138"/>
    <mergeCell ref="F139:F148"/>
    <mergeCell ref="A31:A35"/>
    <mergeCell ref="G40:H45"/>
    <mergeCell ref="F60:F71"/>
    <mergeCell ref="F73:F81"/>
    <mergeCell ref="F82:F91"/>
    <mergeCell ref="F92:F100"/>
    <mergeCell ref="F117:F128"/>
  </mergeCells>
  <conditionalFormatting sqref="B9:I9">
    <cfRule type="expression" dxfId="30" priority="1">
      <formula>$B8="無"</formula>
    </cfRule>
  </conditionalFormatting>
  <conditionalFormatting sqref="B17:I17">
    <cfRule type="expression" dxfId="30" priority="2">
      <formula>$B16="無"</formula>
    </cfRule>
  </conditionalFormatting>
  <conditionalFormatting sqref="B19:I19">
    <cfRule type="expression" dxfId="30" priority="3">
      <formula>$B18="無"</formula>
    </cfRule>
  </conditionalFormatting>
  <conditionalFormatting sqref="B23:I23">
    <cfRule type="expression" dxfId="30" priority="4">
      <formula>$B22="無"</formula>
    </cfRule>
  </conditionalFormatting>
  <conditionalFormatting sqref="B25:I25">
    <cfRule type="expression" dxfId="31" priority="5">
      <formula>$B24="無"</formula>
    </cfRule>
  </conditionalFormatting>
  <conditionalFormatting sqref="B27:I27">
    <cfRule type="expression" dxfId="30" priority="6">
      <formula>$B26="無"</formula>
    </cfRule>
  </conditionalFormatting>
  <conditionalFormatting sqref="B5 B10:B11 C10:I15">
    <cfRule type="expression" dxfId="31" priority="7">
      <formula>$B3="無"</formula>
    </cfRule>
  </conditionalFormatting>
  <conditionalFormatting sqref="C13:I15">
    <cfRule type="expression" dxfId="30" priority="8">
      <formula>#REF!="無"</formula>
    </cfRule>
  </conditionalFormatting>
  <dataValidations>
    <dataValidation type="list" allowBlank="1" showErrorMessage="1" sqref="B8 B12:B13 B16 B18 B21:B22 B24 B26">
      <formula1>"有,無"</formula1>
    </dataValidation>
    <dataValidation type="list" allowBlank="1" showErrorMessage="1" sqref="B6">
      <formula1>"恒常ガシャ,ピックアップガシャ,フェス限定ガシャ,有償限定ガシャ,チュートリアルガシャ,チケットガシャ"</formula1>
    </dataValidation>
    <dataValidation type="list" allowBlank="1" showErrorMessage="1" sqref="H2:I2">
      <formula1>"未承認,承認済"</formula1>
    </dataValidation>
    <dataValidation type="list" allowBlank="1" showErrorMessage="1" sqref="B15">
      <formula1>"行う,行わない"</formula1>
    </dataValidation>
    <dataValidation type="list" allowBlank="1" showErrorMessage="1" sqref="B20">
      <formula1>"可,否"</formula1>
    </dataValidation>
  </dataValidations>
  <hyperlinks>
    <hyperlink r:id="rId1" location="gid=1243607662&amp;range=F:F" ref="F14"/>
    <hyperlink r:id="rId2" location="gid=920186449&amp;range=F:F" ref="E40"/>
    <hyperlink r:id="rId3" location="gid=158837977" ref="E42"/>
    <hyperlink r:id="rId4" location="gid=920186449&amp;range=H:H" ref="E45"/>
  </hyperlinks>
  <drawing r:id="rId5"/>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446" t="s">
        <v>1611</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446" t="s">
        <v>1612</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2.75"/>
    <col customWidth="1" min="2" max="2" width="22.5"/>
    <col customWidth="1" min="4" max="4" width="19.38"/>
  </cols>
  <sheetData>
    <row r="1" ht="17.25" customHeight="1">
      <c r="A1" s="1375"/>
      <c r="B1" s="1376"/>
      <c r="C1" s="1376"/>
      <c r="D1" s="1376"/>
      <c r="E1" s="1376"/>
      <c r="G1" s="1377" t="s">
        <v>998</v>
      </c>
      <c r="H1" s="1377" t="s">
        <v>999</v>
      </c>
      <c r="I1" s="1378" t="s">
        <v>1000</v>
      </c>
    </row>
    <row r="2" ht="26.25" customHeight="1">
      <c r="A2" s="1375"/>
      <c r="B2" s="1381"/>
      <c r="C2" s="1381"/>
      <c r="D2" s="1381"/>
      <c r="E2" s="1381"/>
      <c r="G2" s="1382" t="s">
        <v>1001</v>
      </c>
      <c r="H2" s="1383"/>
      <c r="I2" s="1384" t="s">
        <v>1002</v>
      </c>
    </row>
    <row r="3">
      <c r="A3" s="1832" t="s">
        <v>1613</v>
      </c>
      <c r="B3" s="1833"/>
      <c r="C3" s="1833"/>
      <c r="D3" s="1833"/>
      <c r="E3" s="1833"/>
      <c r="F3" s="1833"/>
      <c r="G3" s="1833"/>
      <c r="H3" s="1833"/>
      <c r="I3" s="1833"/>
    </row>
    <row r="4">
      <c r="A4" s="3"/>
      <c r="B4" s="3"/>
      <c r="C4" s="3"/>
      <c r="D4" s="3"/>
      <c r="E4" s="3"/>
      <c r="F4" s="3"/>
      <c r="G4" s="3"/>
      <c r="H4" s="3"/>
      <c r="I4" s="3"/>
    </row>
    <row r="5">
      <c r="A5" s="1834" t="s">
        <v>1614</v>
      </c>
      <c r="B5" s="1835"/>
      <c r="C5" s="3"/>
      <c r="D5" s="3"/>
      <c r="E5" s="3"/>
      <c r="F5" s="3"/>
      <c r="G5" s="3"/>
      <c r="H5" s="3"/>
      <c r="I5" s="3"/>
    </row>
    <row r="6">
      <c r="A6" s="1836" t="s">
        <v>1615</v>
      </c>
      <c r="B6" s="1835"/>
      <c r="C6" s="3"/>
      <c r="D6" s="3"/>
      <c r="E6" s="3"/>
      <c r="F6" s="3"/>
      <c r="G6" s="3"/>
      <c r="H6" s="3"/>
      <c r="I6" s="3"/>
    </row>
    <row r="7">
      <c r="A7" s="1837" t="s">
        <v>1616</v>
      </c>
      <c r="B7" s="1838"/>
      <c r="C7" s="3"/>
      <c r="D7" s="3"/>
      <c r="E7" s="3"/>
      <c r="F7" s="3"/>
      <c r="G7" s="3"/>
      <c r="H7" s="3"/>
      <c r="I7" s="3"/>
    </row>
    <row r="8">
      <c r="A8" s="1837" t="s">
        <v>1617</v>
      </c>
      <c r="B8" s="1838"/>
      <c r="C8" s="3"/>
      <c r="D8" s="3"/>
      <c r="E8" s="3"/>
      <c r="F8" s="3"/>
      <c r="G8" s="3"/>
      <c r="H8" s="3"/>
      <c r="I8" s="3"/>
    </row>
    <row r="9">
      <c r="A9" s="1834" t="s">
        <v>1618</v>
      </c>
      <c r="B9" s="1839">
        <f>H21</f>
        <v>4040</v>
      </c>
      <c r="C9" s="3"/>
      <c r="D9" s="3"/>
      <c r="E9" s="3"/>
      <c r="F9" s="3"/>
      <c r="G9" s="3"/>
      <c r="H9" s="3"/>
      <c r="I9" s="3"/>
    </row>
    <row r="10">
      <c r="A10" s="1834" t="s">
        <v>1619</v>
      </c>
      <c r="B10" s="1839">
        <f>B9/1.1</f>
        <v>3672.727273</v>
      </c>
      <c r="C10" s="3"/>
      <c r="D10" s="3"/>
      <c r="E10" s="3"/>
      <c r="F10" s="3"/>
      <c r="G10" s="3"/>
      <c r="H10" s="3"/>
      <c r="I10" s="3"/>
    </row>
    <row r="11">
      <c r="A11" s="1834" t="s">
        <v>1620</v>
      </c>
      <c r="B11" s="1840">
        <v>3000.0</v>
      </c>
      <c r="C11" s="1834" t="s">
        <v>1621</v>
      </c>
      <c r="D11" s="1841">
        <f>1-(B11/B9)</f>
        <v>0.2574257426</v>
      </c>
      <c r="E11" s="3"/>
      <c r="F11" s="3"/>
      <c r="G11" s="3"/>
      <c r="H11" s="3"/>
      <c r="I11" s="3"/>
    </row>
    <row r="12">
      <c r="A12" s="1834" t="s">
        <v>1622</v>
      </c>
      <c r="B12" s="1839">
        <f>B11/1.1</f>
        <v>2727.272727</v>
      </c>
      <c r="C12" s="1842"/>
      <c r="D12" s="3"/>
      <c r="E12" s="3"/>
      <c r="F12" s="3"/>
      <c r="G12" s="3"/>
      <c r="H12" s="3"/>
      <c r="I12" s="3"/>
    </row>
    <row r="13">
      <c r="A13" s="1834" t="s">
        <v>1623</v>
      </c>
      <c r="B13" s="1843">
        <v>1.0</v>
      </c>
      <c r="C13" s="1844" t="s">
        <v>1624</v>
      </c>
      <c r="D13" s="3"/>
      <c r="E13" s="3"/>
      <c r="F13" s="3"/>
      <c r="G13" s="3"/>
      <c r="H13" s="3"/>
      <c r="I13" s="3"/>
    </row>
    <row r="14">
      <c r="A14" s="1834" t="s">
        <v>1625</v>
      </c>
      <c r="B14" s="1845">
        <v>45673.625</v>
      </c>
      <c r="C14" s="1846" t="s">
        <v>177</v>
      </c>
      <c r="D14" s="1847">
        <v>45690.45763888889</v>
      </c>
      <c r="E14" s="3"/>
      <c r="F14" s="3"/>
      <c r="G14" s="3"/>
      <c r="H14" s="3"/>
      <c r="I14" s="3"/>
    </row>
    <row r="15">
      <c r="A15" s="3"/>
      <c r="B15" s="1848"/>
      <c r="C15" s="3"/>
      <c r="D15" s="3"/>
      <c r="E15" s="3"/>
      <c r="F15" s="3"/>
      <c r="G15" s="3"/>
      <c r="H15" s="3"/>
      <c r="I15" s="3"/>
    </row>
    <row r="16">
      <c r="A16" s="1834" t="s">
        <v>147</v>
      </c>
      <c r="B16" s="1834" t="s">
        <v>1626</v>
      </c>
      <c r="C16" s="1834" t="s">
        <v>1627</v>
      </c>
      <c r="D16" s="1834" t="s">
        <v>1184</v>
      </c>
      <c r="E16" s="1834" t="s">
        <v>1628</v>
      </c>
      <c r="F16" s="1834" t="s">
        <v>1629</v>
      </c>
      <c r="G16" s="1849" t="s">
        <v>1630</v>
      </c>
      <c r="H16" s="1834" t="s">
        <v>1631</v>
      </c>
      <c r="I16" s="1834" t="s">
        <v>1632</v>
      </c>
    </row>
    <row r="17">
      <c r="A17" s="1850" t="s">
        <v>168</v>
      </c>
      <c r="B17" s="1851" t="s">
        <v>1633</v>
      </c>
      <c r="C17" s="245" t="str">
        <f t="shared" ref="C17:C20" si="1">if(B17="","","(無期限)")</f>
        <v>(無期限)</v>
      </c>
      <c r="D17" s="245">
        <v>50.0</v>
      </c>
      <c r="E17" s="1852">
        <v>50.0</v>
      </c>
      <c r="F17" s="1851">
        <v>0.0</v>
      </c>
      <c r="G17" s="1853">
        <v>10.0</v>
      </c>
      <c r="H17" s="1854">
        <f t="shared" ref="H17:H20" si="2">G17*E17</f>
        <v>500</v>
      </c>
      <c r="I17" s="1855">
        <f t="shared" ref="I17:I20" si="3">F17*G17</f>
        <v>0</v>
      </c>
    </row>
    <row r="18">
      <c r="A18" s="1850" t="s">
        <v>169</v>
      </c>
      <c r="B18" s="1851" t="s">
        <v>1633</v>
      </c>
      <c r="C18" s="245" t="str">
        <f t="shared" si="1"/>
        <v>(無期限)</v>
      </c>
      <c r="D18" s="245">
        <v>30.0</v>
      </c>
      <c r="E18" s="1852">
        <v>30.0</v>
      </c>
      <c r="F18" s="1851">
        <v>0.0</v>
      </c>
      <c r="G18" s="1853">
        <v>15.0</v>
      </c>
      <c r="H18" s="1854">
        <f t="shared" si="2"/>
        <v>450</v>
      </c>
      <c r="I18" s="1855">
        <f t="shared" si="3"/>
        <v>0</v>
      </c>
    </row>
    <row r="19">
      <c r="A19" s="1850" t="s">
        <v>170</v>
      </c>
      <c r="B19" s="1851" t="s">
        <v>1633</v>
      </c>
      <c r="C19" s="245" t="str">
        <f t="shared" si="1"/>
        <v>(無期限)</v>
      </c>
      <c r="D19" s="245">
        <v>3.0</v>
      </c>
      <c r="E19" s="1852">
        <v>3.0</v>
      </c>
      <c r="F19" s="1851">
        <v>0.0</v>
      </c>
      <c r="G19" s="1853">
        <v>30.0</v>
      </c>
      <c r="H19" s="1854">
        <f t="shared" si="2"/>
        <v>90</v>
      </c>
      <c r="I19" s="1855">
        <f t="shared" si="3"/>
        <v>0</v>
      </c>
    </row>
    <row r="20">
      <c r="A20" s="1850" t="s">
        <v>181</v>
      </c>
      <c r="B20" s="1851" t="s">
        <v>1633</v>
      </c>
      <c r="C20" s="245" t="str">
        <f t="shared" si="1"/>
        <v>(無期限)</v>
      </c>
      <c r="D20" s="245">
        <v>10.0</v>
      </c>
      <c r="E20" s="1852">
        <v>10.0</v>
      </c>
      <c r="F20" s="1851">
        <v>0.0</v>
      </c>
      <c r="G20" s="1856">
        <v>300.0</v>
      </c>
      <c r="H20" s="1854">
        <f t="shared" si="2"/>
        <v>3000</v>
      </c>
      <c r="I20" s="1855">
        <f t="shared" si="3"/>
        <v>0</v>
      </c>
    </row>
    <row r="21">
      <c r="A21" s="3"/>
      <c r="B21" s="3"/>
      <c r="C21" s="3"/>
      <c r="D21" s="3"/>
      <c r="E21" s="3"/>
      <c r="F21" s="1857" t="s">
        <v>987</v>
      </c>
      <c r="G21" s="64"/>
      <c r="H21" s="1858">
        <f t="shared" ref="H21:I21" si="4">SUM(H17:H20)</f>
        <v>4040</v>
      </c>
      <c r="I21" s="1855">
        <f t="shared" si="4"/>
        <v>0</v>
      </c>
    </row>
    <row r="22">
      <c r="A22" s="3"/>
      <c r="B22" s="3"/>
      <c r="C22" s="3"/>
      <c r="D22" s="3"/>
      <c r="E22" s="3"/>
      <c r="F22" s="1857" t="s">
        <v>1634</v>
      </c>
      <c r="G22" s="64"/>
      <c r="H22" s="1859">
        <f>B11</f>
        <v>3000</v>
      </c>
      <c r="I22" s="1860" t="s">
        <v>1635</v>
      </c>
    </row>
    <row r="23">
      <c r="A23" s="3"/>
      <c r="B23" s="3"/>
      <c r="C23" s="3"/>
      <c r="D23" s="3"/>
      <c r="E23" s="3"/>
      <c r="F23" s="1857" t="s">
        <v>1636</v>
      </c>
      <c r="G23" s="64"/>
      <c r="H23" s="1861">
        <f>iferror(1-(H22/H21),"")</f>
        <v>0.2574257426</v>
      </c>
      <c r="I23" s="1862">
        <f>I21/H22</f>
        <v>0</v>
      </c>
    </row>
  </sheetData>
  <mergeCells count="3">
    <mergeCell ref="F21:G21"/>
    <mergeCell ref="F22:G22"/>
    <mergeCell ref="F23:G23"/>
  </mergeCells>
  <dataValidations>
    <dataValidation type="list" allowBlank="1" sqref="B17:B23">
      <formula1>"有償販売,有償+無償販売,無償販売"</formula1>
    </dataValidation>
    <dataValidation type="list" allowBlank="1" showErrorMessage="1" sqref="I2">
      <formula1>"未承認,承認済"</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2.75"/>
    <col customWidth="1" min="2" max="2" width="22.5"/>
    <col customWidth="1" min="4" max="4" width="19.38"/>
  </cols>
  <sheetData>
    <row r="1" ht="17.25" customHeight="1">
      <c r="A1" s="1375" t="s">
        <v>1637</v>
      </c>
      <c r="B1" s="1376"/>
      <c r="C1" s="1376"/>
      <c r="D1" s="1376"/>
      <c r="E1" s="1376"/>
      <c r="G1" s="1377" t="s">
        <v>998</v>
      </c>
      <c r="H1" s="1377" t="s">
        <v>999</v>
      </c>
      <c r="I1" s="1378" t="s">
        <v>1000</v>
      </c>
    </row>
    <row r="2" ht="26.25" customHeight="1">
      <c r="A2" s="1375"/>
      <c r="B2" s="1376"/>
      <c r="C2" s="1376"/>
      <c r="D2" s="1376"/>
      <c r="E2" s="1376"/>
      <c r="G2" s="1382" t="s">
        <v>1001</v>
      </c>
      <c r="H2" s="1383"/>
      <c r="I2" s="1384" t="s">
        <v>1002</v>
      </c>
    </row>
    <row r="3">
      <c r="A3" s="1863"/>
      <c r="B3" s="3"/>
      <c r="C3" s="3"/>
      <c r="D3" s="3"/>
      <c r="E3" s="3"/>
      <c r="F3" s="3"/>
      <c r="G3" s="3"/>
      <c r="H3" s="3"/>
      <c r="I3" s="3"/>
    </row>
    <row r="4">
      <c r="A4" s="1832" t="s">
        <v>1638</v>
      </c>
      <c r="B4" s="1833"/>
      <c r="C4" s="1833"/>
      <c r="D4" s="1833"/>
      <c r="E4" s="1833"/>
      <c r="F4" s="1833"/>
      <c r="G4" s="1833"/>
      <c r="H4" s="1833"/>
      <c r="I4" s="1833"/>
    </row>
    <row r="5">
      <c r="A5" s="1834" t="s">
        <v>1623</v>
      </c>
      <c r="B5" s="1864" t="s">
        <v>1639</v>
      </c>
      <c r="C5" s="1842"/>
      <c r="D5" s="3"/>
      <c r="E5" s="3"/>
      <c r="F5" s="3"/>
      <c r="G5" s="3"/>
      <c r="H5" s="3"/>
      <c r="I5" s="3"/>
    </row>
    <row r="6">
      <c r="A6" s="1834" t="s">
        <v>1625</v>
      </c>
      <c r="B6" s="1845">
        <v>45683.625</v>
      </c>
      <c r="C6" s="1846" t="s">
        <v>177</v>
      </c>
      <c r="D6" s="1847">
        <v>45690.45763888889</v>
      </c>
      <c r="E6" s="3"/>
      <c r="F6" s="3"/>
      <c r="G6" s="3"/>
      <c r="H6" s="3"/>
      <c r="I6" s="3"/>
    </row>
    <row r="7">
      <c r="A7" s="1865"/>
      <c r="B7" s="1866" t="s">
        <v>1640</v>
      </c>
      <c r="C7" s="1867" t="s">
        <v>1641</v>
      </c>
      <c r="D7" s="1868" t="s">
        <v>1642</v>
      </c>
      <c r="E7" s="64"/>
      <c r="F7" s="1867" t="s">
        <v>1643</v>
      </c>
      <c r="G7" s="1869"/>
      <c r="H7" s="1870"/>
      <c r="I7" s="1870"/>
    </row>
    <row r="8">
      <c r="A8" s="1866" t="s">
        <v>1184</v>
      </c>
      <c r="B8" s="1866" t="s">
        <v>1644</v>
      </c>
      <c r="C8" s="1867" t="s">
        <v>1644</v>
      </c>
      <c r="D8" s="1867" t="s">
        <v>1628</v>
      </c>
      <c r="E8" s="1867" t="s">
        <v>1645</v>
      </c>
      <c r="F8" s="1867" t="s">
        <v>1644</v>
      </c>
      <c r="G8" s="1871" t="s">
        <v>1646</v>
      </c>
      <c r="H8" s="1867" t="s">
        <v>1647</v>
      </c>
      <c r="I8" s="1867" t="s">
        <v>1648</v>
      </c>
    </row>
    <row r="9">
      <c r="A9" s="1872">
        <v>1.0</v>
      </c>
      <c r="B9" s="1873">
        <v>2.0</v>
      </c>
      <c r="C9" s="1874">
        <f t="shared" ref="C9:C14" si="1">B9/A9</f>
        <v>2</v>
      </c>
      <c r="D9" s="1875"/>
      <c r="E9" s="1875"/>
      <c r="F9" s="1874">
        <f t="shared" ref="F9:F14" si="2">C9*150</f>
        <v>300</v>
      </c>
      <c r="G9" s="1876"/>
      <c r="H9" s="1875"/>
      <c r="I9" s="1875"/>
    </row>
    <row r="10">
      <c r="A10" s="1877">
        <v>300.0</v>
      </c>
      <c r="B10" s="1858">
        <v>480.0</v>
      </c>
      <c r="C10" s="1878">
        <f t="shared" si="1"/>
        <v>1.6</v>
      </c>
      <c r="D10" s="1879"/>
      <c r="E10" s="1875"/>
      <c r="F10" s="1878">
        <f t="shared" si="2"/>
        <v>240</v>
      </c>
      <c r="G10" s="1880">
        <f t="shared" ref="G10:G14" si="3">$F$9-F10</f>
        <v>60</v>
      </c>
      <c r="H10" s="1861">
        <f t="shared" ref="H10:H14" si="4">100%-(F10/$F$9)</f>
        <v>0.2</v>
      </c>
      <c r="I10" s="1850" t="s">
        <v>1649</v>
      </c>
    </row>
    <row r="11">
      <c r="A11" s="1877">
        <v>600.0</v>
      </c>
      <c r="B11" s="1858">
        <v>980.0</v>
      </c>
      <c r="C11" s="1878">
        <f t="shared" si="1"/>
        <v>1.633333333</v>
      </c>
      <c r="D11" s="1881"/>
      <c r="E11" s="1875"/>
      <c r="F11" s="1878">
        <f t="shared" si="2"/>
        <v>245</v>
      </c>
      <c r="G11" s="1880">
        <f t="shared" si="3"/>
        <v>55</v>
      </c>
      <c r="H11" s="1861">
        <f t="shared" si="4"/>
        <v>0.1833333333</v>
      </c>
      <c r="I11" s="228" t="s">
        <v>1649</v>
      </c>
    </row>
    <row r="12">
      <c r="A12" s="1877">
        <v>1500.0</v>
      </c>
      <c r="B12" s="1882">
        <v>2480.0</v>
      </c>
      <c r="C12" s="1878">
        <f t="shared" si="1"/>
        <v>1.653333333</v>
      </c>
      <c r="D12" s="1875"/>
      <c r="E12" s="1875"/>
      <c r="F12" s="1878">
        <f t="shared" si="2"/>
        <v>248</v>
      </c>
      <c r="G12" s="1880">
        <f t="shared" si="3"/>
        <v>52</v>
      </c>
      <c r="H12" s="1861">
        <f t="shared" si="4"/>
        <v>0.1733333333</v>
      </c>
      <c r="I12" s="1850" t="s">
        <v>1650</v>
      </c>
    </row>
    <row r="13">
      <c r="A13" s="1877">
        <v>3000.0</v>
      </c>
      <c r="B13" s="1882">
        <v>4980.0</v>
      </c>
      <c r="C13" s="1878">
        <f t="shared" si="1"/>
        <v>1.66</v>
      </c>
      <c r="D13" s="1875"/>
      <c r="E13" s="1875"/>
      <c r="F13" s="1878">
        <f t="shared" si="2"/>
        <v>249</v>
      </c>
      <c r="G13" s="1880">
        <f t="shared" si="3"/>
        <v>51</v>
      </c>
      <c r="H13" s="1861">
        <f t="shared" si="4"/>
        <v>0.17</v>
      </c>
      <c r="I13" s="1850" t="s">
        <v>1650</v>
      </c>
    </row>
    <row r="14">
      <c r="A14" s="1877">
        <v>5700.0</v>
      </c>
      <c r="B14" s="1882">
        <v>9480.0</v>
      </c>
      <c r="C14" s="1878">
        <f t="shared" si="1"/>
        <v>1.663157895</v>
      </c>
      <c r="D14" s="1875"/>
      <c r="E14" s="1875"/>
      <c r="F14" s="1878">
        <f t="shared" si="2"/>
        <v>249.4736842</v>
      </c>
      <c r="G14" s="1880">
        <f t="shared" si="3"/>
        <v>50.52631579</v>
      </c>
      <c r="H14" s="1861">
        <f t="shared" si="4"/>
        <v>0.1684210526</v>
      </c>
      <c r="I14" s="1850" t="s">
        <v>1650</v>
      </c>
    </row>
    <row r="15">
      <c r="A15" s="1883" t="s">
        <v>1651</v>
      </c>
      <c r="B15" s="3"/>
      <c r="C15" s="3"/>
      <c r="D15" s="3"/>
      <c r="E15" s="3"/>
      <c r="F15" s="3"/>
      <c r="G15" s="3"/>
      <c r="H15" s="3"/>
      <c r="I15" s="3"/>
    </row>
    <row r="16">
      <c r="A16" s="1883" t="s">
        <v>1652</v>
      </c>
      <c r="B16" s="3"/>
      <c r="C16" s="3"/>
      <c r="D16" s="3"/>
      <c r="E16" s="3"/>
      <c r="F16" s="3"/>
      <c r="G16" s="3"/>
      <c r="H16" s="3"/>
      <c r="I16" s="3"/>
    </row>
    <row r="17">
      <c r="A17" s="1883"/>
      <c r="B17" s="3"/>
      <c r="C17" s="3"/>
      <c r="D17" s="3"/>
      <c r="E17" s="3"/>
      <c r="F17" s="3"/>
      <c r="G17" s="3"/>
      <c r="H17" s="3"/>
      <c r="I17" s="3"/>
    </row>
    <row r="18">
      <c r="A18" s="1863"/>
      <c r="B18" s="3"/>
      <c r="C18" s="3"/>
      <c r="D18" s="3"/>
      <c r="E18" s="3"/>
      <c r="F18" s="3"/>
      <c r="G18" s="3"/>
      <c r="H18" s="3"/>
      <c r="I18" s="3"/>
    </row>
    <row r="19">
      <c r="A19" s="1863"/>
      <c r="B19" s="3"/>
      <c r="C19" s="3"/>
      <c r="D19" s="3"/>
      <c r="E19" s="3"/>
      <c r="F19" s="3"/>
      <c r="G19" s="3"/>
      <c r="H19" s="3"/>
      <c r="I19" s="3"/>
    </row>
    <row r="20">
      <c r="A20" s="1863"/>
      <c r="B20" s="3"/>
      <c r="C20" s="3"/>
      <c r="D20" s="3"/>
      <c r="E20" s="3"/>
      <c r="F20" s="3"/>
      <c r="G20" s="3"/>
      <c r="H20" s="3"/>
      <c r="I20" s="3"/>
    </row>
    <row r="21">
      <c r="A21" s="1863"/>
      <c r="B21" s="3"/>
      <c r="C21" s="3"/>
      <c r="D21" s="3"/>
      <c r="E21" s="3"/>
      <c r="F21" s="3"/>
      <c r="G21" s="3"/>
      <c r="H21" s="3"/>
      <c r="I21" s="3"/>
    </row>
    <row r="22">
      <c r="A22" s="1884" t="s">
        <v>1653</v>
      </c>
      <c r="B22" s="3"/>
      <c r="C22" s="3"/>
      <c r="D22" s="3"/>
      <c r="E22" s="3"/>
      <c r="F22" s="3"/>
      <c r="G22" s="3"/>
      <c r="H22" s="3"/>
      <c r="I22" s="3"/>
    </row>
    <row r="23">
      <c r="A23" s="1885" t="s">
        <v>1654</v>
      </c>
      <c r="B23" s="1833"/>
      <c r="C23" s="1833"/>
      <c r="D23" s="1833"/>
      <c r="E23" s="1833"/>
      <c r="F23" s="1833"/>
      <c r="G23" s="1833"/>
      <c r="H23" s="1833"/>
      <c r="I23" s="1833"/>
    </row>
    <row r="24">
      <c r="A24" s="1834" t="s">
        <v>1623</v>
      </c>
      <c r="B24" s="1843" t="s">
        <v>1650</v>
      </c>
      <c r="C24" s="1842"/>
      <c r="D24" s="3"/>
      <c r="E24" s="3"/>
      <c r="F24" s="3"/>
      <c r="G24" s="3"/>
      <c r="H24" s="3"/>
      <c r="I24" s="3"/>
    </row>
    <row r="25">
      <c r="A25" s="1834" t="s">
        <v>1625</v>
      </c>
      <c r="B25" s="1886"/>
      <c r="C25" s="1846" t="s">
        <v>177</v>
      </c>
      <c r="D25" s="1887"/>
      <c r="E25" s="3"/>
      <c r="F25" s="3"/>
      <c r="G25" s="3"/>
      <c r="H25" s="3"/>
      <c r="I25" s="3"/>
    </row>
    <row r="26">
      <c r="A26" s="1888"/>
      <c r="B26" s="1889"/>
      <c r="C26" s="3"/>
      <c r="D26" s="3"/>
      <c r="E26" s="3"/>
      <c r="F26" s="3"/>
      <c r="G26" s="3"/>
      <c r="H26" s="3"/>
      <c r="I26" s="3"/>
    </row>
    <row r="27">
      <c r="A27" s="1890"/>
      <c r="B27" s="1891" t="s">
        <v>1640</v>
      </c>
      <c r="C27" s="1867" t="s">
        <v>1641</v>
      </c>
      <c r="D27" s="1892" t="s">
        <v>1642</v>
      </c>
      <c r="E27" s="64"/>
      <c r="F27" s="1867" t="s">
        <v>1643</v>
      </c>
      <c r="G27" s="1870"/>
      <c r="H27" s="1870"/>
      <c r="I27" s="1870"/>
    </row>
    <row r="28">
      <c r="A28" s="1893" t="s">
        <v>1184</v>
      </c>
      <c r="B28" s="1891" t="s">
        <v>1644</v>
      </c>
      <c r="C28" s="1867" t="s">
        <v>1644</v>
      </c>
      <c r="D28" s="1891" t="s">
        <v>1628</v>
      </c>
      <c r="E28" s="1867" t="s">
        <v>1645</v>
      </c>
      <c r="F28" s="1867" t="s">
        <v>1644</v>
      </c>
      <c r="G28" s="1867" t="s">
        <v>1646</v>
      </c>
      <c r="H28" s="1867" t="s">
        <v>1647</v>
      </c>
      <c r="I28" s="1867" t="s">
        <v>1648</v>
      </c>
    </row>
    <row r="29">
      <c r="A29" s="1894">
        <v>1.0</v>
      </c>
      <c r="B29" s="1873">
        <v>2.0</v>
      </c>
      <c r="C29" s="1874">
        <f t="shared" ref="C29:C35" si="5">B29/A29</f>
        <v>2</v>
      </c>
      <c r="D29" s="1875"/>
      <c r="E29" s="1875"/>
      <c r="F29" s="1874">
        <f t="shared" ref="F29:F35" si="6">C29*150</f>
        <v>300</v>
      </c>
      <c r="G29" s="1876"/>
      <c r="H29" s="1875"/>
      <c r="I29" s="1875"/>
    </row>
    <row r="30">
      <c r="A30" s="1877">
        <v>320.0</v>
      </c>
      <c r="B30" s="1858">
        <v>480.0</v>
      </c>
      <c r="C30" s="1878">
        <f t="shared" si="5"/>
        <v>1.5</v>
      </c>
      <c r="D30" s="1879"/>
      <c r="E30" s="1875"/>
      <c r="F30" s="1878">
        <f t="shared" si="6"/>
        <v>225</v>
      </c>
      <c r="G30" s="1880">
        <f t="shared" ref="G30:G35" si="7">$F$29-F30</f>
        <v>75</v>
      </c>
      <c r="H30" s="1861">
        <f t="shared" ref="H30:H35" si="8">100%-(F30/$F$29)</f>
        <v>0.25</v>
      </c>
      <c r="I30" s="1850" t="s">
        <v>1650</v>
      </c>
    </row>
    <row r="31">
      <c r="A31" s="1877">
        <v>1680.0</v>
      </c>
      <c r="B31" s="1882">
        <v>1980.0</v>
      </c>
      <c r="C31" s="1878">
        <f t="shared" si="5"/>
        <v>1.178571429</v>
      </c>
      <c r="D31" s="1879"/>
      <c r="E31" s="1875"/>
      <c r="F31" s="1878">
        <f t="shared" si="6"/>
        <v>176.7857143</v>
      </c>
      <c r="G31" s="1880">
        <f t="shared" si="7"/>
        <v>123.2142857</v>
      </c>
      <c r="H31" s="1861">
        <f t="shared" si="8"/>
        <v>0.4107142857</v>
      </c>
      <c r="I31" s="1850" t="s">
        <v>1650</v>
      </c>
    </row>
    <row r="32">
      <c r="A32" s="1877">
        <v>3220.0</v>
      </c>
      <c r="B32" s="1882">
        <v>2980.0</v>
      </c>
      <c r="C32" s="1878">
        <f t="shared" si="5"/>
        <v>0.9254658385</v>
      </c>
      <c r="D32" s="1875"/>
      <c r="E32" s="1875"/>
      <c r="F32" s="1878">
        <f t="shared" si="6"/>
        <v>138.8198758</v>
      </c>
      <c r="G32" s="1880">
        <f t="shared" si="7"/>
        <v>161.1801242</v>
      </c>
      <c r="H32" s="1861">
        <f t="shared" si="8"/>
        <v>0.5372670807</v>
      </c>
      <c r="I32" s="1850" t="s">
        <v>1650</v>
      </c>
    </row>
    <row r="33">
      <c r="A33" s="1877">
        <v>5280.0</v>
      </c>
      <c r="B33" s="1882">
        <v>4980.0</v>
      </c>
      <c r="C33" s="1878">
        <f t="shared" si="5"/>
        <v>0.9431818182</v>
      </c>
      <c r="D33" s="1895"/>
      <c r="E33" s="1875"/>
      <c r="F33" s="1878">
        <f t="shared" si="6"/>
        <v>141.4772727</v>
      </c>
      <c r="G33" s="1880">
        <f t="shared" si="7"/>
        <v>158.5227273</v>
      </c>
      <c r="H33" s="1861">
        <f t="shared" si="8"/>
        <v>0.5284090909</v>
      </c>
      <c r="I33" s="1850" t="s">
        <v>1650</v>
      </c>
    </row>
    <row r="34">
      <c r="A34" s="1877">
        <v>7500.0</v>
      </c>
      <c r="B34" s="1882">
        <v>6980.0</v>
      </c>
      <c r="C34" s="1878">
        <f t="shared" si="5"/>
        <v>0.9306666667</v>
      </c>
      <c r="D34" s="1895"/>
      <c r="E34" s="1875"/>
      <c r="F34" s="1878">
        <f t="shared" si="6"/>
        <v>139.6</v>
      </c>
      <c r="G34" s="1880">
        <f t="shared" si="7"/>
        <v>160.4</v>
      </c>
      <c r="H34" s="1861">
        <f t="shared" si="8"/>
        <v>0.5346666667</v>
      </c>
      <c r="I34" s="1850" t="s">
        <v>1650</v>
      </c>
    </row>
    <row r="35">
      <c r="A35" s="1877">
        <v>12000.0</v>
      </c>
      <c r="B35" s="1882">
        <v>9800.0</v>
      </c>
      <c r="C35" s="1878">
        <f t="shared" si="5"/>
        <v>0.8166666667</v>
      </c>
      <c r="D35" s="1895"/>
      <c r="E35" s="1875"/>
      <c r="F35" s="1878">
        <f t="shared" si="6"/>
        <v>122.5</v>
      </c>
      <c r="G35" s="1880">
        <f t="shared" si="7"/>
        <v>177.5</v>
      </c>
      <c r="H35" s="1861">
        <f t="shared" si="8"/>
        <v>0.5916666667</v>
      </c>
      <c r="I35" s="1850" t="s">
        <v>1650</v>
      </c>
    </row>
    <row r="36">
      <c r="A36" s="1896" t="s">
        <v>1655</v>
      </c>
      <c r="B36" s="1897"/>
      <c r="C36" s="3"/>
      <c r="D36" s="3"/>
      <c r="E36" s="3"/>
      <c r="F36" s="3"/>
      <c r="G36" s="1842"/>
      <c r="H36" s="3"/>
      <c r="I36" s="3"/>
    </row>
    <row r="37">
      <c r="A37" s="1897"/>
      <c r="B37" s="1897"/>
      <c r="C37" s="3"/>
      <c r="D37" s="3"/>
      <c r="E37" s="3"/>
      <c r="F37" s="3"/>
      <c r="G37" s="1842"/>
      <c r="H37" s="3"/>
      <c r="I37" s="3"/>
    </row>
    <row r="38">
      <c r="A38" s="1897"/>
      <c r="B38" s="1897"/>
      <c r="C38" s="3"/>
      <c r="D38" s="3"/>
      <c r="E38" s="3"/>
      <c r="F38" s="3"/>
      <c r="G38" s="1842"/>
      <c r="H38" s="3"/>
      <c r="I38" s="3"/>
    </row>
    <row r="39">
      <c r="A39" s="1898" t="s">
        <v>1654</v>
      </c>
      <c r="B39" s="1899"/>
      <c r="C39" s="1833"/>
      <c r="D39" s="1833"/>
      <c r="E39" s="1833"/>
      <c r="F39" s="1833"/>
      <c r="G39" s="1900"/>
      <c r="H39" s="1833"/>
      <c r="I39" s="1833"/>
    </row>
    <row r="40">
      <c r="A40" s="1901" t="s">
        <v>1623</v>
      </c>
      <c r="B40" s="1902" t="s">
        <v>1650</v>
      </c>
      <c r="C40" s="1842"/>
      <c r="D40" s="3"/>
      <c r="E40" s="3"/>
      <c r="F40" s="3"/>
      <c r="G40" s="1842"/>
      <c r="H40" s="3"/>
      <c r="I40" s="3"/>
    </row>
    <row r="41">
      <c r="A41" s="1901" t="s">
        <v>1625</v>
      </c>
      <c r="B41" s="1887"/>
      <c r="C41" s="1846" t="s">
        <v>177</v>
      </c>
      <c r="D41" s="1887"/>
      <c r="E41" s="3"/>
      <c r="F41" s="3"/>
      <c r="G41" s="1842"/>
      <c r="H41" s="3"/>
      <c r="I41" s="3"/>
    </row>
    <row r="42">
      <c r="A42" s="1903"/>
      <c r="B42" s="1904"/>
      <c r="C42" s="3"/>
      <c r="D42" s="3"/>
      <c r="E42" s="3"/>
      <c r="F42" s="3"/>
      <c r="G42" s="1842"/>
      <c r="H42" s="3"/>
      <c r="I42" s="3"/>
    </row>
    <row r="43">
      <c r="A43" s="1865"/>
      <c r="B43" s="1866" t="s">
        <v>1640</v>
      </c>
      <c r="C43" s="1867" t="s">
        <v>1641</v>
      </c>
      <c r="D43" s="1892" t="s">
        <v>1642</v>
      </c>
      <c r="E43" s="64"/>
      <c r="F43" s="1867" t="s">
        <v>1643</v>
      </c>
      <c r="G43" s="1869"/>
      <c r="H43" s="1870"/>
      <c r="I43" s="1870"/>
    </row>
    <row r="44">
      <c r="A44" s="1866" t="s">
        <v>1184</v>
      </c>
      <c r="B44" s="1866" t="s">
        <v>1644</v>
      </c>
      <c r="C44" s="1867" t="s">
        <v>1644</v>
      </c>
      <c r="D44" s="1867" t="s">
        <v>1628</v>
      </c>
      <c r="E44" s="1867" t="s">
        <v>1645</v>
      </c>
      <c r="F44" s="1867" t="s">
        <v>1644</v>
      </c>
      <c r="G44" s="1871" t="s">
        <v>1646</v>
      </c>
      <c r="H44" s="1867" t="s">
        <v>1647</v>
      </c>
      <c r="I44" s="1867" t="s">
        <v>1648</v>
      </c>
    </row>
    <row r="45">
      <c r="A45" s="1872">
        <v>1.0</v>
      </c>
      <c r="B45" s="1873">
        <v>2.0</v>
      </c>
      <c r="C45" s="1874">
        <f t="shared" ref="C45:C49" si="9">B45/A45</f>
        <v>2</v>
      </c>
      <c r="D45" s="1875"/>
      <c r="E45" s="1875"/>
      <c r="F45" s="1874">
        <f t="shared" ref="F45:F49" si="10">C45*150</f>
        <v>300</v>
      </c>
      <c r="G45" s="1876"/>
      <c r="H45" s="1875"/>
      <c r="I45" s="1875"/>
    </row>
    <row r="46">
      <c r="A46" s="1877">
        <v>520.0</v>
      </c>
      <c r="B46" s="1858">
        <v>980.0</v>
      </c>
      <c r="C46" s="1878">
        <f t="shared" si="9"/>
        <v>1.884615385</v>
      </c>
      <c r="D46" s="1875"/>
      <c r="E46" s="1875"/>
      <c r="F46" s="1878">
        <f t="shared" si="10"/>
        <v>282.6923077</v>
      </c>
      <c r="G46" s="1880">
        <f t="shared" ref="G46:G49" si="11">$F$45-F46</f>
        <v>17.30769231</v>
      </c>
      <c r="H46" s="1861">
        <f t="shared" ref="H46:H49" si="12">100%-(F46/$F$45)</f>
        <v>0.05769230769</v>
      </c>
      <c r="I46" s="1850" t="s">
        <v>1650</v>
      </c>
    </row>
    <row r="47">
      <c r="A47" s="1877">
        <v>1680.0</v>
      </c>
      <c r="B47" s="1882">
        <v>2980.0</v>
      </c>
      <c r="C47" s="1878">
        <f t="shared" si="9"/>
        <v>1.773809524</v>
      </c>
      <c r="D47" s="1875"/>
      <c r="E47" s="1875"/>
      <c r="F47" s="1878">
        <f t="shared" si="10"/>
        <v>266.0714286</v>
      </c>
      <c r="G47" s="1880">
        <f t="shared" si="11"/>
        <v>33.92857143</v>
      </c>
      <c r="H47" s="1861">
        <f t="shared" si="12"/>
        <v>0.1130952381</v>
      </c>
      <c r="I47" s="1850" t="s">
        <v>1650</v>
      </c>
    </row>
    <row r="48">
      <c r="A48" s="1877">
        <v>2820.0</v>
      </c>
      <c r="B48" s="1882">
        <v>4980.0</v>
      </c>
      <c r="C48" s="1878">
        <f t="shared" si="9"/>
        <v>1.765957447</v>
      </c>
      <c r="D48" s="1875"/>
      <c r="E48" s="1875"/>
      <c r="F48" s="1878">
        <f t="shared" si="10"/>
        <v>264.893617</v>
      </c>
      <c r="G48" s="1880">
        <f t="shared" si="11"/>
        <v>35.10638298</v>
      </c>
      <c r="H48" s="1861">
        <f t="shared" si="12"/>
        <v>0.1170212766</v>
      </c>
      <c r="I48" s="1850" t="s">
        <v>1650</v>
      </c>
    </row>
    <row r="49">
      <c r="A49" s="1877">
        <v>5580.0</v>
      </c>
      <c r="B49" s="1882">
        <v>9800.0</v>
      </c>
      <c r="C49" s="1878">
        <f t="shared" si="9"/>
        <v>1.756272401</v>
      </c>
      <c r="D49" s="1875"/>
      <c r="E49" s="1875"/>
      <c r="F49" s="1878">
        <f t="shared" si="10"/>
        <v>263.4408602</v>
      </c>
      <c r="G49" s="1880">
        <f t="shared" si="11"/>
        <v>36.55913978</v>
      </c>
      <c r="H49" s="1861">
        <f t="shared" si="12"/>
        <v>0.1218637993</v>
      </c>
      <c r="I49" s="1850" t="s">
        <v>1650</v>
      </c>
    </row>
    <row r="50">
      <c r="A50" s="1896" t="s">
        <v>1656</v>
      </c>
      <c r="B50" s="1897"/>
      <c r="C50" s="3"/>
      <c r="D50" s="3"/>
      <c r="E50" s="3"/>
      <c r="F50" s="3"/>
      <c r="G50" s="1842"/>
      <c r="H50" s="3"/>
      <c r="I50" s="3"/>
    </row>
    <row r="51">
      <c r="A51" s="1896"/>
      <c r="B51" s="1897"/>
      <c r="C51" s="3"/>
      <c r="D51" s="3"/>
      <c r="E51" s="3"/>
      <c r="F51" s="3"/>
      <c r="G51" s="1842"/>
      <c r="H51" s="3"/>
      <c r="I51" s="3"/>
    </row>
    <row r="52">
      <c r="A52" s="1905"/>
      <c r="B52" s="1906"/>
      <c r="C52" s="1906"/>
      <c r="D52" s="3"/>
      <c r="E52" s="3"/>
      <c r="F52" s="3"/>
      <c r="G52" s="1907"/>
      <c r="H52" s="1842"/>
      <c r="I52" s="1908"/>
    </row>
    <row r="53">
      <c r="A53" s="1909" t="s">
        <v>1654</v>
      </c>
      <c r="B53" s="1833"/>
      <c r="C53" s="1833"/>
      <c r="D53" s="1833"/>
      <c r="E53" s="1833"/>
      <c r="F53" s="1833"/>
      <c r="G53" s="1833"/>
      <c r="H53" s="1833"/>
      <c r="I53" s="1833"/>
    </row>
    <row r="54">
      <c r="A54" s="1834" t="s">
        <v>1623</v>
      </c>
      <c r="B54" s="1843" t="s">
        <v>1650</v>
      </c>
      <c r="C54" s="1842"/>
      <c r="D54" s="3"/>
      <c r="E54" s="3"/>
      <c r="F54" s="3"/>
      <c r="G54" s="3"/>
      <c r="H54" s="3"/>
      <c r="I54" s="3"/>
    </row>
    <row r="55">
      <c r="A55" s="1834" t="s">
        <v>1625</v>
      </c>
      <c r="B55" s="1910"/>
      <c r="C55" s="1846" t="s">
        <v>177</v>
      </c>
      <c r="D55" s="1887"/>
      <c r="E55" s="3"/>
      <c r="F55" s="3"/>
      <c r="G55" s="3"/>
      <c r="H55" s="3"/>
      <c r="I55" s="3"/>
    </row>
    <row r="56">
      <c r="A56" s="1911"/>
      <c r="B56" s="1912"/>
      <c r="C56" s="1913"/>
      <c r="D56" s="1914"/>
      <c r="E56" s="3"/>
      <c r="F56" s="3"/>
      <c r="G56" s="3"/>
      <c r="H56" s="3"/>
      <c r="I56" s="3"/>
    </row>
    <row r="57">
      <c r="A57" s="1870"/>
      <c r="B57" s="1867" t="s">
        <v>1640</v>
      </c>
      <c r="C57" s="1867" t="s">
        <v>1641</v>
      </c>
      <c r="D57" s="1892" t="s">
        <v>1642</v>
      </c>
      <c r="E57" s="64"/>
      <c r="F57" s="1867" t="s">
        <v>1643</v>
      </c>
      <c r="G57" s="1870"/>
      <c r="H57" s="1870"/>
      <c r="I57" s="1870"/>
    </row>
    <row r="58">
      <c r="A58" s="1915" t="s">
        <v>1184</v>
      </c>
      <c r="B58" s="1916" t="s">
        <v>1644</v>
      </c>
      <c r="C58" s="1916" t="s">
        <v>1644</v>
      </c>
      <c r="D58" s="1916" t="s">
        <v>1628</v>
      </c>
      <c r="E58" s="1916" t="s">
        <v>1645</v>
      </c>
      <c r="F58" s="1916" t="s">
        <v>1644</v>
      </c>
      <c r="G58" s="1916" t="s">
        <v>1646</v>
      </c>
      <c r="H58" s="1916" t="s">
        <v>1647</v>
      </c>
      <c r="I58" s="1915" t="s">
        <v>1648</v>
      </c>
    </row>
    <row r="59">
      <c r="A59" s="1917">
        <v>1.0</v>
      </c>
      <c r="B59" s="1918">
        <v>2.0</v>
      </c>
      <c r="C59" s="1919">
        <f t="shared" ref="C59:C61" si="13">B59/A59</f>
        <v>2</v>
      </c>
      <c r="D59" s="1920"/>
      <c r="E59" s="1920"/>
      <c r="F59" s="1919">
        <f t="shared" ref="F59:F61" si="14">C59*150</f>
        <v>300</v>
      </c>
      <c r="G59" s="1921"/>
      <c r="H59" s="1920"/>
      <c r="I59" s="1922"/>
    </row>
    <row r="60">
      <c r="A60" s="1923">
        <v>2000.0</v>
      </c>
      <c r="B60" s="1924">
        <v>3000.0</v>
      </c>
      <c r="C60" s="1925">
        <f t="shared" si="13"/>
        <v>1.5</v>
      </c>
      <c r="D60" s="1920"/>
      <c r="E60" s="1923">
        <v>2000.0</v>
      </c>
      <c r="F60" s="1925">
        <f t="shared" si="14"/>
        <v>225</v>
      </c>
      <c r="G60" s="1926">
        <f>F59-F60</f>
        <v>75</v>
      </c>
      <c r="H60" s="1927">
        <f>100%-(F60/F59)</f>
        <v>0.25</v>
      </c>
      <c r="I60" s="1928" t="s">
        <v>1650</v>
      </c>
    </row>
    <row r="61">
      <c r="A61" s="1923">
        <v>7500.0</v>
      </c>
      <c r="B61" s="1924">
        <v>10000.0</v>
      </c>
      <c r="C61" s="1925">
        <f t="shared" si="13"/>
        <v>1.333333333</v>
      </c>
      <c r="D61" s="1920"/>
      <c r="E61" s="1923">
        <v>7500.0</v>
      </c>
      <c r="F61" s="1925">
        <f t="shared" si="14"/>
        <v>200</v>
      </c>
      <c r="G61" s="1926">
        <f>F59-F61</f>
        <v>100</v>
      </c>
      <c r="H61" s="1927">
        <f>100%-(F61/F59)</f>
        <v>0.3333333333</v>
      </c>
      <c r="I61" s="1928" t="s">
        <v>1650</v>
      </c>
    </row>
    <row r="62">
      <c r="A62" s="1929" t="s">
        <v>1657</v>
      </c>
      <c r="B62" s="1930"/>
      <c r="C62" s="1931"/>
      <c r="D62" s="3"/>
      <c r="E62" s="1932"/>
      <c r="F62" s="1931"/>
      <c r="G62" s="1933"/>
      <c r="H62" s="1934"/>
      <c r="I62" s="276"/>
    </row>
    <row r="63">
      <c r="A63" s="1932"/>
      <c r="B63" s="1930"/>
      <c r="C63" s="1931"/>
      <c r="D63" s="3"/>
      <c r="E63" s="1932"/>
      <c r="F63" s="1931"/>
      <c r="G63" s="1933"/>
      <c r="H63" s="1934"/>
      <c r="I63" s="276"/>
    </row>
    <row r="64">
      <c r="A64" s="1932"/>
      <c r="B64" s="1930"/>
      <c r="C64" s="1931"/>
      <c r="D64" s="3"/>
      <c r="E64" s="1932"/>
      <c r="F64" s="1931"/>
      <c r="G64" s="1933"/>
      <c r="H64" s="1934"/>
      <c r="I64" s="276"/>
    </row>
    <row r="65">
      <c r="A65" s="1932"/>
      <c r="B65" s="1930"/>
      <c r="C65" s="1931"/>
      <c r="D65" s="3"/>
      <c r="E65" s="1932"/>
      <c r="F65" s="1931"/>
      <c r="G65" s="1933"/>
      <c r="H65" s="1934"/>
      <c r="I65" s="276"/>
    </row>
    <row r="66">
      <c r="A66" s="1932"/>
      <c r="B66" s="1930"/>
      <c r="C66" s="1931"/>
      <c r="D66" s="3"/>
      <c r="E66" s="1932"/>
      <c r="F66" s="1931"/>
      <c r="G66" s="1933"/>
      <c r="H66" s="1934"/>
      <c r="I66" s="276"/>
    </row>
  </sheetData>
  <mergeCells count="4">
    <mergeCell ref="D7:E7"/>
    <mergeCell ref="D27:E27"/>
    <mergeCell ref="D43:E43"/>
    <mergeCell ref="D57:E57"/>
  </mergeCells>
  <dataValidations>
    <dataValidation type="list" allowBlank="1" showErrorMessage="1" sqref="I2">
      <formula1>"未承認,承認済"</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38"/>
    <col customWidth="1" min="2" max="2" width="83.13"/>
    <col customWidth="1" min="5" max="5" width="45.88"/>
  </cols>
  <sheetData>
    <row r="1">
      <c r="C1" s="12"/>
      <c r="D1" s="12"/>
      <c r="E1" s="759"/>
    </row>
    <row r="2">
      <c r="C2" s="792" t="s">
        <v>1658</v>
      </c>
      <c r="D2" s="792" t="s">
        <v>1659</v>
      </c>
      <c r="E2" s="792" t="s">
        <v>3</v>
      </c>
    </row>
    <row r="3">
      <c r="B3" s="1935" t="s">
        <v>1589</v>
      </c>
      <c r="C3" s="1936"/>
      <c r="D3" s="1936"/>
      <c r="E3" s="1937"/>
    </row>
    <row r="4">
      <c r="B4" s="1753" t="s">
        <v>1660</v>
      </c>
      <c r="C4" s="792"/>
      <c r="D4" s="792"/>
      <c r="E4" s="827" t="s">
        <v>1661</v>
      </c>
    </row>
  </sheetData>
  <dataValidations>
    <dataValidation type="list" allowBlank="1" showErrorMessage="1" sqref="C4:D4">
      <formula1>"済,未,修正,不要"</formula1>
    </dataValidation>
  </dataValidations>
  <hyperlinks>
    <hyperlink display="いいジャン祭パック" location="'07_いいジャン祭パック_設計書'!A1" ref="B4"/>
  </hyperlink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75"/>
    <col customWidth="1" min="2" max="3" width="20.38"/>
    <col customWidth="1" min="5" max="5" width="18.5"/>
  </cols>
  <sheetData>
    <row r="1">
      <c r="B1" s="1938" t="s">
        <v>1662</v>
      </c>
      <c r="C1" s="1939"/>
      <c r="D1" s="1939"/>
      <c r="E1" s="1939"/>
      <c r="F1" s="1939"/>
      <c r="G1" s="1939"/>
      <c r="H1" s="1939"/>
      <c r="I1" s="1939"/>
      <c r="J1" s="1939"/>
      <c r="K1" s="1939"/>
      <c r="L1" s="1939"/>
      <c r="M1" s="1939"/>
      <c r="N1" s="1939"/>
      <c r="O1" s="1939"/>
      <c r="P1" s="1939"/>
    </row>
    <row r="2">
      <c r="A2" s="56"/>
      <c r="B2" s="1940" t="s">
        <v>1663</v>
      </c>
      <c r="C2" s="1941"/>
      <c r="D2" s="1941"/>
      <c r="E2" s="1941"/>
      <c r="F2" s="1941"/>
      <c r="G2" s="1941"/>
      <c r="H2" s="1941"/>
      <c r="I2" s="1941"/>
      <c r="J2" s="1941"/>
      <c r="K2" s="1941"/>
      <c r="L2" s="1941"/>
      <c r="M2" s="1941"/>
      <c r="N2" s="1941"/>
      <c r="O2" s="1941"/>
      <c r="P2" s="1941"/>
    </row>
    <row r="3">
      <c r="A3" s="56"/>
      <c r="B3" s="1942" t="s">
        <v>1664</v>
      </c>
      <c r="C3" s="1943"/>
      <c r="D3" s="1943"/>
      <c r="E3" s="1943"/>
      <c r="F3" s="1942" t="s">
        <v>1665</v>
      </c>
      <c r="G3" s="1941"/>
      <c r="H3" s="1941"/>
      <c r="I3" s="1941"/>
      <c r="J3" s="1940"/>
      <c r="K3" s="1941"/>
      <c r="L3" s="1941"/>
      <c r="M3" s="1941"/>
      <c r="N3" s="1941"/>
      <c r="O3" s="1941"/>
      <c r="P3" s="1941"/>
    </row>
    <row r="4">
      <c r="A4" s="56"/>
      <c r="B4" s="1944" t="s">
        <v>1666</v>
      </c>
      <c r="C4" s="1945"/>
      <c r="D4" s="1945"/>
      <c r="E4" s="1945"/>
      <c r="F4" s="1941"/>
      <c r="G4" s="1941"/>
      <c r="H4" s="1941"/>
      <c r="I4" s="1941"/>
      <c r="J4" s="1941"/>
      <c r="K4" s="1941"/>
      <c r="L4" s="1941"/>
      <c r="M4" s="1941"/>
      <c r="N4" s="1941"/>
      <c r="O4" s="1941"/>
      <c r="P4" s="1941"/>
    </row>
    <row r="5">
      <c r="A5" s="56"/>
      <c r="B5" s="1940" t="s">
        <v>1667</v>
      </c>
      <c r="C5" s="1941"/>
      <c r="D5" s="1941"/>
      <c r="E5" s="1941"/>
      <c r="F5" s="1941"/>
      <c r="G5" s="1941"/>
      <c r="H5" s="1941"/>
      <c r="I5" s="1941"/>
      <c r="J5" s="1941"/>
      <c r="K5" s="1941"/>
      <c r="L5" s="1941"/>
      <c r="M5" s="1941"/>
      <c r="N5" s="1941"/>
      <c r="O5" s="1941"/>
      <c r="P5" s="1941"/>
    </row>
    <row r="6">
      <c r="A6" s="56"/>
      <c r="B6" s="1941"/>
      <c r="C6" s="1941"/>
      <c r="D6" s="1941"/>
      <c r="E6" s="1941"/>
      <c r="F6" s="1941"/>
      <c r="G6" s="1941"/>
      <c r="H6" s="1941"/>
      <c r="I6" s="1941"/>
      <c r="J6" s="1941"/>
      <c r="K6" s="1941"/>
      <c r="L6" s="1941"/>
      <c r="M6" s="1941"/>
      <c r="N6" s="1941"/>
      <c r="O6" s="1941"/>
      <c r="P6" s="1941"/>
    </row>
    <row r="7">
      <c r="A7" s="56"/>
      <c r="B7" s="1946" t="s">
        <v>1668</v>
      </c>
      <c r="C7" s="1947"/>
      <c r="D7" s="1948"/>
      <c r="E7" s="1948"/>
      <c r="F7" s="1948"/>
      <c r="G7" s="1948"/>
      <c r="H7" s="1948"/>
      <c r="I7" s="1948"/>
      <c r="J7" s="1948"/>
      <c r="K7" s="56"/>
      <c r="L7" s="56"/>
      <c r="M7" s="56"/>
      <c r="N7" s="56"/>
      <c r="O7" s="56"/>
      <c r="P7" s="56"/>
    </row>
    <row r="8">
      <c r="A8" s="56"/>
      <c r="B8" s="1949" t="s">
        <v>1669</v>
      </c>
      <c r="C8" s="1950"/>
      <c r="D8" s="276"/>
      <c r="E8" s="276"/>
      <c r="F8" s="276"/>
      <c r="G8" s="276"/>
      <c r="H8" s="276"/>
      <c r="I8" s="276"/>
      <c r="J8" s="276"/>
      <c r="K8" s="276"/>
      <c r="L8" s="276"/>
      <c r="M8" s="276"/>
      <c r="N8" s="276"/>
      <c r="O8" s="276"/>
      <c r="P8" s="276"/>
    </row>
    <row r="9">
      <c r="A9" s="56"/>
      <c r="B9" s="1951" t="s">
        <v>1670</v>
      </c>
      <c r="C9" s="276"/>
      <c r="D9" s="276"/>
      <c r="E9" s="276"/>
      <c r="F9" s="276"/>
      <c r="G9" s="276"/>
      <c r="H9" s="276"/>
      <c r="I9" s="276"/>
      <c r="J9" s="276"/>
      <c r="K9" s="276"/>
      <c r="L9" s="276"/>
      <c r="M9" s="276"/>
      <c r="N9" s="276"/>
      <c r="O9" s="276"/>
      <c r="P9" s="276"/>
    </row>
    <row r="10">
      <c r="A10" s="56"/>
      <c r="B10" s="1952" t="s">
        <v>1671</v>
      </c>
      <c r="C10" s="1952"/>
      <c r="D10" s="276"/>
      <c r="E10" s="276"/>
      <c r="F10" s="276"/>
      <c r="G10" s="276"/>
      <c r="H10" s="276"/>
      <c r="I10" s="276"/>
      <c r="J10" s="276"/>
      <c r="K10" s="276"/>
      <c r="L10" s="276"/>
      <c r="M10" s="276"/>
      <c r="N10" s="276"/>
      <c r="O10" s="276"/>
      <c r="P10" s="276"/>
    </row>
    <row r="11">
      <c r="A11" s="56"/>
      <c r="B11" s="1834" t="s">
        <v>1623</v>
      </c>
      <c r="C11" s="1864" t="s">
        <v>1672</v>
      </c>
      <c r="D11" s="1844"/>
      <c r="E11" s="276"/>
      <c r="F11" s="276"/>
      <c r="G11" s="276"/>
      <c r="H11" s="276"/>
      <c r="I11" s="276"/>
      <c r="J11" s="276"/>
      <c r="K11" s="276"/>
      <c r="L11" s="276"/>
      <c r="M11" s="276"/>
      <c r="N11" s="276"/>
      <c r="O11" s="276"/>
      <c r="P11" s="276"/>
    </row>
    <row r="12">
      <c r="A12" s="56"/>
      <c r="B12" s="1834" t="s">
        <v>1625</v>
      </c>
      <c r="C12" s="1953">
        <v>45922.5</v>
      </c>
      <c r="D12" s="1846" t="s">
        <v>177</v>
      </c>
      <c r="E12" s="1843" t="s">
        <v>1673</v>
      </c>
      <c r="F12" s="276"/>
      <c r="G12" s="276"/>
      <c r="H12" s="276"/>
      <c r="I12" s="276"/>
      <c r="J12" s="276"/>
      <c r="K12" s="276"/>
      <c r="L12" s="276"/>
      <c r="M12" s="276"/>
      <c r="N12" s="276"/>
      <c r="O12" s="276"/>
      <c r="P12" s="276"/>
    </row>
    <row r="13">
      <c r="A13" s="56"/>
      <c r="B13" s="1954"/>
      <c r="C13" s="1955" t="s">
        <v>1640</v>
      </c>
      <c r="D13" s="1955" t="s">
        <v>1641</v>
      </c>
      <c r="E13" s="1956" t="s">
        <v>1642</v>
      </c>
      <c r="F13" s="64"/>
      <c r="G13" s="1957" t="s">
        <v>1643</v>
      </c>
      <c r="H13" s="1958"/>
      <c r="I13" s="1958"/>
      <c r="J13" s="1959"/>
      <c r="K13" s="276"/>
      <c r="L13" s="276"/>
      <c r="M13" s="276"/>
      <c r="N13" s="276"/>
      <c r="O13" s="276"/>
      <c r="P13" s="276"/>
    </row>
    <row r="14">
      <c r="A14" s="56"/>
      <c r="B14" s="1915" t="s">
        <v>1184</v>
      </c>
      <c r="C14" s="1916" t="s">
        <v>1644</v>
      </c>
      <c r="D14" s="1916" t="s">
        <v>1644</v>
      </c>
      <c r="E14" s="1916" t="s">
        <v>1628</v>
      </c>
      <c r="F14" s="1916" t="s">
        <v>1645</v>
      </c>
      <c r="G14" s="1916" t="s">
        <v>1644</v>
      </c>
      <c r="H14" s="1916" t="s">
        <v>1646</v>
      </c>
      <c r="I14" s="1916" t="s">
        <v>1647</v>
      </c>
      <c r="J14" s="1960" t="s">
        <v>1648</v>
      </c>
      <c r="K14" s="1883"/>
      <c r="L14" s="276"/>
      <c r="M14" s="276"/>
      <c r="N14" s="276"/>
      <c r="O14" s="276"/>
      <c r="P14" s="276"/>
    </row>
    <row r="15">
      <c r="A15" s="56"/>
      <c r="B15" s="1917">
        <v>1.0</v>
      </c>
      <c r="C15" s="1918">
        <v>2.0</v>
      </c>
      <c r="D15" s="1919">
        <f t="shared" ref="D15:D21" si="1">C15/B15</f>
        <v>2</v>
      </c>
      <c r="E15" s="1961"/>
      <c r="F15" s="1961"/>
      <c r="G15" s="1919">
        <f t="shared" ref="G15:G21" si="2">D15*150</f>
        <v>300</v>
      </c>
      <c r="H15" s="1962"/>
      <c r="I15" s="1961"/>
      <c r="J15" s="1963"/>
      <c r="K15" s="276"/>
      <c r="L15" s="276"/>
      <c r="M15" s="276"/>
      <c r="N15" s="276"/>
      <c r="O15" s="276"/>
      <c r="P15" s="276"/>
    </row>
    <row r="16">
      <c r="A16" s="56"/>
      <c r="B16" s="1923">
        <v>80.0</v>
      </c>
      <c r="C16" s="1924">
        <v>160.0</v>
      </c>
      <c r="D16" s="1925">
        <f t="shared" si="1"/>
        <v>2</v>
      </c>
      <c r="E16" s="1961"/>
      <c r="F16" s="1961"/>
      <c r="G16" s="1964">
        <f t="shared" si="2"/>
        <v>300</v>
      </c>
      <c r="H16" s="1965">
        <f t="shared" ref="H16:H21" si="3">G16-G15</f>
        <v>0</v>
      </c>
      <c r="I16" s="1927">
        <f t="shared" ref="I16:I18" si="4">100%-(G16/G15)</f>
        <v>0</v>
      </c>
      <c r="J16" s="1966" t="s">
        <v>1672</v>
      </c>
      <c r="K16" s="1883"/>
      <c r="L16" s="276"/>
      <c r="M16" s="276"/>
      <c r="N16" s="276"/>
      <c r="O16" s="276"/>
      <c r="P16" s="276"/>
    </row>
    <row r="17">
      <c r="A17" s="56"/>
      <c r="B17" s="1923">
        <v>240.0</v>
      </c>
      <c r="C17" s="1924">
        <v>480.0</v>
      </c>
      <c r="D17" s="1925">
        <f t="shared" si="1"/>
        <v>2</v>
      </c>
      <c r="E17" s="1961"/>
      <c r="F17" s="1961"/>
      <c r="G17" s="1925">
        <f t="shared" si="2"/>
        <v>300</v>
      </c>
      <c r="H17" s="1965">
        <f t="shared" si="3"/>
        <v>0</v>
      </c>
      <c r="I17" s="1927">
        <f t="shared" si="4"/>
        <v>0</v>
      </c>
      <c r="J17" s="1966" t="s">
        <v>1672</v>
      </c>
      <c r="K17" s="1883"/>
      <c r="L17" s="276"/>
      <c r="M17" s="276"/>
      <c r="N17" s="276"/>
      <c r="O17" s="276"/>
      <c r="P17" s="276"/>
    </row>
    <row r="18">
      <c r="A18" s="56"/>
      <c r="B18" s="1923">
        <v>510.0</v>
      </c>
      <c r="C18" s="1924">
        <v>1000.0</v>
      </c>
      <c r="D18" s="1925">
        <f t="shared" si="1"/>
        <v>1.960784314</v>
      </c>
      <c r="E18" s="1961"/>
      <c r="F18" s="1961"/>
      <c r="G18" s="1925">
        <f t="shared" si="2"/>
        <v>294.1176471</v>
      </c>
      <c r="H18" s="1926">
        <f t="shared" si="3"/>
        <v>-5.882352941</v>
      </c>
      <c r="I18" s="1927">
        <f t="shared" si="4"/>
        <v>0.01960784314</v>
      </c>
      <c r="J18" s="1966" t="s">
        <v>1672</v>
      </c>
      <c r="K18" s="1883"/>
      <c r="L18" s="1941"/>
      <c r="M18" s="1941"/>
      <c r="N18" s="1941"/>
      <c r="O18" s="1941"/>
      <c r="P18" s="1941"/>
    </row>
    <row r="19">
      <c r="A19" s="56"/>
      <c r="B19" s="1923">
        <v>1560.0</v>
      </c>
      <c r="C19" s="1924">
        <v>3000.0</v>
      </c>
      <c r="D19" s="1925">
        <f t="shared" si="1"/>
        <v>1.923076923</v>
      </c>
      <c r="E19" s="1961"/>
      <c r="F19" s="1961"/>
      <c r="G19" s="1925">
        <f t="shared" si="2"/>
        <v>288.4615385</v>
      </c>
      <c r="H19" s="1926">
        <f t="shared" si="3"/>
        <v>-5.656108597</v>
      </c>
      <c r="I19" s="1927">
        <f>100%-(G19/G15)</f>
        <v>0.03846153846</v>
      </c>
      <c r="J19" s="1966" t="s">
        <v>1672</v>
      </c>
      <c r="K19" s="1883"/>
      <c r="L19" s="276"/>
      <c r="M19" s="276"/>
      <c r="N19" s="276"/>
      <c r="O19" s="276"/>
      <c r="P19" s="276"/>
    </row>
    <row r="20">
      <c r="A20" s="56"/>
      <c r="B20" s="1923">
        <v>2600.0</v>
      </c>
      <c r="C20" s="1924">
        <v>4900.0</v>
      </c>
      <c r="D20" s="1925">
        <f t="shared" si="1"/>
        <v>1.884615385</v>
      </c>
      <c r="E20" s="1961"/>
      <c r="F20" s="1961"/>
      <c r="G20" s="1925">
        <f t="shared" si="2"/>
        <v>282.6923077</v>
      </c>
      <c r="H20" s="1926">
        <f t="shared" si="3"/>
        <v>-5.769230769</v>
      </c>
      <c r="I20" s="1927">
        <f>100%-(G20/G15)</f>
        <v>0.05769230769</v>
      </c>
      <c r="J20" s="1966" t="s">
        <v>1672</v>
      </c>
      <c r="K20" s="1883"/>
      <c r="L20" s="276"/>
      <c r="M20" s="276"/>
      <c r="N20" s="276"/>
      <c r="O20" s="276"/>
      <c r="P20" s="276"/>
    </row>
    <row r="21">
      <c r="A21" s="56"/>
      <c r="B21" s="1923">
        <v>5400.0</v>
      </c>
      <c r="C21" s="1924">
        <v>10000.0</v>
      </c>
      <c r="D21" s="1925">
        <f t="shared" si="1"/>
        <v>1.851851852</v>
      </c>
      <c r="E21" s="1961"/>
      <c r="F21" s="1961"/>
      <c r="G21" s="1967">
        <f t="shared" si="2"/>
        <v>277.7777778</v>
      </c>
      <c r="H21" s="1926">
        <f t="shared" si="3"/>
        <v>-4.914529915</v>
      </c>
      <c r="I21" s="1927">
        <f>100%-(G21/G15)</f>
        <v>0.07407407407</v>
      </c>
      <c r="J21" s="1966" t="s">
        <v>1672</v>
      </c>
      <c r="K21" s="1883"/>
      <c r="L21" s="276"/>
      <c r="M21" s="276"/>
      <c r="N21" s="276"/>
      <c r="O21" s="276"/>
      <c r="P21" s="276"/>
    </row>
    <row r="22">
      <c r="A22" s="56"/>
      <c r="B22" s="276"/>
      <c r="C22" s="276"/>
      <c r="D22" s="276"/>
      <c r="E22" s="276"/>
      <c r="F22" s="276"/>
      <c r="G22" s="276"/>
      <c r="H22" s="276"/>
      <c r="I22" s="276"/>
      <c r="J22" s="276"/>
      <c r="K22" s="276"/>
      <c r="L22" s="276"/>
      <c r="M22" s="276"/>
      <c r="N22" s="276"/>
      <c r="O22" s="276"/>
      <c r="P22" s="276"/>
    </row>
    <row r="23">
      <c r="A23" s="56"/>
      <c r="B23" s="1968" t="s">
        <v>1674</v>
      </c>
      <c r="C23" s="1969"/>
      <c r="D23" s="1969"/>
      <c r="E23" s="276"/>
      <c r="F23" s="276"/>
      <c r="G23" s="276"/>
      <c r="H23" s="276"/>
      <c r="I23" s="276"/>
      <c r="J23" s="276"/>
      <c r="K23" s="276"/>
      <c r="L23" s="276"/>
      <c r="M23" s="276"/>
      <c r="N23" s="276"/>
      <c r="O23" s="276"/>
      <c r="P23" s="276"/>
    </row>
    <row r="24">
      <c r="A24" s="56"/>
      <c r="B24" s="1834" t="s">
        <v>1623</v>
      </c>
      <c r="C24" s="1864" t="s">
        <v>1675</v>
      </c>
      <c r="D24" s="1844"/>
      <c r="E24" s="276"/>
      <c r="F24" s="276"/>
      <c r="G24" s="276"/>
      <c r="H24" s="276"/>
      <c r="I24" s="276"/>
      <c r="J24" s="276"/>
      <c r="K24" s="276"/>
      <c r="L24" s="276"/>
      <c r="M24" s="276"/>
      <c r="N24" s="276"/>
      <c r="O24" s="276"/>
      <c r="P24" s="276"/>
    </row>
    <row r="25">
      <c r="A25" s="56"/>
      <c r="B25" s="1834" t="s">
        <v>1625</v>
      </c>
      <c r="C25" s="1953">
        <v>45922.5</v>
      </c>
      <c r="D25" s="1846" t="s">
        <v>177</v>
      </c>
      <c r="E25" s="1847">
        <v>45961.49930555555</v>
      </c>
      <c r="F25" s="276"/>
      <c r="G25" s="276"/>
      <c r="H25" s="276"/>
      <c r="I25" s="276"/>
      <c r="J25" s="276"/>
      <c r="K25" s="276"/>
      <c r="L25" s="276"/>
      <c r="M25" s="276"/>
      <c r="N25" s="276"/>
      <c r="O25" s="276"/>
      <c r="P25" s="276"/>
    </row>
    <row r="26">
      <c r="A26" s="56"/>
      <c r="B26" s="1959"/>
      <c r="C26" s="1957" t="s">
        <v>1640</v>
      </c>
      <c r="D26" s="1957" t="s">
        <v>1641</v>
      </c>
      <c r="E26" s="1956" t="s">
        <v>1642</v>
      </c>
      <c r="F26" s="64"/>
      <c r="G26" s="1957" t="s">
        <v>1643</v>
      </c>
      <c r="H26" s="1958"/>
      <c r="I26" s="1958"/>
      <c r="J26" s="1959"/>
      <c r="K26" s="276"/>
      <c r="L26" s="276"/>
      <c r="M26" s="276"/>
      <c r="N26" s="276"/>
      <c r="O26" s="276"/>
      <c r="P26" s="276"/>
    </row>
    <row r="27">
      <c r="A27" s="56"/>
      <c r="B27" s="1915" t="s">
        <v>1184</v>
      </c>
      <c r="C27" s="1916" t="s">
        <v>1644</v>
      </c>
      <c r="D27" s="1916" t="s">
        <v>1644</v>
      </c>
      <c r="E27" s="1916" t="s">
        <v>1628</v>
      </c>
      <c r="F27" s="1916" t="s">
        <v>1645</v>
      </c>
      <c r="G27" s="1916" t="s">
        <v>1644</v>
      </c>
      <c r="H27" s="1916" t="s">
        <v>1646</v>
      </c>
      <c r="I27" s="1916" t="s">
        <v>1647</v>
      </c>
      <c r="J27" s="1960" t="s">
        <v>1648</v>
      </c>
      <c r="K27" s="1883"/>
      <c r="L27" s="276"/>
      <c r="M27" s="276"/>
      <c r="N27" s="276"/>
      <c r="O27" s="276"/>
      <c r="P27" s="276"/>
    </row>
    <row r="28">
      <c r="A28" s="56"/>
      <c r="B28" s="1917">
        <v>1.0</v>
      </c>
      <c r="C28" s="1918">
        <v>2.0</v>
      </c>
      <c r="D28" s="1919">
        <f t="shared" ref="D28:D34" si="5">C28/B28</f>
        <v>2</v>
      </c>
      <c r="E28" s="1961"/>
      <c r="F28" s="1961"/>
      <c r="G28" s="1919">
        <f t="shared" ref="G28:G34" si="6">D28*150</f>
        <v>300</v>
      </c>
      <c r="H28" s="1962"/>
      <c r="I28" s="1961"/>
      <c r="J28" s="1963"/>
      <c r="L28" s="276"/>
      <c r="M28" s="276"/>
      <c r="N28" s="276"/>
      <c r="O28" s="276"/>
      <c r="P28" s="276"/>
    </row>
    <row r="29">
      <c r="A29" s="56"/>
      <c r="B29" s="1970">
        <f t="shared" ref="B29:B34" si="7">B16*2</f>
        <v>160</v>
      </c>
      <c r="C29" s="1924">
        <v>160.0</v>
      </c>
      <c r="D29" s="1925">
        <f t="shared" si="5"/>
        <v>1</v>
      </c>
      <c r="E29" s="1961"/>
      <c r="F29" s="1961"/>
      <c r="G29" s="1964">
        <f t="shared" si="6"/>
        <v>150</v>
      </c>
      <c r="H29" s="1965">
        <f t="shared" ref="H29:H34" si="8">$G$28-G29</f>
        <v>150</v>
      </c>
      <c r="I29" s="1927">
        <f t="shared" ref="I29:I34" si="9">100%-(G29/$G$28)</f>
        <v>0.5</v>
      </c>
      <c r="J29" s="1966">
        <v>3.0</v>
      </c>
      <c r="K29" s="1883"/>
      <c r="L29" s="276"/>
      <c r="M29" s="276"/>
      <c r="N29" s="276"/>
      <c r="O29" s="276"/>
      <c r="P29" s="276"/>
    </row>
    <row r="30">
      <c r="A30" s="56"/>
      <c r="B30" s="1970">
        <f t="shared" si="7"/>
        <v>480</v>
      </c>
      <c r="C30" s="1924">
        <v>480.0</v>
      </c>
      <c r="D30" s="1925">
        <f t="shared" si="5"/>
        <v>1</v>
      </c>
      <c r="E30" s="1961"/>
      <c r="F30" s="1961"/>
      <c r="G30" s="1925">
        <f t="shared" si="6"/>
        <v>150</v>
      </c>
      <c r="H30" s="1965">
        <f t="shared" si="8"/>
        <v>150</v>
      </c>
      <c r="I30" s="1927">
        <f t="shared" si="9"/>
        <v>0.5</v>
      </c>
      <c r="J30" s="1966">
        <v>3.0</v>
      </c>
      <c r="K30" s="1883"/>
      <c r="L30" s="276"/>
      <c r="M30" s="276"/>
      <c r="N30" s="276"/>
      <c r="O30" s="276"/>
      <c r="P30" s="276"/>
    </row>
    <row r="31">
      <c r="A31" s="56"/>
      <c r="B31" s="1970">
        <f t="shared" si="7"/>
        <v>1020</v>
      </c>
      <c r="C31" s="1924">
        <v>1000.0</v>
      </c>
      <c r="D31" s="1925">
        <f t="shared" si="5"/>
        <v>0.9803921569</v>
      </c>
      <c r="E31" s="1961"/>
      <c r="F31" s="1961"/>
      <c r="G31" s="1925">
        <f t="shared" si="6"/>
        <v>147.0588235</v>
      </c>
      <c r="H31" s="1965">
        <f t="shared" si="8"/>
        <v>152.9411765</v>
      </c>
      <c r="I31" s="1927">
        <f t="shared" si="9"/>
        <v>0.5098039216</v>
      </c>
      <c r="J31" s="1966">
        <v>1.0</v>
      </c>
      <c r="K31" s="1883"/>
      <c r="L31" s="276"/>
      <c r="M31" s="276"/>
      <c r="N31" s="276"/>
      <c r="O31" s="276"/>
      <c r="P31" s="276"/>
    </row>
    <row r="32">
      <c r="A32" s="56"/>
      <c r="B32" s="1970">
        <f t="shared" si="7"/>
        <v>3120</v>
      </c>
      <c r="C32" s="1924">
        <v>3000.0</v>
      </c>
      <c r="D32" s="1925">
        <f t="shared" si="5"/>
        <v>0.9615384615</v>
      </c>
      <c r="E32" s="1961"/>
      <c r="F32" s="1961"/>
      <c r="G32" s="1925">
        <f t="shared" si="6"/>
        <v>144.2307692</v>
      </c>
      <c r="H32" s="1965">
        <f t="shared" si="8"/>
        <v>155.7692308</v>
      </c>
      <c r="I32" s="1927">
        <f t="shared" si="9"/>
        <v>0.5192307692</v>
      </c>
      <c r="J32" s="1966">
        <v>1.0</v>
      </c>
      <c r="K32" s="1883"/>
      <c r="L32" s="276"/>
      <c r="M32" s="276"/>
      <c r="N32" s="276"/>
      <c r="O32" s="276"/>
      <c r="P32" s="276"/>
    </row>
    <row r="33">
      <c r="A33" s="56"/>
      <c r="B33" s="1970">
        <f t="shared" si="7"/>
        <v>5200</v>
      </c>
      <c r="C33" s="1924">
        <v>4900.0</v>
      </c>
      <c r="D33" s="1925">
        <f t="shared" si="5"/>
        <v>0.9423076923</v>
      </c>
      <c r="E33" s="1961"/>
      <c r="F33" s="1961"/>
      <c r="G33" s="1925">
        <f t="shared" si="6"/>
        <v>141.3461538</v>
      </c>
      <c r="H33" s="1965">
        <f t="shared" si="8"/>
        <v>158.6538462</v>
      </c>
      <c r="I33" s="1927">
        <f t="shared" si="9"/>
        <v>0.5288461538</v>
      </c>
      <c r="J33" s="1966">
        <v>1.0</v>
      </c>
      <c r="K33" s="1883"/>
      <c r="L33" s="276"/>
      <c r="M33" s="276"/>
      <c r="N33" s="276"/>
      <c r="O33" s="276"/>
      <c r="P33" s="276"/>
    </row>
    <row r="34">
      <c r="A34" s="56"/>
      <c r="B34" s="1970">
        <f t="shared" si="7"/>
        <v>10800</v>
      </c>
      <c r="C34" s="1924">
        <v>10000.0</v>
      </c>
      <c r="D34" s="1925">
        <f t="shared" si="5"/>
        <v>0.9259259259</v>
      </c>
      <c r="E34" s="1961"/>
      <c r="F34" s="1961"/>
      <c r="G34" s="1967">
        <f t="shared" si="6"/>
        <v>138.8888889</v>
      </c>
      <c r="H34" s="1965">
        <f t="shared" si="8"/>
        <v>161.1111111</v>
      </c>
      <c r="I34" s="1927">
        <f t="shared" si="9"/>
        <v>0.537037037</v>
      </c>
      <c r="J34" s="1966">
        <v>1.0</v>
      </c>
      <c r="K34" s="1883"/>
      <c r="L34" s="276"/>
      <c r="M34" s="276"/>
      <c r="N34" s="276"/>
      <c r="O34" s="276"/>
      <c r="P34" s="276"/>
    </row>
    <row r="35">
      <c r="A35" s="56"/>
      <c r="B35" s="1883" t="s">
        <v>1676</v>
      </c>
      <c r="C35" s="276"/>
      <c r="D35" s="276"/>
      <c r="E35" s="276"/>
      <c r="F35" s="276"/>
      <c r="G35" s="276"/>
      <c r="H35" s="276"/>
      <c r="I35" s="276"/>
      <c r="J35" s="276"/>
      <c r="K35" s="276"/>
      <c r="L35" s="276"/>
      <c r="M35" s="276"/>
      <c r="N35" s="276"/>
      <c r="O35" s="276"/>
      <c r="P35" s="276"/>
    </row>
    <row r="36">
      <c r="A36" s="56"/>
      <c r="B36" s="276"/>
      <c r="C36" s="276"/>
      <c r="D36" s="276"/>
      <c r="E36" s="276"/>
      <c r="F36" s="276"/>
      <c r="G36" s="276"/>
      <c r="H36" s="276"/>
      <c r="I36" s="276"/>
      <c r="J36" s="276"/>
      <c r="K36" s="276"/>
      <c r="L36" s="276"/>
      <c r="M36" s="276"/>
      <c r="N36" s="276"/>
      <c r="O36" s="276"/>
      <c r="P36" s="276"/>
    </row>
    <row r="37">
      <c r="A37" s="56"/>
      <c r="B37" s="276"/>
      <c r="C37" s="276"/>
      <c r="D37" s="276"/>
      <c r="E37" s="276"/>
      <c r="F37" s="276"/>
      <c r="G37" s="276"/>
      <c r="H37" s="276"/>
      <c r="I37" s="276"/>
      <c r="J37" s="276"/>
      <c r="K37" s="276"/>
      <c r="L37" s="276"/>
      <c r="M37" s="276"/>
      <c r="N37" s="276"/>
      <c r="O37" s="276"/>
      <c r="P37" s="276"/>
    </row>
    <row r="38">
      <c r="A38" s="56"/>
      <c r="B38" s="1946" t="s">
        <v>1677</v>
      </c>
      <c r="C38" s="1947"/>
      <c r="D38" s="1948"/>
      <c r="E38" s="1948"/>
      <c r="F38" s="1948"/>
      <c r="G38" s="276"/>
      <c r="H38" s="1946" t="s">
        <v>1678</v>
      </c>
      <c r="I38" s="1947"/>
      <c r="J38" s="1948"/>
      <c r="K38" s="1948"/>
      <c r="L38" s="1948"/>
      <c r="M38" s="56"/>
      <c r="N38" s="56"/>
      <c r="O38" s="56"/>
      <c r="P38" s="56"/>
    </row>
    <row r="39">
      <c r="A39" s="56"/>
      <c r="B39" s="1834" t="s">
        <v>1625</v>
      </c>
      <c r="C39" s="1953">
        <v>45922.5</v>
      </c>
      <c r="D39" s="1846" t="s">
        <v>177</v>
      </c>
      <c r="E39" s="1843" t="s">
        <v>1673</v>
      </c>
      <c r="F39" s="276"/>
      <c r="G39" s="276"/>
      <c r="H39" s="1834" t="s">
        <v>1625</v>
      </c>
      <c r="I39" s="1953">
        <v>45922.5</v>
      </c>
      <c r="J39" s="1846" t="s">
        <v>177</v>
      </c>
      <c r="K39" s="1843" t="s">
        <v>1673</v>
      </c>
      <c r="L39" s="276"/>
      <c r="M39" s="56"/>
      <c r="N39" s="56"/>
      <c r="O39" s="56"/>
      <c r="P39" s="56"/>
    </row>
    <row r="40">
      <c r="A40" s="56"/>
      <c r="B40" s="1850" t="s">
        <v>104</v>
      </c>
      <c r="C40" s="1850" t="s">
        <v>1184</v>
      </c>
      <c r="D40" s="1850" t="s">
        <v>1679</v>
      </c>
      <c r="E40" s="268" t="s">
        <v>1680</v>
      </c>
      <c r="F40" s="1850" t="s">
        <v>1681</v>
      </c>
      <c r="G40" s="276"/>
      <c r="H40" s="1850" t="s">
        <v>104</v>
      </c>
      <c r="I40" s="1850" t="s">
        <v>1184</v>
      </c>
      <c r="J40" s="1850" t="s">
        <v>1679</v>
      </c>
      <c r="K40" s="268" t="s">
        <v>1680</v>
      </c>
      <c r="L40" s="1850" t="s">
        <v>1682</v>
      </c>
      <c r="M40" s="56"/>
      <c r="N40" s="56"/>
      <c r="O40" s="56"/>
      <c r="P40" s="56"/>
    </row>
    <row r="41">
      <c r="A41" s="56"/>
      <c r="B41" s="1850" t="s">
        <v>180</v>
      </c>
      <c r="C41" s="270">
        <v>20.0</v>
      </c>
      <c r="D41" s="1850" t="s">
        <v>1683</v>
      </c>
      <c r="E41" s="270" t="s">
        <v>1650</v>
      </c>
      <c r="F41" s="270" t="s">
        <v>1650</v>
      </c>
      <c r="G41" s="276"/>
      <c r="H41" s="1850" t="s">
        <v>180</v>
      </c>
      <c r="I41" s="270">
        <v>30.0</v>
      </c>
      <c r="J41" s="1850" t="s">
        <v>1683</v>
      </c>
      <c r="K41" s="270" t="s">
        <v>1650</v>
      </c>
      <c r="L41" s="270" t="s">
        <v>1650</v>
      </c>
      <c r="M41" s="56"/>
      <c r="N41" s="56"/>
      <c r="O41" s="56"/>
      <c r="P41" s="56"/>
    </row>
    <row r="42">
      <c r="A42" s="56"/>
      <c r="B42" s="1971" t="s">
        <v>411</v>
      </c>
      <c r="C42" s="270">
        <v>100.0</v>
      </c>
      <c r="D42" s="280" t="s">
        <v>1684</v>
      </c>
      <c r="E42" s="270" t="s">
        <v>1685</v>
      </c>
      <c r="F42" s="270" t="s">
        <v>1650</v>
      </c>
      <c r="G42" s="276"/>
      <c r="H42" s="280" t="s">
        <v>181</v>
      </c>
      <c r="I42" s="245">
        <v>1.0</v>
      </c>
      <c r="J42" s="280" t="s">
        <v>1683</v>
      </c>
      <c r="K42" s="270" t="s">
        <v>1650</v>
      </c>
      <c r="L42" s="270" t="s">
        <v>1650</v>
      </c>
      <c r="M42" s="56"/>
      <c r="N42" s="56"/>
      <c r="O42" s="56"/>
      <c r="P42" s="56"/>
    </row>
    <row r="43">
      <c r="A43" s="56"/>
      <c r="B43" s="1971" t="s">
        <v>184</v>
      </c>
      <c r="C43" s="270">
        <v>100.0</v>
      </c>
      <c r="D43" s="280" t="s">
        <v>1684</v>
      </c>
      <c r="E43" s="270" t="s">
        <v>1685</v>
      </c>
      <c r="F43" s="270" t="s">
        <v>1650</v>
      </c>
      <c r="G43" s="276"/>
      <c r="H43" s="280" t="s">
        <v>1686</v>
      </c>
      <c r="I43" s="270">
        <v>1.0</v>
      </c>
      <c r="J43" s="280" t="s">
        <v>1684</v>
      </c>
      <c r="K43" s="270" t="s">
        <v>1687</v>
      </c>
      <c r="L43" s="270" t="s">
        <v>1688</v>
      </c>
      <c r="M43" s="56"/>
      <c r="N43" s="56"/>
      <c r="O43" s="56"/>
      <c r="P43" s="56"/>
    </row>
    <row r="44">
      <c r="A44" s="56"/>
      <c r="B44" s="1971" t="s">
        <v>183</v>
      </c>
      <c r="C44" s="270">
        <v>100.0</v>
      </c>
      <c r="D44" s="280" t="s">
        <v>1684</v>
      </c>
      <c r="E44" s="270" t="s">
        <v>1685</v>
      </c>
      <c r="F44" s="270" t="s">
        <v>1650</v>
      </c>
      <c r="G44" s="276"/>
      <c r="H44" s="1971" t="s">
        <v>168</v>
      </c>
      <c r="I44" s="270">
        <v>5.0</v>
      </c>
      <c r="J44" s="280" t="s">
        <v>1684</v>
      </c>
      <c r="K44" s="270" t="s">
        <v>1689</v>
      </c>
      <c r="L44" s="270" t="s">
        <v>1690</v>
      </c>
      <c r="M44" s="56"/>
      <c r="N44" s="56"/>
      <c r="O44" s="56"/>
      <c r="P44" s="56"/>
    </row>
    <row r="45">
      <c r="A45" s="56"/>
      <c r="B45" s="1971" t="s">
        <v>410</v>
      </c>
      <c r="C45" s="270">
        <v>100.0</v>
      </c>
      <c r="D45" s="280" t="s">
        <v>1684</v>
      </c>
      <c r="E45" s="270" t="s">
        <v>1685</v>
      </c>
      <c r="F45" s="270" t="s">
        <v>1650</v>
      </c>
      <c r="G45" s="276"/>
      <c r="H45" s="1971" t="s">
        <v>169</v>
      </c>
      <c r="I45" s="270">
        <v>5.0</v>
      </c>
      <c r="J45" s="280" t="s">
        <v>1684</v>
      </c>
      <c r="K45" s="270" t="s">
        <v>1691</v>
      </c>
      <c r="L45" s="270" t="s">
        <v>1649</v>
      </c>
      <c r="M45" s="56"/>
      <c r="N45" s="56"/>
      <c r="O45" s="56"/>
      <c r="P45" s="56"/>
    </row>
    <row r="46">
      <c r="A46" s="56"/>
      <c r="B46" s="1971" t="s">
        <v>409</v>
      </c>
      <c r="C46" s="270">
        <v>100.0</v>
      </c>
      <c r="D46" s="280" t="s">
        <v>1684</v>
      </c>
      <c r="E46" s="270" t="s">
        <v>1685</v>
      </c>
      <c r="F46" s="270" t="s">
        <v>1650</v>
      </c>
      <c r="G46" s="276"/>
      <c r="H46" s="1971" t="s">
        <v>170</v>
      </c>
      <c r="I46" s="245">
        <v>1.0</v>
      </c>
      <c r="J46" s="280" t="s">
        <v>1684</v>
      </c>
      <c r="K46" s="270" t="s">
        <v>1692</v>
      </c>
      <c r="L46" s="270" t="s">
        <v>1650</v>
      </c>
      <c r="M46" s="56"/>
      <c r="N46" s="56"/>
      <c r="O46" s="56"/>
      <c r="P46" s="56"/>
    </row>
    <row r="47">
      <c r="A47" s="56"/>
      <c r="B47" s="280" t="s">
        <v>1686</v>
      </c>
      <c r="C47" s="270">
        <v>1.0</v>
      </c>
      <c r="D47" s="280" t="s">
        <v>1684</v>
      </c>
      <c r="E47" s="270" t="s">
        <v>1687</v>
      </c>
      <c r="F47" s="270" t="s">
        <v>1650</v>
      </c>
      <c r="G47" s="276"/>
      <c r="H47" s="235"/>
      <c r="I47" s="56"/>
      <c r="J47" s="56"/>
      <c r="K47" s="56"/>
      <c r="L47" s="56"/>
      <c r="M47" s="56"/>
      <c r="N47" s="56"/>
      <c r="O47" s="56"/>
      <c r="P47" s="56"/>
    </row>
    <row r="48">
      <c r="A48" s="56"/>
      <c r="B48" s="56"/>
      <c r="C48" s="56"/>
      <c r="D48" s="56"/>
      <c r="E48" s="56"/>
      <c r="F48" s="56"/>
      <c r="G48" s="276"/>
      <c r="H48" s="235" t="s">
        <v>1693</v>
      </c>
      <c r="I48" s="56"/>
      <c r="J48" s="56"/>
      <c r="K48" s="56"/>
      <c r="L48" s="56"/>
      <c r="M48" s="56"/>
      <c r="N48" s="56"/>
      <c r="O48" s="56"/>
      <c r="P48" s="56"/>
    </row>
    <row r="49">
      <c r="A49" s="56"/>
      <c r="B49" s="56"/>
      <c r="C49" s="56"/>
      <c r="D49" s="56"/>
      <c r="E49" s="56"/>
      <c r="F49" s="56"/>
      <c r="G49" s="276"/>
      <c r="H49" s="235" t="s">
        <v>1694</v>
      </c>
      <c r="I49" s="56"/>
      <c r="J49" s="56"/>
      <c r="K49" s="56"/>
      <c r="L49" s="56"/>
      <c r="M49" s="56"/>
      <c r="N49" s="56"/>
      <c r="O49" s="56"/>
      <c r="P49" s="56"/>
    </row>
    <row r="50">
      <c r="A50" s="56"/>
      <c r="B50" s="1947" t="s">
        <v>1695</v>
      </c>
      <c r="C50" s="1947" t="s">
        <v>1696</v>
      </c>
      <c r="D50" s="1948"/>
      <c r="E50" s="1948"/>
      <c r="F50" s="1948"/>
      <c r="G50" s="276"/>
      <c r="H50" s="235"/>
      <c r="I50" s="56"/>
      <c r="J50" s="56"/>
      <c r="K50" s="56"/>
      <c r="L50" s="56"/>
      <c r="M50" s="56"/>
      <c r="N50" s="56"/>
      <c r="O50" s="56"/>
      <c r="P50" s="56"/>
    </row>
    <row r="51">
      <c r="A51" s="56"/>
      <c r="B51" s="1834" t="s">
        <v>1625</v>
      </c>
      <c r="C51" s="1953">
        <v>45922.5</v>
      </c>
      <c r="D51" s="1846" t="s">
        <v>177</v>
      </c>
      <c r="E51" s="1843" t="s">
        <v>1673</v>
      </c>
      <c r="F51" s="276"/>
      <c r="G51" s="276"/>
      <c r="H51" s="276"/>
      <c r="I51" s="56"/>
      <c r="J51" s="56"/>
      <c r="K51" s="276"/>
      <c r="L51" s="276"/>
      <c r="M51" s="276"/>
      <c r="N51" s="276"/>
      <c r="O51" s="276"/>
      <c r="P51" s="276"/>
    </row>
    <row r="52">
      <c r="A52" s="56"/>
      <c r="B52" s="1850" t="s">
        <v>104</v>
      </c>
      <c r="C52" s="1850" t="s">
        <v>1184</v>
      </c>
      <c r="D52" s="1850" t="s">
        <v>1679</v>
      </c>
      <c r="E52" s="1850" t="s">
        <v>1697</v>
      </c>
      <c r="F52" s="1850" t="s">
        <v>1681</v>
      </c>
      <c r="G52" s="276"/>
      <c r="H52" s="276"/>
      <c r="I52" s="56"/>
      <c r="J52" s="56"/>
      <c r="K52" s="276"/>
      <c r="L52" s="276"/>
      <c r="M52" s="276"/>
      <c r="N52" s="276"/>
      <c r="O52" s="276"/>
      <c r="P52" s="276"/>
    </row>
    <row r="53">
      <c r="A53" s="56"/>
      <c r="B53" s="1972" t="s">
        <v>171</v>
      </c>
      <c r="C53" s="270">
        <v>3000.0</v>
      </c>
      <c r="D53" s="268" t="s">
        <v>1698</v>
      </c>
      <c r="E53" s="245">
        <v>1.0</v>
      </c>
      <c r="F53" s="270">
        <v>1.0</v>
      </c>
      <c r="G53" s="276"/>
      <c r="H53" s="276"/>
      <c r="I53" s="276"/>
      <c r="J53" s="276"/>
      <c r="K53" s="276"/>
      <c r="L53" s="276"/>
      <c r="M53" s="276"/>
      <c r="N53" s="276"/>
      <c r="O53" s="276"/>
      <c r="P53" s="276"/>
    </row>
    <row r="54">
      <c r="A54" s="56"/>
      <c r="B54" s="1023"/>
      <c r="C54" s="270">
        <v>3000.0</v>
      </c>
      <c r="D54" s="1850" t="s">
        <v>1683</v>
      </c>
      <c r="E54" s="975">
        <v>1.0</v>
      </c>
      <c r="F54" s="975">
        <v>2.0</v>
      </c>
      <c r="G54" s="276"/>
      <c r="H54" s="276"/>
      <c r="I54" s="276"/>
      <c r="J54" s="276"/>
      <c r="K54" s="276"/>
      <c r="L54" s="276"/>
      <c r="M54" s="276"/>
      <c r="N54" s="276"/>
      <c r="O54" s="276"/>
      <c r="P54" s="276"/>
    </row>
    <row r="55">
      <c r="A55" s="56"/>
      <c r="B55" s="276"/>
      <c r="C55" s="276"/>
      <c r="D55" s="276"/>
      <c r="E55" s="276"/>
      <c r="F55" s="276"/>
      <c r="G55" s="276"/>
      <c r="H55" s="276"/>
      <c r="I55" s="276"/>
      <c r="J55" s="276"/>
      <c r="K55" s="276"/>
      <c r="L55" s="276"/>
      <c r="M55" s="276"/>
      <c r="N55" s="276"/>
      <c r="O55" s="276"/>
      <c r="P55" s="276"/>
    </row>
    <row r="56">
      <c r="A56" s="56"/>
      <c r="B56" s="1973" t="s">
        <v>1699</v>
      </c>
      <c r="C56" s="1974"/>
      <c r="D56" s="1974"/>
      <c r="E56" s="1974"/>
      <c r="F56" s="1974"/>
      <c r="G56" s="1974"/>
      <c r="H56" s="1974"/>
      <c r="I56" s="1974"/>
      <c r="J56" s="1974"/>
      <c r="K56" s="1974"/>
      <c r="L56" s="1974"/>
      <c r="M56" s="1974"/>
      <c r="N56" s="1974"/>
      <c r="O56" s="1974"/>
      <c r="P56" s="1974"/>
    </row>
    <row r="57">
      <c r="A57" s="56"/>
      <c r="B57" s="1950" t="s">
        <v>1700</v>
      </c>
      <c r="C57" s="276"/>
      <c r="D57" s="276"/>
      <c r="E57" s="276"/>
      <c r="F57" s="276"/>
      <c r="G57" s="276"/>
      <c r="H57" s="276"/>
      <c r="I57" s="276"/>
      <c r="J57" s="276"/>
      <c r="K57" s="276"/>
      <c r="L57" s="276"/>
      <c r="M57" s="56"/>
      <c r="N57" s="56"/>
      <c r="O57" s="56"/>
      <c r="P57" s="56"/>
    </row>
    <row r="58">
      <c r="A58" s="1975"/>
      <c r="B58" s="1885" t="s">
        <v>1701</v>
      </c>
      <c r="C58" s="1833"/>
      <c r="D58" s="1833"/>
      <c r="E58" s="1833"/>
      <c r="F58" s="1833"/>
      <c r="G58" s="1833"/>
      <c r="H58" s="1976"/>
      <c r="I58" s="1833"/>
      <c r="J58" s="1833"/>
      <c r="K58" s="1833"/>
      <c r="L58" s="1833"/>
      <c r="M58" s="1833"/>
      <c r="N58" s="1833"/>
      <c r="O58" s="3"/>
      <c r="P58" s="3"/>
    </row>
    <row r="59">
      <c r="A59" s="3"/>
      <c r="B59" s="1977"/>
      <c r="C59" s="3"/>
      <c r="D59" s="3"/>
      <c r="E59" s="3"/>
      <c r="F59" s="3"/>
      <c r="G59" s="3"/>
      <c r="H59" s="3"/>
      <c r="I59" s="3"/>
      <c r="J59" s="3"/>
      <c r="K59" s="3"/>
      <c r="L59" s="3"/>
      <c r="M59" s="3"/>
      <c r="N59" s="3"/>
      <c r="O59" s="3"/>
      <c r="P59" s="3"/>
    </row>
    <row r="60">
      <c r="A60" s="3"/>
      <c r="B60" s="1834" t="s">
        <v>1614</v>
      </c>
      <c r="C60" s="1978"/>
      <c r="D60" s="3"/>
      <c r="E60" s="3"/>
      <c r="F60" s="211"/>
      <c r="G60" s="3"/>
      <c r="H60" s="3"/>
      <c r="I60" s="3"/>
      <c r="J60" s="3"/>
      <c r="K60" s="3"/>
      <c r="L60" s="3"/>
      <c r="M60" s="3"/>
      <c r="N60" s="3"/>
      <c r="O60" s="3"/>
      <c r="P60" s="3"/>
    </row>
    <row r="61">
      <c r="A61" s="3"/>
      <c r="B61" s="1836" t="s">
        <v>1615</v>
      </c>
      <c r="C61" s="1979"/>
      <c r="D61" s="3"/>
      <c r="E61" s="3"/>
      <c r="F61" s="3"/>
      <c r="G61" s="3"/>
      <c r="H61" s="3"/>
      <c r="I61" s="3"/>
      <c r="J61" s="3"/>
      <c r="K61" s="3"/>
      <c r="L61" s="3"/>
      <c r="M61" s="3"/>
      <c r="N61" s="3"/>
      <c r="O61" s="3"/>
      <c r="P61" s="3"/>
    </row>
    <row r="62">
      <c r="A62" s="3"/>
      <c r="B62" s="1834" t="s">
        <v>1616</v>
      </c>
      <c r="C62" s="1980"/>
      <c r="D62" s="3"/>
      <c r="E62" s="3"/>
      <c r="F62" s="3"/>
      <c r="G62" s="3"/>
      <c r="H62" s="3"/>
      <c r="I62" s="3"/>
      <c r="J62" s="3"/>
      <c r="K62" s="3"/>
      <c r="L62" s="3"/>
      <c r="M62" s="3"/>
      <c r="N62" s="3"/>
      <c r="O62" s="3"/>
      <c r="P62" s="3"/>
    </row>
    <row r="63">
      <c r="A63" s="3"/>
      <c r="B63" s="1836" t="s">
        <v>1617</v>
      </c>
      <c r="C63" s="1980"/>
      <c r="D63" s="3"/>
      <c r="E63" s="1479"/>
      <c r="F63" s="276" t="s">
        <v>1702</v>
      </c>
      <c r="G63" s="3"/>
      <c r="H63" s="3"/>
      <c r="I63" s="3"/>
      <c r="J63" s="3"/>
      <c r="K63" s="3"/>
      <c r="L63" s="3"/>
      <c r="M63" s="3"/>
      <c r="N63" s="3"/>
      <c r="O63" s="3"/>
      <c r="P63" s="3"/>
    </row>
    <row r="64">
      <c r="A64" s="3"/>
      <c r="B64" s="1834" t="s">
        <v>1703</v>
      </c>
      <c r="C64" s="1839" t="s">
        <v>1589</v>
      </c>
      <c r="D64" s="1842"/>
      <c r="E64" s="3"/>
      <c r="F64" s="1950"/>
      <c r="G64" s="3"/>
      <c r="H64" s="3"/>
      <c r="I64" s="3"/>
      <c r="J64" s="3"/>
      <c r="K64" s="3"/>
      <c r="L64" s="3"/>
      <c r="M64" s="3"/>
      <c r="N64" s="3"/>
      <c r="O64" s="3"/>
      <c r="P64" s="3"/>
    </row>
    <row r="65">
      <c r="A65" s="3"/>
      <c r="B65" s="1834" t="s">
        <v>1704</v>
      </c>
      <c r="C65" s="1839">
        <f>I77</f>
        <v>1040</v>
      </c>
      <c r="D65" s="1842"/>
      <c r="E65" s="3"/>
      <c r="F65" s="3"/>
      <c r="G65" s="3"/>
      <c r="H65" s="3"/>
      <c r="I65" s="3"/>
      <c r="J65" s="3"/>
      <c r="K65" s="3"/>
      <c r="L65" s="3"/>
      <c r="M65" s="3"/>
      <c r="N65" s="3"/>
      <c r="O65" s="3"/>
      <c r="P65" s="3"/>
    </row>
    <row r="66">
      <c r="A66" s="3"/>
      <c r="B66" s="1834" t="s">
        <v>1619</v>
      </c>
      <c r="C66" s="1839">
        <f>C65-(C65*0.1)</f>
        <v>936</v>
      </c>
      <c r="D66" s="3"/>
      <c r="E66" s="1981"/>
      <c r="F66" s="3"/>
      <c r="G66" s="3"/>
      <c r="H66" s="3"/>
      <c r="I66" s="3"/>
      <c r="J66" s="3"/>
      <c r="K66" s="3"/>
      <c r="L66" s="3"/>
      <c r="M66" s="3"/>
      <c r="N66" s="3"/>
      <c r="O66" s="3"/>
      <c r="P66" s="3"/>
    </row>
    <row r="67">
      <c r="A67" s="3"/>
      <c r="B67" s="1834" t="s">
        <v>1705</v>
      </c>
      <c r="C67" s="1840">
        <v>980.0</v>
      </c>
      <c r="D67" s="1834" t="s">
        <v>1621</v>
      </c>
      <c r="E67" s="1841">
        <f>1-(C67/C65)</f>
        <v>0.05769230769</v>
      </c>
      <c r="F67" s="3"/>
      <c r="G67" s="3"/>
      <c r="H67" s="3"/>
      <c r="I67" s="3"/>
      <c r="J67" s="3"/>
      <c r="K67" s="3"/>
      <c r="L67" s="3"/>
      <c r="M67" s="3"/>
      <c r="N67" s="3"/>
      <c r="O67" s="3"/>
      <c r="P67" s="3"/>
    </row>
    <row r="68">
      <c r="A68" s="3"/>
      <c r="B68" s="1834" t="s">
        <v>1622</v>
      </c>
      <c r="C68" s="1839">
        <f>C67-(C67*0.1)</f>
        <v>882</v>
      </c>
      <c r="D68" s="1842"/>
      <c r="E68" s="3"/>
      <c r="F68" s="374"/>
      <c r="G68" s="3"/>
      <c r="H68" s="1842"/>
      <c r="I68" s="3"/>
      <c r="J68" s="3"/>
      <c r="K68" s="3"/>
      <c r="L68" s="3"/>
      <c r="M68" s="3"/>
      <c r="N68" s="3"/>
      <c r="O68" s="3"/>
      <c r="P68" s="3"/>
    </row>
    <row r="69">
      <c r="A69" s="3"/>
      <c r="B69" s="1836" t="s">
        <v>1623</v>
      </c>
      <c r="C69" s="1852">
        <v>1.0</v>
      </c>
      <c r="D69" s="1844" t="s">
        <v>1706</v>
      </c>
      <c r="E69" s="211"/>
      <c r="F69" s="211"/>
      <c r="G69" s="3"/>
      <c r="H69" s="1907"/>
      <c r="I69" s="1842"/>
      <c r="J69" s="1908"/>
      <c r="K69" s="3"/>
      <c r="L69" s="3"/>
      <c r="M69" s="3"/>
      <c r="N69" s="3"/>
      <c r="O69" s="3"/>
      <c r="P69" s="3"/>
    </row>
    <row r="70">
      <c r="A70" s="3"/>
      <c r="B70" s="1836" t="s">
        <v>1707</v>
      </c>
      <c r="C70" s="1864" t="s">
        <v>1708</v>
      </c>
      <c r="D70" s="1846" t="s">
        <v>177</v>
      </c>
      <c r="E70" s="1864" t="s">
        <v>1709</v>
      </c>
      <c r="F70" s="211"/>
      <c r="G70" s="3"/>
      <c r="H70" s="1907"/>
      <c r="I70" s="1842"/>
      <c r="J70" s="1908"/>
      <c r="K70" s="3"/>
      <c r="L70" s="3"/>
      <c r="M70" s="3"/>
      <c r="N70" s="3"/>
      <c r="O70" s="3"/>
      <c r="P70" s="3"/>
    </row>
    <row r="71">
      <c r="A71" s="3"/>
      <c r="B71" s="1836" t="s">
        <v>1710</v>
      </c>
      <c r="C71" s="1982">
        <v>2.0260101E8</v>
      </c>
      <c r="D71" s="3"/>
      <c r="E71" s="211"/>
      <c r="F71" s="211"/>
      <c r="G71" s="3"/>
      <c r="H71" s="1907"/>
      <c r="I71" s="1842"/>
      <c r="J71" s="1908"/>
      <c r="K71" s="3"/>
      <c r="L71" s="3"/>
      <c r="M71" s="3"/>
      <c r="N71" s="3"/>
      <c r="O71" s="3"/>
      <c r="P71" s="3"/>
    </row>
    <row r="72">
      <c r="A72" s="3"/>
      <c r="B72" s="3"/>
      <c r="C72" s="3"/>
      <c r="D72" s="3"/>
      <c r="E72" s="211"/>
      <c r="F72" s="211"/>
      <c r="G72" s="211"/>
      <c r="H72" s="1908"/>
      <c r="I72" s="1842"/>
      <c r="J72" s="1908"/>
      <c r="K72" s="3"/>
      <c r="L72" s="3"/>
      <c r="M72" s="3"/>
      <c r="N72" s="3"/>
      <c r="O72" s="3"/>
      <c r="P72" s="3"/>
    </row>
    <row r="73">
      <c r="A73" s="3"/>
      <c r="B73" s="1834" t="s">
        <v>147</v>
      </c>
      <c r="C73" s="1834" t="s">
        <v>1626</v>
      </c>
      <c r="D73" s="1834" t="s">
        <v>1627</v>
      </c>
      <c r="E73" s="1834" t="s">
        <v>1184</v>
      </c>
      <c r="F73" s="1834" t="s">
        <v>1628</v>
      </c>
      <c r="G73" s="1834" t="s">
        <v>1629</v>
      </c>
      <c r="H73" s="1849" t="s">
        <v>1630</v>
      </c>
      <c r="I73" s="1849" t="s">
        <v>1631</v>
      </c>
      <c r="J73" s="1983" t="s">
        <v>1632</v>
      </c>
      <c r="K73" s="3"/>
      <c r="L73" s="3"/>
      <c r="M73" s="3"/>
      <c r="N73" s="3"/>
      <c r="O73" s="3"/>
      <c r="P73" s="3"/>
    </row>
    <row r="74">
      <c r="A74" s="3"/>
      <c r="B74" s="1850" t="s">
        <v>168</v>
      </c>
      <c r="C74" s="1851" t="s">
        <v>1633</v>
      </c>
      <c r="D74" s="245" t="str">
        <f t="shared" ref="D74:D76" si="10">if(C74="","","(無期限)")</f>
        <v>(無期限)</v>
      </c>
      <c r="E74" s="245">
        <v>50.0</v>
      </c>
      <c r="F74" s="1852">
        <v>50.0</v>
      </c>
      <c r="G74" s="1851">
        <v>0.0</v>
      </c>
      <c r="H74" s="1853">
        <v>10.0</v>
      </c>
      <c r="I74" s="1854">
        <f t="shared" ref="I74:I76" si="11">H74*F74</f>
        <v>500</v>
      </c>
      <c r="J74" s="1855">
        <f t="shared" ref="J74:J76" si="12">G74*H74</f>
        <v>0</v>
      </c>
      <c r="K74" s="3"/>
      <c r="L74" s="3"/>
      <c r="M74" s="3"/>
      <c r="N74" s="3"/>
      <c r="O74" s="3"/>
      <c r="P74" s="3"/>
    </row>
    <row r="75">
      <c r="A75" s="3"/>
      <c r="B75" s="1850" t="s">
        <v>169</v>
      </c>
      <c r="C75" s="1851" t="s">
        <v>1633</v>
      </c>
      <c r="D75" s="245" t="str">
        <f t="shared" si="10"/>
        <v>(無期限)</v>
      </c>
      <c r="E75" s="245">
        <v>30.0</v>
      </c>
      <c r="F75" s="1852">
        <v>30.0</v>
      </c>
      <c r="G75" s="1851">
        <v>0.0</v>
      </c>
      <c r="H75" s="1853">
        <v>15.0</v>
      </c>
      <c r="I75" s="1854">
        <f t="shared" si="11"/>
        <v>450</v>
      </c>
      <c r="J75" s="1855">
        <f t="shared" si="12"/>
        <v>0</v>
      </c>
      <c r="K75" s="3"/>
      <c r="L75" s="3"/>
      <c r="M75" s="3"/>
      <c r="N75" s="3"/>
      <c r="O75" s="3"/>
      <c r="P75" s="3"/>
    </row>
    <row r="76">
      <c r="A76" s="3"/>
      <c r="B76" s="1850" t="s">
        <v>170</v>
      </c>
      <c r="C76" s="1851" t="s">
        <v>1633</v>
      </c>
      <c r="D76" s="245" t="str">
        <f t="shared" si="10"/>
        <v>(無期限)</v>
      </c>
      <c r="E76" s="245">
        <v>3.0</v>
      </c>
      <c r="F76" s="1852">
        <v>3.0</v>
      </c>
      <c r="G76" s="1851">
        <v>0.0</v>
      </c>
      <c r="H76" s="1853">
        <v>30.0</v>
      </c>
      <c r="I76" s="1854">
        <f t="shared" si="11"/>
        <v>90</v>
      </c>
      <c r="J76" s="1855">
        <f t="shared" si="12"/>
        <v>0</v>
      </c>
      <c r="K76" s="3"/>
      <c r="L76" s="3"/>
      <c r="M76" s="3"/>
      <c r="N76" s="3"/>
      <c r="O76" s="3"/>
      <c r="P76" s="3"/>
    </row>
    <row r="77">
      <c r="A77" s="3"/>
      <c r="B77" s="3"/>
      <c r="C77" s="3"/>
      <c r="D77" s="3"/>
      <c r="E77" s="3"/>
      <c r="F77" s="3"/>
      <c r="G77" s="1857" t="s">
        <v>987</v>
      </c>
      <c r="H77" s="64"/>
      <c r="I77" s="1858">
        <f t="shared" ref="I77:J77" si="13">SUM(I74:I76)</f>
        <v>1040</v>
      </c>
      <c r="J77" s="1855">
        <f t="shared" si="13"/>
        <v>0</v>
      </c>
      <c r="K77" s="3"/>
      <c r="L77" s="3"/>
      <c r="M77" s="3"/>
      <c r="N77" s="3"/>
      <c r="O77" s="3"/>
      <c r="P77" s="3"/>
    </row>
    <row r="78">
      <c r="A78" s="3"/>
      <c r="B78" s="3"/>
      <c r="C78" s="3"/>
      <c r="D78" s="3"/>
      <c r="E78" s="3"/>
      <c r="F78" s="3"/>
      <c r="G78" s="1857" t="s">
        <v>1634</v>
      </c>
      <c r="H78" s="64"/>
      <c r="I78" s="1924">
        <f>C67</f>
        <v>980</v>
      </c>
      <c r="J78" s="1984" t="s">
        <v>1635</v>
      </c>
      <c r="K78" s="3"/>
      <c r="L78" s="3"/>
      <c r="M78" s="3"/>
      <c r="N78" s="3"/>
      <c r="O78" s="3"/>
      <c r="P78" s="3"/>
    </row>
    <row r="79">
      <c r="A79" s="3"/>
      <c r="B79" s="3"/>
      <c r="C79" s="3"/>
      <c r="D79" s="3"/>
      <c r="E79" s="3"/>
      <c r="F79" s="3"/>
      <c r="G79" s="1857" t="s">
        <v>1636</v>
      </c>
      <c r="H79" s="64"/>
      <c r="I79" s="1861">
        <f>iferror(1-(I78/I77),"")</f>
        <v>0.05769230769</v>
      </c>
      <c r="J79" s="1862">
        <f>J77/I78</f>
        <v>0</v>
      </c>
      <c r="K79" s="3"/>
      <c r="L79" s="3"/>
      <c r="M79" s="3"/>
      <c r="N79" s="3"/>
      <c r="O79" s="3"/>
      <c r="P79" s="3"/>
    </row>
    <row r="80">
      <c r="A80" s="56"/>
      <c r="B80" s="276"/>
      <c r="C80" s="276"/>
      <c r="D80" s="276"/>
      <c r="E80" s="276"/>
      <c r="F80" s="276"/>
      <c r="G80" s="276"/>
      <c r="H80" s="276"/>
      <c r="I80" s="276"/>
      <c r="J80" s="276"/>
      <c r="K80" s="276"/>
      <c r="L80" s="276"/>
      <c r="M80" s="56"/>
      <c r="N80" s="56"/>
      <c r="O80" s="56"/>
      <c r="P80" s="56"/>
    </row>
    <row r="81">
      <c r="A81" s="56"/>
      <c r="B81" s="276"/>
      <c r="C81" s="276"/>
      <c r="D81" s="276"/>
      <c r="E81" s="276"/>
      <c r="F81" s="276"/>
      <c r="G81" s="276"/>
      <c r="H81" s="276"/>
      <c r="I81" s="276"/>
      <c r="J81" s="276"/>
      <c r="K81" s="276"/>
      <c r="L81" s="276"/>
      <c r="M81" s="56"/>
      <c r="N81" s="56"/>
      <c r="O81" s="56"/>
      <c r="P81" s="56"/>
    </row>
    <row r="82">
      <c r="A82" s="1985"/>
      <c r="B82" s="1947" t="s">
        <v>1711</v>
      </c>
      <c r="C82" s="1948"/>
      <c r="D82" s="1948"/>
      <c r="E82" s="1948"/>
      <c r="F82" s="1947"/>
      <c r="G82" s="1948"/>
      <c r="H82" s="1948"/>
      <c r="I82" s="1948"/>
      <c r="J82" s="1948"/>
      <c r="K82" s="1948"/>
      <c r="L82" s="1948"/>
      <c r="M82" s="1948"/>
      <c r="N82" s="1948"/>
      <c r="O82" s="1948"/>
      <c r="P82" s="1948"/>
    </row>
    <row r="83">
      <c r="A83" s="56"/>
      <c r="B83" s="276"/>
      <c r="C83" s="276"/>
      <c r="D83" s="276"/>
      <c r="E83" s="276"/>
      <c r="F83" s="276"/>
      <c r="G83" s="276"/>
      <c r="H83" s="276"/>
      <c r="I83" s="276"/>
      <c r="J83" s="276"/>
      <c r="K83" s="276"/>
      <c r="L83" s="276"/>
      <c r="M83" s="56"/>
      <c r="N83" s="56"/>
      <c r="O83" s="56"/>
      <c r="P83" s="56"/>
    </row>
    <row r="84">
      <c r="A84" s="56"/>
      <c r="B84" s="1834" t="s">
        <v>1614</v>
      </c>
      <c r="C84" s="1986" t="str">
        <f>iferror(vlookup(A83,#REF!,2,false),"")</f>
        <v/>
      </c>
      <c r="D84" s="276"/>
      <c r="E84" s="276"/>
      <c r="F84" s="1883" t="s">
        <v>1712</v>
      </c>
      <c r="G84" s="1883"/>
      <c r="H84" s="276"/>
      <c r="I84" s="276"/>
      <c r="J84" s="276"/>
      <c r="K84" s="276"/>
      <c r="L84" s="276"/>
      <c r="M84" s="56"/>
      <c r="N84" s="56"/>
      <c r="O84" s="56"/>
      <c r="P84" s="56"/>
    </row>
    <row r="85">
      <c r="A85" s="56"/>
      <c r="B85" s="1837" t="s">
        <v>1704</v>
      </c>
      <c r="C85" s="1987">
        <f>I99</f>
        <v>0</v>
      </c>
      <c r="D85" s="276"/>
      <c r="E85" s="276"/>
      <c r="F85" s="1883" t="s">
        <v>1713</v>
      </c>
      <c r="G85" s="276"/>
      <c r="H85" s="276"/>
      <c r="I85" s="276"/>
      <c r="J85" s="276"/>
      <c r="K85" s="276"/>
      <c r="L85" s="276"/>
      <c r="M85" s="56"/>
      <c r="N85" s="56"/>
      <c r="O85" s="56"/>
      <c r="P85" s="56"/>
    </row>
    <row r="86">
      <c r="A86" s="56"/>
      <c r="B86" s="1834" t="s">
        <v>1619</v>
      </c>
      <c r="C86" s="1839">
        <f>C85/1.1</f>
        <v>0</v>
      </c>
      <c r="D86" s="276"/>
      <c r="E86" s="276"/>
      <c r="F86" s="1988" t="s">
        <v>1714</v>
      </c>
      <c r="G86" s="276"/>
      <c r="H86" s="276"/>
      <c r="I86" s="276"/>
      <c r="J86" s="276"/>
      <c r="K86" s="276"/>
      <c r="L86" s="276"/>
      <c r="M86" s="56"/>
      <c r="N86" s="56"/>
      <c r="O86" s="56"/>
      <c r="P86" s="56"/>
    </row>
    <row r="87">
      <c r="A87" s="56"/>
      <c r="B87" s="1837" t="s">
        <v>1705</v>
      </c>
      <c r="C87" s="1989">
        <v>0.0</v>
      </c>
      <c r="D87" s="1834" t="s">
        <v>1621</v>
      </c>
      <c r="E87" s="1841" t="str">
        <f>1-(C87/C85)</f>
        <v>#DIV/0!</v>
      </c>
      <c r="F87" s="276"/>
      <c r="G87" s="276"/>
      <c r="H87" s="276"/>
      <c r="I87" s="276"/>
      <c r="J87" s="276"/>
      <c r="K87" s="276"/>
      <c r="L87" s="276"/>
      <c r="M87" s="56"/>
      <c r="N87" s="56"/>
      <c r="O87" s="56"/>
      <c r="P87" s="56"/>
    </row>
    <row r="88">
      <c r="A88" s="56"/>
      <c r="B88" s="1834" t="s">
        <v>1622</v>
      </c>
      <c r="C88" s="1839">
        <f>C87/1.1</f>
        <v>0</v>
      </c>
      <c r="D88" s="276"/>
      <c r="E88" s="276"/>
      <c r="F88" s="276"/>
      <c r="G88" s="276"/>
      <c r="H88" s="276"/>
      <c r="I88" s="276"/>
      <c r="J88" s="276"/>
      <c r="K88" s="276"/>
      <c r="L88" s="276"/>
      <c r="M88" s="56"/>
      <c r="N88" s="56"/>
      <c r="O88" s="56"/>
      <c r="P88" s="56"/>
    </row>
    <row r="89">
      <c r="A89" s="56"/>
      <c r="B89" s="1834" t="s">
        <v>1623</v>
      </c>
      <c r="C89" s="1990">
        <v>2.0</v>
      </c>
      <c r="D89" s="1991" t="s">
        <v>1715</v>
      </c>
      <c r="E89" s="276"/>
      <c r="F89" s="276"/>
      <c r="G89" s="276"/>
      <c r="H89" s="276"/>
      <c r="I89" s="276"/>
      <c r="J89" s="276"/>
      <c r="K89" s="276"/>
      <c r="L89" s="276"/>
      <c r="M89" s="56"/>
      <c r="N89" s="56"/>
      <c r="O89" s="56"/>
      <c r="P89" s="56"/>
    </row>
    <row r="90">
      <c r="A90" s="56"/>
      <c r="B90" s="1834" t="s">
        <v>1625</v>
      </c>
      <c r="C90" s="1953">
        <v>45922.5</v>
      </c>
      <c r="D90" s="1846" t="s">
        <v>177</v>
      </c>
      <c r="E90" s="1864" t="s">
        <v>1673</v>
      </c>
      <c r="F90" s="276"/>
      <c r="G90" s="276"/>
      <c r="H90" s="276"/>
      <c r="I90" s="276"/>
      <c r="J90" s="276"/>
      <c r="K90" s="276"/>
      <c r="L90" s="276"/>
      <c r="M90" s="56"/>
      <c r="N90" s="56"/>
      <c r="O90" s="56"/>
      <c r="P90" s="56"/>
    </row>
    <row r="91">
      <c r="A91" s="56"/>
      <c r="B91" s="276"/>
      <c r="C91" s="276"/>
      <c r="D91" s="276"/>
      <c r="E91" s="276"/>
      <c r="F91" s="276"/>
      <c r="G91" s="276"/>
      <c r="H91" s="276"/>
      <c r="I91" s="276"/>
      <c r="J91" s="276"/>
      <c r="K91" s="276"/>
      <c r="L91" s="276"/>
      <c r="M91" s="56"/>
      <c r="N91" s="56"/>
      <c r="O91" s="56"/>
      <c r="P91" s="56"/>
    </row>
    <row r="92">
      <c r="A92" s="56"/>
      <c r="B92" s="1834" t="s">
        <v>147</v>
      </c>
      <c r="C92" s="1834" t="s">
        <v>1626</v>
      </c>
      <c r="D92" s="1834" t="s">
        <v>1627</v>
      </c>
      <c r="E92" s="1834" t="s">
        <v>1184</v>
      </c>
      <c r="F92" s="1834" t="s">
        <v>1628</v>
      </c>
      <c r="G92" s="1834" t="s">
        <v>1629</v>
      </c>
      <c r="H92" s="1849" t="s">
        <v>1630</v>
      </c>
      <c r="I92" s="1834" t="s">
        <v>1631</v>
      </c>
      <c r="J92" s="1834" t="s">
        <v>1632</v>
      </c>
      <c r="K92" s="276"/>
      <c r="L92" s="276"/>
      <c r="M92" s="56"/>
      <c r="N92" s="56"/>
      <c r="O92" s="56"/>
      <c r="P92" s="56"/>
    </row>
    <row r="93">
      <c r="A93" s="56"/>
      <c r="B93" s="1850" t="s">
        <v>411</v>
      </c>
      <c r="C93" s="1992" t="s">
        <v>1716</v>
      </c>
      <c r="D93" s="245" t="str">
        <f t="shared" ref="D93:D98" si="14">if(C93="","","(無期限)")</f>
        <v>(無期限)</v>
      </c>
      <c r="E93" s="270">
        <v>10.0</v>
      </c>
      <c r="F93" s="1990">
        <v>0.0</v>
      </c>
      <c r="G93" s="1992">
        <v>10.0</v>
      </c>
      <c r="H93" s="1856">
        <v>0.27</v>
      </c>
      <c r="I93" s="1854">
        <f t="shared" ref="I93:I98" si="15">H93*F93</f>
        <v>0</v>
      </c>
      <c r="J93" s="1855">
        <f t="shared" ref="J93:J98" si="16">G93*H93</f>
        <v>2.7</v>
      </c>
      <c r="K93" s="276"/>
      <c r="L93" s="276"/>
      <c r="M93" s="56"/>
      <c r="N93" s="56"/>
      <c r="O93" s="56"/>
      <c r="P93" s="56"/>
    </row>
    <row r="94">
      <c r="A94" s="56"/>
      <c r="B94" s="1850" t="s">
        <v>184</v>
      </c>
      <c r="C94" s="1992" t="s">
        <v>1716</v>
      </c>
      <c r="D94" s="245" t="str">
        <f t="shared" si="14"/>
        <v>(無期限)</v>
      </c>
      <c r="E94" s="270">
        <v>10.0</v>
      </c>
      <c r="F94" s="1990">
        <v>0.0</v>
      </c>
      <c r="G94" s="1992">
        <v>10.0</v>
      </c>
      <c r="H94" s="1856">
        <v>0.27</v>
      </c>
      <c r="I94" s="1854">
        <f t="shared" si="15"/>
        <v>0</v>
      </c>
      <c r="J94" s="1855">
        <f t="shared" si="16"/>
        <v>2.7</v>
      </c>
      <c r="K94" s="276"/>
      <c r="L94" s="276"/>
      <c r="M94" s="56"/>
      <c r="N94" s="56"/>
      <c r="O94" s="56"/>
      <c r="P94" s="56"/>
    </row>
    <row r="95">
      <c r="A95" s="56"/>
      <c r="B95" s="1850" t="s">
        <v>183</v>
      </c>
      <c r="C95" s="1992" t="s">
        <v>1716</v>
      </c>
      <c r="D95" s="245" t="str">
        <f t="shared" si="14"/>
        <v>(無期限)</v>
      </c>
      <c r="E95" s="270">
        <v>10.0</v>
      </c>
      <c r="F95" s="1990">
        <v>0.0</v>
      </c>
      <c r="G95" s="1992">
        <v>10.0</v>
      </c>
      <c r="H95" s="1856">
        <v>0.27</v>
      </c>
      <c r="I95" s="1854">
        <f t="shared" si="15"/>
        <v>0</v>
      </c>
      <c r="J95" s="1855">
        <f t="shared" si="16"/>
        <v>2.7</v>
      </c>
      <c r="K95" s="276"/>
      <c r="L95" s="276"/>
      <c r="M95" s="56"/>
      <c r="N95" s="56"/>
      <c r="O95" s="56"/>
      <c r="P95" s="56"/>
    </row>
    <row r="96">
      <c r="A96" s="56"/>
      <c r="B96" s="1850" t="s">
        <v>410</v>
      </c>
      <c r="C96" s="1992" t="s">
        <v>1716</v>
      </c>
      <c r="D96" s="245" t="str">
        <f t="shared" si="14"/>
        <v>(無期限)</v>
      </c>
      <c r="E96" s="270">
        <v>10.0</v>
      </c>
      <c r="F96" s="1990">
        <v>0.0</v>
      </c>
      <c r="G96" s="1992">
        <v>10.0</v>
      </c>
      <c r="H96" s="1856">
        <v>0.27</v>
      </c>
      <c r="I96" s="1854">
        <f t="shared" si="15"/>
        <v>0</v>
      </c>
      <c r="J96" s="1855">
        <f t="shared" si="16"/>
        <v>2.7</v>
      </c>
      <c r="K96" s="276"/>
      <c r="L96" s="276"/>
      <c r="M96" s="56"/>
      <c r="N96" s="56"/>
      <c r="O96" s="56"/>
      <c r="P96" s="56"/>
    </row>
    <row r="97">
      <c r="A97" s="56"/>
      <c r="B97" s="1850" t="s">
        <v>409</v>
      </c>
      <c r="C97" s="1992" t="s">
        <v>1716</v>
      </c>
      <c r="D97" s="245" t="str">
        <f t="shared" si="14"/>
        <v>(無期限)</v>
      </c>
      <c r="E97" s="270">
        <v>10.0</v>
      </c>
      <c r="F97" s="1990">
        <v>0.0</v>
      </c>
      <c r="G97" s="1992">
        <v>10.0</v>
      </c>
      <c r="H97" s="1856">
        <v>0.27</v>
      </c>
      <c r="I97" s="1854">
        <f t="shared" si="15"/>
        <v>0</v>
      </c>
      <c r="J97" s="1855">
        <f t="shared" si="16"/>
        <v>2.7</v>
      </c>
      <c r="K97" s="276"/>
      <c r="L97" s="276"/>
      <c r="M97" s="56"/>
      <c r="N97" s="56"/>
      <c r="O97" s="56"/>
      <c r="P97" s="56"/>
    </row>
    <row r="98">
      <c r="A98" s="56"/>
      <c r="B98" s="268" t="s">
        <v>171</v>
      </c>
      <c r="C98" s="1992" t="s">
        <v>1716</v>
      </c>
      <c r="D98" s="245" t="str">
        <f t="shared" si="14"/>
        <v>(無期限)</v>
      </c>
      <c r="E98" s="268">
        <v>1000.0</v>
      </c>
      <c r="F98" s="1993">
        <v>0.0</v>
      </c>
      <c r="G98" s="1992">
        <v>1000.0</v>
      </c>
      <c r="H98" s="1994">
        <v>0.01</v>
      </c>
      <c r="I98" s="1854">
        <f t="shared" si="15"/>
        <v>0</v>
      </c>
      <c r="J98" s="1855">
        <f t="shared" si="16"/>
        <v>10</v>
      </c>
      <c r="K98" s="276"/>
      <c r="L98" s="1995"/>
      <c r="M98" s="56"/>
      <c r="N98" s="56"/>
      <c r="O98" s="56"/>
      <c r="P98" s="56"/>
    </row>
    <row r="99">
      <c r="A99" s="56"/>
      <c r="B99" s="276"/>
      <c r="C99" s="276"/>
      <c r="D99" s="276"/>
      <c r="E99" s="276"/>
      <c r="F99" s="276"/>
      <c r="G99" s="1857" t="s">
        <v>987</v>
      </c>
      <c r="H99" s="64"/>
      <c r="I99" s="1858">
        <f>SUM(I93:I98)</f>
        <v>0</v>
      </c>
      <c r="J99" s="1855">
        <f>sum(J93:J98)</f>
        <v>23.5</v>
      </c>
      <c r="K99" s="276"/>
      <c r="L99" s="1995"/>
      <c r="M99" s="56"/>
      <c r="N99" s="56"/>
      <c r="O99" s="56"/>
      <c r="P99" s="56"/>
    </row>
    <row r="100">
      <c r="A100" s="56"/>
      <c r="B100" s="276"/>
      <c r="C100" s="276"/>
      <c r="D100" s="276"/>
      <c r="E100" s="276"/>
      <c r="F100" s="276"/>
      <c r="G100" s="1857" t="s">
        <v>1634</v>
      </c>
      <c r="H100" s="64"/>
      <c r="I100" s="1924">
        <f>C87</f>
        <v>0</v>
      </c>
      <c r="J100" s="1984" t="s">
        <v>1635</v>
      </c>
      <c r="K100" s="276"/>
      <c r="L100" s="276"/>
      <c r="M100" s="56"/>
      <c r="N100" s="56"/>
      <c r="O100" s="56"/>
      <c r="P100" s="56"/>
    </row>
    <row r="101">
      <c r="A101" s="56"/>
      <c r="B101" s="276"/>
      <c r="C101" s="276"/>
      <c r="D101" s="276"/>
      <c r="E101" s="276"/>
      <c r="F101" s="276"/>
      <c r="G101" s="1857" t="s">
        <v>1636</v>
      </c>
      <c r="H101" s="64"/>
      <c r="I101" s="1861" t="str">
        <f>iferror(1-(I100/I99),"")</f>
        <v/>
      </c>
      <c r="J101" s="1862" t="str">
        <f>J99/I100</f>
        <v>#DIV/0!</v>
      </c>
      <c r="K101" s="276"/>
      <c r="L101" s="276"/>
      <c r="M101" s="56"/>
      <c r="N101" s="56"/>
      <c r="O101" s="56"/>
      <c r="P101" s="56"/>
    </row>
    <row r="102">
      <c r="A102" s="56"/>
      <c r="B102" s="276"/>
      <c r="C102" s="276"/>
      <c r="D102" s="276"/>
      <c r="E102" s="276"/>
      <c r="F102" s="276"/>
      <c r="G102" s="276"/>
      <c r="H102" s="276"/>
      <c r="I102" s="276"/>
      <c r="J102" s="276"/>
      <c r="K102" s="276"/>
      <c r="L102" s="276"/>
      <c r="M102" s="56"/>
      <c r="N102" s="56"/>
      <c r="O102" s="56"/>
      <c r="P102" s="56"/>
    </row>
  </sheetData>
  <mergeCells count="8">
    <mergeCell ref="E13:F13"/>
    <mergeCell ref="E26:F26"/>
    <mergeCell ref="G77:H77"/>
    <mergeCell ref="G78:H78"/>
    <mergeCell ref="G79:H79"/>
    <mergeCell ref="G99:H99"/>
    <mergeCell ref="G100:H100"/>
    <mergeCell ref="G101:H101"/>
  </mergeCells>
  <dataValidations>
    <dataValidation type="list" allowBlank="1" showErrorMessage="1" sqref="D53">
      <formula1>"プリズムで購入,コインで交換,広告視聴,無料"</formula1>
    </dataValidation>
    <dataValidation type="list" allowBlank="1" showErrorMessage="1" sqref="J41:J46 D41:D47 D54">
      <formula1>"プリズムで購入,コインで交換,広告視聴"</formula1>
    </dataValidation>
    <dataValidation type="list" allowBlank="1" sqref="C69 C74:C76 C93:C98">
      <formula1>"有償販売,有償+無償販売,無償販売"</formula1>
    </dataValidation>
  </dataValidation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3.0" topLeftCell="D1" activePane="topRight" state="frozen"/>
      <selection activeCell="E2" sqref="E2" pane="topRight"/>
    </sheetView>
  </sheetViews>
  <sheetFormatPr customHeight="1" defaultColWidth="12.63" defaultRowHeight="15.75"/>
  <cols>
    <col customWidth="1" min="1" max="1" width="14.13"/>
    <col customWidth="1" min="2" max="2" width="17.25"/>
    <col customWidth="1" min="3" max="3" width="40.0"/>
    <col customWidth="1" min="4" max="4" width="13.0"/>
    <col customWidth="1" min="5" max="5" width="11.75"/>
    <col customWidth="1" min="6" max="6" width="9.38"/>
    <col customWidth="1" min="7" max="9" width="23.13"/>
    <col customWidth="1" min="10" max="11" width="21.25"/>
    <col customWidth="1" min="12" max="12" width="13.5"/>
    <col customWidth="1" min="13" max="13" width="23.13"/>
    <col customWidth="1" min="14" max="14" width="17.63"/>
    <col customWidth="1" min="15" max="15" width="26.38"/>
    <col customWidth="1" min="16" max="16" width="7.63"/>
  </cols>
  <sheetData>
    <row r="1">
      <c r="A1" s="768"/>
    </row>
    <row r="5">
      <c r="D5" s="13"/>
      <c r="E5" s="13"/>
      <c r="F5" s="13"/>
    </row>
    <row r="9">
      <c r="D9" s="13"/>
      <c r="E9" s="13"/>
      <c r="F9" s="13"/>
    </row>
    <row r="13">
      <c r="D13" s="13"/>
      <c r="E13" s="13"/>
      <c r="F13" s="13"/>
    </row>
    <row r="17">
      <c r="A17" s="1996" t="s">
        <v>1717</v>
      </c>
      <c r="B17" s="1997" t="s">
        <v>1718</v>
      </c>
      <c r="C17" s="1998" t="s">
        <v>173</v>
      </c>
      <c r="D17" s="1999" t="s">
        <v>1719</v>
      </c>
      <c r="E17" s="1999" t="s">
        <v>1720</v>
      </c>
      <c r="F17" s="1999" t="s">
        <v>632</v>
      </c>
      <c r="G17" s="1999" t="s">
        <v>1721</v>
      </c>
      <c r="H17" s="1999" t="s">
        <v>1722</v>
      </c>
      <c r="I17" s="1999" t="s">
        <v>174</v>
      </c>
      <c r="J17" s="1999" t="s">
        <v>1723</v>
      </c>
      <c r="K17" s="1999" t="s">
        <v>1724</v>
      </c>
      <c r="L17" s="2000" t="s">
        <v>1725</v>
      </c>
      <c r="M17" s="1999" t="s">
        <v>2</v>
      </c>
      <c r="N17" s="1997" t="s">
        <v>1726</v>
      </c>
      <c r="O17" s="1997" t="s">
        <v>1727</v>
      </c>
      <c r="P17" s="2001" t="s">
        <v>1159</v>
      </c>
    </row>
    <row r="18">
      <c r="A18" s="2002"/>
      <c r="B18" s="2003"/>
      <c r="C18" s="2003"/>
      <c r="D18" s="2004"/>
      <c r="E18" s="2004"/>
      <c r="F18" s="2004"/>
      <c r="G18" s="2003"/>
      <c r="H18" s="2005"/>
      <c r="I18" s="2003"/>
      <c r="J18" s="2005"/>
      <c r="K18" s="2005"/>
      <c r="L18" s="2005"/>
      <c r="M18" s="2004"/>
      <c r="N18" s="2004"/>
      <c r="O18" s="2004"/>
      <c r="P18" s="2006"/>
    </row>
    <row r="19">
      <c r="A19" s="2002"/>
      <c r="B19" s="2007"/>
      <c r="C19" s="2003"/>
      <c r="D19" s="2004"/>
      <c r="E19" s="2004"/>
      <c r="F19" s="2004"/>
      <c r="G19" s="2004"/>
      <c r="H19" s="2005"/>
      <c r="I19" s="2004"/>
      <c r="J19" s="2005"/>
      <c r="K19" s="2005"/>
      <c r="L19" s="2005"/>
      <c r="M19" s="2004"/>
      <c r="N19" s="2004"/>
      <c r="O19" s="2004"/>
      <c r="P19" s="2006"/>
    </row>
    <row r="20">
      <c r="A20" s="2002"/>
      <c r="B20" s="2007"/>
      <c r="C20" s="2003"/>
      <c r="D20" s="2004"/>
      <c r="E20" s="2004"/>
      <c r="F20" s="2004"/>
      <c r="G20" s="2004"/>
      <c r="H20" s="2008"/>
      <c r="I20" s="2004"/>
      <c r="J20" s="2008"/>
      <c r="K20" s="2008"/>
      <c r="L20" s="2008"/>
      <c r="M20" s="2004"/>
      <c r="N20" s="2004"/>
      <c r="O20" s="2004"/>
      <c r="P20" s="2006"/>
    </row>
    <row r="21">
      <c r="A21" s="2002"/>
      <c r="B21" s="2007"/>
      <c r="C21" s="2003"/>
      <c r="D21" s="2004"/>
      <c r="E21" s="2004"/>
      <c r="F21" s="2004"/>
      <c r="G21" s="2004"/>
      <c r="H21" s="2005"/>
      <c r="I21" s="2004"/>
      <c r="J21" s="2005"/>
      <c r="K21" s="2005"/>
      <c r="L21" s="2005"/>
      <c r="M21" s="2004"/>
      <c r="N21" s="2004"/>
      <c r="O21" s="2004"/>
      <c r="P21" s="2004"/>
    </row>
    <row r="22">
      <c r="A22" s="2002"/>
      <c r="B22" s="2007"/>
      <c r="C22" s="2003"/>
      <c r="D22" s="2004"/>
      <c r="E22" s="2004"/>
      <c r="F22" s="2004"/>
      <c r="G22" s="2003"/>
      <c r="H22" s="2003"/>
      <c r="I22" s="2003"/>
      <c r="J22" s="2003"/>
      <c r="K22" s="2005"/>
      <c r="L22" s="2003"/>
      <c r="M22" s="2004"/>
      <c r="N22" s="2004"/>
      <c r="O22" s="2004"/>
      <c r="P22" s="2004"/>
    </row>
    <row r="23">
      <c r="A23" s="2002"/>
      <c r="B23" s="2007"/>
      <c r="C23" s="2003"/>
      <c r="D23" s="2004"/>
      <c r="E23" s="2004"/>
      <c r="F23" s="2004"/>
      <c r="G23" s="2004"/>
      <c r="H23" s="789"/>
      <c r="I23" s="2003"/>
      <c r="J23" s="2005"/>
      <c r="K23" s="2005"/>
      <c r="L23" s="2005"/>
      <c r="M23" s="2009"/>
      <c r="N23" s="2004"/>
      <c r="O23" s="2004"/>
      <c r="P23" s="2006"/>
    </row>
    <row r="24">
      <c r="A24" s="2002"/>
      <c r="B24" s="2007"/>
      <c r="C24" s="2003"/>
      <c r="D24" s="2004"/>
      <c r="E24" s="2004"/>
      <c r="F24" s="2004"/>
      <c r="G24" s="2004"/>
      <c r="H24" s="2010"/>
      <c r="I24" s="2003"/>
      <c r="J24" s="2010"/>
      <c r="K24" s="2010"/>
      <c r="L24" s="2010"/>
      <c r="M24" s="2004"/>
      <c r="N24" s="2004"/>
      <c r="O24" s="2004"/>
      <c r="P24" s="2006"/>
    </row>
    <row r="25">
      <c r="A25" s="2002"/>
      <c r="B25" s="2007"/>
      <c r="C25" s="2003"/>
      <c r="D25" s="2004"/>
      <c r="E25" s="2004"/>
      <c r="F25" s="2004"/>
      <c r="G25" s="2004"/>
      <c r="H25" s="2003"/>
      <c r="I25" s="2003"/>
      <c r="J25" s="2008"/>
      <c r="K25" s="2008"/>
      <c r="L25" s="2008"/>
      <c r="M25" s="2004"/>
      <c r="N25" s="2004"/>
      <c r="O25" s="2004"/>
      <c r="P25" s="2006"/>
    </row>
    <row r="26">
      <c r="A26" s="2002"/>
      <c r="B26" s="2003"/>
      <c r="C26" s="2003"/>
      <c r="D26" s="2004"/>
      <c r="E26" s="2004"/>
      <c r="F26" s="2004"/>
      <c r="G26" s="2004"/>
      <c r="H26" s="2008"/>
      <c r="I26" s="2004"/>
      <c r="J26" s="2008"/>
      <c r="K26" s="2008"/>
      <c r="L26" s="2008"/>
      <c r="M26" s="2004"/>
      <c r="N26" s="2004"/>
      <c r="O26" s="2004"/>
      <c r="P26" s="2006"/>
    </row>
    <row r="27" ht="112.5" customHeight="1">
      <c r="A27" s="2002"/>
      <c r="B27" s="2011"/>
      <c r="C27" s="2004"/>
      <c r="D27" s="2004"/>
      <c r="E27" s="2004"/>
      <c r="F27" s="2004"/>
      <c r="G27" s="2004"/>
      <c r="H27" s="2010"/>
      <c r="I27" s="2004"/>
      <c r="J27" s="2012"/>
      <c r="K27" s="2010"/>
      <c r="L27" s="2010"/>
      <c r="M27" s="2006"/>
      <c r="N27" s="2004"/>
      <c r="O27" s="2004"/>
      <c r="P27" s="2013"/>
    </row>
    <row r="28" ht="7.5" customHeight="1">
      <c r="A28" s="2014"/>
      <c r="B28" s="2014"/>
      <c r="C28" s="2014"/>
      <c r="D28" s="2014"/>
      <c r="E28" s="2014"/>
      <c r="F28" s="2014"/>
      <c r="G28" s="2014"/>
      <c r="H28" s="2014"/>
      <c r="I28" s="2014"/>
      <c r="J28" s="2014"/>
      <c r="K28" s="2014"/>
      <c r="L28" s="2014"/>
      <c r="M28" s="2014"/>
      <c r="N28" s="2014"/>
      <c r="O28" s="2014"/>
      <c r="P28" s="2014"/>
    </row>
    <row r="29" hidden="1">
      <c r="A29" s="2013"/>
      <c r="B29" s="2013"/>
      <c r="C29" s="2015"/>
      <c r="D29" s="2004"/>
      <c r="E29" s="2004"/>
      <c r="F29" s="2004"/>
      <c r="G29" s="2016"/>
      <c r="H29" s="2016"/>
      <c r="I29" s="2016"/>
      <c r="J29" s="2016"/>
      <c r="K29" s="2016"/>
      <c r="L29" s="2016"/>
      <c r="M29" s="2016"/>
      <c r="N29" s="2016"/>
      <c r="O29" s="2016"/>
      <c r="P29" s="2016"/>
    </row>
    <row r="30" hidden="1">
      <c r="A30" s="2013"/>
      <c r="B30" s="2013"/>
      <c r="C30" s="2015"/>
      <c r="D30" s="2004"/>
      <c r="E30" s="2004"/>
      <c r="F30" s="2004"/>
      <c r="G30" s="2016"/>
      <c r="H30" s="2016"/>
      <c r="I30" s="2016"/>
      <c r="J30" s="2016"/>
      <c r="K30" s="2016"/>
      <c r="L30" s="2016"/>
      <c r="M30" s="2016"/>
      <c r="N30" s="2016"/>
      <c r="O30" s="2016"/>
      <c r="P30" s="2016"/>
    </row>
    <row r="31" hidden="1">
      <c r="A31" s="2013"/>
      <c r="B31" s="2013"/>
      <c r="C31" s="2017"/>
      <c r="D31" s="2004"/>
      <c r="E31" s="2004"/>
      <c r="F31" s="2004"/>
      <c r="G31" s="2016"/>
      <c r="H31" s="2016"/>
      <c r="I31" s="2016"/>
      <c r="J31" s="2016"/>
      <c r="K31" s="2016"/>
      <c r="L31" s="2016"/>
      <c r="M31" s="2016"/>
      <c r="N31" s="2016"/>
      <c r="O31" s="2016"/>
      <c r="P31" s="2016"/>
    </row>
    <row r="32" hidden="1">
      <c r="A32" s="2013"/>
      <c r="B32" s="2013"/>
      <c r="C32" s="2015"/>
      <c r="D32" s="2004"/>
      <c r="E32" s="2004"/>
      <c r="F32" s="2004"/>
      <c r="G32" s="2013"/>
      <c r="H32" s="2016"/>
      <c r="I32" s="2016"/>
      <c r="J32" s="2016"/>
      <c r="K32" s="2016"/>
      <c r="L32" s="2016"/>
      <c r="M32" s="2016"/>
      <c r="N32" s="2016"/>
      <c r="O32" s="2016"/>
      <c r="P32" s="2016"/>
    </row>
    <row r="33" hidden="1">
      <c r="A33" s="2013"/>
      <c r="B33" s="2013"/>
      <c r="C33" s="2015"/>
      <c r="D33" s="2004"/>
      <c r="E33" s="2004"/>
      <c r="F33" s="2004"/>
      <c r="G33" s="2016"/>
      <c r="H33" s="2016"/>
      <c r="I33" s="2016"/>
      <c r="J33" s="2016"/>
      <c r="K33" s="2016"/>
      <c r="L33" s="2016"/>
      <c r="M33" s="2016"/>
      <c r="N33" s="2016"/>
      <c r="O33" s="2016"/>
      <c r="P33" s="2016"/>
    </row>
    <row r="34" hidden="1">
      <c r="A34" s="2013"/>
      <c r="B34" s="2013"/>
      <c r="C34" s="2015"/>
      <c r="D34" s="2004"/>
      <c r="E34" s="2004"/>
      <c r="F34" s="2004"/>
      <c r="G34" s="2018"/>
      <c r="H34" s="2016"/>
      <c r="I34" s="2016"/>
      <c r="J34" s="2016"/>
      <c r="K34" s="2016"/>
      <c r="L34" s="2016"/>
      <c r="M34" s="2016"/>
      <c r="N34" s="2016"/>
      <c r="O34" s="2016"/>
      <c r="P34" s="2016"/>
    </row>
    <row r="35" hidden="1">
      <c r="A35" s="2013"/>
      <c r="B35" s="2013"/>
      <c r="C35" s="2015"/>
      <c r="D35" s="2004"/>
      <c r="E35" s="2004"/>
      <c r="F35" s="2004"/>
      <c r="G35" s="2013"/>
      <c r="H35" s="2016"/>
      <c r="I35" s="2016"/>
      <c r="J35" s="2016"/>
      <c r="K35" s="2016"/>
      <c r="L35" s="2016"/>
      <c r="M35" s="2016"/>
      <c r="N35" s="2016"/>
      <c r="O35" s="2016"/>
      <c r="P35" s="2016"/>
    </row>
    <row r="36" hidden="1">
      <c r="A36" s="2013"/>
      <c r="B36" s="2013"/>
      <c r="C36" s="2015"/>
      <c r="D36" s="2004"/>
      <c r="E36" s="2004"/>
      <c r="F36" s="2004"/>
      <c r="G36" s="2016"/>
      <c r="H36" s="2016"/>
      <c r="I36" s="2016"/>
      <c r="J36" s="2016"/>
      <c r="K36" s="2016"/>
      <c r="L36" s="2016"/>
      <c r="M36" s="2016"/>
      <c r="N36" s="2016"/>
      <c r="O36" s="2016"/>
      <c r="P36" s="2016"/>
    </row>
    <row r="37" hidden="1">
      <c r="A37" s="2013"/>
      <c r="B37" s="2013"/>
      <c r="C37" s="2015"/>
      <c r="D37" s="2004"/>
      <c r="E37" s="2004"/>
      <c r="F37" s="2004"/>
      <c r="G37" s="2016"/>
      <c r="H37" s="2016"/>
      <c r="I37" s="2016"/>
      <c r="J37" s="2016"/>
      <c r="K37" s="2016"/>
      <c r="L37" s="2016"/>
      <c r="M37" s="2016"/>
      <c r="N37" s="2016"/>
      <c r="O37" s="2016"/>
      <c r="P37" s="2016"/>
    </row>
    <row r="38" hidden="1">
      <c r="A38" s="2013"/>
      <c r="B38" s="2013"/>
      <c r="C38" s="2015"/>
      <c r="D38" s="2004"/>
      <c r="E38" s="2004"/>
      <c r="F38" s="2004"/>
      <c r="G38" s="2013"/>
      <c r="H38" s="2016"/>
      <c r="I38" s="2016"/>
      <c r="J38" s="2016"/>
      <c r="K38" s="2016"/>
      <c r="L38" s="2016"/>
      <c r="M38" s="2016"/>
      <c r="N38" s="2016"/>
      <c r="O38" s="2016"/>
      <c r="P38" s="2016"/>
    </row>
    <row r="39" hidden="1">
      <c r="A39" s="2013"/>
      <c r="B39" s="2013"/>
      <c r="C39" s="2015"/>
      <c r="D39" s="2004"/>
      <c r="E39" s="2004"/>
      <c r="F39" s="2004"/>
      <c r="G39" s="2013"/>
      <c r="H39" s="2016"/>
      <c r="I39" s="2016"/>
      <c r="J39" s="2016"/>
      <c r="K39" s="2016"/>
      <c r="L39" s="2016"/>
      <c r="M39" s="2016"/>
      <c r="N39" s="2016"/>
      <c r="O39" s="2016"/>
      <c r="P39" s="2016"/>
    </row>
    <row r="40" hidden="1">
      <c r="A40" s="2013"/>
      <c r="B40" s="2013"/>
      <c r="C40" s="2015"/>
      <c r="D40" s="2004"/>
      <c r="E40" s="2004"/>
      <c r="F40" s="2004" t="s">
        <v>1728</v>
      </c>
      <c r="G40" s="2019"/>
      <c r="H40" s="2016"/>
      <c r="I40" s="2016"/>
      <c r="J40" s="2016"/>
      <c r="K40" s="2016"/>
      <c r="L40" s="2016"/>
      <c r="M40" s="2016"/>
      <c r="N40" s="2016"/>
      <c r="O40" s="2016"/>
      <c r="P40" s="2016"/>
    </row>
    <row r="41" hidden="1">
      <c r="A41" s="2013"/>
      <c r="B41" s="2013"/>
      <c r="C41" s="2020"/>
      <c r="D41" s="2004"/>
      <c r="E41" s="2004"/>
      <c r="F41" s="2004" t="s">
        <v>1728</v>
      </c>
      <c r="G41" s="2013"/>
      <c r="H41" s="2016"/>
      <c r="I41" s="2016"/>
      <c r="J41" s="2016"/>
      <c r="K41" s="2016"/>
      <c r="L41" s="2016"/>
      <c r="M41" s="2016"/>
      <c r="N41" s="2016"/>
      <c r="O41" s="2016"/>
      <c r="P41" s="2016"/>
    </row>
    <row r="42" hidden="1">
      <c r="A42" s="2013"/>
      <c r="B42" s="2013"/>
      <c r="C42" s="2015"/>
      <c r="D42" s="2004"/>
      <c r="E42" s="2004"/>
      <c r="F42" s="2004" t="s">
        <v>1728</v>
      </c>
      <c r="G42" s="2013"/>
      <c r="H42" s="2016"/>
      <c r="I42" s="2016"/>
      <c r="J42" s="2016"/>
      <c r="K42" s="2016"/>
      <c r="L42" s="2016"/>
      <c r="M42" s="2016"/>
      <c r="N42" s="2016"/>
      <c r="O42" s="2016"/>
      <c r="P42" s="2016"/>
    </row>
    <row r="43" hidden="1">
      <c r="A43" s="2013"/>
      <c r="B43" s="2013"/>
      <c r="C43" s="1982"/>
      <c r="D43" s="2004"/>
      <c r="E43" s="2004"/>
      <c r="F43" s="2004" t="s">
        <v>1728</v>
      </c>
      <c r="G43" s="2013"/>
      <c r="H43" s="2016"/>
      <c r="I43" s="2016"/>
      <c r="J43" s="2016"/>
      <c r="K43" s="2016"/>
      <c r="L43" s="2016"/>
      <c r="M43" s="2016"/>
      <c r="N43" s="2016"/>
      <c r="O43" s="2016"/>
      <c r="P43" s="2016"/>
    </row>
    <row r="44" hidden="1">
      <c r="A44" s="2016"/>
      <c r="B44" s="2016"/>
      <c r="C44" s="1982"/>
      <c r="D44" s="2004"/>
      <c r="E44" s="2004"/>
      <c r="F44" s="2004" t="s">
        <v>1728</v>
      </c>
      <c r="G44" s="2013"/>
      <c r="H44" s="2016"/>
      <c r="I44" s="2016"/>
      <c r="J44" s="2016"/>
      <c r="K44" s="2016"/>
      <c r="L44" s="2016"/>
      <c r="M44" s="2016"/>
      <c r="N44" s="2016"/>
      <c r="O44" s="2016"/>
      <c r="P44" s="2016"/>
    </row>
    <row r="45" hidden="1">
      <c r="A45" s="2013"/>
      <c r="B45" s="2013"/>
      <c r="C45" s="1982"/>
      <c r="D45" s="2004"/>
      <c r="E45" s="2004"/>
      <c r="F45" s="2004" t="s">
        <v>1728</v>
      </c>
      <c r="G45" s="2016"/>
      <c r="H45" s="2016"/>
      <c r="I45" s="2016"/>
      <c r="J45" s="2016"/>
      <c r="K45" s="2016"/>
      <c r="L45" s="2016"/>
      <c r="M45" s="2016"/>
      <c r="N45" s="2016"/>
      <c r="O45" s="2016"/>
      <c r="P45" s="2016"/>
    </row>
    <row r="46" hidden="1">
      <c r="A46" s="2016"/>
      <c r="B46" s="2016"/>
      <c r="C46" s="2015"/>
      <c r="D46" s="2004"/>
      <c r="E46" s="2004"/>
      <c r="F46" s="2004" t="s">
        <v>1728</v>
      </c>
      <c r="G46" s="2013"/>
      <c r="H46" s="2016"/>
      <c r="I46" s="2016"/>
      <c r="J46" s="2016"/>
      <c r="K46" s="2016"/>
      <c r="L46" s="2016"/>
      <c r="M46" s="2016"/>
      <c r="N46" s="2016"/>
      <c r="O46" s="2016"/>
      <c r="P46" s="2016"/>
    </row>
    <row r="47" hidden="1">
      <c r="A47" s="2016"/>
      <c r="B47" s="2016"/>
      <c r="C47" s="1982"/>
      <c r="D47" s="2004"/>
      <c r="E47" s="2004"/>
      <c r="F47" s="2004" t="s">
        <v>1728</v>
      </c>
      <c r="G47" s="2013"/>
      <c r="H47" s="2016"/>
      <c r="I47" s="2016"/>
      <c r="J47" s="2016"/>
      <c r="K47" s="2016"/>
      <c r="L47" s="2016"/>
      <c r="M47" s="2016"/>
      <c r="N47" s="2016"/>
      <c r="O47" s="2016"/>
      <c r="P47" s="2016"/>
    </row>
    <row r="48" hidden="1">
      <c r="A48" s="2016"/>
      <c r="B48" s="2016"/>
      <c r="C48" s="1982"/>
      <c r="D48" s="2004"/>
      <c r="E48" s="2004"/>
      <c r="F48" s="2004" t="s">
        <v>1728</v>
      </c>
      <c r="G48" s="2013"/>
      <c r="H48" s="2016"/>
      <c r="I48" s="2016"/>
      <c r="J48" s="2016"/>
      <c r="K48" s="2016"/>
      <c r="L48" s="2016"/>
      <c r="M48" s="2016"/>
      <c r="N48" s="2016"/>
      <c r="O48" s="2016"/>
      <c r="P48" s="2016"/>
    </row>
    <row r="49" hidden="1">
      <c r="A49" s="2013"/>
      <c r="B49" s="2013"/>
      <c r="C49" s="1982"/>
      <c r="D49" s="2004"/>
      <c r="E49" s="2004"/>
      <c r="F49" s="2004" t="s">
        <v>1728</v>
      </c>
      <c r="G49" s="2013"/>
      <c r="H49" s="2016"/>
      <c r="I49" s="2016"/>
      <c r="J49" s="2016"/>
      <c r="K49" s="2016"/>
      <c r="L49" s="2016"/>
      <c r="M49" s="2016"/>
      <c r="N49" s="2016"/>
      <c r="O49" s="2016"/>
      <c r="P49" s="2016"/>
    </row>
    <row r="50" hidden="1">
      <c r="A50" s="2013"/>
      <c r="B50" s="2013"/>
      <c r="C50" s="2015"/>
      <c r="D50" s="2004"/>
      <c r="E50" s="2004"/>
      <c r="F50" s="2004" t="s">
        <v>1728</v>
      </c>
      <c r="G50" s="2016"/>
      <c r="H50" s="2016"/>
      <c r="I50" s="2016"/>
      <c r="J50" s="2016"/>
      <c r="K50" s="2016"/>
      <c r="L50" s="2016"/>
      <c r="M50" s="2016"/>
      <c r="N50" s="2016"/>
      <c r="O50" s="2016"/>
      <c r="P50" s="2016"/>
    </row>
    <row r="51" hidden="1">
      <c r="A51" s="2016"/>
      <c r="B51" s="2016"/>
      <c r="C51" s="2015"/>
      <c r="D51" s="2004"/>
      <c r="E51" s="2004"/>
      <c r="F51" s="2004" t="s">
        <v>1728</v>
      </c>
      <c r="G51" s="2013"/>
      <c r="H51" s="2016"/>
      <c r="I51" s="2016"/>
      <c r="J51" s="2016"/>
      <c r="K51" s="2016"/>
      <c r="L51" s="2016"/>
      <c r="M51" s="2016"/>
      <c r="N51" s="2016"/>
      <c r="O51" s="2016"/>
      <c r="P51" s="2016"/>
    </row>
    <row r="52" hidden="1">
      <c r="A52" s="2016"/>
      <c r="B52" s="2016"/>
      <c r="C52" s="2015"/>
      <c r="D52" s="2004"/>
      <c r="E52" s="2004"/>
      <c r="F52" s="2004" t="s">
        <v>1728</v>
      </c>
      <c r="G52" s="2013"/>
      <c r="H52" s="2016"/>
      <c r="I52" s="2016"/>
      <c r="J52" s="2016"/>
      <c r="K52" s="2016"/>
      <c r="L52" s="2016"/>
      <c r="M52" s="2016"/>
      <c r="N52" s="2016"/>
      <c r="O52" s="2016"/>
      <c r="P52" s="2016"/>
    </row>
    <row r="53" hidden="1">
      <c r="A53" s="2016"/>
      <c r="B53" s="2016"/>
      <c r="C53" s="2015"/>
      <c r="D53" s="2004"/>
      <c r="E53" s="2004"/>
      <c r="F53" s="2004" t="s">
        <v>1728</v>
      </c>
      <c r="G53" s="2018"/>
      <c r="H53" s="2016"/>
      <c r="I53" s="2016"/>
      <c r="J53" s="2016"/>
      <c r="K53" s="2016"/>
      <c r="L53" s="2016"/>
      <c r="M53" s="2016"/>
      <c r="N53" s="2016"/>
      <c r="O53" s="2016"/>
      <c r="P53" s="2016"/>
    </row>
    <row r="54" hidden="1">
      <c r="A54" s="2013"/>
      <c r="B54" s="2013"/>
      <c r="C54" s="1982"/>
      <c r="D54" s="2004"/>
      <c r="E54" s="2004"/>
      <c r="F54" s="2004" t="s">
        <v>1728</v>
      </c>
      <c r="G54" s="2016"/>
      <c r="H54" s="2016"/>
      <c r="I54" s="2016"/>
      <c r="J54" s="2016"/>
      <c r="K54" s="2016"/>
      <c r="L54" s="2016"/>
      <c r="M54" s="2016"/>
      <c r="N54" s="2016"/>
      <c r="O54" s="2016"/>
      <c r="P54" s="2016"/>
    </row>
    <row r="55" hidden="1">
      <c r="A55" s="2013"/>
      <c r="B55" s="2013"/>
      <c r="C55" s="1982"/>
      <c r="D55" s="2004"/>
      <c r="E55" s="2004"/>
      <c r="F55" s="2004" t="s">
        <v>1728</v>
      </c>
      <c r="G55" s="2016"/>
      <c r="H55" s="2016"/>
      <c r="I55" s="2016"/>
      <c r="J55" s="2016"/>
      <c r="K55" s="2016"/>
      <c r="L55" s="2016"/>
      <c r="M55" s="2016"/>
      <c r="N55" s="2016"/>
      <c r="O55" s="2016"/>
      <c r="P55" s="2016"/>
    </row>
    <row r="56" hidden="1">
      <c r="A56" s="2013"/>
      <c r="B56" s="2013"/>
      <c r="C56" s="2015"/>
      <c r="D56" s="2004"/>
      <c r="E56" s="2004"/>
      <c r="F56" s="2004" t="s">
        <v>1728</v>
      </c>
      <c r="G56" s="2016"/>
      <c r="H56" s="2016"/>
      <c r="I56" s="2016"/>
      <c r="J56" s="2016"/>
      <c r="K56" s="2016"/>
      <c r="L56" s="2016"/>
      <c r="M56" s="2016"/>
      <c r="N56" s="2016"/>
      <c r="O56" s="2016"/>
      <c r="P56" s="2016"/>
    </row>
    <row r="57" hidden="1">
      <c r="A57" s="2013"/>
      <c r="B57" s="2013"/>
      <c r="C57" s="1982"/>
      <c r="D57" s="2004"/>
      <c r="E57" s="2004"/>
      <c r="F57" s="2004" t="s">
        <v>1728</v>
      </c>
      <c r="G57" s="2016"/>
      <c r="H57" s="2016"/>
      <c r="I57" s="2016"/>
      <c r="J57" s="2016"/>
      <c r="K57" s="2016"/>
      <c r="L57" s="2016"/>
      <c r="M57" s="2016"/>
      <c r="N57" s="2016"/>
      <c r="O57" s="2016"/>
      <c r="P57" s="2016"/>
    </row>
    <row r="58" hidden="1">
      <c r="A58" s="2013"/>
      <c r="B58" s="2013"/>
      <c r="C58" s="1982"/>
      <c r="D58" s="2004"/>
      <c r="E58" s="2004"/>
      <c r="F58" s="2004" t="s">
        <v>1728</v>
      </c>
      <c r="G58" s="2013"/>
      <c r="H58" s="2016"/>
      <c r="I58" s="2016"/>
      <c r="J58" s="2016"/>
      <c r="K58" s="2016"/>
      <c r="L58" s="2016"/>
      <c r="M58" s="2016"/>
      <c r="N58" s="2016"/>
      <c r="O58" s="2016"/>
      <c r="P58" s="2016"/>
    </row>
    <row r="59" hidden="1">
      <c r="A59" s="2016"/>
      <c r="B59" s="2016"/>
      <c r="C59" s="1982"/>
      <c r="D59" s="2004"/>
      <c r="E59" s="2004"/>
      <c r="F59" s="2004" t="s">
        <v>1728</v>
      </c>
      <c r="G59" s="2018"/>
      <c r="H59" s="2016"/>
      <c r="I59" s="2016"/>
      <c r="J59" s="2016"/>
      <c r="K59" s="2016"/>
      <c r="L59" s="2016"/>
      <c r="M59" s="2016"/>
      <c r="N59" s="2016"/>
      <c r="O59" s="2016"/>
      <c r="P59" s="2016"/>
    </row>
    <row r="60" hidden="1">
      <c r="A60" s="2013"/>
      <c r="B60" s="2013"/>
      <c r="C60" s="2015"/>
      <c r="D60" s="2004"/>
      <c r="E60" s="2004"/>
      <c r="F60" s="2004" t="s">
        <v>1728</v>
      </c>
      <c r="G60" s="2016"/>
      <c r="H60" s="2016"/>
      <c r="I60" s="2016"/>
      <c r="J60" s="2016"/>
      <c r="K60" s="2016"/>
      <c r="L60" s="2016"/>
      <c r="M60" s="2016"/>
      <c r="N60" s="2016"/>
      <c r="O60" s="2016"/>
      <c r="P60" s="2016"/>
    </row>
    <row r="61" hidden="1">
      <c r="A61" s="2016"/>
      <c r="B61" s="2016"/>
      <c r="C61" s="2016"/>
      <c r="D61" s="2016"/>
      <c r="E61" s="2016"/>
      <c r="F61" s="2016"/>
      <c r="G61" s="2016"/>
      <c r="H61" s="2016"/>
      <c r="I61" s="2016"/>
      <c r="J61" s="2016"/>
      <c r="K61" s="2016"/>
      <c r="L61" s="2016"/>
      <c r="M61" s="2016"/>
      <c r="N61" s="2016"/>
      <c r="O61" s="2016"/>
      <c r="P61" s="2016"/>
    </row>
    <row r="62" hidden="1">
      <c r="A62" s="2016"/>
      <c r="B62" s="2016"/>
      <c r="C62" s="2016"/>
      <c r="D62" s="2016"/>
      <c r="E62" s="2016"/>
      <c r="F62" s="2016"/>
      <c r="G62" s="2016"/>
      <c r="H62" s="2016"/>
      <c r="I62" s="2016"/>
      <c r="J62" s="2016"/>
      <c r="K62" s="2016"/>
      <c r="L62" s="2016"/>
      <c r="M62" s="2016"/>
      <c r="N62" s="2016"/>
      <c r="O62" s="2016"/>
      <c r="P62" s="2016"/>
    </row>
    <row r="63" ht="7.5" customHeight="1">
      <c r="A63" s="2021"/>
      <c r="B63" s="2021"/>
      <c r="C63" s="2022"/>
      <c r="D63" s="2021"/>
      <c r="E63" s="2021"/>
      <c r="F63" s="2021"/>
      <c r="G63" s="2021"/>
      <c r="H63" s="2021"/>
      <c r="I63" s="2021"/>
      <c r="J63" s="2021"/>
      <c r="K63" s="2021"/>
      <c r="L63" s="2021"/>
      <c r="M63" s="2021"/>
      <c r="N63" s="2021"/>
      <c r="O63" s="2021"/>
      <c r="P63" s="2021"/>
    </row>
    <row r="64">
      <c r="A64" s="2023" t="s">
        <v>1729</v>
      </c>
      <c r="B64" s="2004"/>
      <c r="C64" s="2003"/>
      <c r="D64" s="2004"/>
      <c r="E64" s="2004"/>
      <c r="F64" s="2004"/>
      <c r="G64" s="2004"/>
      <c r="H64" s="2004"/>
      <c r="I64" s="2004"/>
      <c r="J64" s="2004"/>
      <c r="K64" s="2004"/>
      <c r="L64" s="2004"/>
      <c r="M64" s="2004"/>
      <c r="N64" s="2004"/>
      <c r="O64" s="2004"/>
      <c r="P64" s="2004"/>
    </row>
    <row r="65">
      <c r="A65" s="166"/>
      <c r="B65" s="2004"/>
      <c r="C65" s="2003"/>
      <c r="D65" s="2004"/>
      <c r="E65" s="2004"/>
      <c r="F65" s="2004"/>
      <c r="G65" s="2004"/>
      <c r="H65" s="2004"/>
      <c r="I65" s="2004"/>
      <c r="J65" s="2004"/>
      <c r="K65" s="2004"/>
      <c r="L65" s="2004"/>
      <c r="M65" s="2004"/>
      <c r="N65" s="2004"/>
      <c r="O65" s="2004"/>
      <c r="P65" s="2004"/>
    </row>
    <row r="66">
      <c r="A66" s="166"/>
      <c r="B66" s="2004"/>
      <c r="C66" s="2003"/>
      <c r="D66" s="2004"/>
      <c r="E66" s="2004"/>
      <c r="F66" s="2004"/>
      <c r="G66" s="2004"/>
      <c r="H66" s="2004"/>
      <c r="I66" s="2004"/>
      <c r="J66" s="2004"/>
      <c r="K66" s="2004"/>
      <c r="L66" s="2004"/>
      <c r="M66" s="2004"/>
      <c r="N66" s="2004"/>
      <c r="O66" s="2004"/>
      <c r="P66" s="2004"/>
    </row>
    <row r="67">
      <c r="A67" s="166"/>
      <c r="B67" s="2004"/>
      <c r="C67" s="1316"/>
      <c r="D67" s="2004"/>
      <c r="E67" s="2004"/>
      <c r="F67" s="2004"/>
      <c r="G67" s="2004"/>
      <c r="H67" s="2004"/>
      <c r="I67" s="2004"/>
      <c r="J67" s="2004"/>
      <c r="K67" s="2004"/>
      <c r="L67" s="2004"/>
      <c r="M67" s="2004"/>
      <c r="N67" s="2004"/>
      <c r="O67" s="2004"/>
      <c r="P67" s="2004"/>
    </row>
    <row r="68">
      <c r="A68" s="166"/>
      <c r="B68" s="2004"/>
      <c r="C68" s="2003"/>
      <c r="D68" s="2004"/>
      <c r="E68" s="2004"/>
      <c r="F68" s="2004"/>
      <c r="G68" s="2004"/>
      <c r="H68" s="2004"/>
      <c r="I68" s="2004"/>
      <c r="J68" s="2004"/>
      <c r="K68" s="2004"/>
      <c r="L68" s="2004"/>
      <c r="M68" s="2004"/>
      <c r="N68" s="2004"/>
      <c r="O68" s="2004"/>
      <c r="P68" s="2004"/>
    </row>
    <row r="69">
      <c r="A69" s="166"/>
      <c r="B69" s="2004"/>
      <c r="C69" s="2003"/>
      <c r="D69" s="2004"/>
      <c r="E69" s="2004"/>
      <c r="F69" s="2004"/>
      <c r="G69" s="2004"/>
      <c r="H69" s="2004"/>
      <c r="I69" s="2004"/>
      <c r="J69" s="2004"/>
      <c r="K69" s="2004"/>
      <c r="L69" s="2004"/>
      <c r="M69" s="2004"/>
      <c r="N69" s="2004"/>
      <c r="O69" s="2004"/>
      <c r="P69" s="2004"/>
    </row>
    <row r="70">
      <c r="A70" s="166"/>
      <c r="B70" s="2004"/>
      <c r="C70" s="2003"/>
      <c r="D70" s="2004"/>
      <c r="E70" s="2004"/>
      <c r="F70" s="2004"/>
      <c r="G70" s="2004"/>
      <c r="H70" s="2004"/>
      <c r="I70" s="2004"/>
      <c r="J70" s="2004"/>
      <c r="K70" s="2004"/>
      <c r="L70" s="2004"/>
      <c r="M70" s="2004"/>
      <c r="N70" s="2004"/>
      <c r="O70" s="2004"/>
      <c r="P70" s="2004"/>
    </row>
    <row r="71">
      <c r="A71" s="166"/>
      <c r="B71" s="2004"/>
      <c r="C71" s="2003"/>
      <c r="D71" s="2004"/>
      <c r="E71" s="2004"/>
      <c r="F71" s="2004"/>
      <c r="G71" s="2006"/>
      <c r="H71" s="2006"/>
      <c r="I71" s="2006"/>
      <c r="J71" s="2006"/>
      <c r="K71" s="2006"/>
      <c r="L71" s="2006"/>
      <c r="M71" s="2006"/>
      <c r="N71" s="2006"/>
      <c r="O71" s="2006"/>
      <c r="P71" s="2006"/>
    </row>
    <row r="72">
      <c r="A72" s="166"/>
      <c r="B72" s="116"/>
      <c r="C72" s="2003"/>
      <c r="D72" s="2004"/>
      <c r="E72" s="2004"/>
      <c r="F72" s="2004"/>
      <c r="G72" s="789"/>
      <c r="H72" s="789"/>
      <c r="I72" s="789"/>
      <c r="J72" s="789"/>
      <c r="K72" s="789"/>
      <c r="L72" s="789"/>
      <c r="M72" s="789"/>
      <c r="N72" s="789"/>
      <c r="O72" s="789"/>
      <c r="P72" s="789"/>
    </row>
    <row r="73">
      <c r="A73" s="166"/>
      <c r="B73" s="116"/>
      <c r="C73" s="2003"/>
      <c r="D73" s="2004"/>
      <c r="E73" s="2004"/>
      <c r="F73" s="2004"/>
      <c r="G73" s="789"/>
      <c r="H73" s="789"/>
      <c r="I73" s="789"/>
      <c r="J73" s="789"/>
      <c r="K73" s="789"/>
      <c r="L73" s="789"/>
      <c r="M73" s="789"/>
      <c r="N73" s="789"/>
      <c r="O73" s="789"/>
      <c r="P73" s="789"/>
    </row>
    <row r="74">
      <c r="A74" s="166"/>
      <c r="B74" s="116"/>
      <c r="C74" s="117"/>
      <c r="D74" s="2004"/>
      <c r="E74" s="2004"/>
      <c r="F74" s="2004"/>
      <c r="G74" s="789"/>
      <c r="H74" s="789"/>
      <c r="I74" s="789"/>
      <c r="J74" s="789"/>
      <c r="K74" s="789"/>
      <c r="L74" s="789"/>
      <c r="M74" s="789"/>
      <c r="N74" s="789"/>
      <c r="O74" s="789"/>
      <c r="P74" s="789"/>
    </row>
    <row r="75">
      <c r="A75" s="166"/>
      <c r="B75" s="116"/>
      <c r="C75" s="117"/>
      <c r="D75" s="2004"/>
      <c r="E75" s="2004"/>
      <c r="F75" s="2004"/>
      <c r="G75" s="789"/>
      <c r="H75" s="789"/>
      <c r="I75" s="789"/>
      <c r="J75" s="789"/>
      <c r="K75" s="789"/>
      <c r="L75" s="789"/>
      <c r="M75" s="789"/>
      <c r="N75" s="789"/>
      <c r="O75" s="789"/>
      <c r="P75" s="789"/>
    </row>
    <row r="76">
      <c r="A76" s="166"/>
      <c r="B76" s="116"/>
      <c r="C76" s="117"/>
      <c r="D76" s="2004"/>
      <c r="E76" s="2004"/>
      <c r="F76" s="2004"/>
      <c r="G76" s="789"/>
      <c r="H76" s="789"/>
      <c r="I76" s="789"/>
      <c r="J76" s="789"/>
      <c r="K76" s="789"/>
      <c r="L76" s="789"/>
      <c r="M76" s="789"/>
      <c r="N76" s="789"/>
      <c r="O76" s="789"/>
      <c r="P76" s="789"/>
    </row>
    <row r="77">
      <c r="A77" s="166"/>
      <c r="B77" s="116"/>
      <c r="C77" s="117"/>
      <c r="D77" s="2004"/>
      <c r="E77" s="2004"/>
      <c r="F77" s="2004"/>
      <c r="G77" s="789"/>
      <c r="H77" s="789"/>
      <c r="I77" s="789"/>
      <c r="J77" s="789"/>
      <c r="K77" s="789"/>
      <c r="L77" s="789"/>
      <c r="M77" s="789"/>
      <c r="N77" s="789"/>
      <c r="O77" s="789"/>
      <c r="P77" s="789"/>
    </row>
    <row r="78">
      <c r="A78" s="166"/>
      <c r="B78" s="2024"/>
      <c r="C78" s="117"/>
      <c r="D78" s="2004"/>
      <c r="E78" s="2004"/>
      <c r="F78" s="2004"/>
      <c r="G78" s="789"/>
      <c r="H78" s="789"/>
      <c r="I78" s="789"/>
      <c r="J78" s="789"/>
      <c r="K78" s="789"/>
      <c r="L78" s="789"/>
      <c r="M78" s="789"/>
      <c r="N78" s="789"/>
      <c r="O78" s="789"/>
      <c r="P78" s="789"/>
    </row>
    <row r="79">
      <c r="A79" s="166"/>
      <c r="B79" s="116"/>
      <c r="C79" s="117"/>
      <c r="D79" s="2004"/>
      <c r="E79" s="2004"/>
      <c r="F79" s="2004"/>
      <c r="G79" s="789"/>
      <c r="H79" s="789"/>
      <c r="I79" s="789"/>
      <c r="J79" s="789"/>
      <c r="K79" s="789"/>
      <c r="L79" s="789"/>
      <c r="M79" s="789"/>
      <c r="N79" s="789"/>
      <c r="O79" s="789"/>
      <c r="P79" s="789"/>
    </row>
    <row r="80">
      <c r="A80" s="166"/>
      <c r="B80" s="116"/>
      <c r="C80" s="117"/>
      <c r="D80" s="2004"/>
      <c r="E80" s="2004"/>
      <c r="F80" s="2004"/>
      <c r="G80" s="789"/>
      <c r="H80" s="789"/>
      <c r="I80" s="789"/>
      <c r="J80" s="789"/>
      <c r="K80" s="789"/>
      <c r="L80" s="789"/>
      <c r="M80" s="789"/>
      <c r="N80" s="789"/>
      <c r="O80" s="789"/>
      <c r="P80" s="789"/>
    </row>
    <row r="81">
      <c r="A81" s="166"/>
      <c r="B81" s="116"/>
      <c r="C81" s="117"/>
      <c r="D81" s="2004"/>
      <c r="E81" s="2004"/>
      <c r="F81" s="2004"/>
      <c r="G81" s="789"/>
      <c r="H81" s="789"/>
      <c r="I81" s="789"/>
      <c r="J81" s="789"/>
      <c r="K81" s="789"/>
      <c r="L81" s="789"/>
      <c r="M81" s="789"/>
      <c r="N81" s="789"/>
      <c r="O81" s="789"/>
      <c r="P81" s="789"/>
    </row>
    <row r="82">
      <c r="A82" s="166"/>
      <c r="B82" s="116"/>
      <c r="C82" s="117"/>
      <c r="D82" s="2004"/>
      <c r="E82" s="2004"/>
      <c r="F82" s="2004"/>
      <c r="G82" s="789"/>
      <c r="H82" s="789"/>
      <c r="I82" s="789"/>
      <c r="J82" s="789"/>
      <c r="K82" s="789"/>
      <c r="L82" s="789"/>
      <c r="M82" s="789"/>
      <c r="N82" s="789"/>
      <c r="O82" s="789"/>
      <c r="P82" s="789"/>
    </row>
    <row r="83">
      <c r="A83" s="166"/>
      <c r="B83" s="116"/>
      <c r="C83" s="1982"/>
      <c r="D83" s="2004"/>
      <c r="E83" s="2004"/>
      <c r="F83" s="2004"/>
      <c r="G83" s="789"/>
      <c r="H83" s="789"/>
      <c r="I83" s="789"/>
      <c r="J83" s="789"/>
      <c r="K83" s="789"/>
      <c r="L83" s="789"/>
      <c r="M83" s="789"/>
      <c r="N83" s="789"/>
      <c r="O83" s="789"/>
      <c r="P83" s="789"/>
    </row>
    <row r="84">
      <c r="A84" s="166"/>
      <c r="B84" s="116"/>
      <c r="C84" s="1982"/>
      <c r="D84" s="2004"/>
      <c r="E84" s="2004"/>
      <c r="F84" s="2004"/>
      <c r="G84" s="789"/>
      <c r="H84" s="789"/>
      <c r="I84" s="789"/>
      <c r="J84" s="789"/>
      <c r="K84" s="789"/>
      <c r="L84" s="789"/>
      <c r="M84" s="789"/>
      <c r="N84" s="789"/>
      <c r="O84" s="789"/>
      <c r="P84" s="789"/>
    </row>
    <row r="85">
      <c r="A85" s="166"/>
      <c r="B85" s="116"/>
      <c r="C85" s="1982"/>
      <c r="D85" s="2004"/>
      <c r="E85" s="2004"/>
      <c r="F85" s="2004"/>
      <c r="G85" s="789"/>
      <c r="H85" s="789"/>
      <c r="I85" s="789"/>
      <c r="J85" s="789"/>
      <c r="K85" s="789"/>
      <c r="L85" s="789"/>
      <c r="M85" s="789"/>
      <c r="N85" s="789"/>
      <c r="O85" s="789"/>
      <c r="P85" s="789"/>
    </row>
    <row r="86">
      <c r="A86" s="166"/>
      <c r="B86" s="2025"/>
      <c r="C86" s="2026"/>
      <c r="D86" s="2004"/>
      <c r="E86" s="2004"/>
      <c r="F86" s="2004"/>
      <c r="G86" s="789"/>
      <c r="H86" s="789"/>
      <c r="I86" s="789"/>
      <c r="J86" s="789"/>
      <c r="K86" s="789"/>
      <c r="L86" s="789"/>
      <c r="M86" s="789"/>
      <c r="N86" s="789"/>
      <c r="O86" s="789"/>
      <c r="P86" s="789"/>
    </row>
    <row r="87">
      <c r="A87" s="166"/>
      <c r="B87" s="116"/>
      <c r="C87" s="1982"/>
      <c r="D87" s="2004"/>
      <c r="E87" s="2004"/>
      <c r="F87" s="2004"/>
      <c r="G87" s="789"/>
      <c r="H87" s="789"/>
      <c r="I87" s="789"/>
      <c r="J87" s="789"/>
      <c r="K87" s="789"/>
      <c r="L87" s="789"/>
      <c r="M87" s="789"/>
      <c r="N87" s="789"/>
      <c r="O87" s="789"/>
      <c r="P87" s="789"/>
    </row>
    <row r="88">
      <c r="A88" s="166"/>
      <c r="B88" s="116"/>
      <c r="C88" s="1982"/>
      <c r="D88" s="2004"/>
      <c r="E88" s="2004"/>
      <c r="F88" s="2004"/>
      <c r="G88" s="789"/>
      <c r="H88" s="789"/>
      <c r="I88" s="789"/>
      <c r="J88" s="789"/>
      <c r="K88" s="789"/>
      <c r="L88" s="789"/>
      <c r="M88" s="789"/>
      <c r="N88" s="789"/>
      <c r="O88" s="789"/>
      <c r="P88" s="789"/>
    </row>
    <row r="89">
      <c r="A89" s="166"/>
      <c r="B89" s="116"/>
      <c r="C89" s="1982"/>
      <c r="D89" s="2004"/>
      <c r="E89" s="2004"/>
      <c r="F89" s="2004"/>
      <c r="G89" s="789"/>
      <c r="H89" s="789"/>
      <c r="I89" s="789"/>
      <c r="J89" s="789"/>
      <c r="K89" s="789"/>
      <c r="L89" s="789"/>
      <c r="M89" s="789"/>
      <c r="N89" s="789"/>
      <c r="O89" s="789"/>
      <c r="P89" s="789"/>
    </row>
    <row r="90">
      <c r="A90" s="166"/>
      <c r="B90" s="116"/>
      <c r="C90" s="1982"/>
      <c r="D90" s="2004"/>
      <c r="E90" s="2004"/>
      <c r="F90" s="2004"/>
      <c r="G90" s="789"/>
      <c r="H90" s="789"/>
      <c r="I90" s="789"/>
      <c r="J90" s="789"/>
      <c r="K90" s="789"/>
      <c r="L90" s="789"/>
      <c r="M90" s="789"/>
      <c r="N90" s="789"/>
      <c r="O90" s="789"/>
      <c r="P90" s="789"/>
    </row>
    <row r="91">
      <c r="A91" s="166"/>
      <c r="B91" s="116"/>
      <c r="C91" s="1982"/>
      <c r="D91" s="2004"/>
      <c r="E91" s="2004"/>
      <c r="F91" s="2004"/>
      <c r="G91" s="789"/>
      <c r="H91" s="789"/>
      <c r="I91" s="789"/>
      <c r="J91" s="789"/>
      <c r="K91" s="789"/>
      <c r="L91" s="789"/>
      <c r="M91" s="789"/>
      <c r="N91" s="789"/>
      <c r="O91" s="789"/>
      <c r="P91" s="789"/>
    </row>
    <row r="92">
      <c r="A92" s="166"/>
      <c r="B92" s="116"/>
      <c r="C92" s="1982"/>
      <c r="D92" s="2004"/>
      <c r="E92" s="2004"/>
      <c r="F92" s="2004"/>
      <c r="G92" s="789"/>
      <c r="H92" s="789"/>
      <c r="I92" s="789"/>
      <c r="J92" s="789"/>
      <c r="K92" s="789"/>
      <c r="L92" s="789"/>
      <c r="M92" s="789"/>
      <c r="N92" s="789"/>
      <c r="O92" s="789"/>
      <c r="P92" s="789"/>
    </row>
    <row r="93">
      <c r="A93" s="166"/>
      <c r="B93" s="116"/>
      <c r="C93" s="1982"/>
      <c r="D93" s="2004"/>
      <c r="E93" s="2004"/>
      <c r="F93" s="2004"/>
      <c r="G93" s="789"/>
      <c r="H93" s="789"/>
      <c r="I93" s="789"/>
      <c r="J93" s="789"/>
      <c r="K93" s="789"/>
      <c r="L93" s="789"/>
      <c r="M93" s="789"/>
      <c r="N93" s="789"/>
      <c r="O93" s="789"/>
      <c r="P93" s="789"/>
    </row>
    <row r="94">
      <c r="A94" s="166"/>
      <c r="B94" s="116"/>
      <c r="C94" s="1982"/>
      <c r="D94" s="2004"/>
      <c r="E94" s="2004"/>
      <c r="F94" s="2004"/>
      <c r="G94" s="789"/>
      <c r="H94" s="789"/>
      <c r="I94" s="789"/>
      <c r="J94" s="789"/>
      <c r="K94" s="789"/>
      <c r="L94" s="789"/>
      <c r="M94" s="789"/>
      <c r="N94" s="789"/>
      <c r="O94" s="789"/>
      <c r="P94" s="789"/>
    </row>
    <row r="95">
      <c r="A95" s="166"/>
      <c r="B95" s="789"/>
      <c r="C95" s="2015"/>
      <c r="D95" s="2004"/>
      <c r="E95" s="2004"/>
      <c r="F95" s="2004"/>
      <c r="G95" s="789"/>
      <c r="H95" s="789"/>
      <c r="I95" s="789"/>
      <c r="J95" s="789"/>
      <c r="K95" s="789"/>
      <c r="L95" s="789"/>
      <c r="M95" s="789"/>
      <c r="N95" s="789"/>
      <c r="O95" s="789"/>
      <c r="P95" s="789"/>
    </row>
    <row r="96">
      <c r="A96" s="166"/>
      <c r="B96" s="789"/>
      <c r="C96" s="2015"/>
      <c r="D96" s="2004"/>
      <c r="E96" s="2004"/>
      <c r="F96" s="2004"/>
      <c r="G96" s="789"/>
      <c r="H96" s="789"/>
      <c r="I96" s="789"/>
      <c r="J96" s="789"/>
      <c r="K96" s="789"/>
      <c r="L96" s="789"/>
      <c r="M96" s="789"/>
      <c r="N96" s="789"/>
      <c r="O96" s="789"/>
      <c r="P96" s="789"/>
    </row>
    <row r="97">
      <c r="A97" s="166"/>
      <c r="B97" s="789"/>
      <c r="C97" s="2015"/>
      <c r="D97" s="2004"/>
      <c r="E97" s="2004"/>
      <c r="F97" s="2004"/>
      <c r="G97" s="789"/>
      <c r="H97" s="789"/>
      <c r="I97" s="789"/>
      <c r="J97" s="789"/>
      <c r="K97" s="789"/>
      <c r="L97" s="789"/>
      <c r="M97" s="789"/>
      <c r="N97" s="789"/>
      <c r="O97" s="789"/>
      <c r="P97" s="789"/>
    </row>
    <row r="98" hidden="1">
      <c r="A98" s="166"/>
      <c r="B98" s="789"/>
      <c r="C98" s="2015"/>
      <c r="D98" s="2004"/>
      <c r="E98" s="2004"/>
      <c r="F98" s="2004" t="s">
        <v>1728</v>
      </c>
      <c r="G98" s="789"/>
      <c r="H98" s="789"/>
      <c r="I98" s="789"/>
      <c r="J98" s="789"/>
      <c r="K98" s="789"/>
      <c r="L98" s="789"/>
      <c r="M98" s="789"/>
      <c r="N98" s="789"/>
      <c r="O98" s="789"/>
      <c r="P98" s="789"/>
    </row>
    <row r="99" hidden="1">
      <c r="A99" s="166"/>
      <c r="B99" s="789"/>
      <c r="C99" s="1982"/>
      <c r="D99" s="2004"/>
      <c r="E99" s="2004"/>
      <c r="F99" s="2004" t="s">
        <v>1728</v>
      </c>
      <c r="G99" s="789"/>
      <c r="H99" s="789"/>
      <c r="I99" s="789"/>
      <c r="J99" s="789"/>
      <c r="K99" s="789"/>
      <c r="L99" s="789"/>
      <c r="M99" s="789"/>
      <c r="N99" s="789"/>
      <c r="O99" s="789"/>
      <c r="P99" s="789"/>
    </row>
    <row r="100" hidden="1">
      <c r="A100" s="166"/>
      <c r="B100" s="789"/>
      <c r="C100" s="1982"/>
      <c r="D100" s="2004"/>
      <c r="E100" s="2004"/>
      <c r="F100" s="2004" t="s">
        <v>1728</v>
      </c>
      <c r="G100" s="789"/>
      <c r="H100" s="789"/>
      <c r="I100" s="789"/>
      <c r="J100" s="789"/>
      <c r="K100" s="789"/>
      <c r="L100" s="789"/>
      <c r="M100" s="789"/>
      <c r="N100" s="789"/>
      <c r="O100" s="789"/>
      <c r="P100" s="789"/>
    </row>
    <row r="101" hidden="1">
      <c r="A101" s="166"/>
      <c r="B101" s="789"/>
      <c r="C101" s="1982"/>
      <c r="D101" s="2004"/>
      <c r="E101" s="2004"/>
      <c r="F101" s="2004" t="s">
        <v>1728</v>
      </c>
      <c r="G101" s="789"/>
      <c r="H101" s="789"/>
      <c r="I101" s="789"/>
      <c r="J101" s="789"/>
      <c r="K101" s="789"/>
      <c r="L101" s="789"/>
      <c r="M101" s="789"/>
      <c r="N101" s="789"/>
      <c r="O101" s="789"/>
      <c r="P101" s="789"/>
    </row>
    <row r="102" hidden="1">
      <c r="A102" s="166"/>
      <c r="B102" s="789"/>
      <c r="C102" s="2015"/>
      <c r="D102" s="2004"/>
      <c r="E102" s="2004"/>
      <c r="F102" s="2004" t="s">
        <v>1728</v>
      </c>
      <c r="G102" s="789"/>
      <c r="H102" s="789"/>
      <c r="I102" s="789"/>
      <c r="J102" s="789"/>
      <c r="K102" s="789"/>
      <c r="L102" s="789"/>
      <c r="M102" s="789"/>
      <c r="N102" s="789"/>
      <c r="O102" s="789"/>
      <c r="P102" s="789"/>
    </row>
    <row r="103" hidden="1">
      <c r="A103" s="166"/>
      <c r="B103" s="789"/>
      <c r="C103" s="2015"/>
      <c r="D103" s="2004"/>
      <c r="E103" s="2004"/>
      <c r="F103" s="2004" t="s">
        <v>1728</v>
      </c>
      <c r="G103" s="789"/>
      <c r="H103" s="789"/>
      <c r="I103" s="789"/>
      <c r="J103" s="789"/>
      <c r="K103" s="789"/>
      <c r="L103" s="789"/>
      <c r="M103" s="789"/>
      <c r="N103" s="789"/>
      <c r="O103" s="789"/>
      <c r="P103" s="789"/>
    </row>
    <row r="104" hidden="1">
      <c r="A104" s="166"/>
      <c r="B104" s="789"/>
      <c r="C104" s="2015"/>
      <c r="D104" s="2004"/>
      <c r="E104" s="2004"/>
      <c r="F104" s="2004" t="s">
        <v>1728</v>
      </c>
      <c r="G104" s="789"/>
      <c r="H104" s="789"/>
      <c r="I104" s="789"/>
      <c r="J104" s="789"/>
      <c r="K104" s="789"/>
      <c r="L104" s="789"/>
      <c r="M104" s="789"/>
      <c r="N104" s="789"/>
      <c r="O104" s="789"/>
      <c r="P104" s="789"/>
    </row>
    <row r="105" hidden="1">
      <c r="A105" s="166"/>
      <c r="B105" s="789"/>
      <c r="C105" s="2015"/>
      <c r="D105" s="2004"/>
      <c r="E105" s="2004"/>
      <c r="F105" s="2004" t="s">
        <v>1728</v>
      </c>
      <c r="G105" s="789"/>
      <c r="H105" s="789"/>
      <c r="I105" s="789"/>
      <c r="J105" s="789"/>
      <c r="K105" s="789"/>
      <c r="L105" s="789"/>
      <c r="M105" s="789"/>
      <c r="N105" s="789"/>
      <c r="O105" s="789"/>
      <c r="P105" s="789"/>
    </row>
    <row r="106" hidden="1">
      <c r="A106" s="166"/>
      <c r="B106" s="789"/>
      <c r="C106" s="2015"/>
      <c r="D106" s="2004"/>
      <c r="E106" s="2004"/>
      <c r="F106" s="2004" t="s">
        <v>1728</v>
      </c>
      <c r="G106" s="789"/>
      <c r="H106" s="789"/>
      <c r="I106" s="789"/>
      <c r="J106" s="789"/>
      <c r="K106" s="789"/>
      <c r="L106" s="789"/>
      <c r="M106" s="789"/>
      <c r="N106" s="789"/>
      <c r="O106" s="789"/>
      <c r="P106" s="789"/>
    </row>
    <row r="107" hidden="1">
      <c r="A107" s="166"/>
      <c r="B107" s="789"/>
      <c r="C107" s="1982"/>
      <c r="D107" s="2004"/>
      <c r="E107" s="2004"/>
      <c r="F107" s="2004" t="s">
        <v>1728</v>
      </c>
      <c r="G107" s="789"/>
      <c r="H107" s="789"/>
      <c r="I107" s="789"/>
      <c r="J107" s="789"/>
      <c r="K107" s="789"/>
      <c r="L107" s="789"/>
      <c r="M107" s="789"/>
      <c r="N107" s="789"/>
      <c r="O107" s="789"/>
      <c r="P107" s="789"/>
    </row>
    <row r="108" hidden="1">
      <c r="A108" s="166"/>
      <c r="B108" s="789"/>
      <c r="C108" s="1982"/>
      <c r="D108" s="2004"/>
      <c r="E108" s="2004"/>
      <c r="F108" s="2004" t="s">
        <v>1728</v>
      </c>
      <c r="G108" s="789"/>
      <c r="H108" s="789"/>
      <c r="I108" s="789"/>
      <c r="J108" s="789"/>
      <c r="K108" s="789"/>
      <c r="L108" s="789"/>
      <c r="M108" s="789"/>
      <c r="N108" s="789"/>
      <c r="O108" s="789"/>
      <c r="P108" s="789"/>
    </row>
    <row r="109" hidden="1">
      <c r="A109" s="166"/>
      <c r="B109" s="789"/>
      <c r="C109" s="1982"/>
      <c r="D109" s="2004"/>
      <c r="E109" s="2004"/>
      <c r="F109" s="2004" t="s">
        <v>1728</v>
      </c>
      <c r="G109" s="789"/>
      <c r="H109" s="789"/>
      <c r="I109" s="789"/>
      <c r="J109" s="789"/>
      <c r="K109" s="789"/>
      <c r="L109" s="789"/>
      <c r="M109" s="789"/>
      <c r="N109" s="789"/>
      <c r="O109" s="789"/>
      <c r="P109" s="789"/>
    </row>
    <row r="110" hidden="1">
      <c r="A110" s="166"/>
      <c r="B110" s="789"/>
      <c r="C110" s="1982"/>
      <c r="D110" s="2004"/>
      <c r="E110" s="2004"/>
      <c r="F110" s="2004" t="s">
        <v>1728</v>
      </c>
      <c r="G110" s="789"/>
      <c r="H110" s="789"/>
      <c r="I110" s="789"/>
      <c r="J110" s="789"/>
      <c r="K110" s="789"/>
      <c r="L110" s="789"/>
      <c r="M110" s="789"/>
      <c r="N110" s="789"/>
      <c r="O110" s="789"/>
      <c r="P110" s="789"/>
    </row>
    <row r="111" hidden="1">
      <c r="A111" s="166"/>
      <c r="B111" s="789"/>
      <c r="C111" s="1982"/>
      <c r="D111" s="2004"/>
      <c r="E111" s="2004"/>
      <c r="F111" s="2004" t="s">
        <v>1728</v>
      </c>
      <c r="G111" s="789"/>
      <c r="H111" s="789"/>
      <c r="I111" s="789"/>
      <c r="J111" s="789"/>
      <c r="K111" s="789"/>
      <c r="L111" s="789"/>
      <c r="M111" s="789"/>
      <c r="N111" s="789"/>
      <c r="O111" s="789"/>
      <c r="P111" s="789"/>
    </row>
    <row r="112" hidden="1">
      <c r="A112" s="166"/>
      <c r="B112" s="789"/>
      <c r="C112" s="2015"/>
      <c r="D112" s="2004"/>
      <c r="E112" s="2004"/>
      <c r="F112" s="2004" t="s">
        <v>1728</v>
      </c>
      <c r="G112" s="789"/>
      <c r="H112" s="789"/>
      <c r="I112" s="789"/>
      <c r="J112" s="789"/>
      <c r="K112" s="789"/>
      <c r="L112" s="789"/>
      <c r="M112" s="789"/>
      <c r="N112" s="789"/>
      <c r="O112" s="789"/>
      <c r="P112" s="789"/>
    </row>
    <row r="113" hidden="1">
      <c r="A113" s="166"/>
      <c r="B113" s="789"/>
      <c r="C113" s="1982"/>
      <c r="D113" s="2004"/>
      <c r="E113" s="2004"/>
      <c r="F113" s="2004" t="s">
        <v>1728</v>
      </c>
      <c r="G113" s="789"/>
      <c r="H113" s="789"/>
      <c r="I113" s="789"/>
      <c r="J113" s="789"/>
      <c r="K113" s="789"/>
      <c r="L113" s="789"/>
      <c r="M113" s="789"/>
      <c r="N113" s="789"/>
      <c r="O113" s="789"/>
      <c r="P113" s="789"/>
    </row>
    <row r="114" hidden="1">
      <c r="A114" s="166"/>
      <c r="B114" s="789"/>
      <c r="C114" s="1982"/>
      <c r="D114" s="2004"/>
      <c r="E114" s="2004"/>
      <c r="F114" s="2004" t="s">
        <v>1728</v>
      </c>
      <c r="G114" s="789"/>
      <c r="H114" s="789"/>
      <c r="I114" s="789"/>
      <c r="J114" s="789"/>
      <c r="K114" s="789"/>
      <c r="L114" s="789"/>
      <c r="M114" s="789"/>
      <c r="N114" s="789"/>
      <c r="O114" s="789"/>
      <c r="P114" s="789"/>
    </row>
    <row r="115" hidden="1">
      <c r="A115" s="166"/>
      <c r="B115" s="789"/>
      <c r="C115" s="1982"/>
      <c r="D115" s="2004"/>
      <c r="E115" s="2004"/>
      <c r="F115" s="2004" t="s">
        <v>1728</v>
      </c>
      <c r="G115" s="789"/>
      <c r="H115" s="789"/>
      <c r="I115" s="789"/>
      <c r="J115" s="789"/>
      <c r="K115" s="789"/>
      <c r="L115" s="789"/>
      <c r="M115" s="789"/>
      <c r="N115" s="789"/>
      <c r="O115" s="789"/>
      <c r="P115" s="789"/>
    </row>
    <row r="116" hidden="1">
      <c r="A116" s="166"/>
      <c r="B116" s="789"/>
      <c r="C116" s="2015"/>
      <c r="D116" s="2004"/>
      <c r="E116" s="2004"/>
      <c r="F116" s="2004" t="s">
        <v>1728</v>
      </c>
      <c r="G116" s="789"/>
      <c r="H116" s="789"/>
      <c r="I116" s="789"/>
      <c r="J116" s="789"/>
      <c r="K116" s="789"/>
      <c r="L116" s="789"/>
      <c r="M116" s="789"/>
      <c r="N116" s="789"/>
      <c r="O116" s="789"/>
      <c r="P116" s="789"/>
    </row>
    <row r="117" hidden="1">
      <c r="A117" s="166"/>
      <c r="B117" s="789"/>
      <c r="C117" s="789"/>
      <c r="D117" s="789"/>
      <c r="E117" s="789"/>
      <c r="F117" s="789"/>
      <c r="G117" s="789"/>
      <c r="H117" s="789"/>
      <c r="I117" s="789"/>
      <c r="J117" s="789"/>
      <c r="K117" s="789"/>
      <c r="L117" s="789"/>
      <c r="M117" s="789"/>
      <c r="N117" s="789"/>
      <c r="O117" s="789"/>
      <c r="P117" s="789"/>
    </row>
    <row r="118" hidden="1">
      <c r="A118" s="168"/>
      <c r="B118" s="789"/>
      <c r="C118" s="789"/>
      <c r="D118" s="789"/>
      <c r="E118" s="789"/>
      <c r="F118" s="789"/>
      <c r="G118" s="789"/>
      <c r="H118" s="789"/>
      <c r="I118" s="789"/>
      <c r="J118" s="789"/>
      <c r="K118" s="789"/>
      <c r="L118" s="789"/>
      <c r="M118" s="789"/>
      <c r="N118" s="789"/>
      <c r="O118" s="789"/>
      <c r="P118" s="789"/>
    </row>
  </sheetData>
  <mergeCells count="2">
    <mergeCell ref="A1:C16"/>
    <mergeCell ref="A64:A118"/>
  </mergeCells>
  <conditionalFormatting sqref="G18:G19 N18:O118 G21:G118">
    <cfRule type="expression" dxfId="32" priority="1">
      <formula>and($N18="不要",$O18="不要")</formula>
    </cfRule>
  </conditionalFormatting>
  <dataValidations>
    <dataValidation type="list" allowBlank="1" showErrorMessage="1" sqref="F18:F27 F29:F60 D64:F116">
      <formula1>"運営,開発,M,L"</formula1>
    </dataValidation>
    <dataValidation type="list" allowBlank="1" showErrorMessage="1" sqref="D18:D27 D29:D60">
      <formula1>"鵜飼,大海渡,鈴木,江村,不要"</formula1>
    </dataValidation>
    <dataValidation type="list" allowBlank="1" showErrorMessage="1" sqref="N18:P27 N29:P117">
      <formula1>"要,不要"</formula1>
    </dataValidation>
    <dataValidation type="list" allowBlank="1" showErrorMessage="1" sqref="E18:E27 E29:E60">
      <formula1>"作業中,未着手,完了,不要"</formula1>
    </dataValidation>
  </dataValidation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6.0"/>
    <col customWidth="1" min="2" max="2" width="34.63"/>
    <col customWidth="1" min="3" max="3" width="35.38"/>
    <col customWidth="1" min="4" max="4" width="4.75"/>
    <col customWidth="1" min="5" max="5" width="7.63"/>
    <col customWidth="1" min="6" max="6" width="28.0"/>
    <col customWidth="1" min="7" max="7" width="11.88"/>
    <col customWidth="1" min="8" max="8" width="5.38"/>
    <col customWidth="1" min="9" max="9" width="42.38"/>
    <col customWidth="1" min="10" max="10" width="13.75"/>
    <col customWidth="1" min="11" max="11" width="17.13"/>
    <col customWidth="1" min="12" max="12" width="9.63"/>
    <col customWidth="1" min="13" max="13" width="0.38"/>
    <col customWidth="1" min="14" max="14" width="19.38"/>
  </cols>
  <sheetData>
    <row r="1">
      <c r="A1" s="2027"/>
      <c r="B1" s="2028" t="s">
        <v>1730</v>
      </c>
      <c r="C1" s="2027"/>
      <c r="D1" s="2027"/>
      <c r="E1" s="2027"/>
      <c r="F1" s="2027"/>
      <c r="G1" s="2027"/>
      <c r="H1" s="2027"/>
      <c r="I1" s="2027"/>
      <c r="J1" s="2027"/>
      <c r="K1" s="2029"/>
      <c r="L1" s="2027"/>
      <c r="M1" s="2027"/>
      <c r="N1" s="2027"/>
      <c r="O1" s="2027"/>
      <c r="P1" s="2027"/>
      <c r="Q1" s="2027"/>
    </row>
    <row r="2">
      <c r="A2" s="2027"/>
      <c r="B2" s="2030" t="s">
        <v>1731</v>
      </c>
      <c r="C2" s="2027"/>
      <c r="D2" s="2027"/>
      <c r="E2" s="2027"/>
      <c r="F2" s="2027"/>
      <c r="G2" s="2027"/>
      <c r="H2" s="2027"/>
      <c r="I2" s="2027"/>
      <c r="J2" s="2027"/>
      <c r="K2" s="2029"/>
      <c r="L2" s="2027"/>
      <c r="M2" s="2027"/>
      <c r="N2" s="2027"/>
      <c r="O2" s="2027"/>
      <c r="P2" s="2027"/>
      <c r="Q2" s="2027"/>
    </row>
    <row r="3">
      <c r="A3" s="2031"/>
      <c r="B3" s="2031" t="s">
        <v>173</v>
      </c>
      <c r="C3" s="2031" t="s">
        <v>1732</v>
      </c>
      <c r="D3" s="2031" t="s">
        <v>1733</v>
      </c>
      <c r="E3" s="2031" t="s">
        <v>1734</v>
      </c>
      <c r="F3" s="2031" t="s">
        <v>1735</v>
      </c>
      <c r="G3" s="2031" t="s">
        <v>1736</v>
      </c>
      <c r="H3" s="2032" t="s">
        <v>1737</v>
      </c>
      <c r="I3" s="2031" t="s">
        <v>1738</v>
      </c>
      <c r="J3" s="2031" t="s">
        <v>1739</v>
      </c>
      <c r="K3" s="2033" t="s">
        <v>1740</v>
      </c>
      <c r="L3" s="2031" t="s">
        <v>1741</v>
      </c>
      <c r="M3" s="2031" t="s">
        <v>1742</v>
      </c>
      <c r="N3" s="2031" t="s">
        <v>1743</v>
      </c>
      <c r="O3" s="2031"/>
      <c r="P3" s="2031"/>
      <c r="Q3" s="2031"/>
    </row>
    <row r="4" ht="21.75" customHeight="1">
      <c r="A4" s="2034"/>
      <c r="B4" s="2035" t="s">
        <v>1744</v>
      </c>
      <c r="C4" s="2036"/>
      <c r="D4" s="2037"/>
      <c r="E4" s="2037"/>
      <c r="F4" s="2038"/>
      <c r="G4" s="2039"/>
      <c r="H4" s="2037"/>
      <c r="I4" s="2040"/>
      <c r="J4" s="2040"/>
      <c r="K4" s="2041"/>
      <c r="L4" s="2037"/>
      <c r="M4" s="2042"/>
      <c r="N4" s="2040"/>
      <c r="O4" s="2043"/>
      <c r="P4" s="2043"/>
      <c r="Q4" s="2043"/>
    </row>
    <row r="5" ht="48.0" customHeight="1">
      <c r="A5" s="2044"/>
      <c r="B5" s="2045" t="s">
        <v>1745</v>
      </c>
      <c r="C5" s="2046" t="s">
        <v>1746</v>
      </c>
      <c r="D5" s="2047">
        <v>1.0</v>
      </c>
      <c r="E5" s="2047">
        <v>0.1</v>
      </c>
      <c r="F5" s="2048"/>
      <c r="G5" s="2049" t="s">
        <v>1747</v>
      </c>
      <c r="H5" s="2047" t="s">
        <v>1748</v>
      </c>
      <c r="I5" s="2050" t="s">
        <v>1749</v>
      </c>
      <c r="J5" s="2051" t="s">
        <v>1750</v>
      </c>
      <c r="K5" s="2052" t="s">
        <v>1751</v>
      </c>
      <c r="L5" s="2053" t="s">
        <v>1752</v>
      </c>
      <c r="M5" s="2054"/>
      <c r="N5" s="2051" t="s">
        <v>1753</v>
      </c>
      <c r="O5" s="191"/>
      <c r="P5" s="191"/>
      <c r="Q5" s="191"/>
    </row>
    <row r="6" ht="48.0" customHeight="1">
      <c r="A6" s="2044"/>
      <c r="B6" s="2045"/>
      <c r="C6" s="2046" t="s">
        <v>1754</v>
      </c>
      <c r="D6" s="2047">
        <v>1.0</v>
      </c>
      <c r="E6" s="2047"/>
      <c r="F6" s="2048"/>
      <c r="G6" s="2049" t="s">
        <v>1747</v>
      </c>
      <c r="H6" s="2047" t="s">
        <v>1748</v>
      </c>
      <c r="I6" s="2050" t="s">
        <v>1755</v>
      </c>
      <c r="J6" s="2051" t="s">
        <v>1750</v>
      </c>
      <c r="K6" s="2052" t="s">
        <v>1751</v>
      </c>
      <c r="L6" s="2053" t="s">
        <v>1752</v>
      </c>
      <c r="M6" s="2054"/>
      <c r="N6" s="2051" t="s">
        <v>1753</v>
      </c>
      <c r="O6" s="191"/>
      <c r="P6" s="191"/>
      <c r="Q6" s="191"/>
    </row>
    <row r="7" ht="21.75" customHeight="1">
      <c r="A7" s="2034"/>
      <c r="B7" s="2035" t="s">
        <v>124</v>
      </c>
      <c r="C7" s="2036"/>
      <c r="D7" s="2037"/>
      <c r="E7" s="2037"/>
      <c r="F7" s="2038"/>
      <c r="G7" s="2039"/>
      <c r="H7" s="2037"/>
      <c r="I7" s="2040"/>
      <c r="J7" s="2040"/>
      <c r="K7" s="2041"/>
      <c r="L7" s="2037"/>
      <c r="M7" s="2042"/>
      <c r="N7" s="2040"/>
      <c r="O7" s="2043"/>
      <c r="P7" s="2043"/>
      <c r="Q7" s="2043"/>
    </row>
    <row r="8" ht="44.25" customHeight="1">
      <c r="A8" s="2044"/>
      <c r="B8" s="2045" t="s">
        <v>1756</v>
      </c>
      <c r="C8" s="2055" t="s">
        <v>1757</v>
      </c>
      <c r="D8" s="2047">
        <v>6.0</v>
      </c>
      <c r="E8" s="2047">
        <v>0.2</v>
      </c>
      <c r="F8" s="2047"/>
      <c r="G8" s="2049" t="s">
        <v>1758</v>
      </c>
      <c r="H8" s="2047" t="s">
        <v>1748</v>
      </c>
      <c r="I8" s="2056" t="s">
        <v>1759</v>
      </c>
      <c r="J8" s="2051" t="s">
        <v>1760</v>
      </c>
      <c r="K8" s="2052" t="s">
        <v>1761</v>
      </c>
      <c r="L8" s="2053" t="s">
        <v>1752</v>
      </c>
      <c r="M8" s="2054"/>
      <c r="N8" s="2051" t="s">
        <v>1762</v>
      </c>
      <c r="O8" s="191"/>
      <c r="P8" s="191"/>
      <c r="Q8" s="191"/>
    </row>
    <row r="9" ht="51.75" customHeight="1">
      <c r="A9" s="2044"/>
      <c r="B9" s="2057"/>
      <c r="C9" s="2055" t="s">
        <v>1763</v>
      </c>
      <c r="D9" s="2047"/>
      <c r="E9" s="2047"/>
      <c r="F9" s="2047"/>
      <c r="G9" s="2049" t="s">
        <v>1758</v>
      </c>
      <c r="H9" s="2047" t="s">
        <v>1748</v>
      </c>
      <c r="I9" s="2056" t="s">
        <v>1763</v>
      </c>
      <c r="J9" s="2051" t="s">
        <v>1760</v>
      </c>
      <c r="K9" s="2052" t="s">
        <v>1761</v>
      </c>
      <c r="L9" s="2053" t="s">
        <v>1752</v>
      </c>
      <c r="M9" s="2054"/>
      <c r="N9" s="2051" t="s">
        <v>1762</v>
      </c>
      <c r="O9" s="191"/>
      <c r="P9" s="191"/>
      <c r="Q9" s="191"/>
    </row>
    <row r="10" ht="51.75" customHeight="1">
      <c r="A10" s="2044"/>
      <c r="B10" s="2057"/>
      <c r="C10" s="2055" t="s">
        <v>1764</v>
      </c>
      <c r="D10" s="2047"/>
      <c r="E10" s="2047"/>
      <c r="F10" s="2047"/>
      <c r="G10" s="2049" t="s">
        <v>1758</v>
      </c>
      <c r="H10" s="2047" t="s">
        <v>1748</v>
      </c>
      <c r="I10" s="2056" t="s">
        <v>1764</v>
      </c>
      <c r="J10" s="2051" t="s">
        <v>1760</v>
      </c>
      <c r="K10" s="2052" t="s">
        <v>1761</v>
      </c>
      <c r="L10" s="2053" t="s">
        <v>1752</v>
      </c>
      <c r="M10" s="2054"/>
      <c r="N10" s="2051" t="s">
        <v>1762</v>
      </c>
      <c r="O10" s="191"/>
      <c r="P10" s="2051"/>
      <c r="Q10" s="191">
        <f t="shared" ref="Q10:Q11" si="1">len(P10)</f>
        <v>0</v>
      </c>
    </row>
    <row r="11" ht="51.75" customHeight="1">
      <c r="A11" s="2044"/>
      <c r="B11" s="2057"/>
      <c r="C11" s="2055" t="s">
        <v>1765</v>
      </c>
      <c r="D11" s="2047"/>
      <c r="E11" s="2047"/>
      <c r="F11" s="2047"/>
      <c r="G11" s="2049" t="s">
        <v>1758</v>
      </c>
      <c r="H11" s="2047" t="s">
        <v>1748</v>
      </c>
      <c r="I11" s="2056" t="s">
        <v>1765</v>
      </c>
      <c r="J11" s="2051" t="s">
        <v>1760</v>
      </c>
      <c r="K11" s="2052" t="s">
        <v>1761</v>
      </c>
      <c r="L11" s="2053" t="s">
        <v>1752</v>
      </c>
      <c r="M11" s="2054"/>
      <c r="N11" s="2051" t="s">
        <v>1762</v>
      </c>
      <c r="O11" s="191"/>
      <c r="P11" s="2051"/>
      <c r="Q11" s="191">
        <f t="shared" si="1"/>
        <v>0</v>
      </c>
    </row>
    <row r="12" ht="51.75" customHeight="1">
      <c r="A12" s="2044"/>
      <c r="B12" s="2057"/>
      <c r="C12" s="2055" t="s">
        <v>1766</v>
      </c>
      <c r="D12" s="2047"/>
      <c r="E12" s="2047"/>
      <c r="F12" s="2047"/>
      <c r="G12" s="2049" t="s">
        <v>1758</v>
      </c>
      <c r="H12" s="2047" t="s">
        <v>1748</v>
      </c>
      <c r="I12" s="2056" t="s">
        <v>1766</v>
      </c>
      <c r="J12" s="2051" t="s">
        <v>1760</v>
      </c>
      <c r="K12" s="2052" t="s">
        <v>1761</v>
      </c>
      <c r="L12" s="2053" t="s">
        <v>1752</v>
      </c>
      <c r="M12" s="2054"/>
      <c r="N12" s="2051" t="s">
        <v>1762</v>
      </c>
      <c r="O12" s="191"/>
      <c r="P12" s="191"/>
      <c r="Q12" s="191"/>
    </row>
    <row r="13" ht="51.75" customHeight="1">
      <c r="A13" s="2044"/>
      <c r="B13" s="2057"/>
      <c r="C13" s="2055" t="s">
        <v>1767</v>
      </c>
      <c r="D13" s="2047"/>
      <c r="E13" s="2047"/>
      <c r="F13" s="2047"/>
      <c r="G13" s="2049" t="s">
        <v>1758</v>
      </c>
      <c r="H13" s="2047" t="s">
        <v>1748</v>
      </c>
      <c r="I13" s="2056" t="s">
        <v>1767</v>
      </c>
      <c r="J13" s="2051" t="s">
        <v>1760</v>
      </c>
      <c r="K13" s="2052" t="s">
        <v>1761</v>
      </c>
      <c r="L13" s="2053" t="s">
        <v>1752</v>
      </c>
      <c r="M13" s="2054"/>
      <c r="N13" s="2051" t="s">
        <v>1762</v>
      </c>
      <c r="O13" s="191"/>
      <c r="P13" s="191"/>
      <c r="Q13" s="191"/>
    </row>
    <row r="14" ht="75.0" customHeight="1">
      <c r="A14" s="2044"/>
      <c r="B14" s="2045" t="s">
        <v>1768</v>
      </c>
      <c r="C14" s="2058" t="s">
        <v>1769</v>
      </c>
      <c r="D14" s="2047">
        <v>1.0</v>
      </c>
      <c r="E14" s="2047">
        <v>1.0</v>
      </c>
      <c r="F14" s="2047"/>
      <c r="G14" s="2049" t="s">
        <v>1758</v>
      </c>
      <c r="H14" s="2047" t="s">
        <v>1748</v>
      </c>
      <c r="I14" s="2059" t="s">
        <v>1770</v>
      </c>
      <c r="J14" s="2051" t="s">
        <v>1760</v>
      </c>
      <c r="K14" s="2052" t="s">
        <v>1761</v>
      </c>
      <c r="L14" s="2053" t="s">
        <v>1771</v>
      </c>
      <c r="M14" s="2054"/>
      <c r="N14" s="2051" t="s">
        <v>1762</v>
      </c>
      <c r="O14" s="191"/>
      <c r="P14" s="191"/>
      <c r="Q14" s="191"/>
    </row>
    <row r="15" ht="22.5" customHeight="1">
      <c r="A15" s="2034"/>
      <c r="B15" s="2035" t="s">
        <v>242</v>
      </c>
      <c r="C15" s="2036"/>
      <c r="D15" s="2037"/>
      <c r="E15" s="2037"/>
      <c r="F15" s="2038"/>
      <c r="G15" s="2039"/>
      <c r="H15" s="2037"/>
      <c r="I15" s="2040"/>
      <c r="J15" s="2040"/>
      <c r="K15" s="2041"/>
      <c r="L15" s="2037"/>
      <c r="M15" s="2042"/>
      <c r="N15" s="2040"/>
      <c r="O15" s="2043"/>
      <c r="P15" s="2043"/>
      <c r="Q15" s="2043"/>
    </row>
    <row r="16" ht="127.5" customHeight="1">
      <c r="A16" s="2044"/>
      <c r="B16" s="2057" t="s">
        <v>1772</v>
      </c>
      <c r="C16" s="2055" t="s">
        <v>1773</v>
      </c>
      <c r="D16" s="2047" t="s">
        <v>1774</v>
      </c>
      <c r="E16" s="2047">
        <v>0.2</v>
      </c>
      <c r="F16" s="2060"/>
      <c r="G16" s="2049" t="s">
        <v>1775</v>
      </c>
      <c r="H16" s="2047" t="s">
        <v>1748</v>
      </c>
      <c r="I16" s="2056" t="s">
        <v>137</v>
      </c>
      <c r="J16" s="2051" t="s">
        <v>1750</v>
      </c>
      <c r="K16" s="2052" t="s">
        <v>1751</v>
      </c>
      <c r="L16" s="2053" t="s">
        <v>1752</v>
      </c>
      <c r="M16" s="2054"/>
      <c r="N16" s="2051" t="s">
        <v>1776</v>
      </c>
      <c r="O16" s="191"/>
      <c r="P16" s="191"/>
      <c r="Q16" s="191"/>
    </row>
    <row r="17" ht="103.5" customHeight="1">
      <c r="A17" s="2044"/>
      <c r="B17" s="2045"/>
      <c r="C17" s="2061" t="s">
        <v>1777</v>
      </c>
      <c r="D17" s="2047"/>
      <c r="E17" s="2047"/>
      <c r="F17" s="2062"/>
      <c r="G17" s="2049" t="s">
        <v>1775</v>
      </c>
      <c r="H17" s="2047" t="s">
        <v>1748</v>
      </c>
      <c r="I17" s="2056" t="s">
        <v>139</v>
      </c>
      <c r="J17" s="2051" t="s">
        <v>1750</v>
      </c>
      <c r="K17" s="2052" t="s">
        <v>1751</v>
      </c>
      <c r="L17" s="2053" t="s">
        <v>1752</v>
      </c>
      <c r="M17" s="2054"/>
      <c r="N17" s="2051"/>
      <c r="O17" s="191"/>
      <c r="P17" s="191"/>
      <c r="Q17" s="191"/>
    </row>
    <row r="18" ht="20.25" customHeight="1">
      <c r="A18" s="2034"/>
      <c r="B18" s="2035" t="s">
        <v>1778</v>
      </c>
      <c r="C18" s="2036"/>
      <c r="D18" s="2037"/>
      <c r="E18" s="2037"/>
      <c r="F18" s="2038"/>
      <c r="G18" s="2039"/>
      <c r="H18" s="2037"/>
      <c r="I18" s="2040"/>
      <c r="J18" s="2040"/>
      <c r="K18" s="2041"/>
      <c r="L18" s="2037"/>
      <c r="M18" s="2042"/>
      <c r="N18" s="2040"/>
      <c r="O18" s="2043"/>
      <c r="P18" s="2043"/>
      <c r="Q18" s="2043"/>
    </row>
    <row r="19" ht="170.25" customHeight="1">
      <c r="A19" s="2044"/>
      <c r="B19" s="2045" t="s">
        <v>1779</v>
      </c>
      <c r="C19" s="2055" t="s">
        <v>1780</v>
      </c>
      <c r="D19" s="2047">
        <v>1.0</v>
      </c>
      <c r="E19" s="2053">
        <v>2.0</v>
      </c>
      <c r="F19" s="2048"/>
      <c r="G19" s="2049" t="s">
        <v>1781</v>
      </c>
      <c r="H19" s="2047" t="s">
        <v>1748</v>
      </c>
      <c r="I19" s="2056" t="s">
        <v>1782</v>
      </c>
      <c r="J19" s="2051" t="s">
        <v>1760</v>
      </c>
      <c r="K19" s="2063" t="s">
        <v>1783</v>
      </c>
      <c r="L19" s="2053" t="s">
        <v>1752</v>
      </c>
      <c r="M19" s="2054"/>
      <c r="N19" s="2051" t="s">
        <v>1784</v>
      </c>
      <c r="O19" s="191"/>
      <c r="P19" s="191"/>
      <c r="Q19" s="191"/>
    </row>
    <row r="20">
      <c r="A20" s="2044"/>
      <c r="B20" s="2045" t="s">
        <v>1785</v>
      </c>
      <c r="C20" s="2055" t="s">
        <v>1786</v>
      </c>
      <c r="D20" s="2047">
        <v>1.0</v>
      </c>
      <c r="E20" s="2047">
        <v>0.1</v>
      </c>
      <c r="F20" s="2048"/>
      <c r="G20" s="2049" t="s">
        <v>1787</v>
      </c>
      <c r="H20" s="2047" t="s">
        <v>1748</v>
      </c>
      <c r="I20" s="2050" t="s">
        <v>1788</v>
      </c>
      <c r="J20" s="2051" t="s">
        <v>1760</v>
      </c>
      <c r="K20" s="2052" t="s">
        <v>1761</v>
      </c>
      <c r="L20" s="2053" t="s">
        <v>1752</v>
      </c>
      <c r="M20" s="2054"/>
      <c r="N20" s="2051" t="s">
        <v>1789</v>
      </c>
      <c r="O20" s="191"/>
      <c r="P20" s="191"/>
      <c r="Q20" s="191"/>
    </row>
    <row r="21">
      <c r="A21" s="2044"/>
      <c r="B21" s="2045" t="s">
        <v>1790</v>
      </c>
      <c r="C21" s="2055" t="s">
        <v>1791</v>
      </c>
      <c r="D21" s="2047">
        <v>1.0</v>
      </c>
      <c r="E21" s="2047">
        <v>0.1</v>
      </c>
      <c r="F21" s="2048"/>
      <c r="G21" s="2049" t="s">
        <v>1787</v>
      </c>
      <c r="H21" s="2047" t="s">
        <v>1748</v>
      </c>
      <c r="I21" s="2050" t="s">
        <v>1792</v>
      </c>
      <c r="J21" s="2051" t="s">
        <v>1760</v>
      </c>
      <c r="K21" s="2052" t="s">
        <v>1761</v>
      </c>
      <c r="L21" s="2053" t="s">
        <v>1752</v>
      </c>
      <c r="M21" s="2054"/>
      <c r="N21" s="2051" t="s">
        <v>1789</v>
      </c>
      <c r="O21" s="191"/>
      <c r="P21" s="191"/>
      <c r="Q21" s="191"/>
    </row>
    <row r="22">
      <c r="A22" s="2044"/>
      <c r="B22" s="2045" t="s">
        <v>1793</v>
      </c>
      <c r="C22" s="2055" t="s">
        <v>1794</v>
      </c>
      <c r="D22" s="2047">
        <v>1.0</v>
      </c>
      <c r="E22" s="2047">
        <v>0.1</v>
      </c>
      <c r="F22" s="2048"/>
      <c r="G22" s="2049" t="s">
        <v>1787</v>
      </c>
      <c r="H22" s="2047" t="s">
        <v>1748</v>
      </c>
      <c r="I22" s="2050" t="s">
        <v>1795</v>
      </c>
      <c r="J22" s="2051" t="s">
        <v>1760</v>
      </c>
      <c r="K22" s="2052" t="s">
        <v>1761</v>
      </c>
      <c r="L22" s="2053" t="s">
        <v>1752</v>
      </c>
      <c r="M22" s="2054"/>
      <c r="N22" s="2051" t="s">
        <v>1789</v>
      </c>
      <c r="O22" s="191"/>
      <c r="P22" s="191"/>
      <c r="Q22" s="191"/>
    </row>
    <row r="23">
      <c r="A23" s="2044"/>
      <c r="B23" s="2045" t="s">
        <v>1796</v>
      </c>
      <c r="C23" s="2055" t="s">
        <v>1797</v>
      </c>
      <c r="D23" s="2047">
        <v>1.0</v>
      </c>
      <c r="E23" s="2047">
        <v>0.1</v>
      </c>
      <c r="F23" s="2048"/>
      <c r="G23" s="2049" t="s">
        <v>1787</v>
      </c>
      <c r="H23" s="2047" t="s">
        <v>1748</v>
      </c>
      <c r="I23" s="2050" t="s">
        <v>1798</v>
      </c>
      <c r="J23" s="2051" t="s">
        <v>1760</v>
      </c>
      <c r="K23" s="2052" t="s">
        <v>1761</v>
      </c>
      <c r="L23" s="2053" t="s">
        <v>1752</v>
      </c>
      <c r="M23" s="2054"/>
      <c r="N23" s="2051" t="s">
        <v>1789</v>
      </c>
      <c r="O23" s="191"/>
      <c r="P23" s="191"/>
      <c r="Q23" s="191"/>
    </row>
    <row r="24">
      <c r="A24" s="2044"/>
      <c r="B24" s="2045" t="s">
        <v>1799</v>
      </c>
      <c r="C24" s="2055" t="s">
        <v>1800</v>
      </c>
      <c r="D24" s="2047">
        <v>1.0</v>
      </c>
      <c r="E24" s="2047">
        <v>0.1</v>
      </c>
      <c r="F24" s="2047"/>
      <c r="G24" s="2049" t="s">
        <v>1787</v>
      </c>
      <c r="H24" s="2047" t="s">
        <v>1748</v>
      </c>
      <c r="I24" s="2050" t="s">
        <v>1801</v>
      </c>
      <c r="J24" s="2051" t="s">
        <v>1760</v>
      </c>
      <c r="K24" s="2052" t="s">
        <v>1761</v>
      </c>
      <c r="L24" s="2053" t="s">
        <v>1752</v>
      </c>
      <c r="M24" s="2054"/>
      <c r="N24" s="2051" t="s">
        <v>1789</v>
      </c>
      <c r="O24" s="191"/>
      <c r="P24" s="191"/>
      <c r="Q24" s="191"/>
    </row>
    <row r="25">
      <c r="A25" s="2044"/>
      <c r="B25" s="2057" t="s">
        <v>1802</v>
      </c>
      <c r="C25" s="2055" t="s">
        <v>1803</v>
      </c>
      <c r="D25" s="2047">
        <v>10.0</v>
      </c>
      <c r="E25" s="2047">
        <v>0.3</v>
      </c>
      <c r="F25" s="2048"/>
      <c r="G25" s="2049" t="s">
        <v>1804</v>
      </c>
      <c r="H25" s="2047" t="s">
        <v>1748</v>
      </c>
      <c r="I25" s="2050"/>
      <c r="J25" s="2051" t="s">
        <v>1750</v>
      </c>
      <c r="K25" s="2052" t="s">
        <v>1751</v>
      </c>
      <c r="L25" s="2053" t="s">
        <v>1752</v>
      </c>
      <c r="M25" s="2054"/>
      <c r="N25" s="2051" t="s">
        <v>1753</v>
      </c>
      <c r="O25" s="191"/>
      <c r="P25" s="191"/>
      <c r="Q25" s="191"/>
    </row>
    <row r="26" ht="19.5" customHeight="1">
      <c r="A26" s="2034"/>
      <c r="B26" s="2035" t="s">
        <v>1805</v>
      </c>
      <c r="C26" s="2036"/>
      <c r="D26" s="2037"/>
      <c r="E26" s="2037"/>
      <c r="F26" s="2038"/>
      <c r="G26" s="2039"/>
      <c r="H26" s="2037"/>
      <c r="I26" s="2040"/>
      <c r="J26" s="2040"/>
      <c r="K26" s="2041"/>
      <c r="L26" s="2037"/>
      <c r="M26" s="2042"/>
      <c r="N26" s="2040"/>
      <c r="O26" s="2043"/>
      <c r="P26" s="2043"/>
      <c r="Q26" s="2043"/>
    </row>
    <row r="27">
      <c r="A27" s="2044"/>
      <c r="B27" s="2045" t="s">
        <v>1806</v>
      </c>
      <c r="C27" s="2055" t="s">
        <v>1807</v>
      </c>
      <c r="D27" s="2047">
        <v>1.0</v>
      </c>
      <c r="E27" s="2047">
        <v>0.4</v>
      </c>
      <c r="F27" s="2047"/>
      <c r="G27" s="2049" t="s">
        <v>1808</v>
      </c>
      <c r="H27" s="2047" t="s">
        <v>1748</v>
      </c>
      <c r="I27" s="2056" t="s">
        <v>1809</v>
      </c>
      <c r="J27" s="2051" t="s">
        <v>1760</v>
      </c>
      <c r="K27" s="2052" t="s">
        <v>1761</v>
      </c>
      <c r="L27" s="2053" t="s">
        <v>1752</v>
      </c>
      <c r="M27" s="2054"/>
      <c r="N27" s="2051" t="s">
        <v>1810</v>
      </c>
      <c r="O27" s="191"/>
      <c r="P27" s="191"/>
      <c r="Q27" s="191"/>
    </row>
    <row r="28" ht="86.25" customHeight="1">
      <c r="A28" s="2044"/>
      <c r="B28" s="2045" t="s">
        <v>1811</v>
      </c>
      <c r="C28" s="2055" t="s">
        <v>1812</v>
      </c>
      <c r="D28" s="2047">
        <v>1.0</v>
      </c>
      <c r="E28" s="2047">
        <v>0.4</v>
      </c>
      <c r="F28" s="2048"/>
      <c r="G28" s="2049" t="s">
        <v>1808</v>
      </c>
      <c r="H28" s="2047" t="s">
        <v>1748</v>
      </c>
      <c r="I28" s="2050" t="s">
        <v>1813</v>
      </c>
      <c r="J28" s="2051" t="s">
        <v>1760</v>
      </c>
      <c r="K28" s="2052" t="s">
        <v>1761</v>
      </c>
      <c r="L28" s="2053" t="s">
        <v>1752</v>
      </c>
      <c r="M28" s="2054"/>
      <c r="N28" s="2051" t="s">
        <v>1814</v>
      </c>
      <c r="O28" s="191"/>
      <c r="P28" s="191"/>
      <c r="Q28" s="191"/>
    </row>
    <row r="29" ht="68.25" customHeight="1">
      <c r="A29" s="2044"/>
      <c r="B29" s="2045" t="s">
        <v>1815</v>
      </c>
      <c r="C29" s="2055" t="s">
        <v>1816</v>
      </c>
      <c r="D29" s="2047">
        <v>1.0</v>
      </c>
      <c r="E29" s="2047">
        <v>0.4</v>
      </c>
      <c r="F29" s="2048"/>
      <c r="G29" s="2049" t="s">
        <v>1817</v>
      </c>
      <c r="H29" s="2047" t="s">
        <v>1748</v>
      </c>
      <c r="I29" s="2050" t="s">
        <v>1818</v>
      </c>
      <c r="J29" s="2051" t="s">
        <v>1760</v>
      </c>
      <c r="K29" s="2052" t="s">
        <v>1761</v>
      </c>
      <c r="L29" s="2053" t="s">
        <v>1752</v>
      </c>
      <c r="M29" s="2054"/>
      <c r="N29" s="2051" t="s">
        <v>1819</v>
      </c>
      <c r="O29" s="191"/>
      <c r="P29" s="191"/>
      <c r="Q29" s="191"/>
    </row>
    <row r="30">
      <c r="A30" s="2044"/>
      <c r="B30" s="2057" t="s">
        <v>1820</v>
      </c>
      <c r="C30" s="2055" t="s">
        <v>1821</v>
      </c>
      <c r="D30" s="2047">
        <v>1.0</v>
      </c>
      <c r="E30" s="2047">
        <v>0.4</v>
      </c>
      <c r="F30" s="2047"/>
      <c r="G30" s="2049" t="s">
        <v>1808</v>
      </c>
      <c r="H30" s="2047" t="s">
        <v>640</v>
      </c>
      <c r="I30" s="2050" t="s">
        <v>1822</v>
      </c>
      <c r="J30" s="2051" t="s">
        <v>1760</v>
      </c>
      <c r="K30" s="2052" t="s">
        <v>1823</v>
      </c>
      <c r="L30" s="2053" t="s">
        <v>1771</v>
      </c>
      <c r="M30" s="2054"/>
      <c r="N30" s="2051" t="s">
        <v>1824</v>
      </c>
      <c r="O30" s="191"/>
      <c r="P30" s="191"/>
      <c r="Q30" s="191"/>
    </row>
    <row r="31" ht="42.0" customHeight="1">
      <c r="A31" s="2044"/>
      <c r="B31" s="2045" t="s">
        <v>1825</v>
      </c>
      <c r="C31" s="2064" t="s">
        <v>1826</v>
      </c>
      <c r="D31" s="2047">
        <v>1.0</v>
      </c>
      <c r="E31" s="2047"/>
      <c r="F31" s="2048"/>
      <c r="G31" s="2049" t="s">
        <v>1827</v>
      </c>
      <c r="H31" s="2065" t="s">
        <v>1828</v>
      </c>
      <c r="I31" s="2050" t="s">
        <v>1829</v>
      </c>
      <c r="J31" s="2051" t="s">
        <v>1760</v>
      </c>
      <c r="K31" s="2052" t="s">
        <v>1761</v>
      </c>
      <c r="L31" s="2053" t="s">
        <v>1771</v>
      </c>
      <c r="M31" s="2054"/>
      <c r="N31" s="2051" t="s">
        <v>1830</v>
      </c>
      <c r="O31" s="191"/>
      <c r="P31" s="191"/>
      <c r="Q31" s="191"/>
    </row>
    <row r="32" ht="42.0" customHeight="1">
      <c r="A32" s="2066"/>
      <c r="B32" s="2067" t="s">
        <v>1831</v>
      </c>
      <c r="C32" s="2068" t="s">
        <v>1832</v>
      </c>
      <c r="D32" s="2069">
        <v>1.0</v>
      </c>
      <c r="E32" s="2069">
        <v>0.4</v>
      </c>
      <c r="F32" s="2070"/>
      <c r="G32" s="2071" t="s">
        <v>1808</v>
      </c>
      <c r="H32" s="2069" t="s">
        <v>640</v>
      </c>
      <c r="I32" s="2066"/>
      <c r="J32" s="2072" t="s">
        <v>1760</v>
      </c>
      <c r="K32" s="2073" t="s">
        <v>1761</v>
      </c>
      <c r="L32" s="2053" t="s">
        <v>1752</v>
      </c>
      <c r="M32" s="2054"/>
      <c r="N32" s="2051"/>
      <c r="O32" s="191"/>
      <c r="P32" s="191"/>
      <c r="Q32" s="191"/>
    </row>
    <row r="33" ht="20.25" customHeight="1">
      <c r="A33" s="2034"/>
      <c r="B33" s="2035" t="s">
        <v>1833</v>
      </c>
      <c r="C33" s="2036"/>
      <c r="D33" s="2037"/>
      <c r="E33" s="2037"/>
      <c r="F33" s="2038"/>
      <c r="G33" s="2039"/>
      <c r="H33" s="2037"/>
      <c r="I33" s="2040"/>
      <c r="J33" s="2040"/>
      <c r="K33" s="2041"/>
      <c r="L33" s="2037"/>
      <c r="M33" s="2042"/>
      <c r="N33" s="2040"/>
      <c r="O33" s="2043"/>
      <c r="P33" s="2043"/>
      <c r="Q33" s="2043"/>
    </row>
    <row r="34" ht="86.25" customHeight="1">
      <c r="A34" s="2044"/>
      <c r="B34" s="2045" t="s">
        <v>1834</v>
      </c>
      <c r="C34" s="2055" t="s">
        <v>1835</v>
      </c>
      <c r="D34" s="2047">
        <v>1.0</v>
      </c>
      <c r="E34" s="2047">
        <v>0.7</v>
      </c>
      <c r="F34" s="2048"/>
      <c r="G34" s="2049" t="s">
        <v>1836</v>
      </c>
      <c r="H34" s="2065" t="s">
        <v>1828</v>
      </c>
      <c r="I34" s="2050" t="s">
        <v>1053</v>
      </c>
      <c r="J34" s="2051" t="s">
        <v>1760</v>
      </c>
      <c r="K34" s="2052" t="s">
        <v>1761</v>
      </c>
      <c r="L34" s="2053" t="s">
        <v>1752</v>
      </c>
      <c r="M34" s="2054"/>
      <c r="N34" s="2051" t="s">
        <v>1837</v>
      </c>
      <c r="O34" s="191"/>
      <c r="P34" s="191"/>
      <c r="Q34" s="191"/>
    </row>
    <row r="35">
      <c r="A35" s="2044"/>
      <c r="B35" s="2057" t="s">
        <v>1838</v>
      </c>
      <c r="C35" s="2055" t="s">
        <v>1839</v>
      </c>
      <c r="D35" s="2047">
        <v>1.0</v>
      </c>
      <c r="E35" s="2047"/>
      <c r="F35" s="2048"/>
      <c r="G35" s="2049" t="s">
        <v>1808</v>
      </c>
      <c r="H35" s="2047" t="s">
        <v>640</v>
      </c>
      <c r="I35" s="2050" t="s">
        <v>1840</v>
      </c>
      <c r="J35" s="2051" t="s">
        <v>1760</v>
      </c>
      <c r="K35" s="2052" t="s">
        <v>1761</v>
      </c>
      <c r="L35" s="2053" t="s">
        <v>1752</v>
      </c>
      <c r="M35" s="2054"/>
      <c r="N35" s="2051" t="s">
        <v>1841</v>
      </c>
      <c r="O35" s="191"/>
      <c r="P35" s="191"/>
      <c r="Q35" s="191"/>
    </row>
    <row r="36">
      <c r="A36" s="2044"/>
      <c r="B36" s="2045" t="s">
        <v>1842</v>
      </c>
      <c r="C36" s="2055" t="s">
        <v>1843</v>
      </c>
      <c r="D36" s="2047">
        <v>1.0</v>
      </c>
      <c r="E36" s="2047"/>
      <c r="F36" s="2048"/>
      <c r="G36" s="2049" t="s">
        <v>1844</v>
      </c>
      <c r="H36" s="2065" t="s">
        <v>1828</v>
      </c>
      <c r="I36" s="2050" t="s">
        <v>1055</v>
      </c>
      <c r="J36" s="2051" t="s">
        <v>1760</v>
      </c>
      <c r="K36" s="2052" t="s">
        <v>1761</v>
      </c>
      <c r="L36" s="2053" t="s">
        <v>1752</v>
      </c>
      <c r="M36" s="2054" t="s">
        <v>1845</v>
      </c>
      <c r="N36" s="2051" t="s">
        <v>1830</v>
      </c>
      <c r="O36" s="191"/>
      <c r="P36" s="191"/>
      <c r="Q36" s="191"/>
    </row>
    <row r="37" ht="86.25" customHeight="1">
      <c r="A37" s="2044"/>
      <c r="B37" s="2074" t="s">
        <v>1846</v>
      </c>
      <c r="C37" s="2075" t="s">
        <v>1847</v>
      </c>
      <c r="D37" s="2047">
        <v>1.0</v>
      </c>
      <c r="E37" s="2047">
        <v>0.7</v>
      </c>
      <c r="F37" s="2048"/>
      <c r="G37" s="2049" t="s">
        <v>1836</v>
      </c>
      <c r="H37" s="2065" t="s">
        <v>1828</v>
      </c>
      <c r="I37" s="2050" t="s">
        <v>1607</v>
      </c>
      <c r="J37" s="2051" t="s">
        <v>1760</v>
      </c>
      <c r="K37" s="2052" t="s">
        <v>1761</v>
      </c>
      <c r="L37" s="2053" t="s">
        <v>1752</v>
      </c>
      <c r="M37" s="2054"/>
      <c r="N37" s="2051" t="s">
        <v>1837</v>
      </c>
      <c r="O37" s="191"/>
      <c r="P37" s="191"/>
      <c r="Q37" s="191"/>
    </row>
    <row r="38" ht="66.0" customHeight="1">
      <c r="A38" s="2044"/>
      <c r="B38" s="2076" t="s">
        <v>1848</v>
      </c>
      <c r="C38" s="2075" t="s">
        <v>1849</v>
      </c>
      <c r="D38" s="2047">
        <v>1.0</v>
      </c>
      <c r="E38" s="2047"/>
      <c r="F38" s="2048"/>
      <c r="G38" s="2049" t="s">
        <v>1808</v>
      </c>
      <c r="H38" s="2047" t="s">
        <v>640</v>
      </c>
      <c r="I38" s="2050" t="s">
        <v>1850</v>
      </c>
      <c r="J38" s="2051" t="s">
        <v>1760</v>
      </c>
      <c r="K38" s="2052" t="s">
        <v>1761</v>
      </c>
      <c r="L38" s="2053" t="s">
        <v>1752</v>
      </c>
      <c r="M38" s="2054"/>
      <c r="N38" s="2051" t="s">
        <v>1841</v>
      </c>
      <c r="O38" s="191"/>
      <c r="P38" s="191"/>
      <c r="Q38" s="191"/>
    </row>
    <row r="39" ht="63.0" customHeight="1">
      <c r="A39" s="2044"/>
      <c r="B39" s="2074" t="s">
        <v>1851</v>
      </c>
      <c r="C39" s="2075" t="s">
        <v>1852</v>
      </c>
      <c r="D39" s="2047">
        <v>1.0</v>
      </c>
      <c r="E39" s="2047"/>
      <c r="F39" s="2047"/>
      <c r="G39" s="2049" t="s">
        <v>1844</v>
      </c>
      <c r="H39" s="2065" t="s">
        <v>1828</v>
      </c>
      <c r="I39" s="2050" t="s">
        <v>1608</v>
      </c>
      <c r="J39" s="2051" t="s">
        <v>1760</v>
      </c>
      <c r="K39" s="2052" t="s">
        <v>1761</v>
      </c>
      <c r="L39" s="2053" t="s">
        <v>1752</v>
      </c>
      <c r="M39" s="2054" t="s">
        <v>1845</v>
      </c>
      <c r="N39" s="2051" t="s">
        <v>1830</v>
      </c>
      <c r="O39" s="191"/>
      <c r="P39" s="191"/>
      <c r="Q39" s="191"/>
    </row>
    <row r="40" ht="15.0" customHeight="1">
      <c r="A40" s="2077"/>
      <c r="B40" s="2078" t="s">
        <v>1853</v>
      </c>
      <c r="C40" s="2079"/>
      <c r="D40" s="2080">
        <v>1.0</v>
      </c>
      <c r="E40" s="2080"/>
      <c r="F40" s="2080"/>
      <c r="G40" s="2081" t="s">
        <v>1854</v>
      </c>
      <c r="H40" s="2080" t="s">
        <v>1748</v>
      </c>
      <c r="I40" s="2082"/>
      <c r="J40" s="2082"/>
      <c r="K40" s="2083"/>
      <c r="L40" s="2080"/>
      <c r="M40" s="2084"/>
      <c r="N40" s="2085" t="s">
        <v>1855</v>
      </c>
      <c r="O40" s="2080" t="s">
        <v>672</v>
      </c>
      <c r="P40" s="2080" t="s">
        <v>1856</v>
      </c>
      <c r="Q40" s="2086"/>
    </row>
    <row r="41" ht="15.0" customHeight="1">
      <c r="A41" s="2077"/>
      <c r="B41" s="2078" t="s">
        <v>1857</v>
      </c>
      <c r="C41" s="2079"/>
      <c r="D41" s="2080">
        <v>1.0</v>
      </c>
      <c r="E41" s="2080"/>
      <c r="F41" s="2080"/>
      <c r="G41" s="2081" t="s">
        <v>1858</v>
      </c>
      <c r="H41" s="2080" t="s">
        <v>1748</v>
      </c>
      <c r="I41" s="2082"/>
      <c r="J41" s="2082"/>
      <c r="K41" s="2083"/>
      <c r="L41" s="2080"/>
      <c r="M41" s="2084"/>
      <c r="N41" s="2085" t="s">
        <v>1859</v>
      </c>
      <c r="O41" s="2080" t="s">
        <v>672</v>
      </c>
      <c r="P41" s="2080" t="s">
        <v>1856</v>
      </c>
      <c r="Q41" s="2086"/>
    </row>
    <row r="42" ht="15.75" customHeight="1">
      <c r="A42" s="2077"/>
      <c r="B42" s="2087" t="s">
        <v>1860</v>
      </c>
      <c r="C42" s="2088" t="s">
        <v>1861</v>
      </c>
      <c r="D42" s="2080"/>
      <c r="E42" s="2089"/>
      <c r="F42" s="2089"/>
      <c r="G42" s="2090"/>
      <c r="H42" s="2080"/>
      <c r="I42" s="2082"/>
      <c r="J42" s="2082"/>
      <c r="K42" s="2083"/>
      <c r="L42" s="2080"/>
      <c r="M42" s="2084"/>
      <c r="N42" s="2082"/>
      <c r="O42" s="2086"/>
      <c r="P42" s="2086"/>
      <c r="Q42" s="2086"/>
    </row>
    <row r="43" ht="21.75" customHeight="1">
      <c r="A43" s="2077"/>
      <c r="B43" s="2091" t="s">
        <v>1862</v>
      </c>
      <c r="C43" s="2088" t="s">
        <v>1863</v>
      </c>
      <c r="D43" s="2080"/>
      <c r="E43" s="2089"/>
      <c r="F43" s="2089" t="s">
        <v>1864</v>
      </c>
      <c r="G43" s="2081"/>
      <c r="H43" s="2080"/>
      <c r="I43" s="2082"/>
      <c r="J43" s="2082"/>
      <c r="K43" s="2083"/>
      <c r="L43" s="2080"/>
      <c r="M43" s="2084"/>
      <c r="N43" s="2082"/>
      <c r="O43" s="2086"/>
      <c r="P43" s="2086"/>
      <c r="Q43" s="2086"/>
    </row>
    <row r="44" ht="65.25" customHeight="1">
      <c r="A44" s="2044"/>
      <c r="B44" s="2057" t="s">
        <v>1865</v>
      </c>
      <c r="C44" s="2058"/>
      <c r="D44" s="2047"/>
      <c r="E44" s="2047">
        <v>0.2</v>
      </c>
      <c r="F44" s="2047"/>
      <c r="G44" s="2049"/>
      <c r="H44" s="2047"/>
      <c r="I44" s="2051"/>
      <c r="J44" s="2051"/>
      <c r="K44" s="2052" t="s">
        <v>1823</v>
      </c>
      <c r="L44" s="2053" t="s">
        <v>1752</v>
      </c>
      <c r="M44" s="2054"/>
      <c r="N44" s="2051"/>
      <c r="O44" s="191"/>
      <c r="P44" s="191"/>
      <c r="Q44" s="191"/>
    </row>
    <row r="45" ht="32.25" customHeight="1">
      <c r="A45" s="2034"/>
      <c r="B45" s="2035"/>
      <c r="C45" s="2036"/>
      <c r="D45" s="2037"/>
      <c r="E45" s="2092" t="s">
        <v>1866</v>
      </c>
      <c r="F45" s="2038"/>
      <c r="G45" s="2039"/>
      <c r="H45" s="2037"/>
      <c r="I45" s="2040"/>
      <c r="J45" s="2040"/>
      <c r="K45" s="2041"/>
      <c r="L45" s="2037"/>
      <c r="M45" s="2042"/>
      <c r="N45" s="2040"/>
      <c r="O45" s="2043"/>
      <c r="P45" s="2043"/>
      <c r="Q45" s="2043"/>
    </row>
    <row r="46" ht="65.25" customHeight="1">
      <c r="A46" s="2044"/>
      <c r="B46" s="2057"/>
      <c r="C46" s="2058"/>
      <c r="D46" s="2047"/>
      <c r="E46" s="2047">
        <f>SUM(E2:E45)</f>
        <v>7.9</v>
      </c>
      <c r="F46" s="2047"/>
      <c r="G46" s="2049"/>
      <c r="H46" s="2047"/>
      <c r="I46" s="2051"/>
      <c r="J46" s="2051"/>
      <c r="K46" s="2083"/>
      <c r="L46" s="2053"/>
      <c r="M46" s="2054"/>
      <c r="N46" s="2051"/>
      <c r="O46" s="191"/>
      <c r="P46" s="191"/>
      <c r="Q46" s="191"/>
    </row>
    <row r="47" ht="65.25" customHeight="1">
      <c r="A47" s="2044"/>
      <c r="B47" s="2057"/>
      <c r="C47" s="2058"/>
      <c r="D47" s="2047" t="s">
        <v>1867</v>
      </c>
      <c r="E47" s="2093">
        <f>SUMIF(L:L, "江村", E:E)
</f>
        <v>6.5</v>
      </c>
      <c r="F47" s="2047"/>
      <c r="G47" s="2049"/>
      <c r="H47" s="2047"/>
      <c r="I47" s="2051"/>
      <c r="J47" s="2051"/>
      <c r="K47" s="1444"/>
      <c r="L47" s="2053"/>
      <c r="M47" s="2054"/>
      <c r="N47" s="2051"/>
      <c r="O47" s="191"/>
      <c r="P47" s="191"/>
      <c r="Q47" s="191"/>
    </row>
    <row r="48" ht="65.25" customHeight="1">
      <c r="A48" s="2044"/>
      <c r="B48" s="2057"/>
      <c r="C48" s="2058"/>
      <c r="D48" s="2047" t="s">
        <v>1868</v>
      </c>
      <c r="E48" s="2093">
        <f>SUMIF(L:L, "望月", E:E)
</f>
        <v>1.4</v>
      </c>
      <c r="F48" s="2047"/>
      <c r="G48" s="2049"/>
      <c r="H48" s="2047"/>
      <c r="I48" s="2051"/>
      <c r="J48" s="2051"/>
      <c r="K48" s="1444"/>
      <c r="L48" s="2053"/>
      <c r="M48" s="2054"/>
      <c r="N48" s="2051"/>
      <c r="O48" s="191"/>
      <c r="P48" s="191"/>
      <c r="Q48" s="191"/>
    </row>
  </sheetData>
  <customSheetViews>
    <customSheetView guid="{C5A0F035-76A7-485E-A713-F6725209EBEE}" filter="1" showAutoFilter="1">
      <autoFilter ref="$A$3:$Q$48">
        <filterColumn colId="11">
          <filters>
            <filter val="望月"/>
            <filter val="江村"/>
          </filters>
        </filterColumn>
      </autoFilter>
    </customSheetView>
    <customSheetView guid="{977ADA81-60BE-40B4-8900-E5F3F737F181}" filter="1" showAutoFilter="1">
      <autoFilter ref="$A$3:$M$36"/>
    </customSheetView>
  </customSheetViews>
  <dataValidations>
    <dataValidation type="list" allowBlank="1" showErrorMessage="1" sqref="O40:O41">
      <formula1>"L,M,S,SE,prefab/素材,原画素材,アイテム,エンブレム,その他,不要"</formula1>
    </dataValidation>
    <dataValidation type="list" allowBlank="1" showErrorMessage="1" sqref="J5:J6 J8:J14 J16:J17 J19:J25 J27:J32 J34:J39">
      <formula1>"-,監修中,監修通過,監修FB対応中,監修不要"</formula1>
    </dataValidation>
    <dataValidation type="list" allowBlank="1" showErrorMessage="1" sqref="M5:M6 M8:M14 M16:M17 M19:M25 M27:M32 M34:M44 M46:M48">
      <formula1>"アップ済み,未対応,対応中,再調整"</formula1>
    </dataValidation>
    <dataValidation type="list" allowBlank="1" showErrorMessage="1" sqref="L5:L6 L8:L14 L16:L17 L19:L25 L27:L32 L34:L44 L46:L48">
      <formula1>"どん,望月,江村,山本,不要,未定"</formula1>
    </dataValidation>
    <dataValidation type="list" allowBlank="1" showErrorMessage="1" sqref="K5:K6 K8:K14 K16:K17 K20:K25 K27:K32 K34:K39 K44">
      <formula1>"提出不要,PNG提出必要,PNG/PSD提出必要"</formula1>
    </dataValidation>
  </dataValidations>
  <hyperlinks>
    <hyperlink r:id="rId2" location="gid=5763032981" ref="B1"/>
  </hyperlinks>
  <drawing r:id="rId3"/>
  <legacyDrawing r:id="rId4"/>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1.38"/>
    <col customWidth="1" min="3" max="3" width="3.38"/>
    <col customWidth="1" min="4" max="4" width="9.13"/>
    <col customWidth="1" min="5" max="5" width="8.88"/>
    <col customWidth="1" min="6" max="6" width="33.5"/>
    <col customWidth="1" min="7" max="7" width="27.88"/>
    <col customWidth="1" min="8" max="8" width="10.75"/>
    <col customWidth="1" min="9" max="9" width="5.38"/>
    <col customWidth="1" min="10" max="10" width="6.13"/>
    <col customWidth="1" min="11" max="11" width="17.88"/>
    <col customWidth="1" min="12" max="12" width="27.13"/>
    <col customWidth="1" min="13" max="13" width="27.63"/>
  </cols>
  <sheetData>
    <row r="1">
      <c r="A1" s="2094" t="s">
        <v>1869</v>
      </c>
      <c r="B1" s="2094" t="s">
        <v>1870</v>
      </c>
      <c r="C1" s="2094" t="s">
        <v>1871</v>
      </c>
      <c r="D1" s="2094" t="s">
        <v>1872</v>
      </c>
      <c r="E1" s="2094" t="s">
        <v>1873</v>
      </c>
      <c r="F1" s="2095" t="s">
        <v>173</v>
      </c>
      <c r="G1" s="2096" t="s">
        <v>1735</v>
      </c>
      <c r="H1" s="2096" t="s">
        <v>1736</v>
      </c>
      <c r="I1" s="2097" t="s">
        <v>1737</v>
      </c>
      <c r="J1" s="2098" t="s">
        <v>1874</v>
      </c>
      <c r="K1" s="2099" t="s">
        <v>1875</v>
      </c>
      <c r="L1" s="2094" t="s">
        <v>1743</v>
      </c>
      <c r="M1" s="2094" t="s">
        <v>1876</v>
      </c>
      <c r="N1" s="2100" t="s">
        <v>1877</v>
      </c>
    </row>
    <row r="2" ht="75.75" hidden="1" customHeight="1">
      <c r="A2" s="2044" t="s">
        <v>1878</v>
      </c>
      <c r="B2" s="2044" t="s">
        <v>640</v>
      </c>
      <c r="C2" s="2044" t="s">
        <v>1589</v>
      </c>
      <c r="D2" s="2044" t="s">
        <v>1879</v>
      </c>
      <c r="E2" s="2101"/>
      <c r="F2" s="2101" t="s">
        <v>1880</v>
      </c>
      <c r="G2" s="2102"/>
      <c r="H2" s="2049" t="s">
        <v>1808</v>
      </c>
      <c r="I2" s="2047" t="s">
        <v>1748</v>
      </c>
      <c r="J2" s="2047" t="s">
        <v>1881</v>
      </c>
      <c r="K2" s="2051"/>
      <c r="L2" s="2051" t="s">
        <v>1882</v>
      </c>
      <c r="M2" s="2051" t="s">
        <v>1883</v>
      </c>
      <c r="N2" s="191"/>
    </row>
    <row r="3" ht="75.75" hidden="1" customHeight="1">
      <c r="A3" s="2044"/>
      <c r="B3" s="2044" t="s">
        <v>640</v>
      </c>
      <c r="C3" s="2044"/>
      <c r="D3" s="2044"/>
      <c r="E3" s="2051"/>
      <c r="F3" s="2051" t="s">
        <v>1884</v>
      </c>
      <c r="G3" s="2102"/>
      <c r="H3" s="2049" t="s">
        <v>1885</v>
      </c>
      <c r="I3" s="2047" t="s">
        <v>1748</v>
      </c>
      <c r="J3" s="2047" t="s">
        <v>1881</v>
      </c>
      <c r="K3" s="2051"/>
      <c r="L3" s="2051" t="s">
        <v>1886</v>
      </c>
      <c r="M3" s="2051" t="s">
        <v>1887</v>
      </c>
      <c r="N3" s="191"/>
    </row>
    <row r="4" ht="75.75" hidden="1" customHeight="1">
      <c r="A4" s="2044"/>
      <c r="B4" s="2044" t="s">
        <v>640</v>
      </c>
      <c r="C4" s="2044"/>
      <c r="D4" s="2044"/>
      <c r="E4" s="2101"/>
      <c r="F4" s="2101"/>
      <c r="G4" s="2102"/>
      <c r="H4" s="2049"/>
      <c r="I4" s="2047"/>
      <c r="J4" s="2047"/>
      <c r="K4" s="2051"/>
      <c r="L4" s="2051"/>
      <c r="M4" s="2051"/>
      <c r="N4" s="191"/>
    </row>
    <row r="5" ht="75.75" hidden="1" customHeight="1">
      <c r="A5" s="2044" t="s">
        <v>1878</v>
      </c>
      <c r="B5" s="2044" t="s">
        <v>640</v>
      </c>
      <c r="C5" s="2044" t="s">
        <v>1243</v>
      </c>
      <c r="D5" s="2044" t="s">
        <v>1879</v>
      </c>
      <c r="E5" s="2051"/>
      <c r="F5" s="2051" t="s">
        <v>1888</v>
      </c>
      <c r="G5" s="2047"/>
      <c r="H5" s="2049"/>
      <c r="I5" s="2065" t="s">
        <v>1828</v>
      </c>
      <c r="J5" s="2047" t="s">
        <v>1881</v>
      </c>
      <c r="K5" s="2051"/>
      <c r="L5" s="2051" t="s">
        <v>1830</v>
      </c>
      <c r="M5" s="2051" t="s">
        <v>356</v>
      </c>
      <c r="N5" s="191"/>
    </row>
    <row r="6" ht="63.0" hidden="1" customHeight="1">
      <c r="A6" s="2044" t="s">
        <v>1878</v>
      </c>
      <c r="B6" s="2044" t="s">
        <v>640</v>
      </c>
      <c r="C6" s="2044" t="s">
        <v>1243</v>
      </c>
      <c r="D6" s="2044" t="s">
        <v>1879</v>
      </c>
      <c r="E6" s="2101"/>
      <c r="F6" s="2101" t="s">
        <v>1889</v>
      </c>
      <c r="G6" s="2047"/>
      <c r="H6" s="2049" t="s">
        <v>1808</v>
      </c>
      <c r="I6" s="2065" t="s">
        <v>1828</v>
      </c>
      <c r="J6" s="2047" t="s">
        <v>1881</v>
      </c>
      <c r="K6" s="2051"/>
      <c r="L6" s="2051" t="s">
        <v>1824</v>
      </c>
      <c r="M6" s="2051" t="s">
        <v>1890</v>
      </c>
      <c r="N6" s="191"/>
    </row>
    <row r="7" ht="75.75" hidden="1" customHeight="1">
      <c r="A7" s="2044" t="s">
        <v>1878</v>
      </c>
      <c r="B7" s="2044" t="s">
        <v>640</v>
      </c>
      <c r="C7" s="2044" t="s">
        <v>1589</v>
      </c>
      <c r="D7" s="2044" t="s">
        <v>1879</v>
      </c>
      <c r="E7" s="2101"/>
      <c r="F7" s="2101" t="s">
        <v>1891</v>
      </c>
      <c r="G7" s="2047"/>
      <c r="H7" s="2049" t="s">
        <v>1808</v>
      </c>
      <c r="I7" s="2047" t="s">
        <v>1748</v>
      </c>
      <c r="J7" s="2047" t="s">
        <v>1881</v>
      </c>
      <c r="K7" s="2051"/>
      <c r="L7" s="2051" t="s">
        <v>1892</v>
      </c>
      <c r="M7" s="2051" t="s">
        <v>1893</v>
      </c>
      <c r="N7" s="191"/>
    </row>
    <row r="8" ht="75.75" hidden="1" customHeight="1">
      <c r="A8" s="2044" t="s">
        <v>1878</v>
      </c>
      <c r="B8" s="2044" t="s">
        <v>640</v>
      </c>
      <c r="C8" s="2044" t="s">
        <v>1243</v>
      </c>
      <c r="D8" s="2044" t="s">
        <v>1879</v>
      </c>
      <c r="E8" s="2051"/>
      <c r="F8" s="2051" t="s">
        <v>1894</v>
      </c>
      <c r="G8" s="2047"/>
      <c r="H8" s="2049" t="s">
        <v>1808</v>
      </c>
      <c r="I8" s="2065" t="s">
        <v>1828</v>
      </c>
      <c r="J8" s="2047" t="s">
        <v>1881</v>
      </c>
      <c r="K8" s="2051"/>
      <c r="L8" s="2051" t="s">
        <v>1830</v>
      </c>
      <c r="M8" s="2051" t="s">
        <v>359</v>
      </c>
      <c r="N8" s="191"/>
    </row>
    <row r="9" ht="63.0" hidden="1" customHeight="1">
      <c r="A9" s="2044" t="s">
        <v>1878</v>
      </c>
      <c r="B9" s="2044" t="s">
        <v>640</v>
      </c>
      <c r="C9" s="2044" t="s">
        <v>1243</v>
      </c>
      <c r="D9" s="2044" t="s">
        <v>1879</v>
      </c>
      <c r="E9" s="2101"/>
      <c r="F9" s="2101" t="s">
        <v>1895</v>
      </c>
      <c r="G9" s="2102"/>
      <c r="H9" s="2049" t="s">
        <v>1808</v>
      </c>
      <c r="I9" s="2065" t="s">
        <v>1828</v>
      </c>
      <c r="J9" s="2047" t="s">
        <v>1881</v>
      </c>
      <c r="K9" s="2051"/>
      <c r="L9" s="2051" t="s">
        <v>1824</v>
      </c>
      <c r="M9" s="2051" t="s">
        <v>1896</v>
      </c>
      <c r="N9" s="191"/>
    </row>
    <row r="10" ht="75.75" hidden="1" customHeight="1">
      <c r="A10" s="2044" t="s">
        <v>1878</v>
      </c>
      <c r="B10" s="2044" t="s">
        <v>640</v>
      </c>
      <c r="C10" s="2044" t="s">
        <v>1589</v>
      </c>
      <c r="D10" s="2044" t="s">
        <v>1879</v>
      </c>
      <c r="E10" s="2101"/>
      <c r="F10" s="2101" t="s">
        <v>1897</v>
      </c>
      <c r="G10" s="2102"/>
      <c r="H10" s="2049"/>
      <c r="I10" s="2047"/>
      <c r="J10" s="2047" t="s">
        <v>1881</v>
      </c>
      <c r="K10" s="2051"/>
      <c r="L10" s="2051"/>
      <c r="M10" s="2051"/>
      <c r="N10" s="191"/>
    </row>
    <row r="11" hidden="1">
      <c r="A11" s="2044" t="s">
        <v>1898</v>
      </c>
      <c r="B11" s="2044" t="s">
        <v>1899</v>
      </c>
      <c r="C11" s="2044" t="s">
        <v>1589</v>
      </c>
      <c r="D11" s="2044" t="s">
        <v>1879</v>
      </c>
      <c r="E11" s="2051"/>
      <c r="F11" s="2051" t="s">
        <v>1900</v>
      </c>
      <c r="G11" s="2102"/>
      <c r="H11" s="2103"/>
      <c r="I11" s="2047" t="s">
        <v>1748</v>
      </c>
      <c r="J11" s="2047" t="s">
        <v>1856</v>
      </c>
      <c r="K11" s="2051"/>
      <c r="L11" s="2051"/>
      <c r="M11" s="2051"/>
      <c r="N11" s="191"/>
    </row>
    <row r="12" ht="63.0" hidden="1" customHeight="1">
      <c r="A12" s="2044" t="s">
        <v>1901</v>
      </c>
      <c r="B12" s="2044" t="s">
        <v>640</v>
      </c>
      <c r="C12" s="2044" t="s">
        <v>1902</v>
      </c>
      <c r="D12" s="2044" t="s">
        <v>1879</v>
      </c>
      <c r="E12" s="2101"/>
      <c r="F12" s="2101" t="s">
        <v>1903</v>
      </c>
      <c r="G12" s="2102"/>
      <c r="H12" s="2049"/>
      <c r="I12" s="2047"/>
      <c r="J12" s="2047" t="s">
        <v>1881</v>
      </c>
      <c r="K12" s="2051"/>
      <c r="L12" s="2051"/>
      <c r="M12" s="2051"/>
      <c r="N12" s="191"/>
    </row>
    <row r="13" ht="63.0" hidden="1" customHeight="1">
      <c r="A13" s="2044" t="s">
        <v>1901</v>
      </c>
      <c r="B13" s="2044" t="s">
        <v>640</v>
      </c>
      <c r="C13" s="2044" t="s">
        <v>1243</v>
      </c>
      <c r="D13" s="2044" t="s">
        <v>1879</v>
      </c>
      <c r="E13" s="2051"/>
      <c r="F13" s="2051" t="s">
        <v>1904</v>
      </c>
      <c r="G13" s="2047"/>
      <c r="H13" s="2049" t="s">
        <v>1808</v>
      </c>
      <c r="I13" s="2047" t="s">
        <v>1828</v>
      </c>
      <c r="J13" s="2047" t="s">
        <v>1856</v>
      </c>
      <c r="K13" s="2051"/>
      <c r="L13" s="2051" t="s">
        <v>1824</v>
      </c>
      <c r="M13" s="2051" t="s">
        <v>1905</v>
      </c>
      <c r="N13" s="191"/>
    </row>
    <row r="14" ht="75.75" hidden="1" customHeight="1">
      <c r="A14" s="2044" t="s">
        <v>1901</v>
      </c>
      <c r="B14" s="2044" t="s">
        <v>640</v>
      </c>
      <c r="C14" s="2044" t="s">
        <v>1243</v>
      </c>
      <c r="D14" s="2044" t="s">
        <v>1879</v>
      </c>
      <c r="E14" s="2051"/>
      <c r="F14" s="2051" t="s">
        <v>1906</v>
      </c>
      <c r="G14" s="2047"/>
      <c r="H14" s="2049" t="s">
        <v>1907</v>
      </c>
      <c r="I14" s="2047" t="s">
        <v>1828</v>
      </c>
      <c r="J14" s="2047" t="s">
        <v>1856</v>
      </c>
      <c r="K14" s="2051"/>
      <c r="L14" s="2051" t="s">
        <v>1830</v>
      </c>
      <c r="M14" s="2051" t="s">
        <v>1908</v>
      </c>
      <c r="N14" s="191"/>
    </row>
    <row r="15" ht="75.75" hidden="1" customHeight="1">
      <c r="A15" s="2044"/>
      <c r="B15" s="2044" t="s">
        <v>640</v>
      </c>
      <c r="C15" s="2044"/>
      <c r="D15" s="2044"/>
      <c r="E15" s="2051"/>
      <c r="F15" s="2051" t="s">
        <v>1909</v>
      </c>
      <c r="G15" s="2102"/>
      <c r="H15" s="2049" t="s">
        <v>1910</v>
      </c>
      <c r="I15" s="2047" t="s">
        <v>1911</v>
      </c>
      <c r="J15" s="2047"/>
      <c r="K15" s="2051"/>
      <c r="L15" s="2051" t="s">
        <v>1912</v>
      </c>
      <c r="M15" s="2051" t="s">
        <v>1913</v>
      </c>
      <c r="N15" s="191"/>
    </row>
    <row r="16" ht="75.75" hidden="1" customHeight="1">
      <c r="A16" s="2044"/>
      <c r="B16" s="2044" t="s">
        <v>640</v>
      </c>
      <c r="C16" s="2044"/>
      <c r="D16" s="2044"/>
      <c r="E16" s="2051"/>
      <c r="F16" s="2051" t="s">
        <v>1914</v>
      </c>
      <c r="G16" s="2102"/>
      <c r="H16" s="2049" t="s">
        <v>1910</v>
      </c>
      <c r="I16" s="2047" t="s">
        <v>1911</v>
      </c>
      <c r="J16" s="2047"/>
      <c r="K16" s="2051"/>
      <c r="L16" s="2051" t="s">
        <v>1912</v>
      </c>
      <c r="M16" s="2051" t="s">
        <v>1915</v>
      </c>
      <c r="N16" s="191"/>
    </row>
    <row r="17" ht="75.75" hidden="1" customHeight="1">
      <c r="A17" s="2044" t="s">
        <v>1878</v>
      </c>
      <c r="B17" s="2044" t="s">
        <v>640</v>
      </c>
      <c r="C17" s="2044" t="s">
        <v>1902</v>
      </c>
      <c r="D17" s="2044" t="s">
        <v>1879</v>
      </c>
      <c r="E17" s="2051"/>
      <c r="F17" s="2051" t="s">
        <v>1916</v>
      </c>
      <c r="G17" s="2102"/>
      <c r="H17" s="2049" t="s">
        <v>1885</v>
      </c>
      <c r="I17" s="2047" t="s">
        <v>1748</v>
      </c>
      <c r="J17" s="2047"/>
      <c r="K17" s="2051"/>
      <c r="L17" s="2051" t="s">
        <v>1886</v>
      </c>
      <c r="M17" s="2051" t="s">
        <v>1917</v>
      </c>
      <c r="N17" s="191"/>
    </row>
    <row r="18" ht="106.5" hidden="1" customHeight="1">
      <c r="A18" s="2044" t="s">
        <v>1878</v>
      </c>
      <c r="B18" s="2044" t="s">
        <v>640</v>
      </c>
      <c r="C18" s="2044" t="s">
        <v>1902</v>
      </c>
      <c r="D18" s="2044" t="s">
        <v>1879</v>
      </c>
      <c r="E18" s="2051"/>
      <c r="F18" s="2051" t="s">
        <v>1918</v>
      </c>
      <c r="G18" s="2047"/>
      <c r="H18" s="2049" t="s">
        <v>1808</v>
      </c>
      <c r="I18" s="2047" t="s">
        <v>1828</v>
      </c>
      <c r="J18" s="2047" t="s">
        <v>1856</v>
      </c>
      <c r="K18" s="2051"/>
      <c r="L18" s="2051" t="s">
        <v>1824</v>
      </c>
      <c r="M18" s="2051" t="s">
        <v>1919</v>
      </c>
      <c r="N18" s="191"/>
    </row>
    <row r="19" hidden="1">
      <c r="A19" s="2044" t="s">
        <v>1878</v>
      </c>
      <c r="B19" s="2044" t="s">
        <v>640</v>
      </c>
      <c r="C19" s="2044" t="s">
        <v>1902</v>
      </c>
      <c r="D19" s="2044" t="s">
        <v>1879</v>
      </c>
      <c r="E19" s="2051"/>
      <c r="F19" s="2051" t="s">
        <v>1920</v>
      </c>
      <c r="G19" s="2047"/>
      <c r="H19" s="2049" t="s">
        <v>1907</v>
      </c>
      <c r="I19" s="2047" t="s">
        <v>1828</v>
      </c>
      <c r="J19" s="2047" t="s">
        <v>1856</v>
      </c>
      <c r="K19" s="2051"/>
      <c r="L19" s="2051" t="s">
        <v>1830</v>
      </c>
      <c r="M19" s="2051" t="s">
        <v>1921</v>
      </c>
      <c r="N19" s="191"/>
    </row>
    <row r="20" ht="63.0" hidden="1" customHeight="1">
      <c r="A20" s="2044"/>
      <c r="B20" s="2044" t="s">
        <v>640</v>
      </c>
      <c r="C20" s="2044"/>
      <c r="D20" s="2044"/>
      <c r="E20" s="2101"/>
      <c r="F20" s="2101" t="s">
        <v>1922</v>
      </c>
      <c r="G20" s="2102"/>
      <c r="H20" s="2049" t="s">
        <v>1910</v>
      </c>
      <c r="I20" s="2047" t="s">
        <v>1911</v>
      </c>
      <c r="J20" s="2047"/>
      <c r="K20" s="2051"/>
      <c r="L20" s="2051" t="s">
        <v>1912</v>
      </c>
      <c r="M20" s="2051" t="s">
        <v>1923</v>
      </c>
      <c r="N20" s="191"/>
    </row>
    <row r="21" ht="63.0" hidden="1" customHeight="1">
      <c r="A21" s="2044" t="s">
        <v>1878</v>
      </c>
      <c r="B21" s="2044" t="s">
        <v>640</v>
      </c>
      <c r="C21" s="2044" t="s">
        <v>1902</v>
      </c>
      <c r="D21" s="2044" t="s">
        <v>1879</v>
      </c>
      <c r="E21" s="2101"/>
      <c r="F21" s="2101" t="s">
        <v>1924</v>
      </c>
      <c r="G21" s="2102"/>
      <c r="H21" s="2049" t="s">
        <v>1885</v>
      </c>
      <c r="I21" s="2047" t="s">
        <v>1748</v>
      </c>
      <c r="J21" s="2047" t="s">
        <v>1881</v>
      </c>
      <c r="K21" s="2051"/>
      <c r="L21" s="2051" t="s">
        <v>1925</v>
      </c>
      <c r="M21" s="2051" t="s">
        <v>1926</v>
      </c>
      <c r="N21" s="191"/>
    </row>
    <row r="22" ht="27.75" hidden="1" customHeight="1">
      <c r="A22" s="2044" t="s">
        <v>1878</v>
      </c>
      <c r="B22" s="2044" t="s">
        <v>640</v>
      </c>
      <c r="C22" s="2044"/>
      <c r="D22" s="2044"/>
      <c r="E22" s="2051"/>
      <c r="F22" s="2051" t="s">
        <v>1927</v>
      </c>
      <c r="G22" s="2102"/>
      <c r="H22" s="2103"/>
      <c r="I22" s="2047"/>
      <c r="J22" s="2047"/>
      <c r="K22" s="2051"/>
      <c r="L22" s="2051"/>
      <c r="M22" s="2051"/>
      <c r="N22" s="191"/>
    </row>
    <row r="23" ht="57.75" hidden="1" customHeight="1">
      <c r="A23" s="2044" t="s">
        <v>1878</v>
      </c>
      <c r="B23" s="2044" t="s">
        <v>640</v>
      </c>
      <c r="C23" s="2044"/>
      <c r="D23" s="2044"/>
      <c r="E23" s="2051"/>
      <c r="F23" s="2051" t="s">
        <v>1928</v>
      </c>
      <c r="G23" s="2102"/>
      <c r="H23" s="2103"/>
      <c r="I23" s="2047"/>
      <c r="J23" s="2047"/>
      <c r="K23" s="2051"/>
      <c r="L23" s="2051"/>
      <c r="M23" s="2051"/>
      <c r="N23" s="191"/>
    </row>
    <row r="24">
      <c r="A24" s="2044" t="s">
        <v>1898</v>
      </c>
      <c r="B24" s="2044" t="s">
        <v>1899</v>
      </c>
      <c r="C24" s="2044" t="s">
        <v>1243</v>
      </c>
      <c r="D24" s="2044" t="s">
        <v>1879</v>
      </c>
      <c r="E24" s="2051"/>
      <c r="F24" s="2051" t="s">
        <v>1929</v>
      </c>
      <c r="G24" s="2047"/>
      <c r="H24" s="2049" t="s">
        <v>1808</v>
      </c>
      <c r="I24" s="2047" t="s">
        <v>1828</v>
      </c>
      <c r="J24" s="2047" t="s">
        <v>1856</v>
      </c>
      <c r="K24" s="2051" t="s">
        <v>1930</v>
      </c>
      <c r="L24" s="2051" t="s">
        <v>1824</v>
      </c>
      <c r="M24" s="2051" t="s">
        <v>1931</v>
      </c>
      <c r="N24" s="191"/>
    </row>
    <row r="25" ht="65.25" customHeight="1">
      <c r="A25" s="2044" t="s">
        <v>1898</v>
      </c>
      <c r="B25" s="2044" t="s">
        <v>1899</v>
      </c>
      <c r="C25" s="2044" t="s">
        <v>1243</v>
      </c>
      <c r="D25" s="2044" t="s">
        <v>1879</v>
      </c>
      <c r="E25" s="2051"/>
      <c r="F25" s="2051" t="s">
        <v>1932</v>
      </c>
      <c r="G25" s="2047"/>
      <c r="H25" s="2049" t="s">
        <v>1808</v>
      </c>
      <c r="I25" s="2047" t="s">
        <v>1748</v>
      </c>
      <c r="J25" s="2047" t="s">
        <v>1856</v>
      </c>
      <c r="K25" s="2051" t="s">
        <v>1930</v>
      </c>
      <c r="L25" s="2051" t="s">
        <v>1810</v>
      </c>
      <c r="M25" s="2051" t="s">
        <v>1933</v>
      </c>
      <c r="N25" s="191"/>
    </row>
    <row r="26" ht="60.75" customHeight="1">
      <c r="A26" s="2044" t="s">
        <v>1898</v>
      </c>
      <c r="B26" s="2044" t="s">
        <v>1899</v>
      </c>
      <c r="C26" s="2044" t="s">
        <v>1243</v>
      </c>
      <c r="D26" s="2044" t="s">
        <v>1879</v>
      </c>
      <c r="E26" s="2051"/>
      <c r="F26" s="2051" t="s">
        <v>1934</v>
      </c>
      <c r="G26" s="2048"/>
      <c r="H26" s="2049" t="s">
        <v>1808</v>
      </c>
      <c r="I26" s="2047" t="s">
        <v>1748</v>
      </c>
      <c r="J26" s="2047" t="s">
        <v>1856</v>
      </c>
      <c r="K26" s="2051" t="s">
        <v>1930</v>
      </c>
      <c r="L26" s="2051" t="s">
        <v>1814</v>
      </c>
      <c r="M26" s="2051" t="s">
        <v>1935</v>
      </c>
      <c r="N26" s="191"/>
    </row>
    <row r="27" ht="63.0" customHeight="1">
      <c r="A27" s="2044" t="s">
        <v>1898</v>
      </c>
      <c r="B27" s="2044" t="s">
        <v>1899</v>
      </c>
      <c r="C27" s="2044" t="s">
        <v>1243</v>
      </c>
      <c r="D27" s="2044" t="s">
        <v>1879</v>
      </c>
      <c r="E27" s="2051"/>
      <c r="F27" s="2051" t="s">
        <v>1936</v>
      </c>
      <c r="G27" s="2048"/>
      <c r="H27" s="2049" t="s">
        <v>1907</v>
      </c>
      <c r="I27" s="2047" t="s">
        <v>1828</v>
      </c>
      <c r="J27" s="2047" t="s">
        <v>1856</v>
      </c>
      <c r="K27" s="2051" t="s">
        <v>1930</v>
      </c>
      <c r="L27" s="2051" t="s">
        <v>1830</v>
      </c>
      <c r="M27" s="2051" t="s">
        <v>1937</v>
      </c>
      <c r="N27" s="191"/>
    </row>
    <row r="28" ht="63.0" customHeight="1">
      <c r="A28" s="2044" t="s">
        <v>1898</v>
      </c>
      <c r="B28" s="2044" t="s">
        <v>1899</v>
      </c>
      <c r="C28" s="2044" t="s">
        <v>1243</v>
      </c>
      <c r="D28" s="2044" t="s">
        <v>1879</v>
      </c>
      <c r="E28" s="2051"/>
      <c r="F28" s="2051" t="s">
        <v>1938</v>
      </c>
      <c r="G28" s="2047"/>
      <c r="H28" s="2049" t="s">
        <v>1907</v>
      </c>
      <c r="I28" s="2047" t="s">
        <v>1828</v>
      </c>
      <c r="J28" s="2047" t="s">
        <v>1856</v>
      </c>
      <c r="K28" s="2051" t="s">
        <v>1930</v>
      </c>
      <c r="L28" s="2051" t="s">
        <v>1830</v>
      </c>
      <c r="M28" s="2051" t="s">
        <v>1939</v>
      </c>
      <c r="N28" s="191"/>
    </row>
    <row r="29" ht="75.75" customHeight="1">
      <c r="A29" s="2044" t="s">
        <v>1898</v>
      </c>
      <c r="B29" s="2044" t="s">
        <v>1899</v>
      </c>
      <c r="C29" s="2044" t="s">
        <v>1940</v>
      </c>
      <c r="D29" s="2044" t="s">
        <v>1879</v>
      </c>
      <c r="E29" s="2051"/>
      <c r="F29" s="2051" t="s">
        <v>1941</v>
      </c>
      <c r="G29" s="2048"/>
      <c r="H29" s="2049" t="s">
        <v>1817</v>
      </c>
      <c r="I29" s="2047" t="s">
        <v>1748</v>
      </c>
      <c r="J29" s="2047" t="s">
        <v>1856</v>
      </c>
      <c r="K29" s="2051" t="s">
        <v>1930</v>
      </c>
      <c r="L29" s="2051" t="s">
        <v>1942</v>
      </c>
      <c r="M29" s="2051" t="s">
        <v>1943</v>
      </c>
      <c r="N29" s="191"/>
    </row>
    <row r="30" ht="119.25" customHeight="1">
      <c r="A30" s="2044" t="s">
        <v>1898</v>
      </c>
      <c r="B30" s="2044" t="s">
        <v>1899</v>
      </c>
      <c r="C30" s="2044" t="s">
        <v>1940</v>
      </c>
      <c r="D30" s="2044" t="s">
        <v>1944</v>
      </c>
      <c r="E30" s="2051"/>
      <c r="F30" s="2051" t="s">
        <v>1945</v>
      </c>
      <c r="G30" s="2048"/>
      <c r="H30" s="2049" t="s">
        <v>1946</v>
      </c>
      <c r="I30" s="2047" t="s">
        <v>1748</v>
      </c>
      <c r="J30" s="2047" t="s">
        <v>1856</v>
      </c>
      <c r="K30" s="2101" t="s">
        <v>1930</v>
      </c>
      <c r="L30" s="2051" t="s">
        <v>1784</v>
      </c>
      <c r="M30" s="2104" t="s">
        <v>1947</v>
      </c>
      <c r="N30" s="2104" t="s">
        <v>1948</v>
      </c>
    </row>
    <row r="31" ht="39.0" customHeight="1">
      <c r="A31" s="2044" t="s">
        <v>1898</v>
      </c>
      <c r="B31" s="2044" t="s">
        <v>1899</v>
      </c>
      <c r="C31" s="2044" t="s">
        <v>1940</v>
      </c>
      <c r="D31" s="2044" t="s">
        <v>1879</v>
      </c>
      <c r="E31" s="2105" t="s">
        <v>1949</v>
      </c>
      <c r="F31" s="2051" t="s">
        <v>1950</v>
      </c>
      <c r="G31" s="2048"/>
      <c r="H31" s="2049" t="s">
        <v>1951</v>
      </c>
      <c r="I31" s="2047" t="s">
        <v>1748</v>
      </c>
      <c r="J31" s="2047" t="s">
        <v>1856</v>
      </c>
      <c r="K31" s="2051" t="s">
        <v>1930</v>
      </c>
      <c r="L31" s="2051" t="s">
        <v>1789</v>
      </c>
      <c r="M31" s="2051" t="s">
        <v>1952</v>
      </c>
      <c r="N31" s="191"/>
    </row>
    <row r="32">
      <c r="A32" s="2044" t="s">
        <v>1898</v>
      </c>
      <c r="B32" s="2044" t="s">
        <v>1899</v>
      </c>
      <c r="C32" s="2044" t="s">
        <v>1940</v>
      </c>
      <c r="D32" s="2044" t="s">
        <v>1879</v>
      </c>
      <c r="F32" s="2051" t="s">
        <v>1953</v>
      </c>
      <c r="G32" s="2048"/>
      <c r="H32" s="2049" t="s">
        <v>1951</v>
      </c>
      <c r="I32" s="2047" t="s">
        <v>1748</v>
      </c>
      <c r="J32" s="2047" t="s">
        <v>1856</v>
      </c>
      <c r="K32" s="2051" t="s">
        <v>1930</v>
      </c>
      <c r="L32" s="2051" t="s">
        <v>1789</v>
      </c>
      <c r="M32" s="2051" t="s">
        <v>1954</v>
      </c>
      <c r="N32" s="191"/>
    </row>
    <row r="33">
      <c r="A33" s="2044" t="s">
        <v>1898</v>
      </c>
      <c r="B33" s="2044" t="s">
        <v>1899</v>
      </c>
      <c r="C33" s="2044" t="s">
        <v>1940</v>
      </c>
      <c r="D33" s="2044" t="s">
        <v>1879</v>
      </c>
      <c r="F33" s="2051" t="s">
        <v>1955</v>
      </c>
      <c r="G33" s="2048"/>
      <c r="H33" s="2049" t="s">
        <v>1951</v>
      </c>
      <c r="I33" s="2047" t="s">
        <v>1748</v>
      </c>
      <c r="J33" s="2047" t="s">
        <v>1856</v>
      </c>
      <c r="K33" s="2051" t="s">
        <v>1930</v>
      </c>
      <c r="L33" s="2051" t="s">
        <v>1789</v>
      </c>
      <c r="M33" s="2051" t="s">
        <v>1956</v>
      </c>
      <c r="N33" s="191"/>
    </row>
    <row r="34">
      <c r="A34" s="2044" t="s">
        <v>1898</v>
      </c>
      <c r="B34" s="2044" t="s">
        <v>1899</v>
      </c>
      <c r="C34" s="2044" t="s">
        <v>1940</v>
      </c>
      <c r="D34" s="2044" t="s">
        <v>1879</v>
      </c>
      <c r="F34" s="2051" t="s">
        <v>1957</v>
      </c>
      <c r="G34" s="2048"/>
      <c r="H34" s="2049" t="s">
        <v>1951</v>
      </c>
      <c r="I34" s="2047" t="s">
        <v>1748</v>
      </c>
      <c r="J34" s="2047" t="s">
        <v>1856</v>
      </c>
      <c r="K34" s="2051" t="s">
        <v>1930</v>
      </c>
      <c r="L34" s="2051" t="s">
        <v>1789</v>
      </c>
      <c r="M34" s="2051" t="s">
        <v>1958</v>
      </c>
      <c r="N34" s="191"/>
    </row>
    <row r="35">
      <c r="A35" s="2044" t="s">
        <v>1898</v>
      </c>
      <c r="B35" s="2044" t="s">
        <v>1899</v>
      </c>
      <c r="C35" s="2044" t="s">
        <v>1940</v>
      </c>
      <c r="D35" s="2044" t="s">
        <v>1879</v>
      </c>
      <c r="F35" s="2051" t="s">
        <v>1959</v>
      </c>
      <c r="G35" s="2048"/>
      <c r="H35" s="2049" t="s">
        <v>1951</v>
      </c>
      <c r="I35" s="2047" t="s">
        <v>1748</v>
      </c>
      <c r="J35" s="2047" t="s">
        <v>1856</v>
      </c>
      <c r="K35" s="2051" t="s">
        <v>1930</v>
      </c>
      <c r="L35" s="2051" t="s">
        <v>1789</v>
      </c>
      <c r="M35" s="2051" t="s">
        <v>1960</v>
      </c>
      <c r="N35" s="191"/>
    </row>
    <row r="36" ht="257.25" customHeight="1">
      <c r="A36" s="2044" t="s">
        <v>1898</v>
      </c>
      <c r="B36" s="2044" t="s">
        <v>1899</v>
      </c>
      <c r="C36" s="2044" t="s">
        <v>1961</v>
      </c>
      <c r="D36" s="2044" t="s">
        <v>1962</v>
      </c>
      <c r="E36" s="2051"/>
      <c r="F36" s="2051" t="s">
        <v>1963</v>
      </c>
      <c r="G36" s="2048"/>
      <c r="H36" s="2049" t="s">
        <v>1804</v>
      </c>
      <c r="I36" s="2047" t="s">
        <v>1748</v>
      </c>
      <c r="J36" s="2047" t="s">
        <v>1856</v>
      </c>
      <c r="K36" s="2051" t="s">
        <v>1930</v>
      </c>
      <c r="L36" s="2051" t="s">
        <v>1753</v>
      </c>
      <c r="M36" s="2051" t="s">
        <v>1964</v>
      </c>
      <c r="N36" s="191"/>
    </row>
    <row r="37" ht="51.75" customHeight="1">
      <c r="A37" s="2044" t="s">
        <v>1878</v>
      </c>
      <c r="B37" s="2044" t="s">
        <v>640</v>
      </c>
      <c r="C37" s="2044" t="s">
        <v>1961</v>
      </c>
      <c r="D37" s="2044" t="s">
        <v>1962</v>
      </c>
      <c r="E37" s="2051"/>
      <c r="F37" s="2051" t="s">
        <v>1965</v>
      </c>
      <c r="G37" s="2106"/>
      <c r="H37" s="2049" t="s">
        <v>1854</v>
      </c>
      <c r="I37" s="2047" t="s">
        <v>1748</v>
      </c>
      <c r="J37" s="2047" t="s">
        <v>1856</v>
      </c>
      <c r="K37" s="2051"/>
      <c r="L37" s="2051" t="s">
        <v>1855</v>
      </c>
      <c r="M37" s="2051" t="s">
        <v>1966</v>
      </c>
      <c r="N37" s="191"/>
    </row>
    <row r="38" ht="192.75" customHeight="1">
      <c r="A38" s="2044" t="s">
        <v>1898</v>
      </c>
      <c r="B38" s="2044" t="s">
        <v>1899</v>
      </c>
      <c r="C38" s="2044" t="s">
        <v>1961</v>
      </c>
      <c r="D38" s="2044" t="s">
        <v>1962</v>
      </c>
      <c r="E38" s="2051"/>
      <c r="F38" s="2051" t="s">
        <v>1967</v>
      </c>
      <c r="G38" s="2047"/>
      <c r="H38" s="2049" t="s">
        <v>1968</v>
      </c>
      <c r="I38" s="2047" t="s">
        <v>1748</v>
      </c>
      <c r="J38" s="2047" t="s">
        <v>1856</v>
      </c>
      <c r="K38" s="2051" t="s">
        <v>1930</v>
      </c>
      <c r="L38" s="2051" t="s">
        <v>1969</v>
      </c>
      <c r="M38" s="2051" t="s">
        <v>1970</v>
      </c>
      <c r="N38" s="191"/>
    </row>
    <row r="39" ht="192.75" customHeight="1">
      <c r="A39" s="2044" t="s">
        <v>1898</v>
      </c>
      <c r="B39" s="2044" t="s">
        <v>1899</v>
      </c>
      <c r="C39" s="2044" t="s">
        <v>1961</v>
      </c>
      <c r="D39" s="2044" t="s">
        <v>1962</v>
      </c>
      <c r="E39" s="2051"/>
      <c r="F39" s="2051" t="s">
        <v>1971</v>
      </c>
      <c r="G39" s="2047"/>
      <c r="H39" s="2049" t="s">
        <v>1972</v>
      </c>
      <c r="I39" s="2047" t="s">
        <v>1748</v>
      </c>
      <c r="J39" s="2047" t="s">
        <v>1856</v>
      </c>
      <c r="K39" s="2051" t="s">
        <v>1930</v>
      </c>
      <c r="L39" s="2051" t="s">
        <v>1973</v>
      </c>
      <c r="M39" s="2051" t="s">
        <v>1974</v>
      </c>
      <c r="N39" s="191"/>
    </row>
    <row r="40">
      <c r="A40" s="2044" t="s">
        <v>1898</v>
      </c>
      <c r="B40" s="2044" t="s">
        <v>1899</v>
      </c>
      <c r="C40" s="2044" t="s">
        <v>1961</v>
      </c>
      <c r="D40" s="2044" t="s">
        <v>1962</v>
      </c>
      <c r="E40" s="2107"/>
      <c r="F40" s="2044" t="s">
        <v>1975</v>
      </c>
      <c r="G40" s="2047"/>
      <c r="H40" s="2049" t="s">
        <v>1758</v>
      </c>
      <c r="I40" s="2047" t="s">
        <v>1748</v>
      </c>
      <c r="J40" s="2047" t="s">
        <v>1856</v>
      </c>
      <c r="K40" s="2051" t="s">
        <v>1930</v>
      </c>
      <c r="L40" s="2051" t="s">
        <v>1762</v>
      </c>
      <c r="M40" s="2051" t="s">
        <v>1976</v>
      </c>
      <c r="N40" s="191"/>
    </row>
    <row r="41" ht="112.5" customHeight="1">
      <c r="A41" s="2044" t="s">
        <v>1898</v>
      </c>
      <c r="B41" s="2044" t="s">
        <v>1899</v>
      </c>
      <c r="C41" s="2044" t="s">
        <v>1961</v>
      </c>
      <c r="D41" s="2044" t="s">
        <v>1962</v>
      </c>
      <c r="E41" s="2107"/>
      <c r="F41" s="2044" t="s">
        <v>1977</v>
      </c>
      <c r="G41" s="2047"/>
      <c r="H41" s="2049" t="s">
        <v>1758</v>
      </c>
      <c r="I41" s="2047" t="s">
        <v>1748</v>
      </c>
      <c r="J41" s="2047" t="s">
        <v>1856</v>
      </c>
      <c r="K41" s="2051" t="s">
        <v>1930</v>
      </c>
      <c r="L41" s="2051" t="s">
        <v>1762</v>
      </c>
      <c r="M41" s="2051" t="s">
        <v>1978</v>
      </c>
      <c r="N41" s="191"/>
    </row>
    <row r="42" ht="112.5" customHeight="1">
      <c r="A42" s="2044" t="s">
        <v>1898</v>
      </c>
      <c r="B42" s="2044" t="s">
        <v>1899</v>
      </c>
      <c r="C42" s="2044" t="s">
        <v>1961</v>
      </c>
      <c r="D42" s="2044" t="s">
        <v>1962</v>
      </c>
      <c r="E42" s="2107"/>
      <c r="F42" s="2044" t="s">
        <v>1979</v>
      </c>
      <c r="G42" s="2047"/>
      <c r="H42" s="2049" t="s">
        <v>1758</v>
      </c>
      <c r="I42" s="2047" t="s">
        <v>1748</v>
      </c>
      <c r="J42" s="2047" t="s">
        <v>1856</v>
      </c>
      <c r="K42" s="2051" t="s">
        <v>1930</v>
      </c>
      <c r="L42" s="2051" t="s">
        <v>1762</v>
      </c>
      <c r="M42" s="2051" t="s">
        <v>1978</v>
      </c>
      <c r="N42" s="191"/>
    </row>
    <row r="43" ht="112.5" customHeight="1">
      <c r="A43" s="2044" t="s">
        <v>1898</v>
      </c>
      <c r="B43" s="2044" t="s">
        <v>1899</v>
      </c>
      <c r="C43" s="2044" t="s">
        <v>1961</v>
      </c>
      <c r="D43" s="2044" t="s">
        <v>1962</v>
      </c>
      <c r="E43" s="2107"/>
      <c r="F43" s="2044" t="s">
        <v>1980</v>
      </c>
      <c r="G43" s="2047"/>
      <c r="H43" s="2049" t="s">
        <v>1758</v>
      </c>
      <c r="I43" s="2047" t="s">
        <v>1748</v>
      </c>
      <c r="J43" s="2047" t="s">
        <v>1856</v>
      </c>
      <c r="K43" s="2051" t="s">
        <v>1930</v>
      </c>
      <c r="L43" s="2051" t="s">
        <v>1762</v>
      </c>
      <c r="M43" s="2051" t="s">
        <v>1978</v>
      </c>
      <c r="N43" s="191"/>
    </row>
    <row r="44" ht="86.25" customHeight="1">
      <c r="A44" s="2044" t="s">
        <v>1898</v>
      </c>
      <c r="B44" s="2044" t="s">
        <v>1899</v>
      </c>
      <c r="C44" s="2044" t="s">
        <v>1015</v>
      </c>
      <c r="D44" s="2044" t="s">
        <v>1879</v>
      </c>
      <c r="E44" s="2051"/>
      <c r="F44" s="2051" t="s">
        <v>1981</v>
      </c>
      <c r="G44" s="2048"/>
      <c r="H44" s="2049" t="s">
        <v>1836</v>
      </c>
      <c r="I44" s="2047" t="s">
        <v>1828</v>
      </c>
      <c r="J44" s="2047" t="s">
        <v>1856</v>
      </c>
      <c r="K44" s="2051" t="s">
        <v>1930</v>
      </c>
      <c r="L44" s="2051" t="s">
        <v>1837</v>
      </c>
      <c r="M44" s="2051" t="s">
        <v>1982</v>
      </c>
      <c r="N44" s="191"/>
    </row>
    <row r="45" ht="66.0" customHeight="1">
      <c r="A45" s="2044" t="s">
        <v>1898</v>
      </c>
      <c r="B45" s="2044" t="s">
        <v>1899</v>
      </c>
      <c r="C45" s="2044"/>
      <c r="D45" s="2044"/>
      <c r="E45" s="2051"/>
      <c r="F45" s="2051" t="s">
        <v>1983</v>
      </c>
      <c r="G45" s="2048"/>
      <c r="H45" s="2049" t="s">
        <v>1808</v>
      </c>
      <c r="I45" s="2047" t="s">
        <v>1828</v>
      </c>
      <c r="J45" s="2047" t="s">
        <v>1856</v>
      </c>
      <c r="K45" s="2051" t="s">
        <v>1930</v>
      </c>
      <c r="L45" s="2051"/>
      <c r="M45" s="2051" t="s">
        <v>1984</v>
      </c>
      <c r="N45" s="191"/>
    </row>
    <row r="46" ht="84.75" hidden="1" customHeight="1">
      <c r="A46" s="2044" t="s">
        <v>1878</v>
      </c>
      <c r="B46" s="2044" t="s">
        <v>640</v>
      </c>
      <c r="C46" s="2044" t="s">
        <v>1015</v>
      </c>
      <c r="D46" s="2044" t="s">
        <v>1879</v>
      </c>
      <c r="E46" s="2051"/>
      <c r="F46" s="2051" t="s">
        <v>1985</v>
      </c>
      <c r="G46" s="2048"/>
      <c r="H46" s="2049" t="s">
        <v>1836</v>
      </c>
      <c r="I46" s="2047" t="s">
        <v>1828</v>
      </c>
      <c r="J46" s="2047" t="s">
        <v>1881</v>
      </c>
      <c r="K46" s="2051"/>
      <c r="L46" s="2051" t="s">
        <v>1837</v>
      </c>
      <c r="M46" s="2051" t="s">
        <v>1986</v>
      </c>
      <c r="N46" s="191"/>
    </row>
    <row r="47" ht="88.5" hidden="1" customHeight="1">
      <c r="A47" s="2044" t="s">
        <v>1878</v>
      </c>
      <c r="B47" s="2044" t="s">
        <v>640</v>
      </c>
      <c r="C47" s="2044" t="s">
        <v>1015</v>
      </c>
      <c r="D47" s="2044" t="s">
        <v>1879</v>
      </c>
      <c r="E47" s="2051"/>
      <c r="F47" s="2051" t="s">
        <v>1987</v>
      </c>
      <c r="G47" s="2048"/>
      <c r="H47" s="2049" t="s">
        <v>1836</v>
      </c>
      <c r="I47" s="2047" t="s">
        <v>1828</v>
      </c>
      <c r="J47" s="2047" t="s">
        <v>1881</v>
      </c>
      <c r="K47" s="2051"/>
      <c r="L47" s="2051" t="s">
        <v>1837</v>
      </c>
      <c r="M47" s="2051" t="s">
        <v>1988</v>
      </c>
      <c r="N47" s="191"/>
    </row>
    <row r="48" ht="75.0" hidden="1" customHeight="1">
      <c r="A48" s="2044" t="s">
        <v>1878</v>
      </c>
      <c r="B48" s="2044" t="s">
        <v>640</v>
      </c>
      <c r="C48" s="2044" t="s">
        <v>1015</v>
      </c>
      <c r="D48" s="2044" t="s">
        <v>1879</v>
      </c>
      <c r="E48" s="2051"/>
      <c r="F48" s="2051" t="s">
        <v>1989</v>
      </c>
      <c r="G48" s="2048"/>
      <c r="H48" s="2049" t="s">
        <v>1836</v>
      </c>
      <c r="I48" s="2047" t="s">
        <v>1828</v>
      </c>
      <c r="J48" s="2047" t="s">
        <v>1881</v>
      </c>
      <c r="K48" s="2051"/>
      <c r="L48" s="2051" t="s">
        <v>1837</v>
      </c>
      <c r="M48" s="2051" t="s">
        <v>1990</v>
      </c>
      <c r="N48" s="191"/>
    </row>
    <row r="49" ht="66.75" hidden="1" customHeight="1">
      <c r="A49" s="2044" t="s">
        <v>1878</v>
      </c>
      <c r="B49" s="2044" t="s">
        <v>640</v>
      </c>
      <c r="C49" s="2044" t="s">
        <v>1015</v>
      </c>
      <c r="D49" s="2044" t="s">
        <v>1879</v>
      </c>
      <c r="E49" s="2051"/>
      <c r="F49" s="2051" t="s">
        <v>990</v>
      </c>
      <c r="G49" s="2048"/>
      <c r="H49" s="2049" t="s">
        <v>1836</v>
      </c>
      <c r="I49" s="2047" t="s">
        <v>1828</v>
      </c>
      <c r="J49" s="2047" t="s">
        <v>1881</v>
      </c>
      <c r="K49" s="2051"/>
      <c r="L49" s="2051" t="s">
        <v>1837</v>
      </c>
      <c r="M49" s="2051" t="s">
        <v>1986</v>
      </c>
      <c r="N49" s="191"/>
    </row>
    <row r="50" ht="54.0" hidden="1" customHeight="1">
      <c r="A50" s="2044" t="s">
        <v>1878</v>
      </c>
      <c r="B50" s="2044" t="s">
        <v>640</v>
      </c>
      <c r="C50" s="2044" t="s">
        <v>1015</v>
      </c>
      <c r="D50" s="2044" t="s">
        <v>1879</v>
      </c>
      <c r="E50" s="2051"/>
      <c r="F50" s="2051" t="s">
        <v>1991</v>
      </c>
      <c r="G50" s="2048"/>
      <c r="H50" s="2049" t="s">
        <v>1836</v>
      </c>
      <c r="I50" s="2047" t="s">
        <v>1828</v>
      </c>
      <c r="J50" s="2047" t="s">
        <v>1881</v>
      </c>
      <c r="K50" s="2051"/>
      <c r="L50" s="2051" t="s">
        <v>1837</v>
      </c>
      <c r="M50" s="2051" t="s">
        <v>1992</v>
      </c>
      <c r="N50" s="191"/>
    </row>
    <row r="51" ht="84.0" hidden="1" customHeight="1">
      <c r="A51" s="2044" t="s">
        <v>1878</v>
      </c>
      <c r="B51" s="2044" t="s">
        <v>640</v>
      </c>
      <c r="C51" s="2044"/>
      <c r="D51" s="2044"/>
      <c r="E51" s="2051"/>
      <c r="F51" s="2051" t="s">
        <v>1993</v>
      </c>
      <c r="G51" s="2047"/>
      <c r="H51" s="2049" t="s">
        <v>1854</v>
      </c>
      <c r="I51" s="2047" t="s">
        <v>1748</v>
      </c>
      <c r="J51" s="2047" t="s">
        <v>1856</v>
      </c>
      <c r="K51" s="2051"/>
      <c r="L51" s="191"/>
      <c r="M51" s="2051" t="s">
        <v>1994</v>
      </c>
      <c r="N51" s="191"/>
    </row>
    <row r="52" ht="120.0" hidden="1" customHeight="1">
      <c r="A52" s="2044" t="s">
        <v>1878</v>
      </c>
      <c r="B52" s="2044" t="s">
        <v>640</v>
      </c>
      <c r="C52" s="2044"/>
      <c r="D52" s="2044"/>
      <c r="E52" s="2051"/>
      <c r="F52" s="2051" t="s">
        <v>1995</v>
      </c>
      <c r="G52" s="2047"/>
      <c r="H52" s="2049" t="s">
        <v>1858</v>
      </c>
      <c r="I52" s="2047" t="s">
        <v>1748</v>
      </c>
      <c r="J52" s="2047" t="s">
        <v>1856</v>
      </c>
      <c r="K52" s="2051"/>
      <c r="L52" s="191"/>
      <c r="M52" s="2051" t="s">
        <v>1996</v>
      </c>
      <c r="N52" s="191"/>
    </row>
    <row r="53" ht="29.25" hidden="1" customHeight="1">
      <c r="A53" s="2044" t="s">
        <v>1878</v>
      </c>
      <c r="B53" s="2044" t="s">
        <v>640</v>
      </c>
      <c r="C53" s="2044"/>
      <c r="D53" s="2044"/>
      <c r="E53" s="2051"/>
      <c r="F53" s="2051" t="s">
        <v>1997</v>
      </c>
      <c r="G53" s="2047"/>
      <c r="H53" s="2049" t="s">
        <v>1998</v>
      </c>
      <c r="I53" s="2048"/>
      <c r="J53" s="2048"/>
      <c r="K53" s="2051"/>
      <c r="L53" s="191"/>
      <c r="M53" s="2051" t="s">
        <v>1999</v>
      </c>
      <c r="N53" s="191"/>
    </row>
    <row r="54" ht="76.5" hidden="1" customHeight="1">
      <c r="A54" s="2044"/>
      <c r="B54" s="2044" t="s">
        <v>640</v>
      </c>
      <c r="C54" s="2044"/>
      <c r="D54" s="2044"/>
      <c r="E54" s="2051"/>
      <c r="F54" s="2051" t="s">
        <v>2000</v>
      </c>
      <c r="G54" s="2047"/>
      <c r="H54" s="2049" t="s">
        <v>2001</v>
      </c>
      <c r="I54" s="2048"/>
      <c r="J54" s="2048"/>
      <c r="K54" s="2051"/>
      <c r="L54" s="2051" t="s">
        <v>2002</v>
      </c>
      <c r="M54" s="2051"/>
      <c r="N54" s="191"/>
    </row>
    <row r="55" hidden="1">
      <c r="A55" s="2108"/>
      <c r="B55" s="2108"/>
      <c r="C55" s="2108"/>
      <c r="D55" s="2108"/>
      <c r="E55" s="2109"/>
      <c r="F55" s="2109" t="s">
        <v>2003</v>
      </c>
      <c r="G55" s="2110"/>
      <c r="H55" s="2111"/>
      <c r="I55" s="2111"/>
      <c r="J55" s="2111"/>
      <c r="K55" s="2112"/>
      <c r="L55" s="2112"/>
      <c r="M55" s="2112"/>
      <c r="N55" s="2112"/>
    </row>
    <row r="56" hidden="1">
      <c r="A56" s="2113" t="s">
        <v>1898</v>
      </c>
      <c r="B56" s="2113"/>
      <c r="C56" s="2044" t="s">
        <v>1243</v>
      </c>
      <c r="D56" s="2114" t="s">
        <v>1879</v>
      </c>
      <c r="E56" s="2051"/>
      <c r="F56" s="2051" t="s">
        <v>2004</v>
      </c>
      <c r="G56" s="2047" t="s">
        <v>2005</v>
      </c>
      <c r="H56" s="2103"/>
      <c r="I56" s="2048"/>
      <c r="J56" s="2048"/>
      <c r="K56" s="191"/>
      <c r="L56" s="191"/>
      <c r="M56" s="191"/>
      <c r="N56" s="191"/>
    </row>
    <row r="57" hidden="1">
      <c r="A57" s="2113" t="s">
        <v>1898</v>
      </c>
      <c r="B57" s="2113"/>
      <c r="C57" s="2044" t="s">
        <v>1243</v>
      </c>
      <c r="D57" s="2114" t="s">
        <v>1879</v>
      </c>
      <c r="E57" s="2051"/>
      <c r="F57" s="2051" t="s">
        <v>2006</v>
      </c>
      <c r="G57" s="2047" t="s">
        <v>2005</v>
      </c>
      <c r="H57" s="2103"/>
      <c r="I57" s="2048"/>
      <c r="J57" s="2048"/>
      <c r="K57" s="191"/>
      <c r="L57" s="191"/>
      <c r="M57" s="191"/>
      <c r="N57" s="191"/>
    </row>
    <row r="58" hidden="1">
      <c r="A58" s="2113" t="s">
        <v>1878</v>
      </c>
      <c r="B58" s="2113"/>
      <c r="C58" s="2044" t="s">
        <v>1589</v>
      </c>
      <c r="D58" s="2044" t="s">
        <v>1879</v>
      </c>
      <c r="E58" s="2051"/>
      <c r="F58" s="2051" t="s">
        <v>2007</v>
      </c>
      <c r="G58" s="2048"/>
      <c r="H58" s="2103"/>
      <c r="I58" s="2047" t="s">
        <v>1748</v>
      </c>
      <c r="J58" s="2047" t="s">
        <v>1881</v>
      </c>
      <c r="K58" s="191"/>
      <c r="L58" s="191"/>
      <c r="M58" s="191"/>
      <c r="N58" s="191"/>
    </row>
    <row r="59" hidden="1">
      <c r="A59" s="2113" t="s">
        <v>1878</v>
      </c>
      <c r="B59" s="2113"/>
      <c r="C59" s="2044" t="s">
        <v>1589</v>
      </c>
      <c r="D59" s="2044" t="s">
        <v>1879</v>
      </c>
      <c r="E59" s="2051"/>
      <c r="F59" s="2051" t="s">
        <v>2008</v>
      </c>
      <c r="G59" s="2048"/>
      <c r="H59" s="2103"/>
      <c r="I59" s="2047" t="s">
        <v>1748</v>
      </c>
      <c r="J59" s="2047" t="s">
        <v>1881</v>
      </c>
      <c r="K59" s="191"/>
      <c r="L59" s="191"/>
      <c r="M59" s="191"/>
      <c r="N59" s="191"/>
    </row>
    <row r="60" hidden="1">
      <c r="A60" s="2113" t="s">
        <v>1878</v>
      </c>
      <c r="B60" s="2113"/>
      <c r="C60" s="2044" t="s">
        <v>1589</v>
      </c>
      <c r="D60" s="2044" t="s">
        <v>1879</v>
      </c>
      <c r="E60" s="2115"/>
      <c r="F60" s="2115" t="s">
        <v>2009</v>
      </c>
      <c r="G60" s="2048"/>
      <c r="H60" s="2103"/>
      <c r="I60" s="2047" t="s">
        <v>1748</v>
      </c>
      <c r="J60" s="2047" t="s">
        <v>1881</v>
      </c>
      <c r="K60" s="191"/>
      <c r="L60" s="191"/>
      <c r="M60" s="191"/>
      <c r="N60" s="191"/>
    </row>
    <row r="61" hidden="1">
      <c r="A61" s="2113" t="s">
        <v>1878</v>
      </c>
      <c r="B61" s="2113"/>
      <c r="C61" s="2044" t="s">
        <v>1589</v>
      </c>
      <c r="D61" s="2044" t="s">
        <v>1879</v>
      </c>
      <c r="E61" s="2115"/>
      <c r="F61" s="2115" t="s">
        <v>2009</v>
      </c>
      <c r="G61" s="2048"/>
      <c r="H61" s="2103"/>
      <c r="I61" s="2047" t="s">
        <v>1748</v>
      </c>
      <c r="J61" s="2047" t="s">
        <v>1881</v>
      </c>
      <c r="K61" s="191"/>
      <c r="L61" s="191"/>
      <c r="M61" s="191"/>
      <c r="N61" s="191"/>
    </row>
    <row r="62" ht="24.0" hidden="1" customHeight="1">
      <c r="A62" s="2113" t="s">
        <v>1878</v>
      </c>
      <c r="B62" s="2113"/>
      <c r="C62" s="2044"/>
      <c r="D62" s="2044"/>
      <c r="E62" s="2051"/>
      <c r="F62" s="2051" t="s">
        <v>2010</v>
      </c>
      <c r="G62" s="2048"/>
      <c r="H62" s="2103"/>
      <c r="I62" s="2047"/>
      <c r="J62" s="2047"/>
      <c r="K62" s="2051"/>
      <c r="L62" s="2051"/>
      <c r="M62" s="2105" t="s">
        <v>2011</v>
      </c>
      <c r="N62" s="191"/>
    </row>
    <row r="63" ht="21.0" hidden="1" customHeight="1">
      <c r="A63" s="2116"/>
      <c r="B63" s="2116"/>
      <c r="C63" s="2044"/>
      <c r="D63" s="2044"/>
      <c r="E63" s="2051"/>
      <c r="F63" s="2051" t="s">
        <v>2012</v>
      </c>
      <c r="G63" s="2048"/>
      <c r="H63" s="2103"/>
      <c r="I63" s="2047"/>
      <c r="J63" s="2047" t="s">
        <v>2013</v>
      </c>
      <c r="K63" s="2051"/>
      <c r="L63" s="2051"/>
      <c r="M63" s="2051" t="s">
        <v>2014</v>
      </c>
      <c r="N63" s="191"/>
    </row>
    <row r="64" ht="19.5" hidden="1" customHeight="1">
      <c r="A64" s="2113" t="s">
        <v>2015</v>
      </c>
      <c r="B64" s="2113"/>
      <c r="C64" s="2044"/>
      <c r="D64" s="2044"/>
      <c r="E64" s="2051"/>
      <c r="F64" s="2051" t="s">
        <v>2016</v>
      </c>
      <c r="G64" s="2048"/>
      <c r="H64" s="2103"/>
      <c r="I64" s="2047"/>
      <c r="J64" s="2047" t="s">
        <v>2017</v>
      </c>
      <c r="K64" s="191"/>
      <c r="L64" s="191"/>
      <c r="M64" s="191"/>
      <c r="N64" s="191"/>
    </row>
    <row r="65" hidden="1">
      <c r="A65" s="2116"/>
      <c r="B65" s="2116"/>
      <c r="C65" s="2044"/>
      <c r="D65" s="2044"/>
      <c r="E65" s="2051"/>
      <c r="F65" s="2051"/>
      <c r="G65" s="2048"/>
      <c r="H65" s="2103"/>
      <c r="I65" s="2047"/>
      <c r="J65" s="2047"/>
      <c r="K65" s="191"/>
      <c r="L65" s="191"/>
      <c r="M65" s="191"/>
      <c r="N65" s="191"/>
    </row>
    <row r="66" hidden="1">
      <c r="A66" s="2113"/>
      <c r="B66" s="2113"/>
      <c r="C66" s="2114"/>
      <c r="D66" s="2114"/>
      <c r="E66" s="2051"/>
      <c r="F66" s="2051"/>
      <c r="G66" s="2048"/>
      <c r="H66" s="2103"/>
      <c r="I66" s="2047"/>
      <c r="J66" s="2047"/>
      <c r="K66" s="191"/>
      <c r="L66" s="191"/>
      <c r="M66" s="191"/>
      <c r="N66" s="191"/>
    </row>
    <row r="67" hidden="1">
      <c r="A67" s="2113"/>
      <c r="B67" s="2113"/>
      <c r="C67" s="2114"/>
      <c r="D67" s="2114"/>
      <c r="E67" s="2051"/>
      <c r="F67" s="2051"/>
      <c r="G67" s="2048"/>
      <c r="H67" s="2103"/>
      <c r="I67" s="2048"/>
      <c r="J67" s="2048"/>
      <c r="K67" s="2051"/>
      <c r="L67" s="2051"/>
      <c r="M67" s="2051"/>
      <c r="N67" s="191"/>
    </row>
    <row r="68" hidden="1">
      <c r="A68" s="2113"/>
      <c r="B68" s="2113"/>
      <c r="C68" s="2114"/>
      <c r="D68" s="2114"/>
      <c r="E68" s="2051"/>
      <c r="F68" s="2051"/>
      <c r="G68" s="2047"/>
      <c r="H68" s="2049"/>
      <c r="I68" s="2047"/>
      <c r="J68" s="2047"/>
      <c r="K68" s="2051"/>
      <c r="L68" s="2051"/>
      <c r="M68" s="2051"/>
      <c r="N68" s="191"/>
    </row>
    <row r="69" hidden="1">
      <c r="A69" s="2113"/>
      <c r="B69" s="2113"/>
      <c r="C69" s="2114"/>
      <c r="D69" s="2114"/>
      <c r="E69" s="2051"/>
      <c r="F69" s="2051"/>
      <c r="G69" s="2047"/>
      <c r="H69" s="2049"/>
      <c r="I69" s="2047"/>
      <c r="J69" s="2047"/>
      <c r="K69" s="2051"/>
      <c r="L69" s="2051"/>
      <c r="M69" s="2051"/>
      <c r="N69" s="191"/>
    </row>
    <row r="70" hidden="1">
      <c r="A70" s="2113"/>
      <c r="B70" s="2113"/>
      <c r="C70" s="2114"/>
      <c r="D70" s="2114"/>
      <c r="E70" s="2051"/>
      <c r="F70" s="2051"/>
      <c r="G70" s="2048"/>
      <c r="H70" s="2103"/>
      <c r="I70" s="2048"/>
      <c r="J70" s="2048"/>
      <c r="K70" s="191"/>
      <c r="L70" s="191"/>
      <c r="M70" s="191"/>
      <c r="N70" s="191"/>
    </row>
    <row r="71" hidden="1">
      <c r="A71" s="2113"/>
      <c r="B71" s="2113"/>
      <c r="C71" s="2114"/>
      <c r="D71" s="2114"/>
      <c r="E71" s="2051"/>
      <c r="F71" s="2051"/>
      <c r="G71" s="2048"/>
      <c r="H71" s="2103"/>
      <c r="I71" s="2048"/>
      <c r="J71" s="2048"/>
      <c r="K71" s="191"/>
      <c r="L71" s="191"/>
      <c r="M71" s="191"/>
      <c r="N71" s="191"/>
    </row>
    <row r="72" hidden="1">
      <c r="A72" s="2113"/>
      <c r="B72" s="2113"/>
      <c r="C72" s="2114"/>
      <c r="D72" s="2044"/>
      <c r="E72" s="2051"/>
      <c r="F72" s="2051"/>
      <c r="G72" s="2047"/>
      <c r="H72" s="2103"/>
      <c r="I72" s="2048"/>
      <c r="J72" s="2048"/>
      <c r="K72" s="191"/>
      <c r="L72" s="191"/>
      <c r="M72" s="191"/>
      <c r="N72" s="191"/>
    </row>
    <row r="73" hidden="1">
      <c r="A73" s="2116"/>
      <c r="B73" s="2116"/>
      <c r="C73" s="2044"/>
      <c r="D73" s="2044"/>
      <c r="E73" s="191"/>
      <c r="F73" s="191"/>
      <c r="G73" s="2048"/>
      <c r="H73" s="2103"/>
      <c r="I73" s="2048"/>
      <c r="J73" s="2048"/>
      <c r="K73" s="191"/>
      <c r="L73" s="191"/>
      <c r="M73" s="191"/>
      <c r="N73" s="191"/>
    </row>
    <row r="74" hidden="1">
      <c r="A74" s="2116"/>
      <c r="B74" s="2116"/>
      <c r="C74" s="2044"/>
      <c r="D74" s="2044"/>
      <c r="E74" s="191"/>
      <c r="F74" s="191"/>
      <c r="G74" s="2048"/>
      <c r="H74" s="2103"/>
      <c r="I74" s="2048"/>
      <c r="J74" s="2048"/>
      <c r="K74" s="191"/>
      <c r="L74" s="191"/>
      <c r="M74" s="191"/>
      <c r="N74" s="191"/>
    </row>
    <row r="75" hidden="1">
      <c r="A75" s="2116"/>
      <c r="B75" s="2116"/>
      <c r="C75" s="2044"/>
      <c r="D75" s="2044"/>
      <c r="E75" s="191"/>
      <c r="F75" s="191"/>
      <c r="G75" s="2048"/>
      <c r="H75" s="2103"/>
      <c r="I75" s="2048"/>
      <c r="J75" s="2048"/>
      <c r="K75" s="191"/>
      <c r="L75" s="191"/>
      <c r="M75" s="191"/>
      <c r="N75" s="191"/>
    </row>
    <row r="76" hidden="1">
      <c r="A76" s="2116"/>
      <c r="B76" s="2116"/>
      <c r="C76" s="2044"/>
      <c r="D76" s="2044"/>
      <c r="E76" s="191"/>
      <c r="F76" s="191"/>
      <c r="G76" s="2048"/>
      <c r="H76" s="2103"/>
      <c r="I76" s="2048"/>
      <c r="J76" s="2048"/>
      <c r="K76" s="191"/>
      <c r="L76" s="191"/>
      <c r="M76" s="191"/>
      <c r="N76" s="191"/>
    </row>
    <row r="77" hidden="1">
      <c r="A77" s="2113"/>
      <c r="B77" s="2113"/>
      <c r="C77" s="2044"/>
      <c r="D77" s="2044"/>
      <c r="E77" s="2051"/>
      <c r="F77" s="2051"/>
      <c r="G77" s="2048"/>
      <c r="H77" s="2103"/>
      <c r="I77" s="2047"/>
      <c r="J77" s="2047"/>
      <c r="K77" s="191"/>
      <c r="L77" s="191"/>
      <c r="M77" s="191"/>
      <c r="N77" s="191"/>
    </row>
    <row r="78" hidden="1">
      <c r="A78" s="2113"/>
      <c r="B78" s="2113"/>
      <c r="C78" s="2044"/>
      <c r="D78" s="2044"/>
      <c r="E78" s="2051"/>
      <c r="F78" s="2051"/>
      <c r="G78" s="2048"/>
      <c r="H78" s="2103"/>
      <c r="I78" s="2047"/>
      <c r="J78" s="2047"/>
      <c r="K78" s="191"/>
      <c r="L78" s="191"/>
      <c r="M78" s="191"/>
      <c r="N78" s="191"/>
    </row>
    <row r="79" ht="103.5" hidden="1" customHeight="1">
      <c r="A79" s="2113"/>
      <c r="B79" s="2113"/>
      <c r="C79" s="2044"/>
      <c r="D79" s="2044"/>
      <c r="E79" s="2051"/>
      <c r="F79" s="2051"/>
      <c r="G79" s="2048"/>
      <c r="H79" s="2049"/>
      <c r="I79" s="2048"/>
      <c r="J79" s="2047"/>
      <c r="K79" s="2051"/>
      <c r="L79" s="2051"/>
      <c r="M79" s="2051"/>
      <c r="N79" s="191"/>
    </row>
    <row r="80" ht="27.75" hidden="1" customHeight="1">
      <c r="A80" s="2113"/>
      <c r="B80" s="2113"/>
      <c r="C80" s="2044"/>
      <c r="D80" s="2044"/>
      <c r="E80" s="2051"/>
      <c r="F80" s="2051"/>
      <c r="G80" s="2047"/>
      <c r="H80" s="2049"/>
      <c r="I80" s="2048"/>
      <c r="J80" s="2047"/>
      <c r="K80" s="2051"/>
      <c r="L80" s="2051"/>
      <c r="M80" s="2051"/>
      <c r="N80" s="191"/>
    </row>
    <row r="81" ht="66.75" hidden="1" customHeight="1">
      <c r="A81" s="2113"/>
      <c r="B81" s="2113"/>
      <c r="C81" s="2044"/>
      <c r="D81" s="2044"/>
      <c r="E81" s="2051"/>
      <c r="F81" s="2051"/>
      <c r="G81" s="2048"/>
      <c r="H81" s="2049"/>
      <c r="I81" s="2047"/>
      <c r="J81" s="2047"/>
      <c r="K81" s="2051"/>
      <c r="L81" s="2051"/>
      <c r="M81" s="2051"/>
      <c r="N81" s="191"/>
    </row>
    <row r="82" hidden="1">
      <c r="A82" s="2116"/>
      <c r="B82" s="2116"/>
      <c r="C82" s="2044"/>
      <c r="D82" s="2044"/>
      <c r="E82" s="2051"/>
      <c r="F82" s="2051"/>
      <c r="G82" s="2048"/>
      <c r="H82" s="2103"/>
      <c r="I82" s="2047"/>
      <c r="J82" s="2047"/>
      <c r="K82" s="191"/>
      <c r="L82" s="191"/>
      <c r="M82" s="191"/>
      <c r="N82" s="191"/>
    </row>
    <row r="83" hidden="1">
      <c r="A83" s="2116"/>
      <c r="B83" s="2116"/>
      <c r="C83" s="2044"/>
      <c r="D83" s="2044"/>
      <c r="E83" s="2051"/>
      <c r="F83" s="2051"/>
      <c r="G83" s="2048"/>
      <c r="H83" s="2103"/>
      <c r="I83" s="2048"/>
      <c r="J83" s="2048"/>
      <c r="K83" s="191"/>
      <c r="L83" s="191"/>
      <c r="M83" s="191"/>
      <c r="N83" s="191"/>
    </row>
    <row r="84" hidden="1">
      <c r="A84" s="2116"/>
      <c r="B84" s="2116"/>
      <c r="C84" s="2044"/>
      <c r="D84" s="2044"/>
      <c r="E84" s="2051"/>
      <c r="F84" s="2051"/>
      <c r="G84" s="2048"/>
      <c r="H84" s="2103"/>
      <c r="I84" s="2047"/>
      <c r="J84" s="2047"/>
      <c r="K84" s="191"/>
      <c r="L84" s="191"/>
      <c r="M84" s="191"/>
      <c r="N84" s="191"/>
    </row>
    <row r="85" hidden="1">
      <c r="A85" s="2116"/>
      <c r="B85" s="2116"/>
      <c r="C85" s="2107"/>
      <c r="D85" s="2107"/>
      <c r="E85" s="2051"/>
      <c r="F85" s="2051"/>
      <c r="G85" s="2048"/>
      <c r="H85" s="2103"/>
      <c r="I85" s="2048"/>
      <c r="J85" s="2048"/>
      <c r="K85" s="191"/>
      <c r="L85" s="191"/>
      <c r="M85" s="191"/>
      <c r="N85" s="191"/>
    </row>
    <row r="86" hidden="1">
      <c r="A86" s="2116"/>
      <c r="B86" s="2116"/>
      <c r="C86" s="2044"/>
      <c r="D86" s="2044"/>
      <c r="E86" s="2051"/>
      <c r="F86" s="2051"/>
      <c r="G86" s="2048"/>
      <c r="H86" s="2103"/>
      <c r="I86" s="2048"/>
      <c r="J86" s="2048"/>
      <c r="K86" s="191"/>
      <c r="L86" s="191"/>
      <c r="M86" s="191"/>
      <c r="N86" s="191"/>
    </row>
    <row r="87" hidden="1">
      <c r="A87" s="2116"/>
      <c r="B87" s="2116"/>
      <c r="C87" s="2044"/>
      <c r="D87" s="2044"/>
      <c r="E87" s="2051"/>
      <c r="F87" s="2051"/>
      <c r="G87" s="2048"/>
      <c r="H87" s="2103"/>
      <c r="I87" s="2047"/>
      <c r="J87" s="2047"/>
      <c r="K87" s="2051"/>
      <c r="L87" s="2051"/>
      <c r="M87" s="2051"/>
      <c r="N87" s="191"/>
    </row>
    <row r="88" hidden="1">
      <c r="A88" s="2113"/>
      <c r="B88" s="2113"/>
      <c r="C88" s="2044"/>
      <c r="D88" s="2044"/>
      <c r="E88" s="191"/>
      <c r="F88" s="191"/>
      <c r="G88" s="2048"/>
      <c r="H88" s="2103"/>
      <c r="I88" s="2048"/>
      <c r="J88" s="2048"/>
      <c r="K88" s="191"/>
      <c r="L88" s="191"/>
      <c r="M88" s="191"/>
      <c r="N88" s="191"/>
    </row>
    <row r="89" hidden="1">
      <c r="A89" s="2116"/>
      <c r="B89" s="2116"/>
      <c r="C89" s="2044"/>
      <c r="D89" s="2044"/>
      <c r="E89" s="191"/>
      <c r="F89" s="191"/>
      <c r="G89" s="2048"/>
      <c r="H89" s="2103"/>
      <c r="I89" s="2048"/>
      <c r="J89" s="2048"/>
      <c r="K89" s="2051"/>
      <c r="L89" s="2051"/>
      <c r="M89" s="2051"/>
      <c r="N89" s="191"/>
    </row>
    <row r="90" hidden="1">
      <c r="A90" s="2116"/>
      <c r="B90" s="2116"/>
      <c r="C90" s="2107"/>
      <c r="D90" s="2107"/>
      <c r="E90" s="191"/>
      <c r="F90" s="191"/>
      <c r="G90" s="2048"/>
      <c r="H90" s="2103"/>
      <c r="I90" s="2048"/>
      <c r="J90" s="2048"/>
      <c r="K90" s="2051"/>
      <c r="L90" s="2051"/>
      <c r="M90" s="2051"/>
      <c r="N90" s="191"/>
    </row>
    <row r="91" hidden="1">
      <c r="A91" s="2116"/>
      <c r="B91" s="2116"/>
      <c r="C91" s="2107"/>
      <c r="D91" s="2107"/>
      <c r="E91" s="191"/>
      <c r="F91" s="191"/>
      <c r="G91" s="2048"/>
      <c r="H91" s="2103"/>
      <c r="I91" s="2048"/>
      <c r="J91" s="2048"/>
      <c r="K91" s="191"/>
      <c r="L91" s="191"/>
      <c r="M91" s="191"/>
      <c r="N91" s="191"/>
    </row>
    <row r="92" hidden="1">
      <c r="A92" s="2116"/>
      <c r="B92" s="2116"/>
      <c r="C92" s="2107"/>
      <c r="D92" s="2107"/>
      <c r="E92" s="191"/>
      <c r="F92" s="191"/>
      <c r="G92" s="2048"/>
      <c r="H92" s="2103"/>
      <c r="I92" s="2048"/>
      <c r="J92" s="2048"/>
      <c r="K92" s="191"/>
      <c r="L92" s="191"/>
      <c r="M92" s="191"/>
      <c r="N92" s="191"/>
    </row>
    <row r="93" hidden="1">
      <c r="A93" s="2113"/>
      <c r="B93" s="2113"/>
      <c r="C93" s="2107"/>
      <c r="D93" s="2107"/>
      <c r="E93" s="191"/>
      <c r="F93" s="191"/>
      <c r="G93" s="2048"/>
      <c r="H93" s="2103"/>
      <c r="I93" s="2048"/>
      <c r="J93" s="2048"/>
      <c r="K93" s="191"/>
      <c r="L93" s="191"/>
      <c r="M93" s="191"/>
      <c r="N93" s="191"/>
    </row>
    <row r="94" hidden="1">
      <c r="A94" s="2113"/>
      <c r="B94" s="2113"/>
      <c r="C94" s="2114"/>
      <c r="D94" s="2114"/>
      <c r="E94" s="191"/>
      <c r="F94" s="191"/>
      <c r="G94" s="2048"/>
      <c r="H94" s="2103"/>
      <c r="I94" s="2048"/>
      <c r="J94" s="2048"/>
      <c r="K94" s="191"/>
      <c r="L94" s="191"/>
      <c r="M94" s="191"/>
      <c r="N94" s="191"/>
    </row>
    <row r="95" hidden="1">
      <c r="A95" s="2113"/>
      <c r="B95" s="2113"/>
      <c r="C95" s="2114"/>
      <c r="D95" s="2114"/>
      <c r="E95" s="2051"/>
      <c r="F95" s="2051"/>
      <c r="G95" s="2048"/>
      <c r="H95" s="2103"/>
      <c r="I95" s="2048"/>
      <c r="J95" s="2048"/>
      <c r="K95" s="191"/>
      <c r="L95" s="191"/>
      <c r="M95" s="191"/>
      <c r="N95" s="191"/>
    </row>
    <row r="96" hidden="1">
      <c r="A96" s="2113"/>
      <c r="B96" s="2113"/>
      <c r="C96" s="2114"/>
      <c r="D96" s="2114"/>
      <c r="E96" s="191"/>
      <c r="F96" s="191"/>
      <c r="G96" s="2048"/>
      <c r="H96" s="2103"/>
      <c r="I96" s="2048"/>
      <c r="J96" s="2048"/>
      <c r="K96" s="191"/>
      <c r="L96" s="191"/>
      <c r="M96" s="191"/>
      <c r="N96" s="191"/>
    </row>
    <row r="97" hidden="1">
      <c r="A97" s="2113"/>
      <c r="B97" s="2113"/>
      <c r="C97" s="2114"/>
      <c r="D97" s="2114"/>
      <c r="E97" s="191"/>
      <c r="F97" s="191"/>
      <c r="G97" s="2048"/>
      <c r="H97" s="2103"/>
      <c r="I97" s="2048"/>
      <c r="J97" s="2048"/>
      <c r="K97" s="191"/>
      <c r="L97" s="191"/>
      <c r="M97" s="191"/>
      <c r="N97" s="191"/>
    </row>
    <row r="98" hidden="1">
      <c r="A98" s="2116"/>
      <c r="B98" s="2116"/>
      <c r="C98" s="2107"/>
      <c r="D98" s="2114"/>
      <c r="E98" s="2051"/>
      <c r="F98" s="2051"/>
      <c r="G98" s="2048"/>
      <c r="H98" s="2103"/>
      <c r="I98" s="2048"/>
      <c r="J98" s="2048"/>
      <c r="K98" s="191"/>
      <c r="L98" s="191"/>
      <c r="M98" s="191"/>
      <c r="N98" s="191"/>
    </row>
    <row r="99" hidden="1">
      <c r="A99" s="2113"/>
      <c r="B99" s="2113"/>
      <c r="C99" s="2114"/>
      <c r="D99" s="2114"/>
      <c r="E99" s="191"/>
      <c r="F99" s="191"/>
      <c r="G99" s="2048"/>
      <c r="H99" s="2103"/>
      <c r="I99" s="2048"/>
      <c r="J99" s="2048"/>
      <c r="K99" s="191"/>
      <c r="L99" s="191"/>
      <c r="M99" s="191"/>
      <c r="N99" s="191"/>
    </row>
    <row r="100" hidden="1">
      <c r="A100" s="2113"/>
      <c r="B100" s="2113"/>
      <c r="C100" s="2114"/>
      <c r="D100" s="2114"/>
      <c r="E100" s="2051"/>
      <c r="F100" s="2051"/>
      <c r="G100" s="2048"/>
      <c r="H100" s="2103"/>
      <c r="I100" s="2048"/>
      <c r="J100" s="2048"/>
      <c r="K100" s="2051"/>
      <c r="L100" s="2051"/>
      <c r="M100" s="2051"/>
      <c r="N100" s="191"/>
    </row>
    <row r="101" hidden="1">
      <c r="A101" s="2113"/>
      <c r="B101" s="2113"/>
      <c r="C101" s="2044"/>
      <c r="D101" s="2044"/>
      <c r="E101" s="191"/>
      <c r="F101" s="191"/>
      <c r="G101" s="2048"/>
      <c r="H101" s="2103"/>
      <c r="I101" s="2048"/>
      <c r="J101" s="2048"/>
      <c r="K101" s="2051"/>
      <c r="L101" s="2051"/>
      <c r="M101" s="2051"/>
      <c r="N101" s="191"/>
    </row>
    <row r="102" hidden="1">
      <c r="A102" s="2113"/>
      <c r="B102" s="2113"/>
      <c r="C102" s="2044"/>
      <c r="D102" s="2044"/>
      <c r="E102" s="191"/>
      <c r="F102" s="191"/>
      <c r="G102" s="2048"/>
      <c r="H102" s="2103"/>
      <c r="I102" s="2048"/>
      <c r="J102" s="2048"/>
      <c r="K102" s="2051"/>
      <c r="L102" s="2051"/>
      <c r="M102" s="2051"/>
      <c r="N102" s="191"/>
    </row>
    <row r="103" hidden="1">
      <c r="A103" s="2116"/>
      <c r="B103" s="2116"/>
      <c r="C103" s="2044"/>
      <c r="D103" s="2044"/>
      <c r="E103" s="191"/>
      <c r="F103" s="191"/>
      <c r="G103" s="2048"/>
      <c r="H103" s="2103"/>
      <c r="I103" s="2048"/>
      <c r="J103" s="2048"/>
      <c r="K103" s="2051"/>
      <c r="L103" s="2051"/>
      <c r="M103" s="2051"/>
      <c r="N103" s="191"/>
    </row>
    <row r="104" hidden="1">
      <c r="A104" s="2113"/>
      <c r="B104" s="2113"/>
      <c r="C104" s="2044"/>
      <c r="D104" s="2044"/>
      <c r="E104" s="191"/>
      <c r="F104" s="191"/>
      <c r="G104" s="2048"/>
      <c r="H104" s="2103"/>
      <c r="I104" s="2048"/>
      <c r="J104" s="2048"/>
      <c r="K104" s="191"/>
      <c r="L104" s="191"/>
      <c r="M104" s="191"/>
      <c r="N104" s="191"/>
    </row>
    <row r="105" hidden="1">
      <c r="A105" s="2113"/>
      <c r="B105" s="2113"/>
      <c r="C105" s="2107"/>
      <c r="D105" s="2107"/>
      <c r="E105" s="191"/>
      <c r="F105" s="191"/>
      <c r="G105" s="2048"/>
      <c r="H105" s="2103"/>
      <c r="I105" s="2048"/>
      <c r="J105" s="2048"/>
      <c r="K105" s="191"/>
      <c r="L105" s="191"/>
      <c r="M105" s="191"/>
      <c r="N105" s="191"/>
    </row>
    <row r="106" hidden="1">
      <c r="A106" s="2116"/>
      <c r="B106" s="2116"/>
      <c r="C106" s="2107"/>
      <c r="D106" s="2107"/>
      <c r="E106" s="191"/>
      <c r="F106" s="191"/>
      <c r="G106" s="2048"/>
      <c r="H106" s="2103"/>
      <c r="I106" s="2048"/>
      <c r="J106" s="2048"/>
      <c r="K106" s="191"/>
      <c r="L106" s="191"/>
      <c r="M106" s="191"/>
      <c r="N106" s="191"/>
    </row>
    <row r="107" hidden="1">
      <c r="A107" s="191"/>
      <c r="B107" s="191"/>
      <c r="C107" s="191"/>
      <c r="D107" s="191"/>
      <c r="E107" s="191"/>
      <c r="F107" s="191"/>
      <c r="G107" s="2048"/>
      <c r="H107" s="2103"/>
      <c r="I107" s="2048"/>
      <c r="J107" s="2048"/>
      <c r="K107" s="191"/>
      <c r="L107" s="191"/>
      <c r="M107" s="191"/>
      <c r="N107" s="191"/>
    </row>
    <row r="108" hidden="1">
      <c r="A108" s="191"/>
      <c r="B108" s="191"/>
      <c r="C108" s="191"/>
      <c r="D108" s="191"/>
      <c r="E108" s="191"/>
      <c r="F108" s="191"/>
      <c r="G108" s="2048"/>
      <c r="H108" s="2103"/>
      <c r="I108" s="2048"/>
      <c r="J108" s="2048"/>
      <c r="K108" s="191"/>
      <c r="L108" s="191"/>
      <c r="M108" s="191"/>
      <c r="N108" s="191"/>
    </row>
    <row r="109" hidden="1">
      <c r="A109" s="191"/>
      <c r="B109" s="191"/>
      <c r="C109" s="191"/>
      <c r="D109" s="191"/>
      <c r="E109" s="191"/>
      <c r="F109" s="191"/>
      <c r="G109" s="2048"/>
      <c r="H109" s="2103"/>
      <c r="I109" s="2048"/>
      <c r="J109" s="2048"/>
      <c r="K109" s="191"/>
      <c r="L109" s="191"/>
      <c r="M109" s="191"/>
      <c r="N109" s="191"/>
    </row>
    <row r="110" hidden="1">
      <c r="A110" s="191"/>
      <c r="B110" s="191"/>
      <c r="C110" s="191"/>
      <c r="D110" s="191"/>
      <c r="E110" s="191"/>
      <c r="F110" s="191"/>
      <c r="G110" s="2048"/>
      <c r="H110" s="2103"/>
      <c r="I110" s="2048"/>
      <c r="J110" s="2048"/>
      <c r="K110" s="191"/>
      <c r="L110" s="191"/>
      <c r="M110" s="191"/>
      <c r="N110" s="191"/>
    </row>
    <row r="111" hidden="1">
      <c r="A111" s="191"/>
      <c r="B111" s="191"/>
      <c r="C111" s="191"/>
      <c r="D111" s="191"/>
      <c r="E111" s="191"/>
      <c r="F111" s="191"/>
      <c r="G111" s="2048"/>
      <c r="H111" s="2103"/>
      <c r="I111" s="2048"/>
      <c r="J111" s="2048"/>
      <c r="K111" s="191"/>
      <c r="L111" s="191"/>
      <c r="M111" s="191"/>
      <c r="N111" s="191"/>
    </row>
    <row r="112" hidden="1">
      <c r="A112" s="191"/>
      <c r="B112" s="191"/>
      <c r="C112" s="191"/>
      <c r="D112" s="191"/>
      <c r="E112" s="191"/>
      <c r="F112" s="191"/>
      <c r="G112" s="2048"/>
      <c r="H112" s="2103"/>
      <c r="I112" s="2048"/>
      <c r="J112" s="2048"/>
      <c r="K112" s="191"/>
      <c r="L112" s="191"/>
      <c r="M112" s="191"/>
      <c r="N112" s="191"/>
    </row>
    <row r="113" hidden="1">
      <c r="A113" s="191"/>
      <c r="B113" s="191"/>
      <c r="C113" s="191"/>
      <c r="D113" s="191"/>
      <c r="E113" s="191"/>
      <c r="F113" s="191"/>
      <c r="G113" s="2048"/>
      <c r="H113" s="2103"/>
      <c r="I113" s="2048"/>
      <c r="J113" s="2048"/>
      <c r="K113" s="191"/>
      <c r="L113" s="191"/>
      <c r="M113" s="191"/>
      <c r="N113" s="191"/>
    </row>
    <row r="114" hidden="1">
      <c r="A114" s="191"/>
      <c r="B114" s="191"/>
      <c r="C114" s="191"/>
      <c r="D114" s="191"/>
      <c r="E114" s="191"/>
      <c r="F114" s="191"/>
      <c r="G114" s="2048"/>
      <c r="H114" s="2103"/>
      <c r="I114" s="2048"/>
      <c r="J114" s="2048"/>
      <c r="K114" s="191"/>
      <c r="L114" s="191"/>
      <c r="M114" s="191"/>
      <c r="N114" s="191"/>
    </row>
    <row r="115" hidden="1">
      <c r="A115" s="191"/>
      <c r="B115" s="191"/>
      <c r="C115" s="191"/>
      <c r="D115" s="191"/>
      <c r="E115" s="191"/>
      <c r="F115" s="191"/>
      <c r="G115" s="2048"/>
      <c r="H115" s="2103"/>
      <c r="I115" s="2048"/>
      <c r="J115" s="2048"/>
      <c r="K115" s="191"/>
      <c r="L115" s="191"/>
      <c r="M115" s="191"/>
      <c r="N115" s="191"/>
    </row>
    <row r="116" hidden="1">
      <c r="A116" s="191"/>
      <c r="B116" s="191"/>
      <c r="C116" s="191"/>
      <c r="D116" s="191"/>
      <c r="E116" s="191"/>
      <c r="F116" s="191"/>
      <c r="G116" s="2048"/>
      <c r="H116" s="2103"/>
      <c r="I116" s="2048"/>
      <c r="J116" s="2048"/>
      <c r="K116" s="191"/>
      <c r="L116" s="191"/>
      <c r="M116" s="191"/>
      <c r="N116" s="191"/>
    </row>
    <row r="117" hidden="1">
      <c r="A117" s="191"/>
      <c r="B117" s="191"/>
      <c r="C117" s="191"/>
      <c r="D117" s="191"/>
      <c r="E117" s="191"/>
      <c r="F117" s="191"/>
      <c r="G117" s="2048"/>
      <c r="H117" s="2103"/>
      <c r="I117" s="2048"/>
      <c r="J117" s="2048"/>
      <c r="K117" s="191"/>
      <c r="L117" s="191"/>
      <c r="M117" s="191"/>
      <c r="N117" s="191"/>
    </row>
    <row r="118" hidden="1">
      <c r="A118" s="191"/>
      <c r="B118" s="191"/>
      <c r="C118" s="191"/>
      <c r="D118" s="191"/>
      <c r="E118" s="191"/>
      <c r="F118" s="191"/>
      <c r="G118" s="2048"/>
      <c r="H118" s="2103"/>
      <c r="I118" s="2048"/>
      <c r="J118" s="2048"/>
      <c r="K118" s="191"/>
      <c r="L118" s="191"/>
      <c r="M118" s="191"/>
      <c r="N118" s="191"/>
    </row>
    <row r="119" hidden="1">
      <c r="A119" s="191"/>
      <c r="B119" s="191"/>
      <c r="C119" s="191"/>
      <c r="D119" s="191"/>
      <c r="E119" s="191"/>
      <c r="F119" s="191"/>
      <c r="G119" s="2048"/>
      <c r="H119" s="2103"/>
      <c r="I119" s="2048"/>
      <c r="J119" s="2048"/>
      <c r="K119" s="191"/>
      <c r="L119" s="191"/>
      <c r="M119" s="191"/>
      <c r="N119" s="191"/>
    </row>
    <row r="120" hidden="1">
      <c r="A120" s="191"/>
      <c r="B120" s="191"/>
      <c r="C120" s="191"/>
      <c r="D120" s="191"/>
      <c r="E120" s="191"/>
      <c r="F120" s="191"/>
      <c r="G120" s="2048"/>
      <c r="H120" s="2103"/>
      <c r="I120" s="2048"/>
      <c r="J120" s="2048"/>
      <c r="K120" s="191"/>
      <c r="L120" s="191"/>
      <c r="M120" s="191"/>
      <c r="N120" s="191"/>
    </row>
    <row r="121" hidden="1">
      <c r="A121" s="191"/>
      <c r="B121" s="191"/>
      <c r="C121" s="191"/>
      <c r="D121" s="191"/>
      <c r="E121" s="191"/>
      <c r="F121" s="191"/>
      <c r="G121" s="2048"/>
      <c r="H121" s="2103"/>
      <c r="I121" s="2048"/>
      <c r="J121" s="2048"/>
      <c r="K121" s="191"/>
      <c r="L121" s="191"/>
      <c r="M121" s="191"/>
      <c r="N121" s="191"/>
    </row>
    <row r="122" hidden="1">
      <c r="A122" s="191"/>
      <c r="B122" s="191"/>
      <c r="C122" s="191"/>
      <c r="D122" s="191"/>
      <c r="E122" s="191"/>
      <c r="F122" s="191"/>
      <c r="G122" s="2048"/>
      <c r="H122" s="2103"/>
      <c r="I122" s="2048"/>
      <c r="J122" s="2048"/>
      <c r="K122" s="191"/>
      <c r="L122" s="191"/>
      <c r="M122" s="191"/>
      <c r="N122" s="191"/>
    </row>
    <row r="123" hidden="1">
      <c r="A123" s="191"/>
      <c r="B123" s="191"/>
      <c r="C123" s="191"/>
      <c r="D123" s="191"/>
      <c r="E123" s="191"/>
      <c r="F123" s="191"/>
      <c r="G123" s="2048"/>
      <c r="H123" s="2103"/>
      <c r="I123" s="2048"/>
      <c r="J123" s="2048"/>
      <c r="K123" s="191"/>
      <c r="L123" s="191"/>
      <c r="M123" s="191"/>
      <c r="N123" s="191"/>
    </row>
    <row r="124" hidden="1">
      <c r="A124" s="191"/>
      <c r="B124" s="191"/>
      <c r="C124" s="191"/>
      <c r="D124" s="191"/>
      <c r="E124" s="191"/>
      <c r="F124" s="191"/>
      <c r="G124" s="2048"/>
      <c r="H124" s="2103"/>
      <c r="I124" s="2048"/>
      <c r="J124" s="2048"/>
      <c r="K124" s="191"/>
      <c r="L124" s="191"/>
      <c r="M124" s="191"/>
      <c r="N124" s="191"/>
    </row>
    <row r="125" hidden="1">
      <c r="A125" s="191"/>
      <c r="B125" s="191"/>
      <c r="C125" s="191"/>
      <c r="D125" s="191"/>
      <c r="E125" s="191"/>
      <c r="F125" s="191"/>
      <c r="G125" s="2048"/>
      <c r="H125" s="2103"/>
      <c r="I125" s="2048"/>
      <c r="J125" s="2048"/>
      <c r="K125" s="191"/>
      <c r="L125" s="191"/>
      <c r="M125" s="191"/>
      <c r="N125" s="191"/>
    </row>
    <row r="126" hidden="1">
      <c r="A126" s="191"/>
      <c r="B126" s="191"/>
      <c r="C126" s="191"/>
      <c r="D126" s="191"/>
      <c r="E126" s="191"/>
      <c r="F126" s="191"/>
      <c r="G126" s="2048"/>
      <c r="H126" s="2103"/>
      <c r="I126" s="2048"/>
      <c r="J126" s="2048"/>
      <c r="K126" s="191"/>
      <c r="L126" s="191"/>
      <c r="M126" s="191"/>
      <c r="N126" s="191"/>
    </row>
    <row r="127" hidden="1">
      <c r="A127" s="191"/>
      <c r="B127" s="191"/>
      <c r="C127" s="191"/>
      <c r="D127" s="191"/>
      <c r="E127" s="191"/>
      <c r="F127" s="191"/>
      <c r="G127" s="2048"/>
      <c r="H127" s="2103"/>
      <c r="I127" s="2048"/>
      <c r="J127" s="2048"/>
      <c r="K127" s="191"/>
      <c r="L127" s="191"/>
      <c r="M127" s="191"/>
      <c r="N127" s="191"/>
    </row>
    <row r="128" hidden="1">
      <c r="A128" s="191"/>
      <c r="B128" s="191"/>
      <c r="C128" s="191"/>
      <c r="D128" s="191"/>
      <c r="E128" s="191"/>
      <c r="F128" s="191"/>
      <c r="G128" s="2048"/>
      <c r="H128" s="2103"/>
      <c r="I128" s="2048"/>
      <c r="J128" s="2048"/>
      <c r="K128" s="191"/>
      <c r="L128" s="191"/>
      <c r="M128" s="191"/>
      <c r="N128" s="191"/>
    </row>
    <row r="129" hidden="1">
      <c r="A129" s="191"/>
      <c r="B129" s="191"/>
      <c r="C129" s="191"/>
      <c r="D129" s="191"/>
      <c r="E129" s="191"/>
      <c r="F129" s="191"/>
      <c r="G129" s="2048"/>
      <c r="H129" s="2103"/>
      <c r="I129" s="2048"/>
      <c r="J129" s="2048"/>
      <c r="K129" s="191"/>
      <c r="L129" s="191"/>
      <c r="M129" s="191"/>
      <c r="N129" s="191"/>
    </row>
    <row r="130" hidden="1">
      <c r="A130" s="191"/>
      <c r="B130" s="191"/>
      <c r="C130" s="191"/>
      <c r="D130" s="191"/>
      <c r="E130" s="191"/>
      <c r="F130" s="191"/>
      <c r="G130" s="2048"/>
      <c r="H130" s="2103"/>
      <c r="I130" s="2048"/>
      <c r="J130" s="2048"/>
      <c r="K130" s="191"/>
      <c r="L130" s="191"/>
      <c r="M130" s="191"/>
      <c r="N130" s="191"/>
    </row>
    <row r="131" hidden="1">
      <c r="A131" s="191"/>
      <c r="B131" s="191"/>
      <c r="C131" s="191"/>
      <c r="D131" s="191"/>
      <c r="E131" s="191"/>
      <c r="F131" s="191"/>
      <c r="G131" s="2048"/>
      <c r="H131" s="2103"/>
      <c r="I131" s="2048"/>
      <c r="J131" s="2048"/>
      <c r="K131" s="191"/>
      <c r="L131" s="191"/>
      <c r="M131" s="191"/>
      <c r="N131" s="191"/>
    </row>
    <row r="132" hidden="1">
      <c r="A132" s="191"/>
      <c r="B132" s="191"/>
      <c r="C132" s="191"/>
      <c r="D132" s="191"/>
      <c r="E132" s="191"/>
      <c r="F132" s="191"/>
      <c r="G132" s="2048"/>
      <c r="H132" s="2103"/>
      <c r="I132" s="2048"/>
      <c r="J132" s="2048"/>
      <c r="K132" s="191"/>
      <c r="L132" s="191"/>
      <c r="M132" s="191"/>
      <c r="N132" s="191"/>
    </row>
    <row r="133" hidden="1">
      <c r="A133" s="191"/>
      <c r="B133" s="191"/>
      <c r="C133" s="191"/>
      <c r="D133" s="191"/>
      <c r="E133" s="191"/>
      <c r="F133" s="191"/>
      <c r="G133" s="2048"/>
      <c r="H133" s="2103"/>
      <c r="I133" s="2048"/>
      <c r="J133" s="2048"/>
      <c r="K133" s="191"/>
      <c r="L133" s="191"/>
      <c r="M133" s="191"/>
      <c r="N133" s="191"/>
    </row>
    <row r="134" hidden="1">
      <c r="A134" s="191"/>
      <c r="B134" s="191"/>
      <c r="C134" s="191"/>
      <c r="D134" s="191"/>
      <c r="E134" s="191"/>
      <c r="F134" s="191"/>
      <c r="G134" s="2048"/>
      <c r="H134" s="2103"/>
      <c r="I134" s="2048"/>
      <c r="J134" s="2048"/>
      <c r="K134" s="191"/>
      <c r="L134" s="191"/>
      <c r="M134" s="191"/>
      <c r="N134" s="191"/>
    </row>
    <row r="135" hidden="1">
      <c r="A135" s="191"/>
      <c r="B135" s="191"/>
      <c r="C135" s="191"/>
      <c r="D135" s="191"/>
      <c r="E135" s="191"/>
      <c r="F135" s="191"/>
      <c r="G135" s="2048"/>
      <c r="H135" s="2103"/>
      <c r="I135" s="2048"/>
      <c r="J135" s="2048"/>
      <c r="K135" s="191"/>
      <c r="L135" s="191"/>
      <c r="M135" s="191"/>
      <c r="N135" s="191"/>
    </row>
    <row r="136" hidden="1">
      <c r="A136" s="191"/>
      <c r="B136" s="191"/>
      <c r="C136" s="191"/>
      <c r="D136" s="191"/>
      <c r="E136" s="191"/>
      <c r="F136" s="191"/>
      <c r="G136" s="2048"/>
      <c r="H136" s="2103"/>
      <c r="I136" s="2048"/>
      <c r="J136" s="2048"/>
      <c r="K136" s="191"/>
      <c r="L136" s="191"/>
      <c r="M136" s="191"/>
      <c r="N136" s="191"/>
    </row>
    <row r="137" hidden="1">
      <c r="A137" s="191"/>
      <c r="B137" s="191"/>
      <c r="C137" s="191"/>
      <c r="D137" s="191"/>
      <c r="E137" s="191"/>
      <c r="F137" s="191"/>
      <c r="G137" s="2048"/>
      <c r="H137" s="2103"/>
      <c r="I137" s="2048"/>
      <c r="J137" s="2048"/>
      <c r="K137" s="191"/>
      <c r="L137" s="191"/>
      <c r="M137" s="191"/>
      <c r="N137" s="191"/>
    </row>
    <row r="138" hidden="1">
      <c r="A138" s="191"/>
      <c r="B138" s="191"/>
      <c r="C138" s="191"/>
      <c r="D138" s="191"/>
      <c r="E138" s="191"/>
      <c r="F138" s="191"/>
      <c r="G138" s="2048"/>
      <c r="H138" s="2103"/>
      <c r="I138" s="2048"/>
      <c r="J138" s="2048"/>
      <c r="K138" s="191"/>
      <c r="L138" s="191"/>
      <c r="M138" s="191"/>
      <c r="N138" s="191"/>
    </row>
    <row r="139" hidden="1">
      <c r="A139" s="191"/>
      <c r="B139" s="191"/>
      <c r="C139" s="191"/>
      <c r="D139" s="191"/>
      <c r="E139" s="191"/>
      <c r="F139" s="191"/>
      <c r="G139" s="2048"/>
      <c r="H139" s="2103"/>
      <c r="I139" s="2048"/>
      <c r="J139" s="2048"/>
      <c r="K139" s="191"/>
      <c r="L139" s="191"/>
      <c r="M139" s="191"/>
      <c r="N139" s="191"/>
    </row>
    <row r="140" hidden="1">
      <c r="A140" s="191"/>
      <c r="B140" s="191"/>
      <c r="C140" s="191"/>
      <c r="D140" s="191"/>
      <c r="E140" s="191"/>
      <c r="F140" s="191"/>
      <c r="G140" s="2048"/>
      <c r="H140" s="2103"/>
      <c r="I140" s="2048"/>
      <c r="J140" s="2048"/>
      <c r="K140" s="191"/>
      <c r="L140" s="191"/>
      <c r="M140" s="191"/>
      <c r="N140" s="191"/>
    </row>
    <row r="141" hidden="1">
      <c r="A141" s="191"/>
      <c r="B141" s="191"/>
      <c r="C141" s="191"/>
      <c r="D141" s="191"/>
      <c r="E141" s="191"/>
      <c r="F141" s="191"/>
      <c r="G141" s="2048"/>
      <c r="H141" s="2103"/>
      <c r="I141" s="2048"/>
      <c r="J141" s="2048"/>
      <c r="K141" s="191"/>
      <c r="L141" s="191"/>
      <c r="M141" s="191"/>
      <c r="N141" s="191"/>
    </row>
    <row r="142" hidden="1">
      <c r="A142" s="191"/>
      <c r="B142" s="191"/>
      <c r="C142" s="191"/>
      <c r="D142" s="191"/>
      <c r="E142" s="191"/>
      <c r="F142" s="191"/>
      <c r="G142" s="2048"/>
      <c r="H142" s="2103"/>
      <c r="I142" s="2048"/>
      <c r="J142" s="2048"/>
      <c r="K142" s="191"/>
      <c r="L142" s="191"/>
      <c r="M142" s="191"/>
      <c r="N142" s="191"/>
    </row>
    <row r="143" hidden="1">
      <c r="A143" s="191"/>
      <c r="B143" s="191"/>
      <c r="C143" s="191"/>
      <c r="D143" s="191"/>
      <c r="E143" s="191"/>
      <c r="F143" s="191"/>
      <c r="G143" s="2048"/>
      <c r="H143" s="2103"/>
      <c r="I143" s="2048"/>
      <c r="J143" s="2048"/>
      <c r="K143" s="191"/>
      <c r="L143" s="191"/>
      <c r="M143" s="191"/>
      <c r="N143" s="191"/>
    </row>
    <row r="144" hidden="1">
      <c r="A144" s="191"/>
      <c r="B144" s="191"/>
      <c r="C144" s="191"/>
      <c r="D144" s="191"/>
      <c r="E144" s="191"/>
      <c r="F144" s="191"/>
      <c r="G144" s="2048"/>
      <c r="H144" s="2103"/>
      <c r="I144" s="2048"/>
      <c r="J144" s="2048"/>
      <c r="K144" s="191"/>
      <c r="L144" s="191"/>
      <c r="M144" s="191"/>
      <c r="N144" s="191"/>
    </row>
    <row r="145" hidden="1">
      <c r="A145" s="191"/>
      <c r="B145" s="191"/>
      <c r="C145" s="191"/>
      <c r="D145" s="191"/>
      <c r="E145" s="191"/>
      <c r="F145" s="191"/>
      <c r="G145" s="2048"/>
      <c r="H145" s="2103"/>
      <c r="I145" s="2048"/>
      <c r="J145" s="2048"/>
      <c r="K145" s="191"/>
      <c r="L145" s="191"/>
      <c r="M145" s="191"/>
      <c r="N145" s="191"/>
    </row>
    <row r="146" hidden="1">
      <c r="A146" s="191"/>
      <c r="B146" s="191"/>
      <c r="C146" s="191"/>
      <c r="D146" s="191"/>
      <c r="E146" s="191"/>
      <c r="F146" s="191"/>
      <c r="G146" s="2048"/>
      <c r="H146" s="2103"/>
      <c r="I146" s="2048"/>
      <c r="J146" s="2048"/>
      <c r="K146" s="191"/>
      <c r="L146" s="191"/>
      <c r="M146" s="191"/>
      <c r="N146" s="191"/>
    </row>
    <row r="147" hidden="1">
      <c r="A147" s="191"/>
      <c r="B147" s="191"/>
      <c r="C147" s="191"/>
      <c r="D147" s="191"/>
      <c r="E147" s="191"/>
      <c r="F147" s="191"/>
      <c r="G147" s="2048"/>
      <c r="H147" s="2103"/>
      <c r="I147" s="2048"/>
      <c r="J147" s="2048"/>
      <c r="K147" s="191"/>
      <c r="L147" s="191"/>
      <c r="M147" s="191"/>
      <c r="N147" s="191"/>
    </row>
    <row r="148" hidden="1">
      <c r="A148" s="191"/>
      <c r="B148" s="191"/>
      <c r="C148" s="191"/>
      <c r="D148" s="191"/>
      <c r="E148" s="191"/>
      <c r="F148" s="191"/>
      <c r="G148" s="2048"/>
      <c r="H148" s="2103"/>
      <c r="I148" s="2048"/>
      <c r="J148" s="2048"/>
      <c r="K148" s="191"/>
      <c r="L148" s="191"/>
      <c r="M148" s="191"/>
      <c r="N148" s="191"/>
    </row>
    <row r="149" hidden="1">
      <c r="A149" s="191"/>
      <c r="B149" s="191"/>
      <c r="C149" s="191"/>
      <c r="D149" s="191"/>
      <c r="E149" s="191"/>
      <c r="F149" s="191"/>
      <c r="G149" s="2048"/>
      <c r="H149" s="2103"/>
      <c r="I149" s="2048"/>
      <c r="J149" s="2048"/>
      <c r="K149" s="191"/>
      <c r="L149" s="191"/>
      <c r="M149" s="191"/>
      <c r="N149" s="191"/>
    </row>
    <row r="150" hidden="1">
      <c r="A150" s="191"/>
      <c r="B150" s="191"/>
      <c r="C150" s="191"/>
      <c r="D150" s="191"/>
      <c r="E150" s="191"/>
      <c r="F150" s="191"/>
      <c r="G150" s="2048"/>
      <c r="H150" s="2103"/>
      <c r="I150" s="2048"/>
      <c r="J150" s="2048"/>
      <c r="K150" s="191"/>
      <c r="L150" s="191"/>
      <c r="M150" s="191"/>
      <c r="N150" s="191"/>
    </row>
    <row r="151" hidden="1">
      <c r="A151" s="191"/>
      <c r="B151" s="191"/>
      <c r="C151" s="191"/>
      <c r="D151" s="191"/>
      <c r="E151" s="191"/>
      <c r="F151" s="191"/>
      <c r="G151" s="2048"/>
      <c r="H151" s="2103"/>
      <c r="I151" s="2048"/>
      <c r="J151" s="2048"/>
      <c r="K151" s="191"/>
      <c r="L151" s="191"/>
      <c r="M151" s="191"/>
      <c r="N151" s="191"/>
    </row>
    <row r="152" hidden="1">
      <c r="A152" s="191"/>
      <c r="B152" s="191"/>
      <c r="C152" s="191"/>
      <c r="D152" s="191"/>
      <c r="E152" s="191"/>
      <c r="F152" s="191"/>
      <c r="G152" s="2048"/>
      <c r="H152" s="2103"/>
      <c r="I152" s="2048"/>
      <c r="J152" s="2048"/>
      <c r="K152" s="191"/>
      <c r="L152" s="191"/>
      <c r="M152" s="191"/>
      <c r="N152" s="191"/>
    </row>
    <row r="153" hidden="1">
      <c r="A153" s="191"/>
      <c r="B153" s="191"/>
      <c r="C153" s="191"/>
      <c r="D153" s="191"/>
      <c r="E153" s="191"/>
      <c r="F153" s="191"/>
      <c r="G153" s="2048"/>
      <c r="H153" s="2103"/>
      <c r="I153" s="2048"/>
      <c r="J153" s="2048"/>
      <c r="K153" s="191"/>
      <c r="L153" s="191"/>
      <c r="M153" s="191"/>
      <c r="N153" s="191"/>
    </row>
    <row r="154" hidden="1">
      <c r="A154" s="191"/>
      <c r="B154" s="191"/>
      <c r="C154" s="191"/>
      <c r="D154" s="191"/>
      <c r="E154" s="191"/>
      <c r="F154" s="191"/>
      <c r="G154" s="2048"/>
      <c r="H154" s="2103"/>
      <c r="I154" s="2048"/>
      <c r="J154" s="2048"/>
      <c r="K154" s="191"/>
      <c r="L154" s="191"/>
      <c r="M154" s="191"/>
      <c r="N154" s="191"/>
    </row>
    <row r="155" hidden="1">
      <c r="A155" s="191"/>
      <c r="B155" s="191"/>
      <c r="C155" s="191"/>
      <c r="D155" s="191"/>
      <c r="E155" s="191"/>
      <c r="F155" s="191"/>
      <c r="G155" s="2048"/>
      <c r="H155" s="2103"/>
      <c r="I155" s="2048"/>
      <c r="J155" s="2048"/>
      <c r="K155" s="191"/>
      <c r="L155" s="191"/>
      <c r="M155" s="191"/>
      <c r="N155" s="191"/>
    </row>
    <row r="156" hidden="1">
      <c r="A156" s="191"/>
      <c r="B156" s="191"/>
      <c r="C156" s="191"/>
      <c r="D156" s="191"/>
      <c r="E156" s="191"/>
      <c r="F156" s="191"/>
      <c r="G156" s="2048"/>
      <c r="H156" s="2103"/>
      <c r="I156" s="2048"/>
      <c r="J156" s="2048"/>
      <c r="K156" s="191"/>
      <c r="L156" s="191"/>
      <c r="M156" s="191"/>
      <c r="N156" s="191"/>
    </row>
    <row r="157" hidden="1">
      <c r="A157" s="191"/>
      <c r="B157" s="191"/>
      <c r="C157" s="191"/>
      <c r="D157" s="191"/>
      <c r="E157" s="191"/>
      <c r="F157" s="191"/>
      <c r="G157" s="2048"/>
      <c r="H157" s="2103"/>
      <c r="I157" s="2048"/>
      <c r="J157" s="2048"/>
      <c r="K157" s="191"/>
      <c r="L157" s="191"/>
      <c r="M157" s="191"/>
      <c r="N157" s="191"/>
    </row>
    <row r="158" hidden="1">
      <c r="A158" s="191"/>
      <c r="B158" s="191"/>
      <c r="C158" s="191"/>
      <c r="D158" s="191"/>
      <c r="E158" s="191"/>
      <c r="F158" s="191"/>
      <c r="G158" s="2048"/>
      <c r="H158" s="2103"/>
      <c r="I158" s="2048"/>
      <c r="J158" s="2048"/>
      <c r="K158" s="191"/>
      <c r="L158" s="191"/>
      <c r="M158" s="191"/>
      <c r="N158" s="191"/>
    </row>
    <row r="159" hidden="1">
      <c r="A159" s="191"/>
      <c r="B159" s="191"/>
      <c r="C159" s="191"/>
      <c r="D159" s="191"/>
      <c r="E159" s="191"/>
      <c r="F159" s="191"/>
      <c r="G159" s="2048"/>
      <c r="H159" s="2103"/>
      <c r="I159" s="2048"/>
      <c r="J159" s="2048"/>
      <c r="K159" s="191"/>
      <c r="L159" s="191"/>
      <c r="M159" s="191"/>
      <c r="N159" s="191"/>
    </row>
    <row r="160" hidden="1">
      <c r="A160" s="191"/>
      <c r="B160" s="191"/>
      <c r="C160" s="191"/>
      <c r="D160" s="191"/>
      <c r="E160" s="191"/>
      <c r="F160" s="191"/>
      <c r="G160" s="2048"/>
      <c r="H160" s="2103"/>
      <c r="I160" s="2048"/>
      <c r="J160" s="2048"/>
      <c r="K160" s="191"/>
      <c r="L160" s="191"/>
      <c r="M160" s="191"/>
      <c r="N160" s="191"/>
    </row>
    <row r="161" hidden="1">
      <c r="A161" s="191"/>
      <c r="B161" s="191"/>
      <c r="C161" s="191"/>
      <c r="D161" s="191"/>
      <c r="E161" s="191"/>
      <c r="F161" s="191"/>
      <c r="G161" s="2048"/>
      <c r="H161" s="2103"/>
      <c r="I161" s="2048"/>
      <c r="J161" s="2048"/>
      <c r="K161" s="191"/>
      <c r="L161" s="191"/>
      <c r="M161" s="191"/>
      <c r="N161" s="191"/>
    </row>
    <row r="162" hidden="1">
      <c r="A162" s="191"/>
      <c r="B162" s="191"/>
      <c r="C162" s="191"/>
      <c r="D162" s="191"/>
      <c r="E162" s="191"/>
      <c r="F162" s="191"/>
      <c r="G162" s="2048"/>
      <c r="H162" s="2103"/>
      <c r="I162" s="2048"/>
      <c r="J162" s="2048"/>
      <c r="K162" s="191"/>
      <c r="L162" s="191"/>
      <c r="M162" s="191"/>
      <c r="N162" s="191"/>
    </row>
    <row r="163" hidden="1">
      <c r="A163" s="191"/>
      <c r="B163" s="191"/>
      <c r="C163" s="191"/>
      <c r="D163" s="191"/>
      <c r="E163" s="191"/>
      <c r="F163" s="191"/>
      <c r="G163" s="2048"/>
      <c r="H163" s="2103"/>
      <c r="I163" s="2048"/>
      <c r="J163" s="2048"/>
      <c r="K163" s="191"/>
      <c r="L163" s="191"/>
      <c r="M163" s="191"/>
      <c r="N163" s="191"/>
    </row>
    <row r="164" hidden="1">
      <c r="A164" s="191"/>
      <c r="B164" s="191"/>
      <c r="C164" s="191"/>
      <c r="D164" s="191"/>
      <c r="E164" s="191"/>
      <c r="F164" s="191"/>
      <c r="G164" s="2048"/>
      <c r="H164" s="2103"/>
      <c r="I164" s="2048"/>
      <c r="J164" s="2048"/>
      <c r="K164" s="191"/>
      <c r="L164" s="191"/>
      <c r="M164" s="191"/>
      <c r="N164" s="191"/>
    </row>
    <row r="165" hidden="1">
      <c r="A165" s="191"/>
      <c r="B165" s="191"/>
      <c r="C165" s="191"/>
      <c r="D165" s="191"/>
      <c r="E165" s="191"/>
      <c r="F165" s="191"/>
      <c r="G165" s="2048"/>
      <c r="H165" s="2103"/>
      <c r="I165" s="2048"/>
      <c r="J165" s="2048"/>
      <c r="K165" s="191"/>
      <c r="L165" s="191"/>
      <c r="M165" s="191"/>
      <c r="N165" s="191"/>
    </row>
    <row r="166" hidden="1">
      <c r="A166" s="191"/>
      <c r="B166" s="191"/>
      <c r="C166" s="191"/>
      <c r="D166" s="191"/>
      <c r="E166" s="191"/>
      <c r="F166" s="191"/>
      <c r="G166" s="2048"/>
      <c r="H166" s="2103"/>
      <c r="I166" s="2048"/>
      <c r="J166" s="2048"/>
      <c r="K166" s="191"/>
      <c r="L166" s="191"/>
      <c r="M166" s="191"/>
      <c r="N166" s="191"/>
    </row>
    <row r="167" hidden="1">
      <c r="A167" s="191"/>
      <c r="B167" s="191"/>
      <c r="C167" s="191"/>
      <c r="D167" s="191"/>
      <c r="E167" s="191"/>
      <c r="F167" s="191"/>
      <c r="G167" s="2048"/>
      <c r="H167" s="2103"/>
      <c r="I167" s="2048"/>
      <c r="J167" s="2048"/>
      <c r="K167" s="191"/>
      <c r="L167" s="191"/>
      <c r="M167" s="191"/>
      <c r="N167" s="191"/>
    </row>
    <row r="168" hidden="1">
      <c r="A168" s="191"/>
      <c r="B168" s="191"/>
      <c r="C168" s="191"/>
      <c r="D168" s="191"/>
      <c r="E168" s="191"/>
      <c r="F168" s="191"/>
      <c r="G168" s="2048"/>
      <c r="H168" s="2103"/>
      <c r="I168" s="2048"/>
      <c r="J168" s="2048"/>
      <c r="K168" s="191"/>
      <c r="L168" s="191"/>
      <c r="M168" s="191"/>
      <c r="N168" s="191"/>
    </row>
    <row r="169" hidden="1">
      <c r="A169" s="191"/>
      <c r="B169" s="191"/>
      <c r="C169" s="191"/>
      <c r="D169" s="191"/>
      <c r="E169" s="191"/>
      <c r="F169" s="191"/>
      <c r="G169" s="2048"/>
      <c r="H169" s="2103"/>
      <c r="I169" s="2048"/>
      <c r="J169" s="2048"/>
      <c r="K169" s="191"/>
      <c r="L169" s="191"/>
      <c r="M169" s="191"/>
      <c r="N169" s="191"/>
    </row>
    <row r="170" hidden="1">
      <c r="A170" s="191"/>
      <c r="B170" s="191"/>
      <c r="C170" s="191"/>
      <c r="D170" s="191"/>
      <c r="E170" s="191"/>
      <c r="F170" s="191"/>
      <c r="G170" s="2048"/>
      <c r="H170" s="2103"/>
      <c r="I170" s="2048"/>
      <c r="J170" s="2048"/>
      <c r="K170" s="191"/>
      <c r="L170" s="191"/>
      <c r="M170" s="191"/>
      <c r="N170" s="191"/>
    </row>
    <row r="171" hidden="1">
      <c r="A171" s="191"/>
      <c r="B171" s="191"/>
      <c r="C171" s="191"/>
      <c r="D171" s="191"/>
      <c r="E171" s="191"/>
      <c r="F171" s="191"/>
      <c r="G171" s="2048"/>
      <c r="H171" s="2103"/>
      <c r="I171" s="2048"/>
      <c r="J171" s="2048"/>
      <c r="K171" s="191"/>
      <c r="L171" s="191"/>
      <c r="M171" s="191"/>
      <c r="N171" s="191"/>
    </row>
    <row r="172" hidden="1">
      <c r="A172" s="191"/>
      <c r="B172" s="191"/>
      <c r="C172" s="191"/>
      <c r="D172" s="191"/>
      <c r="E172" s="191"/>
      <c r="F172" s="191"/>
      <c r="G172" s="2048"/>
      <c r="H172" s="2103"/>
      <c r="I172" s="2048"/>
      <c r="J172" s="2048"/>
      <c r="K172" s="191"/>
      <c r="L172" s="191"/>
      <c r="M172" s="191"/>
      <c r="N172" s="191"/>
    </row>
    <row r="173" hidden="1">
      <c r="A173" s="191"/>
      <c r="B173" s="191"/>
      <c r="C173" s="191"/>
      <c r="D173" s="191"/>
      <c r="E173" s="191"/>
      <c r="F173" s="191"/>
      <c r="G173" s="2048"/>
      <c r="H173" s="2103"/>
      <c r="I173" s="2048"/>
      <c r="J173" s="2048"/>
      <c r="K173" s="191"/>
      <c r="L173" s="191"/>
      <c r="M173" s="191"/>
      <c r="N173" s="191"/>
    </row>
    <row r="174" hidden="1">
      <c r="A174" s="191"/>
      <c r="B174" s="191"/>
      <c r="C174" s="191"/>
      <c r="D174" s="191"/>
      <c r="E174" s="191"/>
      <c r="F174" s="191"/>
      <c r="G174" s="2048"/>
      <c r="H174" s="2103"/>
      <c r="I174" s="2048"/>
      <c r="J174" s="2048"/>
      <c r="K174" s="191"/>
      <c r="L174" s="191"/>
      <c r="M174" s="191"/>
      <c r="N174" s="191"/>
    </row>
    <row r="175" hidden="1">
      <c r="A175" s="191"/>
      <c r="B175" s="191"/>
      <c r="C175" s="191"/>
      <c r="D175" s="191"/>
      <c r="E175" s="191"/>
      <c r="F175" s="191"/>
      <c r="G175" s="2048"/>
      <c r="H175" s="2103"/>
      <c r="I175" s="2048"/>
      <c r="J175" s="2048"/>
      <c r="K175" s="191"/>
      <c r="L175" s="191"/>
      <c r="M175" s="191"/>
      <c r="N175" s="191"/>
    </row>
    <row r="176" hidden="1">
      <c r="A176" s="191"/>
      <c r="B176" s="191"/>
      <c r="C176" s="191"/>
      <c r="D176" s="191"/>
      <c r="E176" s="191"/>
      <c r="F176" s="191"/>
      <c r="G176" s="2048"/>
      <c r="H176" s="2103"/>
      <c r="I176" s="2048"/>
      <c r="J176" s="2048"/>
      <c r="K176" s="191"/>
      <c r="L176" s="191"/>
      <c r="M176" s="191"/>
      <c r="N176" s="191"/>
    </row>
    <row r="177" hidden="1">
      <c r="A177" s="191"/>
      <c r="B177" s="191"/>
      <c r="C177" s="191"/>
      <c r="D177" s="191"/>
      <c r="E177" s="191"/>
      <c r="F177" s="191"/>
      <c r="G177" s="2048"/>
      <c r="H177" s="2103"/>
      <c r="I177" s="2048"/>
      <c r="J177" s="2048"/>
      <c r="K177" s="191"/>
      <c r="L177" s="191"/>
      <c r="M177" s="191"/>
      <c r="N177" s="191"/>
    </row>
    <row r="178" hidden="1">
      <c r="A178" s="191"/>
      <c r="B178" s="191"/>
      <c r="C178" s="191"/>
      <c r="D178" s="191"/>
      <c r="E178" s="191"/>
      <c r="F178" s="191"/>
      <c r="G178" s="2048"/>
      <c r="H178" s="2103"/>
      <c r="I178" s="2048"/>
      <c r="J178" s="2048"/>
      <c r="K178" s="191"/>
      <c r="L178" s="191"/>
      <c r="M178" s="191"/>
      <c r="N178" s="191"/>
    </row>
    <row r="179" hidden="1">
      <c r="A179" s="191"/>
      <c r="B179" s="191"/>
      <c r="C179" s="191"/>
      <c r="D179" s="191"/>
      <c r="E179" s="191"/>
      <c r="F179" s="191"/>
      <c r="G179" s="2048"/>
      <c r="H179" s="2103"/>
      <c r="I179" s="2048"/>
      <c r="J179" s="2048"/>
      <c r="K179" s="191"/>
      <c r="L179" s="191"/>
      <c r="M179" s="191"/>
      <c r="N179" s="191"/>
    </row>
    <row r="180" hidden="1">
      <c r="A180" s="191"/>
      <c r="B180" s="191"/>
      <c r="C180" s="191"/>
      <c r="D180" s="191"/>
      <c r="E180" s="191"/>
      <c r="F180" s="191"/>
      <c r="G180" s="2048"/>
      <c r="H180" s="2103"/>
      <c r="I180" s="2048"/>
      <c r="J180" s="2048"/>
      <c r="K180" s="191"/>
      <c r="L180" s="191"/>
      <c r="M180" s="191"/>
      <c r="N180" s="191"/>
    </row>
    <row r="181" hidden="1">
      <c r="A181" s="191"/>
      <c r="B181" s="191"/>
      <c r="C181" s="191"/>
      <c r="D181" s="191"/>
      <c r="E181" s="191"/>
      <c r="F181" s="191"/>
      <c r="G181" s="2048"/>
      <c r="H181" s="2103"/>
      <c r="I181" s="2048"/>
      <c r="J181" s="2048"/>
      <c r="K181" s="191"/>
      <c r="L181" s="191"/>
      <c r="M181" s="191"/>
      <c r="N181" s="191"/>
    </row>
    <row r="182" hidden="1">
      <c r="A182" s="191"/>
      <c r="B182" s="191"/>
      <c r="C182" s="191"/>
      <c r="D182" s="191"/>
      <c r="E182" s="191"/>
      <c r="F182" s="191"/>
      <c r="G182" s="2048"/>
      <c r="H182" s="2103"/>
      <c r="I182" s="2048"/>
      <c r="J182" s="2048"/>
      <c r="K182" s="191"/>
      <c r="L182" s="191"/>
      <c r="M182" s="191"/>
      <c r="N182" s="191"/>
    </row>
    <row r="183" hidden="1">
      <c r="A183" s="191"/>
      <c r="B183" s="191"/>
      <c r="C183" s="191"/>
      <c r="D183" s="191"/>
      <c r="E183" s="191"/>
      <c r="F183" s="191"/>
      <c r="G183" s="2048"/>
      <c r="H183" s="2103"/>
      <c r="I183" s="2048"/>
      <c r="J183" s="2048"/>
      <c r="K183" s="191"/>
      <c r="L183" s="191"/>
      <c r="M183" s="191"/>
      <c r="N183" s="191"/>
    </row>
    <row r="184" hidden="1">
      <c r="A184" s="191"/>
      <c r="B184" s="191"/>
      <c r="C184" s="191"/>
      <c r="D184" s="191"/>
      <c r="E184" s="191"/>
      <c r="F184" s="191"/>
      <c r="G184" s="2048"/>
      <c r="H184" s="2103"/>
      <c r="I184" s="2048"/>
      <c r="J184" s="2048"/>
      <c r="K184" s="191"/>
      <c r="L184" s="191"/>
      <c r="M184" s="191"/>
      <c r="N184" s="191"/>
    </row>
    <row r="185" hidden="1">
      <c r="A185" s="191"/>
      <c r="B185" s="191"/>
      <c r="C185" s="191"/>
      <c r="D185" s="191"/>
      <c r="E185" s="191"/>
      <c r="F185" s="191"/>
      <c r="G185" s="2048"/>
      <c r="H185" s="2103"/>
      <c r="I185" s="2048"/>
      <c r="J185" s="2048"/>
      <c r="K185" s="191"/>
      <c r="L185" s="191"/>
      <c r="M185" s="191"/>
      <c r="N185" s="191"/>
    </row>
    <row r="186" hidden="1">
      <c r="A186" s="191"/>
      <c r="B186" s="191"/>
      <c r="C186" s="191"/>
      <c r="D186" s="191"/>
      <c r="E186" s="191"/>
      <c r="F186" s="191"/>
      <c r="G186" s="2048"/>
      <c r="H186" s="2103"/>
      <c r="I186" s="2048"/>
      <c r="J186" s="2048"/>
      <c r="K186" s="191"/>
      <c r="L186" s="191"/>
      <c r="M186" s="191"/>
      <c r="N186" s="191"/>
    </row>
    <row r="187" hidden="1">
      <c r="A187" s="191"/>
      <c r="B187" s="191"/>
      <c r="C187" s="191"/>
      <c r="D187" s="191"/>
      <c r="E187" s="191"/>
      <c r="F187" s="191"/>
      <c r="G187" s="2048"/>
      <c r="H187" s="2103"/>
      <c r="I187" s="2048"/>
      <c r="J187" s="2048"/>
      <c r="K187" s="191"/>
      <c r="L187" s="191"/>
      <c r="M187" s="191"/>
      <c r="N187" s="191"/>
    </row>
    <row r="188" hidden="1">
      <c r="A188" s="191"/>
      <c r="B188" s="191"/>
      <c r="C188" s="191"/>
      <c r="D188" s="191"/>
      <c r="E188" s="191"/>
      <c r="F188" s="191"/>
      <c r="G188" s="2048"/>
      <c r="H188" s="2103"/>
      <c r="I188" s="2048"/>
      <c r="J188" s="2048"/>
      <c r="K188" s="191"/>
      <c r="L188" s="191"/>
      <c r="M188" s="191"/>
      <c r="N188" s="191"/>
    </row>
    <row r="189" hidden="1">
      <c r="A189" s="191"/>
      <c r="B189" s="191"/>
      <c r="C189" s="191"/>
      <c r="D189" s="191"/>
      <c r="E189" s="191"/>
      <c r="F189" s="191"/>
      <c r="G189" s="2048"/>
      <c r="H189" s="2103"/>
      <c r="I189" s="2048"/>
      <c r="J189" s="2048"/>
      <c r="K189" s="191"/>
      <c r="L189" s="191"/>
      <c r="M189" s="191"/>
      <c r="N189" s="191"/>
    </row>
    <row r="190" hidden="1">
      <c r="A190" s="191"/>
      <c r="B190" s="191"/>
      <c r="C190" s="191"/>
      <c r="D190" s="191"/>
      <c r="E190" s="191"/>
      <c r="F190" s="191"/>
      <c r="G190" s="2048"/>
      <c r="H190" s="2103"/>
      <c r="I190" s="2048"/>
      <c r="J190" s="2048"/>
      <c r="K190" s="191"/>
      <c r="L190" s="191"/>
      <c r="M190" s="191"/>
      <c r="N190" s="191"/>
    </row>
    <row r="191" hidden="1">
      <c r="A191" s="191"/>
      <c r="B191" s="191"/>
      <c r="C191" s="191"/>
      <c r="D191" s="191"/>
      <c r="E191" s="191"/>
      <c r="F191" s="191"/>
      <c r="G191" s="2048"/>
      <c r="H191" s="2103"/>
      <c r="I191" s="2048"/>
      <c r="J191" s="2048"/>
      <c r="K191" s="191"/>
      <c r="L191" s="191"/>
      <c r="M191" s="191"/>
      <c r="N191" s="191"/>
    </row>
    <row r="192" hidden="1">
      <c r="A192" s="191"/>
      <c r="B192" s="191"/>
      <c r="C192" s="191"/>
      <c r="D192" s="191"/>
      <c r="E192" s="191"/>
      <c r="F192" s="191"/>
      <c r="G192" s="2048"/>
      <c r="H192" s="2103"/>
      <c r="I192" s="2048"/>
      <c r="J192" s="2048"/>
      <c r="K192" s="191"/>
      <c r="L192" s="191"/>
      <c r="M192" s="191"/>
      <c r="N192" s="191"/>
    </row>
    <row r="193" hidden="1">
      <c r="A193" s="191"/>
      <c r="B193" s="191"/>
      <c r="C193" s="191"/>
      <c r="D193" s="191"/>
      <c r="E193" s="191"/>
      <c r="F193" s="191"/>
      <c r="G193" s="2048"/>
      <c r="H193" s="2103"/>
      <c r="I193" s="2048"/>
      <c r="J193" s="2048"/>
      <c r="K193" s="191"/>
      <c r="L193" s="191"/>
      <c r="M193" s="191"/>
      <c r="N193" s="191"/>
    </row>
    <row r="194" hidden="1">
      <c r="A194" s="191"/>
      <c r="B194" s="191"/>
      <c r="C194" s="191"/>
      <c r="D194" s="191"/>
      <c r="E194" s="191"/>
      <c r="F194" s="191"/>
      <c r="G194" s="2048"/>
      <c r="H194" s="2103"/>
      <c r="I194" s="2048"/>
      <c r="J194" s="2048"/>
      <c r="K194" s="191"/>
      <c r="L194" s="191"/>
      <c r="M194" s="191"/>
      <c r="N194" s="191"/>
    </row>
    <row r="195" hidden="1">
      <c r="A195" s="191"/>
      <c r="B195" s="191"/>
      <c r="C195" s="191"/>
      <c r="D195" s="191"/>
      <c r="E195" s="191"/>
      <c r="F195" s="191"/>
      <c r="G195" s="2048"/>
      <c r="H195" s="2103"/>
      <c r="I195" s="2048"/>
      <c r="J195" s="2048"/>
      <c r="K195" s="191"/>
      <c r="L195" s="191"/>
      <c r="M195" s="191"/>
      <c r="N195" s="191"/>
    </row>
    <row r="196" hidden="1">
      <c r="A196" s="191"/>
      <c r="B196" s="191"/>
      <c r="C196" s="191"/>
      <c r="D196" s="191"/>
      <c r="E196" s="191"/>
      <c r="F196" s="191"/>
      <c r="G196" s="2048"/>
      <c r="H196" s="2103"/>
      <c r="I196" s="2048"/>
      <c r="J196" s="2048"/>
      <c r="K196" s="191"/>
      <c r="L196" s="191"/>
      <c r="M196" s="191"/>
      <c r="N196" s="191"/>
    </row>
    <row r="197" hidden="1">
      <c r="A197" s="191"/>
      <c r="B197" s="191"/>
      <c r="C197" s="191"/>
      <c r="D197" s="191"/>
      <c r="E197" s="191"/>
      <c r="F197" s="191"/>
      <c r="G197" s="2048"/>
      <c r="H197" s="2103"/>
      <c r="I197" s="2048"/>
      <c r="J197" s="2048"/>
      <c r="K197" s="191"/>
      <c r="L197" s="191"/>
      <c r="M197" s="191"/>
      <c r="N197" s="191"/>
    </row>
    <row r="198" hidden="1">
      <c r="A198" s="191"/>
      <c r="B198" s="191"/>
      <c r="C198" s="191"/>
      <c r="D198" s="191"/>
      <c r="E198" s="191"/>
      <c r="F198" s="191"/>
      <c r="G198" s="2048"/>
      <c r="H198" s="2103"/>
      <c r="I198" s="2048"/>
      <c r="J198" s="2048"/>
      <c r="K198" s="191"/>
      <c r="L198" s="191"/>
      <c r="M198" s="191"/>
      <c r="N198" s="191"/>
    </row>
    <row r="199" hidden="1">
      <c r="A199" s="191"/>
      <c r="B199" s="191"/>
      <c r="C199" s="191"/>
      <c r="D199" s="191"/>
      <c r="E199" s="191"/>
      <c r="F199" s="191"/>
      <c r="G199" s="2048"/>
      <c r="H199" s="2103"/>
      <c r="I199" s="2048"/>
      <c r="J199" s="2048"/>
      <c r="K199" s="191"/>
      <c r="L199" s="191"/>
      <c r="M199" s="191"/>
      <c r="N199" s="191"/>
    </row>
    <row r="200" hidden="1">
      <c r="A200" s="191"/>
      <c r="B200" s="191"/>
      <c r="C200" s="191"/>
      <c r="D200" s="191"/>
      <c r="E200" s="191"/>
      <c r="F200" s="191"/>
      <c r="G200" s="2048"/>
      <c r="H200" s="2103"/>
      <c r="I200" s="2048"/>
      <c r="J200" s="2048"/>
      <c r="K200" s="191"/>
      <c r="L200" s="191"/>
      <c r="M200" s="191"/>
      <c r="N200" s="191"/>
    </row>
    <row r="201" hidden="1">
      <c r="A201" s="191"/>
      <c r="B201" s="191"/>
      <c r="C201" s="191"/>
      <c r="D201" s="191"/>
      <c r="E201" s="191"/>
      <c r="F201" s="191"/>
      <c r="G201" s="2048"/>
      <c r="H201" s="2103"/>
      <c r="I201" s="2048"/>
      <c r="J201" s="2048"/>
      <c r="K201" s="191"/>
      <c r="L201" s="191"/>
      <c r="M201" s="191"/>
      <c r="N201" s="191"/>
    </row>
    <row r="202" hidden="1">
      <c r="A202" s="191"/>
      <c r="B202" s="191"/>
      <c r="C202" s="191"/>
      <c r="D202" s="191"/>
      <c r="E202" s="191"/>
      <c r="F202" s="191"/>
      <c r="G202" s="2048"/>
      <c r="H202" s="2103"/>
      <c r="I202" s="2048"/>
      <c r="J202" s="2048"/>
      <c r="K202" s="191"/>
      <c r="L202" s="191"/>
      <c r="M202" s="191"/>
      <c r="N202" s="191"/>
    </row>
    <row r="203" hidden="1">
      <c r="A203" s="191"/>
      <c r="B203" s="191"/>
      <c r="C203" s="191"/>
      <c r="D203" s="191"/>
      <c r="E203" s="191"/>
      <c r="F203" s="191"/>
      <c r="G203" s="2048"/>
      <c r="H203" s="2103"/>
      <c r="I203" s="2048"/>
      <c r="J203" s="2048"/>
      <c r="K203" s="191"/>
      <c r="L203" s="191"/>
      <c r="M203" s="191"/>
      <c r="N203" s="191"/>
    </row>
    <row r="204" hidden="1">
      <c r="A204" s="191"/>
      <c r="B204" s="191"/>
      <c r="C204" s="191"/>
      <c r="D204" s="191"/>
      <c r="E204" s="191"/>
      <c r="F204" s="191"/>
      <c r="G204" s="2048"/>
      <c r="H204" s="2103"/>
      <c r="I204" s="2048"/>
      <c r="J204" s="2048"/>
      <c r="K204" s="191"/>
      <c r="L204" s="191"/>
      <c r="M204" s="191"/>
      <c r="N204" s="191"/>
    </row>
    <row r="205" hidden="1">
      <c r="A205" s="191"/>
      <c r="B205" s="191"/>
      <c r="C205" s="191"/>
      <c r="D205" s="191"/>
      <c r="E205" s="191"/>
      <c r="F205" s="191"/>
      <c r="G205" s="2048"/>
      <c r="H205" s="2103"/>
      <c r="I205" s="2048"/>
      <c r="J205" s="2048"/>
      <c r="K205" s="191"/>
      <c r="L205" s="191"/>
      <c r="M205" s="191"/>
      <c r="N205" s="191"/>
    </row>
    <row r="206" hidden="1">
      <c r="A206" s="191"/>
      <c r="B206" s="191"/>
      <c r="C206" s="191"/>
      <c r="D206" s="191"/>
      <c r="E206" s="191"/>
      <c r="F206" s="191"/>
      <c r="G206" s="2048"/>
      <c r="H206" s="2103"/>
      <c r="I206" s="2048"/>
      <c r="J206" s="2048"/>
      <c r="K206" s="191"/>
      <c r="L206" s="191"/>
      <c r="M206" s="191"/>
      <c r="N206" s="191"/>
    </row>
    <row r="207" hidden="1">
      <c r="A207" s="191"/>
      <c r="B207" s="191"/>
      <c r="C207" s="191"/>
      <c r="D207" s="191"/>
      <c r="E207" s="191"/>
      <c r="F207" s="191"/>
      <c r="G207" s="2048"/>
      <c r="H207" s="2103"/>
      <c r="I207" s="2048"/>
      <c r="J207" s="2048"/>
      <c r="K207" s="191"/>
      <c r="L207" s="191"/>
      <c r="M207" s="191"/>
      <c r="N207" s="191"/>
    </row>
    <row r="208" hidden="1">
      <c r="A208" s="191"/>
      <c r="B208" s="191"/>
      <c r="C208" s="191"/>
      <c r="D208" s="191"/>
      <c r="E208" s="191"/>
      <c r="F208" s="191"/>
      <c r="G208" s="2048"/>
      <c r="H208" s="2103"/>
      <c r="I208" s="2048"/>
      <c r="J208" s="2048"/>
      <c r="K208" s="191"/>
      <c r="L208" s="191"/>
      <c r="M208" s="191"/>
      <c r="N208" s="191"/>
    </row>
    <row r="209" hidden="1">
      <c r="A209" s="191"/>
      <c r="B209" s="191"/>
      <c r="C209" s="191"/>
      <c r="D209" s="191"/>
      <c r="E209" s="191"/>
      <c r="F209" s="191"/>
      <c r="G209" s="2048"/>
      <c r="H209" s="2103"/>
      <c r="I209" s="2048"/>
      <c r="J209" s="2048"/>
      <c r="K209" s="191"/>
      <c r="L209" s="191"/>
      <c r="M209" s="191"/>
      <c r="N209" s="191"/>
    </row>
    <row r="210" hidden="1">
      <c r="A210" s="191"/>
      <c r="B210" s="191"/>
      <c r="C210" s="191"/>
      <c r="D210" s="191"/>
      <c r="E210" s="191"/>
      <c r="F210" s="191"/>
      <c r="G210" s="2048"/>
      <c r="H210" s="2103"/>
      <c r="I210" s="2048"/>
      <c r="J210" s="2048"/>
      <c r="K210" s="191"/>
      <c r="L210" s="191"/>
      <c r="M210" s="191"/>
      <c r="N210" s="191"/>
    </row>
    <row r="211" hidden="1">
      <c r="A211" s="191"/>
      <c r="B211" s="191"/>
      <c r="C211" s="191"/>
      <c r="D211" s="191"/>
      <c r="E211" s="191"/>
      <c r="F211" s="191"/>
      <c r="G211" s="2048"/>
      <c r="H211" s="2103"/>
      <c r="I211" s="2048"/>
      <c r="J211" s="2048"/>
      <c r="K211" s="191"/>
      <c r="L211" s="191"/>
      <c r="M211" s="191"/>
      <c r="N211" s="191"/>
    </row>
    <row r="212" hidden="1">
      <c r="A212" s="191"/>
      <c r="B212" s="191"/>
      <c r="C212" s="191"/>
      <c r="D212" s="191"/>
      <c r="E212" s="191"/>
      <c r="F212" s="191"/>
      <c r="G212" s="2048"/>
      <c r="H212" s="2103"/>
      <c r="I212" s="2048"/>
      <c r="J212" s="2048"/>
      <c r="K212" s="191"/>
      <c r="L212" s="191"/>
      <c r="M212" s="191"/>
      <c r="N212" s="191"/>
    </row>
    <row r="213" hidden="1">
      <c r="A213" s="191"/>
      <c r="B213" s="191"/>
      <c r="C213" s="191"/>
      <c r="D213" s="191"/>
      <c r="E213" s="191"/>
      <c r="F213" s="191"/>
      <c r="G213" s="2048"/>
      <c r="H213" s="2103"/>
      <c r="I213" s="2048"/>
      <c r="J213" s="2048"/>
      <c r="K213" s="191"/>
      <c r="L213" s="191"/>
      <c r="M213" s="191"/>
      <c r="N213" s="191"/>
    </row>
    <row r="214" hidden="1">
      <c r="A214" s="191"/>
      <c r="B214" s="191"/>
      <c r="C214" s="191"/>
      <c r="D214" s="191"/>
      <c r="E214" s="191"/>
      <c r="F214" s="191"/>
      <c r="G214" s="2048"/>
      <c r="H214" s="2103"/>
      <c r="I214" s="2048"/>
      <c r="J214" s="2048"/>
      <c r="K214" s="191"/>
      <c r="L214" s="191"/>
      <c r="M214" s="191"/>
      <c r="N214" s="191"/>
    </row>
    <row r="215" hidden="1">
      <c r="A215" s="191"/>
      <c r="B215" s="191"/>
      <c r="C215" s="191"/>
      <c r="D215" s="191"/>
      <c r="E215" s="191"/>
      <c r="F215" s="191"/>
      <c r="G215" s="2048"/>
      <c r="H215" s="2103"/>
      <c r="I215" s="2048"/>
      <c r="J215" s="2048"/>
      <c r="K215" s="191"/>
      <c r="L215" s="191"/>
      <c r="M215" s="191"/>
      <c r="N215" s="191"/>
    </row>
    <row r="216" hidden="1">
      <c r="A216" s="191"/>
      <c r="B216" s="191"/>
      <c r="C216" s="191"/>
      <c r="D216" s="191"/>
      <c r="E216" s="191"/>
      <c r="F216" s="191"/>
      <c r="G216" s="2048"/>
      <c r="H216" s="2103"/>
      <c r="I216" s="2048"/>
      <c r="J216" s="2048"/>
      <c r="K216" s="191"/>
      <c r="L216" s="191"/>
      <c r="M216" s="191"/>
      <c r="N216" s="191"/>
    </row>
    <row r="217" hidden="1">
      <c r="A217" s="191"/>
      <c r="B217" s="191"/>
      <c r="C217" s="191"/>
      <c r="D217" s="191"/>
      <c r="E217" s="191"/>
      <c r="F217" s="191"/>
      <c r="G217" s="2048"/>
      <c r="H217" s="2103"/>
      <c r="I217" s="2048"/>
      <c r="J217" s="2048"/>
      <c r="K217" s="191"/>
      <c r="L217" s="191"/>
      <c r="M217" s="191"/>
      <c r="N217" s="191"/>
    </row>
    <row r="218" hidden="1">
      <c r="A218" s="191"/>
      <c r="B218" s="191"/>
      <c r="C218" s="191"/>
      <c r="D218" s="191"/>
      <c r="E218" s="191"/>
      <c r="F218" s="191"/>
      <c r="G218" s="2048"/>
      <c r="H218" s="2103"/>
      <c r="I218" s="2048"/>
      <c r="J218" s="2048"/>
      <c r="K218" s="191"/>
      <c r="L218" s="191"/>
      <c r="M218" s="191"/>
      <c r="N218" s="191"/>
    </row>
    <row r="219" hidden="1">
      <c r="A219" s="191"/>
      <c r="B219" s="191"/>
      <c r="C219" s="191"/>
      <c r="D219" s="191"/>
      <c r="E219" s="191"/>
      <c r="F219" s="191"/>
      <c r="G219" s="2048"/>
      <c r="H219" s="2103"/>
      <c r="I219" s="2048"/>
      <c r="J219" s="2048"/>
      <c r="K219" s="191"/>
      <c r="L219" s="191"/>
      <c r="M219" s="191"/>
      <c r="N219" s="191"/>
    </row>
    <row r="220" hidden="1">
      <c r="A220" s="191"/>
      <c r="B220" s="191"/>
      <c r="C220" s="191"/>
      <c r="D220" s="191"/>
      <c r="E220" s="191"/>
      <c r="F220" s="191"/>
      <c r="G220" s="2048"/>
      <c r="H220" s="2103"/>
      <c r="I220" s="2048"/>
      <c r="J220" s="2048"/>
      <c r="K220" s="191"/>
      <c r="L220" s="191"/>
      <c r="M220" s="191"/>
      <c r="N220" s="191"/>
    </row>
    <row r="221" hidden="1">
      <c r="A221" s="191"/>
      <c r="B221" s="191"/>
      <c r="C221" s="191"/>
      <c r="D221" s="191"/>
      <c r="E221" s="191"/>
      <c r="F221" s="191"/>
      <c r="G221" s="2048"/>
      <c r="H221" s="2103"/>
      <c r="I221" s="2048"/>
      <c r="J221" s="2048"/>
      <c r="K221" s="191"/>
      <c r="L221" s="191"/>
      <c r="M221" s="191"/>
      <c r="N221" s="191"/>
    </row>
    <row r="222" hidden="1">
      <c r="A222" s="191"/>
      <c r="B222" s="191"/>
      <c r="C222" s="191"/>
      <c r="D222" s="191"/>
      <c r="E222" s="191"/>
      <c r="F222" s="191"/>
      <c r="G222" s="2048"/>
      <c r="H222" s="2103"/>
      <c r="I222" s="2048"/>
      <c r="J222" s="2048"/>
      <c r="K222" s="191"/>
      <c r="L222" s="191"/>
      <c r="M222" s="191"/>
      <c r="N222" s="191"/>
    </row>
    <row r="223" hidden="1">
      <c r="A223" s="191"/>
      <c r="B223" s="191"/>
      <c r="C223" s="191"/>
      <c r="D223" s="191"/>
      <c r="E223" s="191"/>
      <c r="F223" s="191"/>
      <c r="G223" s="2048"/>
      <c r="H223" s="2103"/>
      <c r="I223" s="2048"/>
      <c r="J223" s="2048"/>
      <c r="K223" s="191"/>
      <c r="L223" s="191"/>
      <c r="M223" s="191"/>
      <c r="N223" s="191"/>
    </row>
    <row r="224" hidden="1">
      <c r="A224" s="191"/>
      <c r="B224" s="191"/>
      <c r="C224" s="191"/>
      <c r="D224" s="191"/>
      <c r="E224" s="191"/>
      <c r="F224" s="191"/>
      <c r="G224" s="2048"/>
      <c r="H224" s="2103"/>
      <c r="I224" s="2048"/>
      <c r="J224" s="2048"/>
      <c r="K224" s="191"/>
      <c r="L224" s="191"/>
      <c r="M224" s="191"/>
      <c r="N224" s="191"/>
    </row>
    <row r="225" hidden="1">
      <c r="A225" s="191"/>
      <c r="B225" s="191"/>
      <c r="C225" s="191"/>
      <c r="D225" s="191"/>
      <c r="E225" s="191"/>
      <c r="F225" s="191"/>
      <c r="G225" s="2048"/>
      <c r="H225" s="2103"/>
      <c r="I225" s="2048"/>
      <c r="J225" s="2048"/>
      <c r="K225" s="191"/>
      <c r="L225" s="191"/>
      <c r="M225" s="191"/>
      <c r="N225" s="191"/>
    </row>
    <row r="226" hidden="1">
      <c r="A226" s="191"/>
      <c r="B226" s="191"/>
      <c r="C226" s="191"/>
      <c r="D226" s="191"/>
      <c r="E226" s="191"/>
      <c r="F226" s="191"/>
      <c r="G226" s="2048"/>
      <c r="H226" s="2103"/>
      <c r="I226" s="2048"/>
      <c r="J226" s="2048"/>
      <c r="K226" s="191"/>
      <c r="L226" s="191"/>
      <c r="M226" s="191"/>
      <c r="N226" s="191"/>
    </row>
    <row r="227" hidden="1">
      <c r="A227" s="191"/>
      <c r="B227" s="191"/>
      <c r="C227" s="191"/>
      <c r="D227" s="191"/>
      <c r="E227" s="191"/>
      <c r="F227" s="191"/>
      <c r="G227" s="2048"/>
      <c r="H227" s="2103"/>
      <c r="I227" s="2048"/>
      <c r="J227" s="2048"/>
      <c r="K227" s="191"/>
      <c r="L227" s="191"/>
      <c r="M227" s="191"/>
      <c r="N227" s="191"/>
    </row>
    <row r="228" hidden="1">
      <c r="A228" s="191"/>
      <c r="B228" s="191"/>
      <c r="C228" s="191"/>
      <c r="D228" s="191"/>
      <c r="E228" s="191"/>
      <c r="F228" s="191"/>
      <c r="G228" s="2048"/>
      <c r="H228" s="2103"/>
      <c r="I228" s="2048"/>
      <c r="J228" s="2048"/>
      <c r="K228" s="191"/>
      <c r="L228" s="191"/>
      <c r="M228" s="191"/>
      <c r="N228" s="191"/>
    </row>
    <row r="229" hidden="1">
      <c r="A229" s="191"/>
      <c r="B229" s="191"/>
      <c r="C229" s="191"/>
      <c r="D229" s="191"/>
      <c r="E229" s="191"/>
      <c r="F229" s="191"/>
      <c r="G229" s="2048"/>
      <c r="H229" s="2103"/>
      <c r="I229" s="2048"/>
      <c r="J229" s="2048"/>
      <c r="K229" s="191"/>
      <c r="L229" s="191"/>
      <c r="M229" s="191"/>
      <c r="N229" s="191"/>
    </row>
    <row r="230" hidden="1">
      <c r="A230" s="191"/>
      <c r="B230" s="191"/>
      <c r="C230" s="191"/>
      <c r="D230" s="191"/>
      <c r="E230" s="191"/>
      <c r="F230" s="191"/>
      <c r="G230" s="2048"/>
      <c r="H230" s="2103"/>
      <c r="I230" s="2048"/>
      <c r="J230" s="2048"/>
      <c r="K230" s="191"/>
      <c r="L230" s="191"/>
      <c r="M230" s="191"/>
      <c r="N230" s="191"/>
    </row>
    <row r="231" hidden="1">
      <c r="A231" s="191"/>
      <c r="B231" s="191"/>
      <c r="C231" s="191"/>
      <c r="D231" s="191"/>
      <c r="E231" s="191"/>
      <c r="F231" s="191"/>
      <c r="G231" s="2048"/>
      <c r="H231" s="2103"/>
      <c r="I231" s="2048"/>
      <c r="J231" s="2048"/>
      <c r="K231" s="191"/>
      <c r="L231" s="191"/>
      <c r="M231" s="191"/>
      <c r="N231" s="191"/>
    </row>
    <row r="232" hidden="1">
      <c r="A232" s="191"/>
      <c r="B232" s="191"/>
      <c r="C232" s="191"/>
      <c r="D232" s="191"/>
      <c r="E232" s="191"/>
      <c r="F232" s="191"/>
      <c r="G232" s="2048"/>
      <c r="H232" s="2103"/>
      <c r="I232" s="2048"/>
      <c r="J232" s="2048"/>
      <c r="K232" s="191"/>
      <c r="L232" s="191"/>
      <c r="M232" s="191"/>
      <c r="N232" s="191"/>
    </row>
    <row r="233" hidden="1">
      <c r="A233" s="191"/>
      <c r="B233" s="191"/>
      <c r="C233" s="191"/>
      <c r="D233" s="191"/>
      <c r="E233" s="191"/>
      <c r="F233" s="191"/>
      <c r="G233" s="2048"/>
      <c r="H233" s="2103"/>
      <c r="I233" s="2048"/>
      <c r="J233" s="2048"/>
      <c r="K233" s="191"/>
      <c r="L233" s="191"/>
      <c r="M233" s="191"/>
      <c r="N233" s="191"/>
    </row>
    <row r="234" hidden="1">
      <c r="A234" s="191"/>
      <c r="B234" s="191"/>
      <c r="C234" s="191"/>
      <c r="D234" s="191"/>
      <c r="E234" s="191"/>
      <c r="F234" s="191"/>
      <c r="G234" s="2048"/>
      <c r="H234" s="2103"/>
      <c r="I234" s="2048"/>
      <c r="J234" s="2048"/>
      <c r="K234" s="191"/>
      <c r="L234" s="191"/>
      <c r="M234" s="191"/>
      <c r="N234" s="191"/>
    </row>
    <row r="235" hidden="1">
      <c r="A235" s="191"/>
      <c r="B235" s="191"/>
      <c r="C235" s="191"/>
      <c r="D235" s="191"/>
      <c r="E235" s="191"/>
      <c r="F235" s="191"/>
      <c r="G235" s="2048"/>
      <c r="H235" s="2103"/>
      <c r="I235" s="2048"/>
      <c r="J235" s="2048"/>
      <c r="K235" s="191"/>
      <c r="L235" s="191"/>
      <c r="M235" s="191"/>
      <c r="N235" s="191"/>
    </row>
    <row r="236" hidden="1">
      <c r="A236" s="191"/>
      <c r="B236" s="191"/>
      <c r="C236" s="191"/>
      <c r="D236" s="191"/>
      <c r="E236" s="191"/>
      <c r="F236" s="191"/>
      <c r="G236" s="2048"/>
      <c r="H236" s="2103"/>
      <c r="I236" s="2048"/>
      <c r="J236" s="2048"/>
      <c r="K236" s="191"/>
      <c r="L236" s="191"/>
      <c r="M236" s="191"/>
      <c r="N236" s="191"/>
    </row>
    <row r="237" hidden="1">
      <c r="A237" s="191"/>
      <c r="B237" s="191"/>
      <c r="C237" s="191"/>
      <c r="D237" s="191"/>
      <c r="E237" s="191"/>
      <c r="F237" s="191"/>
      <c r="G237" s="2048"/>
      <c r="H237" s="2103"/>
      <c r="I237" s="2048"/>
      <c r="J237" s="2048"/>
      <c r="K237" s="191"/>
      <c r="L237" s="191"/>
      <c r="M237" s="191"/>
      <c r="N237" s="191"/>
    </row>
    <row r="238" hidden="1">
      <c r="A238" s="191"/>
      <c r="B238" s="191"/>
      <c r="C238" s="191"/>
      <c r="D238" s="191"/>
      <c r="E238" s="191"/>
      <c r="F238" s="191"/>
      <c r="G238" s="2048"/>
      <c r="H238" s="2103"/>
      <c r="I238" s="2048"/>
      <c r="J238" s="2048"/>
      <c r="K238" s="191"/>
      <c r="L238" s="191"/>
      <c r="M238" s="191"/>
      <c r="N238" s="191"/>
    </row>
    <row r="239" hidden="1">
      <c r="A239" s="191"/>
      <c r="B239" s="191"/>
      <c r="C239" s="191"/>
      <c r="D239" s="191"/>
      <c r="E239" s="191"/>
      <c r="F239" s="191"/>
      <c r="G239" s="2048"/>
      <c r="H239" s="2103"/>
      <c r="I239" s="2048"/>
      <c r="J239" s="2048"/>
      <c r="K239" s="191"/>
      <c r="L239" s="191"/>
      <c r="M239" s="191"/>
      <c r="N239" s="191"/>
    </row>
    <row r="240" hidden="1">
      <c r="A240" s="191"/>
      <c r="B240" s="191"/>
      <c r="C240" s="191"/>
      <c r="D240" s="191"/>
      <c r="E240" s="191"/>
      <c r="F240" s="191"/>
      <c r="G240" s="2048"/>
      <c r="H240" s="2103"/>
      <c r="I240" s="2048"/>
      <c r="J240" s="2048"/>
      <c r="K240" s="191"/>
      <c r="L240" s="191"/>
      <c r="M240" s="191"/>
      <c r="N240" s="191"/>
    </row>
    <row r="241" hidden="1">
      <c r="A241" s="191"/>
      <c r="B241" s="191"/>
      <c r="C241" s="191"/>
      <c r="D241" s="191"/>
      <c r="E241" s="191"/>
      <c r="F241" s="191"/>
      <c r="G241" s="2048"/>
      <c r="H241" s="2103"/>
      <c r="I241" s="2048"/>
      <c r="J241" s="2048"/>
      <c r="K241" s="191"/>
      <c r="L241" s="191"/>
      <c r="M241" s="191"/>
      <c r="N241" s="191"/>
    </row>
    <row r="242" hidden="1">
      <c r="A242" s="191"/>
      <c r="B242" s="191"/>
      <c r="C242" s="191"/>
      <c r="D242" s="191"/>
      <c r="E242" s="191"/>
      <c r="F242" s="191"/>
      <c r="G242" s="2048"/>
      <c r="H242" s="2103"/>
      <c r="I242" s="2048"/>
      <c r="J242" s="2048"/>
      <c r="K242" s="191"/>
      <c r="L242" s="191"/>
      <c r="M242" s="191"/>
      <c r="N242" s="191"/>
    </row>
    <row r="243" hidden="1">
      <c r="A243" s="191"/>
      <c r="B243" s="191"/>
      <c r="C243" s="191"/>
      <c r="D243" s="191"/>
      <c r="E243" s="191"/>
      <c r="F243" s="191"/>
      <c r="G243" s="2048"/>
      <c r="H243" s="2103"/>
      <c r="I243" s="2048"/>
      <c r="J243" s="2048"/>
      <c r="K243" s="191"/>
      <c r="L243" s="191"/>
      <c r="M243" s="191"/>
      <c r="N243" s="191"/>
    </row>
    <row r="244" hidden="1">
      <c r="A244" s="191"/>
      <c r="B244" s="191"/>
      <c r="C244" s="191"/>
      <c r="D244" s="191"/>
      <c r="E244" s="191"/>
      <c r="F244" s="191"/>
      <c r="G244" s="2048"/>
      <c r="H244" s="2103"/>
      <c r="I244" s="2048"/>
      <c r="J244" s="2048"/>
      <c r="K244" s="191"/>
      <c r="L244" s="191"/>
      <c r="M244" s="191"/>
      <c r="N244" s="191"/>
    </row>
    <row r="245" hidden="1">
      <c r="A245" s="191"/>
      <c r="B245" s="191"/>
      <c r="C245" s="191"/>
      <c r="D245" s="191"/>
      <c r="E245" s="191"/>
      <c r="F245" s="191"/>
      <c r="G245" s="2048"/>
      <c r="H245" s="2103"/>
      <c r="I245" s="2048"/>
      <c r="J245" s="2048"/>
      <c r="K245" s="191"/>
      <c r="L245" s="191"/>
      <c r="M245" s="191"/>
      <c r="N245" s="191"/>
    </row>
    <row r="246" hidden="1">
      <c r="A246" s="191"/>
      <c r="B246" s="191"/>
      <c r="C246" s="191"/>
      <c r="D246" s="191"/>
      <c r="E246" s="191"/>
      <c r="F246" s="191"/>
      <c r="G246" s="2048"/>
      <c r="H246" s="2103"/>
      <c r="I246" s="2048"/>
      <c r="J246" s="2048"/>
      <c r="K246" s="191"/>
      <c r="L246" s="191"/>
      <c r="M246" s="191"/>
      <c r="N246" s="191"/>
    </row>
    <row r="247" hidden="1">
      <c r="A247" s="191"/>
      <c r="B247" s="191"/>
      <c r="C247" s="191"/>
      <c r="D247" s="191"/>
      <c r="E247" s="191"/>
      <c r="F247" s="191"/>
      <c r="G247" s="2048"/>
      <c r="H247" s="2103"/>
      <c r="I247" s="2048"/>
      <c r="J247" s="2048"/>
      <c r="K247" s="191"/>
      <c r="L247" s="191"/>
      <c r="M247" s="191"/>
      <c r="N247" s="191"/>
    </row>
    <row r="248" hidden="1">
      <c r="A248" s="191"/>
      <c r="B248" s="191"/>
      <c r="C248" s="191"/>
      <c r="D248" s="191"/>
      <c r="E248" s="191"/>
      <c r="F248" s="191"/>
      <c r="G248" s="2048"/>
      <c r="H248" s="2103"/>
      <c r="I248" s="2048"/>
      <c r="J248" s="2048"/>
      <c r="K248" s="191"/>
      <c r="L248" s="191"/>
      <c r="M248" s="191"/>
      <c r="N248" s="191"/>
    </row>
    <row r="249" hidden="1">
      <c r="A249" s="191"/>
      <c r="B249" s="191"/>
      <c r="C249" s="191"/>
      <c r="D249" s="191"/>
      <c r="E249" s="191"/>
      <c r="F249" s="191"/>
      <c r="G249" s="2048"/>
      <c r="H249" s="2103"/>
      <c r="I249" s="2048"/>
      <c r="J249" s="2048"/>
      <c r="K249" s="191"/>
      <c r="L249" s="191"/>
      <c r="M249" s="191"/>
      <c r="N249" s="191"/>
    </row>
    <row r="250" hidden="1">
      <c r="A250" s="191"/>
      <c r="B250" s="191"/>
      <c r="C250" s="191"/>
      <c r="D250" s="191"/>
      <c r="E250" s="191"/>
      <c r="F250" s="191"/>
      <c r="G250" s="2048"/>
      <c r="H250" s="2103"/>
      <c r="I250" s="2048"/>
      <c r="J250" s="2048"/>
      <c r="K250" s="191"/>
      <c r="L250" s="191"/>
      <c r="M250" s="191"/>
      <c r="N250" s="191"/>
    </row>
    <row r="251" hidden="1">
      <c r="A251" s="191"/>
      <c r="B251" s="191"/>
      <c r="C251" s="191"/>
      <c r="D251" s="191"/>
      <c r="E251" s="191"/>
      <c r="F251" s="191"/>
      <c r="G251" s="2048"/>
      <c r="H251" s="2103"/>
      <c r="I251" s="2048"/>
      <c r="J251" s="2048"/>
      <c r="K251" s="191"/>
      <c r="L251" s="191"/>
      <c r="M251" s="191"/>
      <c r="N251" s="191"/>
    </row>
    <row r="252" hidden="1">
      <c r="A252" s="191"/>
      <c r="B252" s="191"/>
      <c r="C252" s="191"/>
      <c r="D252" s="191"/>
      <c r="E252" s="191"/>
      <c r="F252" s="191"/>
      <c r="G252" s="2048"/>
      <c r="H252" s="2103"/>
      <c r="I252" s="2048"/>
      <c r="J252" s="2048"/>
      <c r="K252" s="191"/>
      <c r="L252" s="191"/>
      <c r="M252" s="191"/>
      <c r="N252" s="191"/>
    </row>
    <row r="253" hidden="1">
      <c r="A253" s="191"/>
      <c r="B253" s="191"/>
      <c r="C253" s="191"/>
      <c r="D253" s="191"/>
      <c r="E253" s="191"/>
      <c r="F253" s="191"/>
      <c r="G253" s="2048"/>
      <c r="H253" s="2103"/>
      <c r="I253" s="2048"/>
      <c r="J253" s="2048"/>
      <c r="K253" s="191"/>
      <c r="L253" s="191"/>
      <c r="M253" s="191"/>
      <c r="N253" s="191"/>
    </row>
    <row r="254" hidden="1">
      <c r="A254" s="191"/>
      <c r="B254" s="191"/>
      <c r="C254" s="191"/>
      <c r="D254" s="191"/>
      <c r="E254" s="191"/>
      <c r="F254" s="191"/>
      <c r="G254" s="2048"/>
      <c r="H254" s="2103"/>
      <c r="I254" s="2048"/>
      <c r="J254" s="2048"/>
      <c r="K254" s="191"/>
      <c r="L254" s="191"/>
      <c r="M254" s="191"/>
      <c r="N254" s="191"/>
    </row>
    <row r="255" hidden="1">
      <c r="A255" s="191"/>
      <c r="B255" s="191"/>
      <c r="C255" s="191"/>
      <c r="D255" s="191"/>
      <c r="E255" s="191"/>
      <c r="F255" s="191"/>
      <c r="G255" s="2048"/>
      <c r="H255" s="2103"/>
      <c r="I255" s="2048"/>
      <c r="J255" s="2048"/>
      <c r="K255" s="191"/>
      <c r="L255" s="191"/>
      <c r="M255" s="191"/>
      <c r="N255" s="191"/>
    </row>
    <row r="256" hidden="1">
      <c r="A256" s="191"/>
      <c r="B256" s="191"/>
      <c r="C256" s="191"/>
      <c r="D256" s="191"/>
      <c r="E256" s="191"/>
      <c r="F256" s="191"/>
      <c r="G256" s="2048"/>
      <c r="H256" s="2103"/>
      <c r="I256" s="2048"/>
      <c r="J256" s="2048"/>
      <c r="K256" s="191"/>
      <c r="L256" s="191"/>
      <c r="M256" s="191"/>
      <c r="N256" s="191"/>
    </row>
    <row r="257" hidden="1">
      <c r="A257" s="191"/>
      <c r="B257" s="191"/>
      <c r="C257" s="191"/>
      <c r="D257" s="191"/>
      <c r="E257" s="191"/>
      <c r="F257" s="191"/>
      <c r="G257" s="2048"/>
      <c r="H257" s="2103"/>
      <c r="I257" s="2048"/>
      <c r="J257" s="2048"/>
      <c r="K257" s="191"/>
      <c r="L257" s="191"/>
      <c r="M257" s="191"/>
      <c r="N257" s="191"/>
    </row>
    <row r="258" hidden="1">
      <c r="A258" s="191"/>
      <c r="B258" s="191"/>
      <c r="C258" s="191"/>
      <c r="D258" s="191"/>
      <c r="E258" s="191"/>
      <c r="F258" s="191"/>
      <c r="G258" s="2048"/>
      <c r="H258" s="2103"/>
      <c r="I258" s="2048"/>
      <c r="J258" s="2048"/>
      <c r="K258" s="191"/>
      <c r="L258" s="191"/>
      <c r="M258" s="191"/>
      <c r="N258" s="191"/>
    </row>
    <row r="259" hidden="1">
      <c r="A259" s="191"/>
      <c r="B259" s="191"/>
      <c r="C259" s="191"/>
      <c r="D259" s="191"/>
      <c r="E259" s="191"/>
      <c r="F259" s="191"/>
      <c r="G259" s="2048"/>
      <c r="H259" s="2103"/>
      <c r="I259" s="2048"/>
      <c r="J259" s="2048"/>
      <c r="K259" s="191"/>
      <c r="L259" s="191"/>
      <c r="M259" s="191"/>
      <c r="N259" s="191"/>
    </row>
    <row r="260" hidden="1">
      <c r="A260" s="191"/>
      <c r="B260" s="191"/>
      <c r="C260" s="191"/>
      <c r="D260" s="191"/>
      <c r="E260" s="191"/>
      <c r="F260" s="191"/>
      <c r="G260" s="2048"/>
      <c r="H260" s="2103"/>
      <c r="I260" s="2048"/>
      <c r="J260" s="2048"/>
      <c r="K260" s="191"/>
      <c r="L260" s="191"/>
      <c r="M260" s="191"/>
      <c r="N260" s="191"/>
    </row>
    <row r="261" hidden="1">
      <c r="A261" s="191"/>
      <c r="B261" s="191"/>
      <c r="C261" s="191"/>
      <c r="D261" s="191"/>
      <c r="E261" s="191"/>
      <c r="F261" s="191"/>
      <c r="G261" s="2048"/>
      <c r="H261" s="2103"/>
      <c r="I261" s="2048"/>
      <c r="J261" s="2048"/>
      <c r="K261" s="191"/>
      <c r="L261" s="191"/>
      <c r="M261" s="191"/>
      <c r="N261" s="191"/>
    </row>
    <row r="262" hidden="1">
      <c r="A262" s="191"/>
      <c r="B262" s="191"/>
      <c r="C262" s="191"/>
      <c r="D262" s="191"/>
      <c r="E262" s="191"/>
      <c r="F262" s="191"/>
      <c r="G262" s="2048"/>
      <c r="H262" s="2103"/>
      <c r="I262" s="2048"/>
      <c r="J262" s="2048"/>
      <c r="K262" s="191"/>
      <c r="L262" s="191"/>
      <c r="M262" s="191"/>
      <c r="N262" s="191"/>
    </row>
    <row r="263" hidden="1">
      <c r="A263" s="191"/>
      <c r="B263" s="191"/>
      <c r="C263" s="191"/>
      <c r="D263" s="191"/>
      <c r="E263" s="191"/>
      <c r="F263" s="191"/>
      <c r="G263" s="2048"/>
      <c r="H263" s="2103"/>
      <c r="I263" s="2048"/>
      <c r="J263" s="2048"/>
      <c r="K263" s="191"/>
      <c r="L263" s="191"/>
      <c r="M263" s="191"/>
      <c r="N263" s="191"/>
    </row>
    <row r="264" hidden="1">
      <c r="A264" s="191"/>
      <c r="B264" s="191"/>
      <c r="C264" s="191"/>
      <c r="D264" s="191"/>
      <c r="E264" s="191"/>
      <c r="F264" s="191"/>
      <c r="G264" s="2048"/>
      <c r="H264" s="2103"/>
      <c r="I264" s="2048"/>
      <c r="J264" s="2048"/>
      <c r="K264" s="191"/>
      <c r="L264" s="191"/>
      <c r="M264" s="191"/>
      <c r="N264" s="191"/>
    </row>
    <row r="265" hidden="1">
      <c r="A265" s="191"/>
      <c r="B265" s="191"/>
      <c r="C265" s="191"/>
      <c r="D265" s="191"/>
      <c r="E265" s="191"/>
      <c r="F265" s="191"/>
      <c r="G265" s="2048"/>
      <c r="H265" s="2103"/>
      <c r="I265" s="2048"/>
      <c r="J265" s="2048"/>
      <c r="K265" s="191"/>
      <c r="L265" s="191"/>
      <c r="M265" s="191"/>
      <c r="N265" s="191"/>
    </row>
    <row r="266" hidden="1">
      <c r="A266" s="191"/>
      <c r="B266" s="191"/>
      <c r="C266" s="191"/>
      <c r="D266" s="191"/>
      <c r="E266" s="191"/>
      <c r="F266" s="191"/>
      <c r="G266" s="2048"/>
      <c r="H266" s="2103"/>
      <c r="I266" s="2048"/>
      <c r="J266" s="2048"/>
      <c r="K266" s="191"/>
      <c r="L266" s="191"/>
      <c r="M266" s="191"/>
      <c r="N266" s="191"/>
    </row>
    <row r="267" hidden="1">
      <c r="A267" s="191"/>
      <c r="B267" s="191"/>
      <c r="C267" s="191"/>
      <c r="D267" s="191"/>
      <c r="E267" s="191"/>
      <c r="F267" s="191"/>
      <c r="G267" s="2048"/>
      <c r="H267" s="2103"/>
      <c r="I267" s="2048"/>
      <c r="J267" s="2048"/>
      <c r="K267" s="191"/>
      <c r="L267" s="191"/>
      <c r="M267" s="191"/>
      <c r="N267" s="191"/>
    </row>
    <row r="268" hidden="1">
      <c r="A268" s="191"/>
      <c r="B268" s="191"/>
      <c r="C268" s="191"/>
      <c r="D268" s="191"/>
      <c r="E268" s="191"/>
      <c r="F268" s="191"/>
      <c r="G268" s="2048"/>
      <c r="H268" s="2103"/>
      <c r="I268" s="2048"/>
      <c r="J268" s="2048"/>
      <c r="K268" s="191"/>
      <c r="L268" s="191"/>
      <c r="M268" s="191"/>
      <c r="N268" s="191"/>
    </row>
    <row r="269" hidden="1">
      <c r="A269" s="191"/>
      <c r="B269" s="191"/>
      <c r="C269" s="191"/>
      <c r="D269" s="191"/>
      <c r="E269" s="191"/>
      <c r="F269" s="191"/>
      <c r="G269" s="2048"/>
      <c r="H269" s="2103"/>
      <c r="I269" s="2048"/>
      <c r="J269" s="2048"/>
      <c r="K269" s="191"/>
      <c r="L269" s="191"/>
      <c r="M269" s="191"/>
      <c r="N269" s="191"/>
    </row>
    <row r="270" hidden="1">
      <c r="A270" s="191"/>
      <c r="B270" s="191"/>
      <c r="C270" s="191"/>
      <c r="D270" s="191"/>
      <c r="E270" s="191"/>
      <c r="F270" s="191"/>
      <c r="G270" s="2048"/>
      <c r="H270" s="2103"/>
      <c r="I270" s="2048"/>
      <c r="J270" s="2048"/>
      <c r="K270" s="191"/>
      <c r="L270" s="191"/>
      <c r="M270" s="191"/>
      <c r="N270" s="191"/>
    </row>
    <row r="271" hidden="1">
      <c r="A271" s="191"/>
      <c r="B271" s="191"/>
      <c r="C271" s="191"/>
      <c r="D271" s="191"/>
      <c r="E271" s="191"/>
      <c r="F271" s="191"/>
      <c r="G271" s="2048"/>
      <c r="H271" s="2103"/>
      <c r="I271" s="2048"/>
      <c r="J271" s="2048"/>
      <c r="K271" s="191"/>
      <c r="L271" s="191"/>
      <c r="M271" s="191"/>
      <c r="N271" s="191"/>
    </row>
    <row r="272" hidden="1">
      <c r="A272" s="191"/>
      <c r="B272" s="191"/>
      <c r="C272" s="191"/>
      <c r="D272" s="191"/>
      <c r="E272" s="191"/>
      <c r="F272" s="191"/>
      <c r="G272" s="2048"/>
      <c r="H272" s="2103"/>
      <c r="I272" s="2048"/>
      <c r="J272" s="2048"/>
      <c r="K272" s="191"/>
      <c r="L272" s="191"/>
      <c r="M272" s="191"/>
      <c r="N272" s="191"/>
    </row>
    <row r="273" hidden="1">
      <c r="A273" s="191"/>
      <c r="B273" s="191"/>
      <c r="C273" s="191"/>
      <c r="D273" s="191"/>
      <c r="E273" s="191"/>
      <c r="F273" s="191"/>
      <c r="G273" s="2048"/>
      <c r="H273" s="2103"/>
      <c r="I273" s="2048"/>
      <c r="J273" s="2048"/>
      <c r="K273" s="191"/>
      <c r="L273" s="191"/>
      <c r="M273" s="191"/>
      <c r="N273" s="191"/>
    </row>
    <row r="274" hidden="1">
      <c r="A274" s="191"/>
      <c r="B274" s="191"/>
      <c r="C274" s="191"/>
      <c r="D274" s="191"/>
      <c r="E274" s="191"/>
      <c r="F274" s="191"/>
      <c r="G274" s="2048"/>
      <c r="H274" s="2103"/>
      <c r="I274" s="2048"/>
      <c r="J274" s="2048"/>
      <c r="K274" s="191"/>
      <c r="L274" s="191"/>
      <c r="M274" s="191"/>
      <c r="N274" s="191"/>
    </row>
    <row r="275" hidden="1">
      <c r="A275" s="191"/>
      <c r="B275" s="191"/>
      <c r="C275" s="191"/>
      <c r="D275" s="191"/>
      <c r="E275" s="191"/>
      <c r="F275" s="191"/>
      <c r="G275" s="2048"/>
      <c r="H275" s="2103"/>
      <c r="I275" s="2048"/>
      <c r="J275" s="2048"/>
      <c r="K275" s="191"/>
      <c r="L275" s="191"/>
      <c r="M275" s="191"/>
      <c r="N275" s="191"/>
    </row>
    <row r="276" hidden="1">
      <c r="A276" s="191"/>
      <c r="B276" s="191"/>
      <c r="C276" s="191"/>
      <c r="D276" s="191"/>
      <c r="E276" s="191"/>
      <c r="F276" s="191"/>
      <c r="G276" s="2048"/>
      <c r="H276" s="2103"/>
      <c r="I276" s="2048"/>
      <c r="J276" s="2048"/>
      <c r="K276" s="191"/>
      <c r="L276" s="191"/>
      <c r="M276" s="191"/>
      <c r="N276" s="191"/>
    </row>
    <row r="277" hidden="1">
      <c r="A277" s="191"/>
      <c r="B277" s="191"/>
      <c r="C277" s="191"/>
      <c r="D277" s="191"/>
      <c r="E277" s="191"/>
      <c r="F277" s="191"/>
      <c r="G277" s="2048"/>
      <c r="H277" s="2103"/>
      <c r="I277" s="2048"/>
      <c r="J277" s="2048"/>
      <c r="K277" s="191"/>
      <c r="L277" s="191"/>
      <c r="M277" s="191"/>
      <c r="N277" s="191"/>
    </row>
    <row r="278" hidden="1">
      <c r="A278" s="191"/>
      <c r="B278" s="191"/>
      <c r="C278" s="191"/>
      <c r="D278" s="191"/>
      <c r="E278" s="191"/>
      <c r="F278" s="191"/>
      <c r="G278" s="2048"/>
      <c r="H278" s="2103"/>
      <c r="I278" s="2048"/>
      <c r="J278" s="2048"/>
      <c r="K278" s="191"/>
      <c r="L278" s="191"/>
      <c r="M278" s="191"/>
      <c r="N278" s="191"/>
    </row>
    <row r="279" hidden="1">
      <c r="A279" s="191"/>
      <c r="B279" s="191"/>
      <c r="C279" s="191"/>
      <c r="D279" s="191"/>
      <c r="E279" s="191"/>
      <c r="F279" s="191"/>
      <c r="G279" s="2048"/>
      <c r="H279" s="2103"/>
      <c r="I279" s="2048"/>
      <c r="J279" s="2048"/>
      <c r="K279" s="191"/>
      <c r="L279" s="191"/>
      <c r="M279" s="191"/>
      <c r="N279" s="191"/>
    </row>
    <row r="280" hidden="1">
      <c r="A280" s="191"/>
      <c r="B280" s="191"/>
      <c r="C280" s="191"/>
      <c r="D280" s="191"/>
      <c r="E280" s="191"/>
      <c r="F280" s="191"/>
      <c r="G280" s="2048"/>
      <c r="H280" s="2103"/>
      <c r="I280" s="2048"/>
      <c r="J280" s="2048"/>
      <c r="K280" s="191"/>
      <c r="L280" s="191"/>
      <c r="M280" s="191"/>
      <c r="N280" s="191"/>
    </row>
    <row r="281" hidden="1">
      <c r="A281" s="191"/>
      <c r="B281" s="191"/>
      <c r="C281" s="191"/>
      <c r="D281" s="191"/>
      <c r="E281" s="191"/>
      <c r="F281" s="191"/>
      <c r="G281" s="2048"/>
      <c r="H281" s="2103"/>
      <c r="I281" s="2048"/>
      <c r="J281" s="2048"/>
      <c r="K281" s="191"/>
      <c r="L281" s="191"/>
      <c r="M281" s="191"/>
      <c r="N281" s="191"/>
    </row>
    <row r="282" hidden="1">
      <c r="A282" s="191"/>
      <c r="B282" s="191"/>
      <c r="C282" s="191"/>
      <c r="D282" s="191"/>
      <c r="E282" s="191"/>
      <c r="F282" s="191"/>
      <c r="G282" s="2048"/>
      <c r="H282" s="2103"/>
      <c r="I282" s="2048"/>
      <c r="J282" s="2048"/>
      <c r="K282" s="191"/>
      <c r="L282" s="191"/>
      <c r="M282" s="191"/>
      <c r="N282" s="191"/>
    </row>
    <row r="283" hidden="1">
      <c r="A283" s="191"/>
      <c r="B283" s="191"/>
      <c r="C283" s="191"/>
      <c r="D283" s="191"/>
      <c r="E283" s="191"/>
      <c r="F283" s="191"/>
      <c r="G283" s="2048"/>
      <c r="H283" s="2103"/>
      <c r="I283" s="2048"/>
      <c r="J283" s="2048"/>
      <c r="K283" s="191"/>
      <c r="L283" s="191"/>
      <c r="M283" s="191"/>
      <c r="N283" s="191"/>
    </row>
    <row r="284" hidden="1">
      <c r="A284" s="191"/>
      <c r="B284" s="191"/>
      <c r="C284" s="191"/>
      <c r="D284" s="191"/>
      <c r="E284" s="191"/>
      <c r="F284" s="191"/>
      <c r="G284" s="2048"/>
      <c r="H284" s="2103"/>
      <c r="I284" s="2048"/>
      <c r="J284" s="2048"/>
      <c r="K284" s="191"/>
      <c r="L284" s="191"/>
      <c r="M284" s="191"/>
      <c r="N284" s="191"/>
    </row>
    <row r="285" hidden="1">
      <c r="A285" s="191"/>
      <c r="B285" s="191"/>
      <c r="C285" s="191"/>
      <c r="D285" s="191"/>
      <c r="E285" s="191"/>
      <c r="F285" s="191"/>
      <c r="G285" s="2048"/>
      <c r="H285" s="2103"/>
      <c r="I285" s="2048"/>
      <c r="J285" s="2048"/>
      <c r="K285" s="191"/>
      <c r="L285" s="191"/>
      <c r="M285" s="191"/>
      <c r="N285" s="191"/>
    </row>
    <row r="286" hidden="1">
      <c r="A286" s="191"/>
      <c r="B286" s="191"/>
      <c r="C286" s="191"/>
      <c r="D286" s="191"/>
      <c r="E286" s="191"/>
      <c r="F286" s="191"/>
      <c r="G286" s="2048"/>
      <c r="H286" s="2103"/>
      <c r="I286" s="2048"/>
      <c r="J286" s="2048"/>
      <c r="K286" s="191"/>
      <c r="L286" s="191"/>
      <c r="M286" s="191"/>
      <c r="N286" s="191"/>
    </row>
    <row r="287" hidden="1">
      <c r="A287" s="191"/>
      <c r="B287" s="191"/>
      <c r="C287" s="191"/>
      <c r="D287" s="191"/>
      <c r="E287" s="191"/>
      <c r="F287" s="191"/>
      <c r="G287" s="2048"/>
      <c r="H287" s="2103"/>
      <c r="I287" s="2048"/>
      <c r="J287" s="2048"/>
      <c r="K287" s="191"/>
      <c r="L287" s="191"/>
      <c r="M287" s="191"/>
      <c r="N287" s="191"/>
    </row>
    <row r="288" hidden="1">
      <c r="A288" s="191"/>
      <c r="B288" s="191"/>
      <c r="C288" s="191"/>
      <c r="D288" s="191"/>
      <c r="E288" s="191"/>
      <c r="F288" s="191"/>
      <c r="G288" s="2048"/>
      <c r="H288" s="2103"/>
      <c r="I288" s="2048"/>
      <c r="J288" s="2048"/>
      <c r="K288" s="191"/>
      <c r="L288" s="191"/>
      <c r="M288" s="191"/>
      <c r="N288" s="191"/>
    </row>
    <row r="289" hidden="1">
      <c r="A289" s="191"/>
      <c r="B289" s="191"/>
      <c r="C289" s="191"/>
      <c r="D289" s="191"/>
      <c r="E289" s="191"/>
      <c r="F289" s="191"/>
      <c r="G289" s="2048"/>
      <c r="H289" s="2103"/>
      <c r="I289" s="2048"/>
      <c r="J289" s="2048"/>
      <c r="K289" s="191"/>
      <c r="L289" s="191"/>
      <c r="M289" s="191"/>
      <c r="N289" s="191"/>
    </row>
    <row r="290" hidden="1">
      <c r="A290" s="191"/>
      <c r="B290" s="191"/>
      <c r="C290" s="191"/>
      <c r="D290" s="191"/>
      <c r="E290" s="191"/>
      <c r="F290" s="191"/>
      <c r="G290" s="2048"/>
      <c r="H290" s="2103"/>
      <c r="I290" s="2048"/>
      <c r="J290" s="2048"/>
      <c r="K290" s="191"/>
      <c r="L290" s="191"/>
      <c r="M290" s="191"/>
      <c r="N290" s="191"/>
    </row>
    <row r="291" hidden="1">
      <c r="A291" s="191"/>
      <c r="B291" s="191"/>
      <c r="C291" s="191"/>
      <c r="D291" s="191"/>
      <c r="E291" s="191"/>
      <c r="F291" s="191"/>
      <c r="G291" s="2048"/>
      <c r="H291" s="2103"/>
      <c r="I291" s="2048"/>
      <c r="J291" s="2048"/>
      <c r="K291" s="191"/>
      <c r="L291" s="191"/>
      <c r="M291" s="191"/>
      <c r="N291" s="191"/>
    </row>
    <row r="292" hidden="1">
      <c r="A292" s="191"/>
      <c r="B292" s="191"/>
      <c r="C292" s="191"/>
      <c r="D292" s="191"/>
      <c r="E292" s="191"/>
      <c r="F292" s="191"/>
      <c r="G292" s="2048"/>
      <c r="H292" s="2103"/>
      <c r="I292" s="2048"/>
      <c r="J292" s="2048"/>
      <c r="K292" s="191"/>
      <c r="L292" s="191"/>
      <c r="M292" s="191"/>
      <c r="N292" s="191"/>
    </row>
    <row r="293" hidden="1">
      <c r="A293" s="191"/>
      <c r="B293" s="191"/>
      <c r="C293" s="191"/>
      <c r="D293" s="191"/>
      <c r="E293" s="191"/>
      <c r="F293" s="191"/>
      <c r="G293" s="2048"/>
      <c r="H293" s="2103"/>
      <c r="I293" s="2048"/>
      <c r="J293" s="2048"/>
      <c r="K293" s="191"/>
      <c r="L293" s="191"/>
      <c r="M293" s="191"/>
      <c r="N293" s="191"/>
    </row>
    <row r="294" hidden="1">
      <c r="A294" s="191"/>
      <c r="B294" s="191"/>
      <c r="C294" s="191"/>
      <c r="D294" s="191"/>
      <c r="E294" s="191"/>
      <c r="F294" s="191"/>
      <c r="G294" s="2048"/>
      <c r="H294" s="2103"/>
      <c r="I294" s="2048"/>
      <c r="J294" s="2048"/>
      <c r="K294" s="191"/>
      <c r="L294" s="191"/>
      <c r="M294" s="191"/>
      <c r="N294" s="191"/>
    </row>
    <row r="295" hidden="1">
      <c r="A295" s="191"/>
      <c r="B295" s="191"/>
      <c r="C295" s="191"/>
      <c r="D295" s="191"/>
      <c r="E295" s="191"/>
      <c r="F295" s="191"/>
      <c r="G295" s="2048"/>
      <c r="H295" s="2103"/>
      <c r="I295" s="2048"/>
      <c r="J295" s="2048"/>
      <c r="K295" s="191"/>
      <c r="L295" s="191"/>
      <c r="M295" s="191"/>
      <c r="N295" s="191"/>
    </row>
    <row r="296" hidden="1">
      <c r="A296" s="191"/>
      <c r="B296" s="191"/>
      <c r="C296" s="191"/>
      <c r="D296" s="191"/>
      <c r="E296" s="191"/>
      <c r="F296" s="191"/>
      <c r="G296" s="2048"/>
      <c r="H296" s="2103"/>
      <c r="I296" s="2048"/>
      <c r="J296" s="2048"/>
      <c r="K296" s="191"/>
      <c r="L296" s="191"/>
      <c r="M296" s="191"/>
      <c r="N296" s="191"/>
    </row>
    <row r="297" hidden="1">
      <c r="A297" s="191"/>
      <c r="B297" s="191"/>
      <c r="C297" s="191"/>
      <c r="D297" s="191"/>
      <c r="E297" s="191"/>
      <c r="F297" s="191"/>
      <c r="G297" s="2048"/>
      <c r="H297" s="2103"/>
      <c r="I297" s="2048"/>
      <c r="J297" s="2048"/>
      <c r="K297" s="191"/>
      <c r="L297" s="191"/>
      <c r="M297" s="191"/>
      <c r="N297" s="191"/>
    </row>
    <row r="298" hidden="1">
      <c r="A298" s="191"/>
      <c r="B298" s="191"/>
      <c r="C298" s="191"/>
      <c r="D298" s="191"/>
      <c r="E298" s="191"/>
      <c r="F298" s="191"/>
      <c r="G298" s="2048"/>
      <c r="H298" s="2103"/>
      <c r="I298" s="2048"/>
      <c r="J298" s="2048"/>
      <c r="K298" s="191"/>
      <c r="L298" s="191"/>
      <c r="M298" s="191"/>
      <c r="N298" s="191"/>
    </row>
    <row r="299" hidden="1">
      <c r="A299" s="191"/>
      <c r="B299" s="191"/>
      <c r="C299" s="191"/>
      <c r="D299" s="191"/>
      <c r="E299" s="191"/>
      <c r="F299" s="191"/>
      <c r="G299" s="2048"/>
      <c r="H299" s="2103"/>
      <c r="I299" s="2048"/>
      <c r="J299" s="2048"/>
      <c r="K299" s="191"/>
      <c r="L299" s="191"/>
      <c r="M299" s="191"/>
      <c r="N299" s="191"/>
    </row>
    <row r="300" hidden="1">
      <c r="A300" s="191"/>
      <c r="B300" s="191"/>
      <c r="C300" s="191"/>
      <c r="D300" s="191"/>
      <c r="E300" s="191"/>
      <c r="F300" s="191"/>
      <c r="G300" s="2048"/>
      <c r="H300" s="2103"/>
      <c r="I300" s="2048"/>
      <c r="J300" s="2048"/>
      <c r="K300" s="191"/>
      <c r="L300" s="191"/>
      <c r="M300" s="191"/>
      <c r="N300" s="191"/>
    </row>
    <row r="301" hidden="1">
      <c r="A301" s="191"/>
      <c r="B301" s="191"/>
      <c r="C301" s="191"/>
      <c r="D301" s="191"/>
      <c r="E301" s="191"/>
      <c r="F301" s="191"/>
      <c r="G301" s="2048"/>
      <c r="H301" s="2103"/>
      <c r="I301" s="2048"/>
      <c r="J301" s="2048"/>
      <c r="K301" s="191"/>
      <c r="L301" s="191"/>
      <c r="M301" s="191"/>
      <c r="N301" s="191"/>
    </row>
    <row r="302" hidden="1">
      <c r="A302" s="191"/>
      <c r="B302" s="191"/>
      <c r="C302" s="191"/>
      <c r="D302" s="191"/>
      <c r="E302" s="191"/>
      <c r="F302" s="191"/>
      <c r="G302" s="2048"/>
      <c r="H302" s="2103"/>
      <c r="I302" s="2048"/>
      <c r="J302" s="2048"/>
      <c r="K302" s="191"/>
      <c r="L302" s="191"/>
      <c r="M302" s="191"/>
      <c r="N302" s="191"/>
    </row>
    <row r="303" hidden="1">
      <c r="A303" s="191"/>
      <c r="B303" s="191"/>
      <c r="C303" s="191"/>
      <c r="D303" s="191"/>
      <c r="E303" s="191"/>
      <c r="F303" s="191"/>
      <c r="G303" s="2048"/>
      <c r="H303" s="2103"/>
      <c r="I303" s="2048"/>
      <c r="J303" s="2048"/>
      <c r="K303" s="191"/>
      <c r="L303" s="191"/>
      <c r="M303" s="191"/>
      <c r="N303" s="191"/>
    </row>
    <row r="304" hidden="1">
      <c r="A304" s="191"/>
      <c r="B304" s="191"/>
      <c r="C304" s="191"/>
      <c r="D304" s="191"/>
      <c r="E304" s="191"/>
      <c r="F304" s="191"/>
      <c r="G304" s="2048"/>
      <c r="H304" s="2103"/>
      <c r="I304" s="2048"/>
      <c r="J304" s="2048"/>
      <c r="K304" s="191"/>
      <c r="L304" s="191"/>
      <c r="M304" s="191"/>
      <c r="N304" s="191"/>
    </row>
    <row r="305" hidden="1">
      <c r="A305" s="191"/>
      <c r="B305" s="191"/>
      <c r="C305" s="191"/>
      <c r="D305" s="191"/>
      <c r="E305" s="191"/>
      <c r="F305" s="191"/>
      <c r="G305" s="2048"/>
      <c r="H305" s="2103"/>
      <c r="I305" s="2048"/>
      <c r="J305" s="2048"/>
      <c r="K305" s="191"/>
      <c r="L305" s="191"/>
      <c r="M305" s="191"/>
      <c r="N305" s="191"/>
    </row>
    <row r="306" hidden="1">
      <c r="A306" s="191"/>
      <c r="B306" s="191"/>
      <c r="C306" s="191"/>
      <c r="D306" s="191"/>
      <c r="E306" s="191"/>
      <c r="F306" s="191"/>
      <c r="G306" s="2048"/>
      <c r="H306" s="2103"/>
      <c r="I306" s="2048"/>
      <c r="J306" s="2048"/>
      <c r="K306" s="191"/>
      <c r="L306" s="191"/>
      <c r="M306" s="191"/>
      <c r="N306" s="191"/>
    </row>
    <row r="307" hidden="1">
      <c r="A307" s="191"/>
      <c r="B307" s="191"/>
      <c r="C307" s="191"/>
      <c r="D307" s="191"/>
      <c r="E307" s="191"/>
      <c r="F307" s="191"/>
      <c r="G307" s="2048"/>
      <c r="H307" s="2103"/>
      <c r="I307" s="2048"/>
      <c r="J307" s="2048"/>
      <c r="K307" s="191"/>
      <c r="L307" s="191"/>
      <c r="M307" s="191"/>
      <c r="N307" s="191"/>
    </row>
    <row r="308" hidden="1">
      <c r="A308" s="191"/>
      <c r="B308" s="191"/>
      <c r="C308" s="191"/>
      <c r="D308" s="191"/>
      <c r="E308" s="191"/>
      <c r="F308" s="191"/>
      <c r="G308" s="2048"/>
      <c r="H308" s="2103"/>
      <c r="I308" s="2048"/>
      <c r="J308" s="2048"/>
      <c r="K308" s="191"/>
      <c r="L308" s="191"/>
      <c r="M308" s="191"/>
      <c r="N308" s="191"/>
    </row>
    <row r="309" hidden="1">
      <c r="A309" s="191"/>
      <c r="B309" s="191"/>
      <c r="C309" s="191"/>
      <c r="D309" s="191"/>
      <c r="E309" s="191"/>
      <c r="F309" s="191"/>
      <c r="G309" s="2048"/>
      <c r="H309" s="2103"/>
      <c r="I309" s="2048"/>
      <c r="J309" s="2048"/>
      <c r="K309" s="191"/>
      <c r="L309" s="191"/>
      <c r="M309" s="191"/>
      <c r="N309" s="191"/>
    </row>
    <row r="310" hidden="1">
      <c r="A310" s="191"/>
      <c r="B310" s="191"/>
      <c r="C310" s="191"/>
      <c r="D310" s="191"/>
      <c r="E310" s="191"/>
      <c r="F310" s="191"/>
      <c r="G310" s="2048"/>
      <c r="H310" s="2103"/>
      <c r="I310" s="2048"/>
      <c r="J310" s="2048"/>
      <c r="K310" s="191"/>
      <c r="L310" s="191"/>
      <c r="M310" s="191"/>
      <c r="N310" s="191"/>
    </row>
    <row r="311" hidden="1">
      <c r="A311" s="191"/>
      <c r="B311" s="191"/>
      <c r="C311" s="191"/>
      <c r="D311" s="191"/>
      <c r="E311" s="191"/>
      <c r="F311" s="191"/>
      <c r="G311" s="2048"/>
      <c r="H311" s="2103"/>
      <c r="I311" s="2048"/>
      <c r="J311" s="2048"/>
      <c r="K311" s="191"/>
      <c r="L311" s="191"/>
      <c r="M311" s="191"/>
      <c r="N311" s="191"/>
    </row>
    <row r="312" hidden="1">
      <c r="A312" s="191"/>
      <c r="B312" s="191"/>
      <c r="C312" s="191"/>
      <c r="D312" s="191"/>
      <c r="E312" s="191"/>
      <c r="F312" s="191"/>
      <c r="G312" s="2048"/>
      <c r="H312" s="2103"/>
      <c r="I312" s="2048"/>
      <c r="J312" s="2048"/>
      <c r="K312" s="191"/>
      <c r="L312" s="191"/>
      <c r="M312" s="191"/>
      <c r="N312" s="191"/>
    </row>
    <row r="313" hidden="1">
      <c r="A313" s="191"/>
      <c r="B313" s="191"/>
      <c r="C313" s="191"/>
      <c r="D313" s="191"/>
      <c r="E313" s="191"/>
      <c r="F313" s="191"/>
      <c r="G313" s="2048"/>
      <c r="H313" s="2103"/>
      <c r="I313" s="2048"/>
      <c r="J313" s="2048"/>
      <c r="K313" s="191"/>
      <c r="L313" s="191"/>
      <c r="M313" s="191"/>
      <c r="N313" s="191"/>
    </row>
    <row r="314" hidden="1">
      <c r="A314" s="191"/>
      <c r="B314" s="191"/>
      <c r="C314" s="191"/>
      <c r="D314" s="191"/>
      <c r="E314" s="191"/>
      <c r="F314" s="191"/>
      <c r="G314" s="2048"/>
      <c r="H314" s="2103"/>
      <c r="I314" s="2048"/>
      <c r="J314" s="2048"/>
      <c r="K314" s="191"/>
      <c r="L314" s="191"/>
      <c r="M314" s="191"/>
      <c r="N314" s="191"/>
    </row>
    <row r="315" hidden="1">
      <c r="A315" s="191"/>
      <c r="B315" s="191"/>
      <c r="C315" s="191"/>
      <c r="D315" s="191"/>
      <c r="E315" s="191"/>
      <c r="F315" s="191"/>
      <c r="G315" s="2048"/>
      <c r="H315" s="2103"/>
      <c r="I315" s="2048"/>
      <c r="J315" s="2048"/>
      <c r="K315" s="191"/>
      <c r="L315" s="191"/>
      <c r="M315" s="191"/>
      <c r="N315" s="191"/>
    </row>
    <row r="316" hidden="1">
      <c r="A316" s="191"/>
      <c r="B316" s="191"/>
      <c r="C316" s="191"/>
      <c r="D316" s="191"/>
      <c r="E316" s="191"/>
      <c r="F316" s="191"/>
      <c r="G316" s="2048"/>
      <c r="H316" s="2103"/>
      <c r="I316" s="2048"/>
      <c r="J316" s="2048"/>
      <c r="K316" s="191"/>
      <c r="L316" s="191"/>
      <c r="M316" s="191"/>
      <c r="N316" s="191"/>
    </row>
    <row r="317" hidden="1">
      <c r="A317" s="191"/>
      <c r="B317" s="191"/>
      <c r="C317" s="191"/>
      <c r="D317" s="191"/>
      <c r="E317" s="191"/>
      <c r="F317" s="191"/>
      <c r="G317" s="2048"/>
      <c r="H317" s="2103"/>
      <c r="I317" s="2048"/>
      <c r="J317" s="2048"/>
      <c r="K317" s="191"/>
      <c r="L317" s="191"/>
      <c r="M317" s="191"/>
      <c r="N317" s="191"/>
    </row>
    <row r="318" hidden="1">
      <c r="A318" s="191"/>
      <c r="B318" s="191"/>
      <c r="C318" s="191"/>
      <c r="D318" s="191"/>
      <c r="E318" s="191"/>
      <c r="F318" s="191"/>
      <c r="G318" s="2048"/>
      <c r="H318" s="2103"/>
      <c r="I318" s="2048"/>
      <c r="J318" s="2048"/>
      <c r="K318" s="191"/>
      <c r="L318" s="191"/>
      <c r="M318" s="191"/>
      <c r="N318" s="191"/>
    </row>
    <row r="319" hidden="1">
      <c r="A319" s="191"/>
      <c r="B319" s="191"/>
      <c r="C319" s="191"/>
      <c r="D319" s="191"/>
      <c r="E319" s="191"/>
      <c r="F319" s="191"/>
      <c r="G319" s="2048"/>
      <c r="H319" s="2103"/>
      <c r="I319" s="2048"/>
      <c r="J319" s="2048"/>
      <c r="K319" s="191"/>
      <c r="L319" s="191"/>
      <c r="M319" s="191"/>
      <c r="N319" s="191"/>
    </row>
    <row r="320" hidden="1">
      <c r="A320" s="191"/>
      <c r="B320" s="191"/>
      <c r="C320" s="191"/>
      <c r="D320" s="191"/>
      <c r="E320" s="191"/>
      <c r="F320" s="191"/>
      <c r="G320" s="2048"/>
      <c r="H320" s="2103"/>
      <c r="I320" s="2048"/>
      <c r="J320" s="2048"/>
      <c r="K320" s="191"/>
      <c r="L320" s="191"/>
      <c r="M320" s="191"/>
      <c r="N320" s="191"/>
    </row>
    <row r="321" hidden="1">
      <c r="A321" s="191"/>
      <c r="B321" s="191"/>
      <c r="C321" s="191"/>
      <c r="D321" s="191"/>
      <c r="E321" s="191"/>
      <c r="F321" s="191"/>
      <c r="G321" s="2048"/>
      <c r="H321" s="2103"/>
      <c r="I321" s="2048"/>
      <c r="J321" s="2048"/>
      <c r="K321" s="191"/>
      <c r="L321" s="191"/>
      <c r="M321" s="191"/>
      <c r="N321" s="191"/>
    </row>
    <row r="322" hidden="1">
      <c r="A322" s="191"/>
      <c r="B322" s="191"/>
      <c r="C322" s="191"/>
      <c r="D322" s="191"/>
      <c r="E322" s="191"/>
      <c r="F322" s="191"/>
      <c r="G322" s="2048"/>
      <c r="H322" s="2103"/>
      <c r="I322" s="2048"/>
      <c r="J322" s="2048"/>
      <c r="K322" s="191"/>
      <c r="L322" s="191"/>
      <c r="M322" s="191"/>
      <c r="N322" s="191"/>
    </row>
    <row r="323" hidden="1">
      <c r="A323" s="191"/>
      <c r="B323" s="191"/>
      <c r="C323" s="191"/>
      <c r="D323" s="191"/>
      <c r="E323" s="191"/>
      <c r="F323" s="191"/>
      <c r="G323" s="2048"/>
      <c r="H323" s="2103"/>
      <c r="I323" s="2048"/>
      <c r="J323" s="2048"/>
      <c r="K323" s="191"/>
      <c r="L323" s="191"/>
      <c r="M323" s="191"/>
      <c r="N323" s="191"/>
    </row>
    <row r="324" hidden="1">
      <c r="A324" s="191"/>
      <c r="B324" s="191"/>
      <c r="C324" s="191"/>
      <c r="D324" s="191"/>
      <c r="E324" s="191"/>
      <c r="F324" s="191"/>
      <c r="G324" s="2048"/>
      <c r="H324" s="2103"/>
      <c r="I324" s="2048"/>
      <c r="J324" s="2048"/>
      <c r="K324" s="191"/>
      <c r="L324" s="191"/>
      <c r="M324" s="191"/>
      <c r="N324" s="191"/>
    </row>
    <row r="325" hidden="1">
      <c r="A325" s="191"/>
      <c r="B325" s="191"/>
      <c r="C325" s="191"/>
      <c r="D325" s="191"/>
      <c r="E325" s="191"/>
      <c r="F325" s="191"/>
      <c r="G325" s="2048"/>
      <c r="H325" s="2103"/>
      <c r="I325" s="2048"/>
      <c r="J325" s="2048"/>
      <c r="K325" s="191"/>
      <c r="L325" s="191"/>
      <c r="M325" s="191"/>
      <c r="N325" s="191"/>
    </row>
    <row r="326" hidden="1">
      <c r="A326" s="191"/>
      <c r="B326" s="191"/>
      <c r="C326" s="191"/>
      <c r="D326" s="191"/>
      <c r="E326" s="191"/>
      <c r="F326" s="191"/>
      <c r="G326" s="2048"/>
      <c r="H326" s="2103"/>
      <c r="I326" s="2048"/>
      <c r="J326" s="2048"/>
      <c r="K326" s="191"/>
      <c r="L326" s="191"/>
      <c r="M326" s="191"/>
      <c r="N326" s="191"/>
    </row>
    <row r="327" hidden="1">
      <c r="A327" s="191"/>
      <c r="B327" s="191"/>
      <c r="C327" s="191"/>
      <c r="D327" s="191"/>
      <c r="E327" s="191"/>
      <c r="F327" s="191"/>
      <c r="G327" s="2048"/>
      <c r="H327" s="2103"/>
      <c r="I327" s="2048"/>
      <c r="J327" s="2048"/>
      <c r="K327" s="191"/>
      <c r="L327" s="191"/>
      <c r="M327" s="191"/>
      <c r="N327" s="191"/>
    </row>
    <row r="328" hidden="1">
      <c r="A328" s="191"/>
      <c r="B328" s="191"/>
      <c r="C328" s="191"/>
      <c r="D328" s="191"/>
      <c r="E328" s="191"/>
      <c r="F328" s="191"/>
      <c r="G328" s="2048"/>
      <c r="H328" s="2103"/>
      <c r="I328" s="2048"/>
      <c r="J328" s="2048"/>
      <c r="K328" s="191"/>
      <c r="L328" s="191"/>
      <c r="M328" s="191"/>
      <c r="N328" s="191"/>
    </row>
    <row r="329" hidden="1">
      <c r="A329" s="191"/>
      <c r="B329" s="191"/>
      <c r="C329" s="191"/>
      <c r="D329" s="191"/>
      <c r="E329" s="191"/>
      <c r="F329" s="191"/>
      <c r="G329" s="2048"/>
      <c r="H329" s="2103"/>
      <c r="I329" s="2048"/>
      <c r="J329" s="2048"/>
      <c r="K329" s="191"/>
      <c r="L329" s="191"/>
      <c r="M329" s="191"/>
      <c r="N329" s="191"/>
    </row>
    <row r="330" hidden="1">
      <c r="A330" s="191"/>
      <c r="B330" s="191"/>
      <c r="C330" s="191"/>
      <c r="D330" s="191"/>
      <c r="E330" s="191"/>
      <c r="F330" s="191"/>
      <c r="G330" s="2048"/>
      <c r="H330" s="2103"/>
      <c r="I330" s="2048"/>
      <c r="J330" s="2048"/>
      <c r="K330" s="191"/>
      <c r="L330" s="191"/>
      <c r="M330" s="191"/>
      <c r="N330" s="191"/>
    </row>
    <row r="331" hidden="1">
      <c r="A331" s="191"/>
      <c r="B331" s="191"/>
      <c r="C331" s="191"/>
      <c r="D331" s="191"/>
      <c r="E331" s="191"/>
      <c r="F331" s="191"/>
      <c r="G331" s="2048"/>
      <c r="H331" s="2103"/>
      <c r="I331" s="2048"/>
      <c r="J331" s="2048"/>
      <c r="K331" s="191"/>
      <c r="L331" s="191"/>
      <c r="M331" s="191"/>
      <c r="N331" s="191"/>
    </row>
    <row r="332" hidden="1">
      <c r="A332" s="191"/>
      <c r="B332" s="191"/>
      <c r="C332" s="191"/>
      <c r="D332" s="191"/>
      <c r="E332" s="191"/>
      <c r="F332" s="191"/>
      <c r="G332" s="2048"/>
      <c r="H332" s="2103"/>
      <c r="I332" s="2048"/>
      <c r="J332" s="2048"/>
      <c r="K332" s="191"/>
      <c r="L332" s="191"/>
      <c r="M332" s="191"/>
      <c r="N332" s="191"/>
    </row>
    <row r="333" hidden="1">
      <c r="A333" s="191"/>
      <c r="B333" s="191"/>
      <c r="C333" s="191"/>
      <c r="D333" s="191"/>
      <c r="E333" s="191"/>
      <c r="F333" s="191"/>
      <c r="G333" s="2048"/>
      <c r="H333" s="2103"/>
      <c r="I333" s="2048"/>
      <c r="J333" s="2048"/>
      <c r="K333" s="191"/>
      <c r="L333" s="191"/>
      <c r="M333" s="191"/>
      <c r="N333" s="191"/>
    </row>
    <row r="334" hidden="1">
      <c r="A334" s="191"/>
      <c r="B334" s="191"/>
      <c r="C334" s="191"/>
      <c r="D334" s="191"/>
      <c r="E334" s="191"/>
      <c r="F334" s="191"/>
      <c r="G334" s="2048"/>
      <c r="H334" s="2103"/>
      <c r="I334" s="2048"/>
      <c r="J334" s="2048"/>
      <c r="K334" s="191"/>
      <c r="L334" s="191"/>
      <c r="M334" s="191"/>
      <c r="N334" s="191"/>
    </row>
    <row r="335" hidden="1">
      <c r="A335" s="191"/>
      <c r="B335" s="191"/>
      <c r="C335" s="191"/>
      <c r="D335" s="191"/>
      <c r="E335" s="191"/>
      <c r="F335" s="191"/>
      <c r="G335" s="2048"/>
      <c r="H335" s="2103"/>
      <c r="I335" s="2048"/>
      <c r="J335" s="2048"/>
      <c r="K335" s="191"/>
      <c r="L335" s="191"/>
      <c r="M335" s="191"/>
      <c r="N335" s="191"/>
    </row>
    <row r="336" hidden="1">
      <c r="A336" s="191"/>
      <c r="B336" s="191"/>
      <c r="C336" s="191"/>
      <c r="D336" s="191"/>
      <c r="E336" s="191"/>
      <c r="F336" s="191"/>
      <c r="G336" s="2048"/>
      <c r="H336" s="2103"/>
      <c r="I336" s="2048"/>
      <c r="J336" s="2048"/>
      <c r="K336" s="191"/>
      <c r="L336" s="191"/>
      <c r="M336" s="191"/>
      <c r="N336" s="191"/>
    </row>
    <row r="337" hidden="1">
      <c r="A337" s="191"/>
      <c r="B337" s="191"/>
      <c r="C337" s="191"/>
      <c r="D337" s="191"/>
      <c r="E337" s="191"/>
      <c r="F337" s="191"/>
      <c r="G337" s="2048"/>
      <c r="H337" s="2103"/>
      <c r="I337" s="2048"/>
      <c r="J337" s="2048"/>
      <c r="K337" s="191"/>
      <c r="L337" s="191"/>
      <c r="M337" s="191"/>
      <c r="N337" s="191"/>
    </row>
    <row r="338" hidden="1">
      <c r="A338" s="191"/>
      <c r="B338" s="191"/>
      <c r="C338" s="191"/>
      <c r="D338" s="191"/>
      <c r="E338" s="191"/>
      <c r="F338" s="191"/>
      <c r="G338" s="2048"/>
      <c r="H338" s="2103"/>
      <c r="I338" s="2048"/>
      <c r="J338" s="2048"/>
      <c r="K338" s="191"/>
      <c r="L338" s="191"/>
      <c r="M338" s="191"/>
      <c r="N338" s="191"/>
    </row>
    <row r="339" hidden="1">
      <c r="A339" s="191"/>
      <c r="B339" s="191"/>
      <c r="C339" s="191"/>
      <c r="D339" s="191"/>
      <c r="E339" s="191"/>
      <c r="F339" s="191"/>
      <c r="G339" s="2048"/>
      <c r="H339" s="2103"/>
      <c r="I339" s="2048"/>
      <c r="J339" s="2048"/>
      <c r="K339" s="191"/>
      <c r="L339" s="191"/>
      <c r="M339" s="191"/>
      <c r="N339" s="191"/>
    </row>
    <row r="340" hidden="1">
      <c r="A340" s="191"/>
      <c r="B340" s="191"/>
      <c r="C340" s="191"/>
      <c r="D340" s="191"/>
      <c r="E340" s="191"/>
      <c r="F340" s="191"/>
      <c r="G340" s="2048"/>
      <c r="H340" s="2103"/>
      <c r="I340" s="2048"/>
      <c r="J340" s="2048"/>
      <c r="K340" s="191"/>
      <c r="L340" s="191"/>
      <c r="M340" s="191"/>
      <c r="N340" s="191"/>
    </row>
    <row r="341" hidden="1">
      <c r="A341" s="191"/>
      <c r="B341" s="191"/>
      <c r="C341" s="191"/>
      <c r="D341" s="191"/>
      <c r="E341" s="191"/>
      <c r="F341" s="191"/>
      <c r="G341" s="2048"/>
      <c r="H341" s="2103"/>
      <c r="I341" s="2048"/>
      <c r="J341" s="2048"/>
      <c r="K341" s="191"/>
      <c r="L341" s="191"/>
      <c r="M341" s="191"/>
      <c r="N341" s="191"/>
    </row>
    <row r="342" hidden="1">
      <c r="A342" s="191"/>
      <c r="B342" s="191"/>
      <c r="C342" s="191"/>
      <c r="D342" s="191"/>
      <c r="E342" s="191"/>
      <c r="F342" s="191"/>
      <c r="G342" s="2048"/>
      <c r="H342" s="2103"/>
      <c r="I342" s="2048"/>
      <c r="J342" s="2048"/>
      <c r="K342" s="191"/>
      <c r="L342" s="191"/>
      <c r="M342" s="191"/>
      <c r="N342" s="191"/>
    </row>
    <row r="343" hidden="1">
      <c r="A343" s="191"/>
      <c r="B343" s="191"/>
      <c r="C343" s="191"/>
      <c r="D343" s="191"/>
      <c r="E343" s="191"/>
      <c r="F343" s="191"/>
      <c r="G343" s="2048"/>
      <c r="H343" s="2103"/>
      <c r="I343" s="2048"/>
      <c r="J343" s="2048"/>
      <c r="K343" s="191"/>
      <c r="L343" s="191"/>
      <c r="M343" s="191"/>
      <c r="N343" s="191"/>
    </row>
    <row r="344" hidden="1">
      <c r="A344" s="191"/>
      <c r="B344" s="191"/>
      <c r="C344" s="191"/>
      <c r="D344" s="191"/>
      <c r="E344" s="191"/>
      <c r="F344" s="191"/>
      <c r="G344" s="2048"/>
      <c r="H344" s="2103"/>
      <c r="I344" s="2048"/>
      <c r="J344" s="2048"/>
      <c r="K344" s="191"/>
      <c r="L344" s="191"/>
      <c r="M344" s="191"/>
      <c r="N344" s="191"/>
    </row>
    <row r="345" hidden="1">
      <c r="A345" s="191"/>
      <c r="B345" s="191"/>
      <c r="C345" s="191"/>
      <c r="D345" s="191"/>
      <c r="E345" s="191"/>
      <c r="F345" s="191"/>
      <c r="G345" s="2048"/>
      <c r="H345" s="2103"/>
      <c r="I345" s="2048"/>
      <c r="J345" s="2048"/>
      <c r="K345" s="191"/>
      <c r="L345" s="191"/>
      <c r="M345" s="191"/>
      <c r="N345" s="191"/>
    </row>
    <row r="346" hidden="1">
      <c r="A346" s="191"/>
      <c r="B346" s="191"/>
      <c r="C346" s="191"/>
      <c r="D346" s="191"/>
      <c r="E346" s="191"/>
      <c r="F346" s="191"/>
      <c r="G346" s="2048"/>
      <c r="H346" s="2103"/>
      <c r="I346" s="2048"/>
      <c r="J346" s="2048"/>
      <c r="K346" s="191"/>
      <c r="L346" s="191"/>
      <c r="M346" s="191"/>
      <c r="N346" s="191"/>
    </row>
    <row r="347" hidden="1">
      <c r="A347" s="191"/>
      <c r="B347" s="191"/>
      <c r="C347" s="191"/>
      <c r="D347" s="191"/>
      <c r="E347" s="191"/>
      <c r="F347" s="191"/>
      <c r="G347" s="2048"/>
      <c r="H347" s="2103"/>
      <c r="I347" s="2048"/>
      <c r="J347" s="2048"/>
      <c r="K347" s="191"/>
      <c r="L347" s="191"/>
      <c r="M347" s="191"/>
      <c r="N347" s="191"/>
    </row>
    <row r="348" hidden="1">
      <c r="A348" s="191"/>
      <c r="B348" s="191"/>
      <c r="C348" s="191"/>
      <c r="D348" s="191"/>
      <c r="E348" s="191"/>
      <c r="F348" s="191"/>
      <c r="G348" s="2048"/>
      <c r="H348" s="2103"/>
      <c r="I348" s="2048"/>
      <c r="J348" s="2048"/>
      <c r="K348" s="191"/>
      <c r="L348" s="191"/>
      <c r="M348" s="191"/>
      <c r="N348" s="191"/>
    </row>
    <row r="349" hidden="1">
      <c r="A349" s="191"/>
      <c r="B349" s="191"/>
      <c r="C349" s="191"/>
      <c r="D349" s="191"/>
      <c r="E349" s="191"/>
      <c r="F349" s="191"/>
      <c r="G349" s="2048"/>
      <c r="H349" s="2103"/>
      <c r="I349" s="2048"/>
      <c r="J349" s="2048"/>
      <c r="K349" s="191"/>
      <c r="L349" s="191"/>
      <c r="M349" s="191"/>
      <c r="N349" s="191"/>
    </row>
    <row r="350" hidden="1">
      <c r="A350" s="191"/>
      <c r="B350" s="191"/>
      <c r="C350" s="191"/>
      <c r="D350" s="191"/>
      <c r="E350" s="191"/>
      <c r="F350" s="191"/>
      <c r="G350" s="2048"/>
      <c r="H350" s="2103"/>
      <c r="I350" s="2048"/>
      <c r="J350" s="2048"/>
      <c r="K350" s="191"/>
      <c r="L350" s="191"/>
      <c r="M350" s="191"/>
      <c r="N350" s="191"/>
    </row>
    <row r="351" hidden="1">
      <c r="A351" s="191"/>
      <c r="B351" s="191"/>
      <c r="C351" s="191"/>
      <c r="D351" s="191"/>
      <c r="E351" s="191"/>
      <c r="F351" s="191"/>
      <c r="G351" s="2048"/>
      <c r="H351" s="2103"/>
      <c r="I351" s="2048"/>
      <c r="J351" s="2048"/>
      <c r="K351" s="191"/>
      <c r="L351" s="191"/>
      <c r="M351" s="191"/>
      <c r="N351" s="191"/>
    </row>
    <row r="352" hidden="1">
      <c r="A352" s="191"/>
      <c r="B352" s="191"/>
      <c r="C352" s="191"/>
      <c r="D352" s="191"/>
      <c r="E352" s="191"/>
      <c r="F352" s="191"/>
      <c r="G352" s="2048"/>
      <c r="H352" s="2103"/>
      <c r="I352" s="2048"/>
      <c r="J352" s="2048"/>
      <c r="K352" s="191"/>
      <c r="L352" s="191"/>
      <c r="M352" s="191"/>
      <c r="N352" s="191"/>
    </row>
    <row r="353" hidden="1">
      <c r="A353" s="191"/>
      <c r="B353" s="191"/>
      <c r="C353" s="191"/>
      <c r="D353" s="191"/>
      <c r="E353" s="191"/>
      <c r="F353" s="191"/>
      <c r="G353" s="2048"/>
      <c r="H353" s="2103"/>
      <c r="I353" s="2048"/>
      <c r="J353" s="2048"/>
      <c r="K353" s="191"/>
      <c r="L353" s="191"/>
      <c r="M353" s="191"/>
      <c r="N353" s="191"/>
    </row>
    <row r="354" hidden="1">
      <c r="A354" s="191"/>
      <c r="B354" s="191"/>
      <c r="C354" s="191"/>
      <c r="D354" s="191"/>
      <c r="E354" s="191"/>
      <c r="F354" s="191"/>
      <c r="G354" s="2048"/>
      <c r="H354" s="2103"/>
      <c r="I354" s="2048"/>
      <c r="J354" s="2048"/>
      <c r="K354" s="191"/>
      <c r="L354" s="191"/>
      <c r="M354" s="191"/>
      <c r="N354" s="191"/>
    </row>
    <row r="355" hidden="1">
      <c r="A355" s="191"/>
      <c r="B355" s="191"/>
      <c r="C355" s="191"/>
      <c r="D355" s="191"/>
      <c r="E355" s="191"/>
      <c r="F355" s="191"/>
      <c r="G355" s="2048"/>
      <c r="H355" s="2103"/>
      <c r="I355" s="2048"/>
      <c r="J355" s="2048"/>
      <c r="K355" s="191"/>
      <c r="L355" s="191"/>
      <c r="M355" s="191"/>
      <c r="N355" s="191"/>
    </row>
    <row r="356" hidden="1">
      <c r="A356" s="191"/>
      <c r="B356" s="191"/>
      <c r="C356" s="191"/>
      <c r="D356" s="191"/>
      <c r="E356" s="191"/>
      <c r="F356" s="191"/>
      <c r="G356" s="2048"/>
      <c r="H356" s="2103"/>
      <c r="I356" s="2048"/>
      <c r="J356" s="2048"/>
      <c r="K356" s="191"/>
      <c r="L356" s="191"/>
      <c r="M356" s="191"/>
      <c r="N356" s="191"/>
    </row>
    <row r="357" hidden="1">
      <c r="A357" s="191"/>
      <c r="B357" s="191"/>
      <c r="C357" s="191"/>
      <c r="D357" s="191"/>
      <c r="E357" s="191"/>
      <c r="F357" s="191"/>
      <c r="G357" s="2048"/>
      <c r="H357" s="2103"/>
      <c r="I357" s="2048"/>
      <c r="J357" s="2048"/>
      <c r="K357" s="191"/>
      <c r="L357" s="191"/>
      <c r="M357" s="191"/>
      <c r="N357" s="191"/>
    </row>
    <row r="358" hidden="1">
      <c r="A358" s="191"/>
      <c r="B358" s="191"/>
      <c r="C358" s="191"/>
      <c r="D358" s="191"/>
      <c r="E358" s="191"/>
      <c r="F358" s="191"/>
      <c r="G358" s="2048"/>
      <c r="H358" s="2103"/>
      <c r="I358" s="2048"/>
      <c r="J358" s="2048"/>
      <c r="K358" s="191"/>
      <c r="L358" s="191"/>
      <c r="M358" s="191"/>
      <c r="N358" s="191"/>
    </row>
    <row r="359" hidden="1">
      <c r="A359" s="191"/>
      <c r="B359" s="191"/>
      <c r="C359" s="191"/>
      <c r="D359" s="191"/>
      <c r="E359" s="191"/>
      <c r="F359" s="191"/>
      <c r="G359" s="2048"/>
      <c r="H359" s="2103"/>
      <c r="I359" s="2048"/>
      <c r="J359" s="2048"/>
      <c r="K359" s="191"/>
      <c r="L359" s="191"/>
      <c r="M359" s="191"/>
      <c r="N359" s="191"/>
    </row>
    <row r="360" hidden="1">
      <c r="A360" s="191"/>
      <c r="B360" s="191"/>
      <c r="C360" s="191"/>
      <c r="D360" s="191"/>
      <c r="E360" s="191"/>
      <c r="F360" s="191"/>
      <c r="G360" s="2048"/>
      <c r="H360" s="2103"/>
      <c r="I360" s="2048"/>
      <c r="J360" s="2048"/>
      <c r="K360" s="191"/>
      <c r="L360" s="191"/>
      <c r="M360" s="191"/>
      <c r="N360" s="191"/>
    </row>
    <row r="361" hidden="1">
      <c r="A361" s="191"/>
      <c r="B361" s="191"/>
      <c r="C361" s="191"/>
      <c r="D361" s="191"/>
      <c r="E361" s="191"/>
      <c r="F361" s="191"/>
      <c r="G361" s="2048"/>
      <c r="H361" s="2103"/>
      <c r="I361" s="2048"/>
      <c r="J361" s="2048"/>
      <c r="K361" s="191"/>
      <c r="L361" s="191"/>
      <c r="M361" s="191"/>
      <c r="N361" s="191"/>
    </row>
    <row r="362" hidden="1">
      <c r="A362" s="191"/>
      <c r="B362" s="191"/>
      <c r="C362" s="191"/>
      <c r="D362" s="191"/>
      <c r="E362" s="191"/>
      <c r="F362" s="191"/>
      <c r="G362" s="2048"/>
      <c r="H362" s="2103"/>
      <c r="I362" s="2048"/>
      <c r="J362" s="2048"/>
      <c r="K362" s="191"/>
      <c r="L362" s="191"/>
      <c r="M362" s="191"/>
      <c r="N362" s="191"/>
    </row>
    <row r="363" hidden="1">
      <c r="A363" s="191"/>
      <c r="B363" s="191"/>
      <c r="C363" s="191"/>
      <c r="D363" s="191"/>
      <c r="E363" s="191"/>
      <c r="F363" s="191"/>
      <c r="G363" s="2048"/>
      <c r="H363" s="2103"/>
      <c r="I363" s="2048"/>
      <c r="J363" s="2048"/>
      <c r="K363" s="191"/>
      <c r="L363" s="191"/>
      <c r="M363" s="191"/>
      <c r="N363" s="191"/>
    </row>
    <row r="364" hidden="1">
      <c r="A364" s="191"/>
      <c r="B364" s="191"/>
      <c r="C364" s="191"/>
      <c r="D364" s="191"/>
      <c r="E364" s="191"/>
      <c r="F364" s="191"/>
      <c r="G364" s="2048"/>
      <c r="H364" s="2103"/>
      <c r="I364" s="2048"/>
      <c r="J364" s="2048"/>
      <c r="K364" s="191"/>
      <c r="L364" s="191"/>
      <c r="M364" s="191"/>
      <c r="N364" s="191"/>
    </row>
    <row r="365" hidden="1">
      <c r="A365" s="191"/>
      <c r="B365" s="191"/>
      <c r="C365" s="191"/>
      <c r="D365" s="191"/>
      <c r="E365" s="191"/>
      <c r="F365" s="191"/>
      <c r="G365" s="2048"/>
      <c r="H365" s="2103"/>
      <c r="I365" s="2048"/>
      <c r="J365" s="2048"/>
      <c r="K365" s="191"/>
      <c r="L365" s="191"/>
      <c r="M365" s="191"/>
      <c r="N365" s="191"/>
    </row>
    <row r="366" hidden="1">
      <c r="A366" s="191"/>
      <c r="B366" s="191"/>
      <c r="C366" s="191"/>
      <c r="D366" s="191"/>
      <c r="E366" s="191"/>
      <c r="F366" s="191"/>
      <c r="G366" s="2048"/>
      <c r="H366" s="2103"/>
      <c r="I366" s="2048"/>
      <c r="J366" s="2048"/>
      <c r="K366" s="191"/>
      <c r="L366" s="191"/>
      <c r="M366" s="191"/>
      <c r="N366" s="191"/>
    </row>
    <row r="367" hidden="1">
      <c r="A367" s="191"/>
      <c r="B367" s="191"/>
      <c r="C367" s="191"/>
      <c r="D367" s="191"/>
      <c r="E367" s="191"/>
      <c r="F367" s="191"/>
      <c r="G367" s="2048"/>
      <c r="H367" s="2103"/>
      <c r="I367" s="2048"/>
      <c r="J367" s="2048"/>
      <c r="K367" s="191"/>
      <c r="L367" s="191"/>
      <c r="M367" s="191"/>
      <c r="N367" s="191"/>
    </row>
    <row r="368" hidden="1">
      <c r="A368" s="191"/>
      <c r="B368" s="191"/>
      <c r="C368" s="191"/>
      <c r="D368" s="191"/>
      <c r="E368" s="191"/>
      <c r="F368" s="191"/>
      <c r="G368" s="2048"/>
      <c r="H368" s="2103"/>
      <c r="I368" s="2048"/>
      <c r="J368" s="2048"/>
      <c r="K368" s="191"/>
      <c r="L368" s="191"/>
      <c r="M368" s="191"/>
      <c r="N368" s="191"/>
    </row>
    <row r="369" hidden="1">
      <c r="A369" s="191"/>
      <c r="B369" s="191"/>
      <c r="C369" s="191"/>
      <c r="D369" s="191"/>
      <c r="E369" s="191"/>
      <c r="F369" s="191"/>
      <c r="G369" s="2048"/>
      <c r="H369" s="2103"/>
      <c r="I369" s="2048"/>
      <c r="J369" s="2048"/>
      <c r="K369" s="191"/>
      <c r="L369" s="191"/>
      <c r="M369" s="191"/>
      <c r="N369" s="191"/>
    </row>
    <row r="370" hidden="1">
      <c r="A370" s="191"/>
      <c r="B370" s="191"/>
      <c r="C370" s="191"/>
      <c r="D370" s="191"/>
      <c r="E370" s="191"/>
      <c r="F370" s="191"/>
      <c r="G370" s="2048"/>
      <c r="H370" s="2103"/>
      <c r="I370" s="2048"/>
      <c r="J370" s="2048"/>
      <c r="K370" s="191"/>
      <c r="L370" s="191"/>
      <c r="M370" s="191"/>
      <c r="N370" s="191"/>
    </row>
    <row r="371" hidden="1">
      <c r="A371" s="191"/>
      <c r="B371" s="191"/>
      <c r="C371" s="191"/>
      <c r="D371" s="191"/>
      <c r="E371" s="191"/>
      <c r="F371" s="191"/>
      <c r="G371" s="2048"/>
      <c r="H371" s="2103"/>
      <c r="I371" s="2048"/>
      <c r="J371" s="2048"/>
      <c r="K371" s="191"/>
      <c r="L371" s="191"/>
      <c r="M371" s="191"/>
      <c r="N371" s="191"/>
    </row>
    <row r="372" hidden="1">
      <c r="A372" s="191"/>
      <c r="B372" s="191"/>
      <c r="C372" s="191"/>
      <c r="D372" s="191"/>
      <c r="E372" s="191"/>
      <c r="F372" s="191"/>
      <c r="G372" s="2048"/>
      <c r="H372" s="2103"/>
      <c r="I372" s="2048"/>
      <c r="J372" s="2048"/>
      <c r="K372" s="191"/>
      <c r="L372" s="191"/>
      <c r="M372" s="191"/>
      <c r="N372" s="191"/>
    </row>
    <row r="373" hidden="1">
      <c r="A373" s="191"/>
      <c r="B373" s="191"/>
      <c r="C373" s="191"/>
      <c r="D373" s="191"/>
      <c r="E373" s="191"/>
      <c r="F373" s="191"/>
      <c r="G373" s="2048"/>
      <c r="H373" s="2103"/>
      <c r="I373" s="2048"/>
      <c r="J373" s="2048"/>
      <c r="K373" s="191"/>
      <c r="L373" s="191"/>
      <c r="M373" s="191"/>
      <c r="N373" s="191"/>
    </row>
    <row r="374" hidden="1">
      <c r="A374" s="191"/>
      <c r="B374" s="191"/>
      <c r="C374" s="191"/>
      <c r="D374" s="191"/>
      <c r="E374" s="191"/>
      <c r="F374" s="191"/>
      <c r="G374" s="2048"/>
      <c r="H374" s="2103"/>
      <c r="I374" s="2048"/>
      <c r="J374" s="2048"/>
      <c r="K374" s="191"/>
      <c r="L374" s="191"/>
      <c r="M374" s="191"/>
      <c r="N374" s="191"/>
    </row>
    <row r="375" hidden="1">
      <c r="A375" s="191"/>
      <c r="B375" s="191"/>
      <c r="C375" s="191"/>
      <c r="D375" s="191"/>
      <c r="E375" s="191"/>
      <c r="F375" s="191"/>
      <c r="G375" s="2048"/>
      <c r="H375" s="2103"/>
      <c r="I375" s="2048"/>
      <c r="J375" s="2048"/>
      <c r="K375" s="191"/>
      <c r="L375" s="191"/>
      <c r="M375" s="191"/>
      <c r="N375" s="191"/>
    </row>
    <row r="376" hidden="1">
      <c r="A376" s="191"/>
      <c r="B376" s="191"/>
      <c r="C376" s="191"/>
      <c r="D376" s="191"/>
      <c r="E376" s="191"/>
      <c r="F376" s="191"/>
      <c r="G376" s="2048"/>
      <c r="H376" s="2103"/>
      <c r="I376" s="2048"/>
      <c r="J376" s="2048"/>
      <c r="K376" s="191"/>
      <c r="L376" s="191"/>
      <c r="M376" s="191"/>
      <c r="N376" s="191"/>
    </row>
    <row r="377" hidden="1">
      <c r="A377" s="191"/>
      <c r="B377" s="191"/>
      <c r="C377" s="191"/>
      <c r="D377" s="191"/>
      <c r="E377" s="191"/>
      <c r="F377" s="191"/>
      <c r="G377" s="2048"/>
      <c r="H377" s="2103"/>
      <c r="I377" s="2048"/>
      <c r="J377" s="2048"/>
      <c r="K377" s="191"/>
      <c r="L377" s="191"/>
      <c r="M377" s="191"/>
      <c r="N377" s="191"/>
    </row>
    <row r="378" hidden="1">
      <c r="A378" s="191"/>
      <c r="B378" s="191"/>
      <c r="C378" s="191"/>
      <c r="D378" s="191"/>
      <c r="E378" s="191"/>
      <c r="F378" s="191"/>
      <c r="G378" s="2048"/>
      <c r="H378" s="2103"/>
      <c r="I378" s="2048"/>
      <c r="J378" s="2048"/>
      <c r="K378" s="191"/>
      <c r="L378" s="191"/>
      <c r="M378" s="191"/>
      <c r="N378" s="191"/>
    </row>
    <row r="379" hidden="1">
      <c r="A379" s="191"/>
      <c r="B379" s="191"/>
      <c r="C379" s="191"/>
      <c r="D379" s="191"/>
      <c r="E379" s="191"/>
      <c r="F379" s="191"/>
      <c r="G379" s="2048"/>
      <c r="H379" s="2103"/>
      <c r="I379" s="2048"/>
      <c r="J379" s="2048"/>
      <c r="K379" s="191"/>
      <c r="L379" s="191"/>
      <c r="M379" s="191"/>
      <c r="N379" s="191"/>
    </row>
    <row r="380" hidden="1">
      <c r="A380" s="191"/>
      <c r="B380" s="191"/>
      <c r="C380" s="191"/>
      <c r="D380" s="191"/>
      <c r="E380" s="191"/>
      <c r="F380" s="191"/>
      <c r="G380" s="2048"/>
      <c r="H380" s="2103"/>
      <c r="I380" s="2048"/>
      <c r="J380" s="2048"/>
      <c r="K380" s="191"/>
      <c r="L380" s="191"/>
      <c r="M380" s="191"/>
      <c r="N380" s="191"/>
    </row>
    <row r="381" hidden="1">
      <c r="A381" s="191"/>
      <c r="B381" s="191"/>
      <c r="C381" s="191"/>
      <c r="D381" s="191"/>
      <c r="E381" s="191"/>
      <c r="F381" s="191"/>
      <c r="G381" s="2048"/>
      <c r="H381" s="2103"/>
      <c r="I381" s="2048"/>
      <c r="J381" s="2048"/>
      <c r="K381" s="191"/>
      <c r="L381" s="191"/>
      <c r="M381" s="191"/>
      <c r="N381" s="191"/>
    </row>
    <row r="382" hidden="1">
      <c r="A382" s="191"/>
      <c r="B382" s="191"/>
      <c r="C382" s="191"/>
      <c r="D382" s="191"/>
      <c r="E382" s="191"/>
      <c r="F382" s="191"/>
      <c r="G382" s="2048"/>
      <c r="H382" s="2103"/>
      <c r="I382" s="2048"/>
      <c r="J382" s="2048"/>
      <c r="K382" s="191"/>
      <c r="L382" s="191"/>
      <c r="M382" s="191"/>
      <c r="N382" s="191"/>
    </row>
    <row r="383" hidden="1">
      <c r="A383" s="191"/>
      <c r="B383" s="191"/>
      <c r="C383" s="191"/>
      <c r="D383" s="191"/>
      <c r="E383" s="191"/>
      <c r="F383" s="191"/>
      <c r="G383" s="2048"/>
      <c r="H383" s="2103"/>
      <c r="I383" s="2048"/>
      <c r="J383" s="2048"/>
      <c r="K383" s="191"/>
      <c r="L383" s="191"/>
      <c r="M383" s="191"/>
      <c r="N383" s="191"/>
    </row>
    <row r="384" hidden="1">
      <c r="A384" s="191"/>
      <c r="B384" s="191"/>
      <c r="C384" s="191"/>
      <c r="D384" s="191"/>
      <c r="E384" s="191"/>
      <c r="F384" s="191"/>
      <c r="G384" s="2048"/>
      <c r="H384" s="2103"/>
      <c r="I384" s="2048"/>
      <c r="J384" s="2048"/>
      <c r="K384" s="191"/>
      <c r="L384" s="191"/>
      <c r="M384" s="191"/>
      <c r="N384" s="191"/>
    </row>
    <row r="385" hidden="1">
      <c r="A385" s="191"/>
      <c r="B385" s="191"/>
      <c r="C385" s="191"/>
      <c r="D385" s="191"/>
      <c r="E385" s="191"/>
      <c r="F385" s="191"/>
      <c r="G385" s="2048"/>
      <c r="H385" s="2103"/>
      <c r="I385" s="2048"/>
      <c r="J385" s="2048"/>
      <c r="K385" s="191"/>
      <c r="L385" s="191"/>
      <c r="M385" s="191"/>
      <c r="N385" s="191"/>
    </row>
    <row r="386" hidden="1">
      <c r="A386" s="191"/>
      <c r="B386" s="191"/>
      <c r="C386" s="191"/>
      <c r="D386" s="191"/>
      <c r="E386" s="191"/>
      <c r="F386" s="191"/>
      <c r="G386" s="2048"/>
      <c r="H386" s="2103"/>
      <c r="I386" s="2048"/>
      <c r="J386" s="2048"/>
      <c r="K386" s="191"/>
      <c r="L386" s="191"/>
      <c r="M386" s="191"/>
      <c r="N386" s="191"/>
    </row>
    <row r="387" hidden="1">
      <c r="A387" s="191"/>
      <c r="B387" s="191"/>
      <c r="C387" s="191"/>
      <c r="D387" s="191"/>
      <c r="E387" s="191"/>
      <c r="F387" s="191"/>
      <c r="G387" s="2048"/>
      <c r="H387" s="2103"/>
      <c r="I387" s="2048"/>
      <c r="J387" s="2048"/>
      <c r="K387" s="191"/>
      <c r="L387" s="191"/>
      <c r="M387" s="191"/>
      <c r="N387" s="191"/>
    </row>
    <row r="388" hidden="1">
      <c r="A388" s="191"/>
      <c r="B388" s="191"/>
      <c r="C388" s="191"/>
      <c r="D388" s="191"/>
      <c r="E388" s="191"/>
      <c r="F388" s="191"/>
      <c r="G388" s="2048"/>
      <c r="H388" s="2103"/>
      <c r="I388" s="2048"/>
      <c r="J388" s="2048"/>
      <c r="K388" s="191"/>
      <c r="L388" s="191"/>
      <c r="M388" s="191"/>
      <c r="N388" s="191"/>
    </row>
    <row r="389" hidden="1">
      <c r="A389" s="191"/>
      <c r="B389" s="191"/>
      <c r="C389" s="191"/>
      <c r="D389" s="191"/>
      <c r="E389" s="191"/>
      <c r="F389" s="191"/>
      <c r="G389" s="2048"/>
      <c r="H389" s="2103"/>
      <c r="I389" s="2048"/>
      <c r="J389" s="2048"/>
      <c r="K389" s="191"/>
      <c r="L389" s="191"/>
      <c r="M389" s="191"/>
      <c r="N389" s="191"/>
    </row>
    <row r="390" hidden="1">
      <c r="A390" s="191"/>
      <c r="B390" s="191"/>
      <c r="C390" s="191"/>
      <c r="D390" s="191"/>
      <c r="E390" s="191"/>
      <c r="F390" s="191"/>
      <c r="G390" s="2048"/>
      <c r="H390" s="2103"/>
      <c r="I390" s="2048"/>
      <c r="J390" s="2048"/>
      <c r="K390" s="191"/>
      <c r="L390" s="191"/>
      <c r="M390" s="191"/>
      <c r="N390" s="191"/>
    </row>
    <row r="391" hidden="1">
      <c r="A391" s="191"/>
      <c r="B391" s="191"/>
      <c r="C391" s="191"/>
      <c r="D391" s="191"/>
      <c r="E391" s="191"/>
      <c r="F391" s="191"/>
      <c r="G391" s="2048"/>
      <c r="H391" s="2103"/>
      <c r="I391" s="2048"/>
      <c r="J391" s="2048"/>
      <c r="K391" s="191"/>
      <c r="L391" s="191"/>
      <c r="M391" s="191"/>
      <c r="N391" s="191"/>
    </row>
    <row r="392" hidden="1">
      <c r="A392" s="191"/>
      <c r="B392" s="191"/>
      <c r="C392" s="191"/>
      <c r="D392" s="191"/>
      <c r="E392" s="191"/>
      <c r="F392" s="191"/>
      <c r="G392" s="2048"/>
      <c r="H392" s="2103"/>
      <c r="I392" s="2048"/>
      <c r="J392" s="2048"/>
      <c r="K392" s="191"/>
      <c r="L392" s="191"/>
      <c r="M392" s="191"/>
      <c r="N392" s="191"/>
    </row>
    <row r="393" hidden="1">
      <c r="A393" s="191"/>
      <c r="B393" s="191"/>
      <c r="C393" s="191"/>
      <c r="D393" s="191"/>
      <c r="E393" s="191"/>
      <c r="F393" s="191"/>
      <c r="G393" s="2048"/>
      <c r="H393" s="2103"/>
      <c r="I393" s="2048"/>
      <c r="J393" s="2048"/>
      <c r="K393" s="191"/>
      <c r="L393" s="191"/>
      <c r="M393" s="191"/>
      <c r="N393" s="191"/>
    </row>
    <row r="394" hidden="1">
      <c r="A394" s="191"/>
      <c r="B394" s="191"/>
      <c r="C394" s="191"/>
      <c r="D394" s="191"/>
      <c r="E394" s="191"/>
      <c r="F394" s="191"/>
      <c r="G394" s="2048"/>
      <c r="H394" s="2103"/>
      <c r="I394" s="2048"/>
      <c r="J394" s="2048"/>
      <c r="K394" s="191"/>
      <c r="L394" s="191"/>
      <c r="M394" s="191"/>
      <c r="N394" s="191"/>
    </row>
    <row r="395" hidden="1">
      <c r="A395" s="191"/>
      <c r="B395" s="191"/>
      <c r="C395" s="191"/>
      <c r="D395" s="191"/>
      <c r="E395" s="191"/>
      <c r="F395" s="191"/>
      <c r="G395" s="2048"/>
      <c r="H395" s="2103"/>
      <c r="I395" s="2048"/>
      <c r="J395" s="2048"/>
      <c r="K395" s="191"/>
      <c r="L395" s="191"/>
      <c r="M395" s="191"/>
      <c r="N395" s="191"/>
    </row>
    <row r="396" hidden="1">
      <c r="A396" s="191"/>
      <c r="B396" s="191"/>
      <c r="C396" s="191"/>
      <c r="D396" s="191"/>
      <c r="E396" s="191"/>
      <c r="F396" s="191"/>
      <c r="G396" s="2048"/>
      <c r="H396" s="2103"/>
      <c r="I396" s="2048"/>
      <c r="J396" s="2048"/>
      <c r="K396" s="191"/>
      <c r="L396" s="191"/>
      <c r="M396" s="191"/>
      <c r="N396" s="191"/>
    </row>
    <row r="397" hidden="1">
      <c r="A397" s="191"/>
      <c r="B397" s="191"/>
      <c r="C397" s="191"/>
      <c r="D397" s="191"/>
      <c r="E397" s="191"/>
      <c r="F397" s="191"/>
      <c r="G397" s="2048"/>
      <c r="H397" s="2103"/>
      <c r="I397" s="2048"/>
      <c r="J397" s="2048"/>
      <c r="K397" s="191"/>
      <c r="L397" s="191"/>
      <c r="M397" s="191"/>
      <c r="N397" s="191"/>
    </row>
    <row r="398" hidden="1">
      <c r="A398" s="191"/>
      <c r="B398" s="191"/>
      <c r="C398" s="191"/>
      <c r="D398" s="191"/>
      <c r="E398" s="191"/>
      <c r="F398" s="191"/>
      <c r="G398" s="2048"/>
      <c r="H398" s="2103"/>
      <c r="I398" s="2048"/>
      <c r="J398" s="2048"/>
      <c r="K398" s="191"/>
      <c r="L398" s="191"/>
      <c r="M398" s="191"/>
      <c r="N398" s="191"/>
    </row>
    <row r="399" hidden="1">
      <c r="A399" s="191"/>
      <c r="B399" s="191"/>
      <c r="C399" s="191"/>
      <c r="D399" s="191"/>
      <c r="E399" s="191"/>
      <c r="F399" s="191"/>
      <c r="G399" s="2048"/>
      <c r="H399" s="2103"/>
      <c r="I399" s="2048"/>
      <c r="J399" s="2048"/>
      <c r="K399" s="191"/>
      <c r="L399" s="191"/>
      <c r="M399" s="191"/>
      <c r="N399" s="191"/>
    </row>
    <row r="400" hidden="1">
      <c r="A400" s="191"/>
      <c r="B400" s="191"/>
      <c r="C400" s="191"/>
      <c r="D400" s="191"/>
      <c r="E400" s="191"/>
      <c r="F400" s="191"/>
      <c r="G400" s="2048"/>
      <c r="H400" s="2103"/>
      <c r="I400" s="2048"/>
      <c r="J400" s="2048"/>
      <c r="K400" s="191"/>
      <c r="L400" s="191"/>
      <c r="M400" s="191"/>
      <c r="N400" s="191"/>
    </row>
    <row r="401" hidden="1">
      <c r="A401" s="191"/>
      <c r="B401" s="191"/>
      <c r="C401" s="191"/>
      <c r="D401" s="191"/>
      <c r="E401" s="191"/>
      <c r="F401" s="191"/>
      <c r="G401" s="2048"/>
      <c r="H401" s="2103"/>
      <c r="I401" s="2048"/>
      <c r="J401" s="2048"/>
      <c r="K401" s="191"/>
      <c r="L401" s="191"/>
      <c r="M401" s="191"/>
      <c r="N401" s="191"/>
    </row>
    <row r="402" hidden="1">
      <c r="A402" s="191"/>
      <c r="B402" s="191"/>
      <c r="C402" s="191"/>
      <c r="D402" s="191"/>
      <c r="E402" s="191"/>
      <c r="F402" s="191"/>
      <c r="G402" s="2048"/>
      <c r="H402" s="2103"/>
      <c r="I402" s="2048"/>
      <c r="J402" s="2048"/>
      <c r="K402" s="191"/>
      <c r="L402" s="191"/>
      <c r="M402" s="191"/>
      <c r="N402" s="191"/>
    </row>
    <row r="403" hidden="1">
      <c r="A403" s="191"/>
      <c r="B403" s="191"/>
      <c r="C403" s="191"/>
      <c r="D403" s="191"/>
      <c r="E403" s="191"/>
      <c r="F403" s="191"/>
      <c r="G403" s="2048"/>
      <c r="H403" s="2103"/>
      <c r="I403" s="2048"/>
      <c r="J403" s="2048"/>
      <c r="K403" s="191"/>
      <c r="L403" s="191"/>
      <c r="M403" s="191"/>
      <c r="N403" s="191"/>
    </row>
    <row r="404" hidden="1">
      <c r="A404" s="191"/>
      <c r="B404" s="191"/>
      <c r="C404" s="191"/>
      <c r="D404" s="191"/>
      <c r="E404" s="191"/>
      <c r="F404" s="191"/>
      <c r="G404" s="2048"/>
      <c r="H404" s="2103"/>
      <c r="I404" s="2048"/>
      <c r="J404" s="2048"/>
      <c r="K404" s="191"/>
      <c r="L404" s="191"/>
      <c r="M404" s="191"/>
      <c r="N404" s="191"/>
    </row>
    <row r="405" hidden="1">
      <c r="A405" s="191"/>
      <c r="B405" s="191"/>
      <c r="C405" s="191"/>
      <c r="D405" s="191"/>
      <c r="E405" s="191"/>
      <c r="F405" s="191"/>
      <c r="G405" s="2048"/>
      <c r="H405" s="2103"/>
      <c r="I405" s="2048"/>
      <c r="J405" s="2048"/>
      <c r="K405" s="191"/>
      <c r="L405" s="191"/>
      <c r="M405" s="191"/>
      <c r="N405" s="191"/>
    </row>
    <row r="406" hidden="1">
      <c r="A406" s="191"/>
      <c r="B406" s="191"/>
      <c r="C406" s="191"/>
      <c r="D406" s="191"/>
      <c r="E406" s="191"/>
      <c r="F406" s="191"/>
      <c r="G406" s="2048"/>
      <c r="H406" s="2103"/>
      <c r="I406" s="2048"/>
      <c r="J406" s="2048"/>
      <c r="K406" s="191"/>
      <c r="L406" s="191"/>
      <c r="M406" s="191"/>
      <c r="N406" s="191"/>
    </row>
    <row r="407" hidden="1">
      <c r="A407" s="191"/>
      <c r="B407" s="191"/>
      <c r="C407" s="191"/>
      <c r="D407" s="191"/>
      <c r="E407" s="191"/>
      <c r="F407" s="191"/>
      <c r="G407" s="2048"/>
      <c r="H407" s="2103"/>
      <c r="I407" s="2048"/>
      <c r="J407" s="2048"/>
      <c r="K407" s="191"/>
      <c r="L407" s="191"/>
      <c r="M407" s="191"/>
      <c r="N407" s="191"/>
    </row>
    <row r="408" hidden="1">
      <c r="A408" s="191"/>
      <c r="B408" s="191"/>
      <c r="C408" s="191"/>
      <c r="D408" s="191"/>
      <c r="E408" s="191"/>
      <c r="F408" s="191"/>
      <c r="G408" s="2048"/>
      <c r="H408" s="2103"/>
      <c r="I408" s="2048"/>
      <c r="J408" s="2048"/>
      <c r="K408" s="191"/>
      <c r="L408" s="191"/>
      <c r="M408" s="191"/>
      <c r="N408" s="191"/>
    </row>
    <row r="409" hidden="1">
      <c r="A409" s="191"/>
      <c r="B409" s="191"/>
      <c r="C409" s="191"/>
      <c r="D409" s="191"/>
      <c r="E409" s="191"/>
      <c r="F409" s="191"/>
      <c r="G409" s="2048"/>
      <c r="H409" s="2103"/>
      <c r="I409" s="2048"/>
      <c r="J409" s="2048"/>
      <c r="K409" s="191"/>
      <c r="L409" s="191"/>
      <c r="M409" s="191"/>
      <c r="N409" s="191"/>
    </row>
    <row r="410" hidden="1">
      <c r="A410" s="191"/>
      <c r="B410" s="191"/>
      <c r="C410" s="191"/>
      <c r="D410" s="191"/>
      <c r="E410" s="191"/>
      <c r="F410" s="191"/>
      <c r="G410" s="2048"/>
      <c r="H410" s="2103"/>
      <c r="I410" s="2048"/>
      <c r="J410" s="2048"/>
      <c r="K410" s="191"/>
      <c r="L410" s="191"/>
      <c r="M410" s="191"/>
      <c r="N410" s="191"/>
    </row>
    <row r="411" hidden="1">
      <c r="A411" s="191"/>
      <c r="B411" s="191"/>
      <c r="C411" s="191"/>
      <c r="D411" s="191"/>
      <c r="E411" s="191"/>
      <c r="F411" s="191"/>
      <c r="G411" s="2048"/>
      <c r="H411" s="2103"/>
      <c r="I411" s="2048"/>
      <c r="J411" s="2048"/>
      <c r="K411" s="191"/>
      <c r="L411" s="191"/>
      <c r="M411" s="191"/>
      <c r="N411" s="191"/>
    </row>
    <row r="412" hidden="1">
      <c r="A412" s="191"/>
      <c r="B412" s="191"/>
      <c r="C412" s="191"/>
      <c r="D412" s="191"/>
      <c r="E412" s="191"/>
      <c r="F412" s="191"/>
      <c r="G412" s="2048"/>
      <c r="H412" s="2103"/>
      <c r="I412" s="2048"/>
      <c r="J412" s="2048"/>
      <c r="K412" s="191"/>
      <c r="L412" s="191"/>
      <c r="M412" s="191"/>
      <c r="N412" s="191"/>
    </row>
    <row r="413" hidden="1">
      <c r="A413" s="191"/>
      <c r="B413" s="191"/>
      <c r="C413" s="191"/>
      <c r="D413" s="191"/>
      <c r="E413" s="191"/>
      <c r="F413" s="191"/>
      <c r="G413" s="2048"/>
      <c r="H413" s="2103"/>
      <c r="I413" s="2048"/>
      <c r="J413" s="2048"/>
      <c r="K413" s="191"/>
      <c r="L413" s="191"/>
      <c r="M413" s="191"/>
      <c r="N413" s="191"/>
    </row>
    <row r="414" hidden="1">
      <c r="A414" s="191"/>
      <c r="B414" s="191"/>
      <c r="C414" s="191"/>
      <c r="D414" s="191"/>
      <c r="E414" s="191"/>
      <c r="F414" s="191"/>
      <c r="G414" s="2048"/>
      <c r="H414" s="2103"/>
      <c r="I414" s="2048"/>
      <c r="J414" s="2048"/>
      <c r="K414" s="191"/>
      <c r="L414" s="191"/>
      <c r="M414" s="191"/>
      <c r="N414" s="191"/>
    </row>
    <row r="415" hidden="1">
      <c r="A415" s="191"/>
      <c r="B415" s="191"/>
      <c r="C415" s="191"/>
      <c r="D415" s="191"/>
      <c r="E415" s="191"/>
      <c r="F415" s="191"/>
      <c r="G415" s="2048"/>
      <c r="H415" s="2103"/>
      <c r="I415" s="2048"/>
      <c r="J415" s="2048"/>
      <c r="K415" s="191"/>
      <c r="L415" s="191"/>
      <c r="M415" s="191"/>
      <c r="N415" s="191"/>
    </row>
    <row r="416" hidden="1">
      <c r="A416" s="191"/>
      <c r="B416" s="191"/>
      <c r="C416" s="191"/>
      <c r="D416" s="191"/>
      <c r="E416" s="191"/>
      <c r="F416" s="191"/>
      <c r="G416" s="2048"/>
      <c r="H416" s="2103"/>
      <c r="I416" s="2048"/>
      <c r="J416" s="2048"/>
      <c r="K416" s="191"/>
      <c r="L416" s="191"/>
      <c r="M416" s="191"/>
      <c r="N416" s="191"/>
    </row>
    <row r="417" hidden="1">
      <c r="A417" s="191"/>
      <c r="B417" s="191"/>
      <c r="C417" s="191"/>
      <c r="D417" s="191"/>
      <c r="E417" s="191"/>
      <c r="F417" s="191"/>
      <c r="G417" s="2048"/>
      <c r="H417" s="2103"/>
      <c r="I417" s="2048"/>
      <c r="J417" s="2048"/>
      <c r="K417" s="191"/>
      <c r="L417" s="191"/>
      <c r="M417" s="191"/>
      <c r="N417" s="191"/>
    </row>
    <row r="418" hidden="1">
      <c r="A418" s="191"/>
      <c r="B418" s="191"/>
      <c r="C418" s="191"/>
      <c r="D418" s="191"/>
      <c r="E418" s="191"/>
      <c r="F418" s="191"/>
      <c r="G418" s="2048"/>
      <c r="H418" s="2103"/>
      <c r="I418" s="2048"/>
      <c r="J418" s="2048"/>
      <c r="K418" s="191"/>
      <c r="L418" s="191"/>
      <c r="M418" s="191"/>
      <c r="N418" s="191"/>
    </row>
    <row r="419" hidden="1">
      <c r="A419" s="191"/>
      <c r="B419" s="191"/>
      <c r="C419" s="191"/>
      <c r="D419" s="191"/>
      <c r="E419" s="191"/>
      <c r="F419" s="191"/>
      <c r="G419" s="2048"/>
      <c r="H419" s="2103"/>
      <c r="I419" s="2048"/>
      <c r="J419" s="2048"/>
      <c r="K419" s="191"/>
      <c r="L419" s="191"/>
      <c r="M419" s="191"/>
      <c r="N419" s="191"/>
    </row>
    <row r="420" hidden="1">
      <c r="A420" s="191"/>
      <c r="B420" s="191"/>
      <c r="C420" s="191"/>
      <c r="D420" s="191"/>
      <c r="E420" s="191"/>
      <c r="F420" s="191"/>
      <c r="G420" s="2048"/>
      <c r="H420" s="2103"/>
      <c r="I420" s="2048"/>
      <c r="J420" s="2048"/>
      <c r="K420" s="191"/>
      <c r="L420" s="191"/>
      <c r="M420" s="191"/>
      <c r="N420" s="191"/>
    </row>
    <row r="421" hidden="1">
      <c r="A421" s="191"/>
      <c r="B421" s="191"/>
      <c r="C421" s="191"/>
      <c r="D421" s="191"/>
      <c r="E421" s="191"/>
      <c r="F421" s="191"/>
      <c r="G421" s="2048"/>
      <c r="H421" s="2103"/>
      <c r="I421" s="2048"/>
      <c r="J421" s="2048"/>
      <c r="K421" s="191"/>
      <c r="L421" s="191"/>
      <c r="M421" s="191"/>
      <c r="N421" s="191"/>
    </row>
    <row r="422" hidden="1">
      <c r="A422" s="191"/>
      <c r="B422" s="191"/>
      <c r="C422" s="191"/>
      <c r="D422" s="191"/>
      <c r="E422" s="191"/>
      <c r="F422" s="191"/>
      <c r="G422" s="2048"/>
      <c r="H422" s="2103"/>
      <c r="I422" s="2048"/>
      <c r="J422" s="2048"/>
      <c r="K422" s="191"/>
      <c r="L422" s="191"/>
      <c r="M422" s="191"/>
      <c r="N422" s="191"/>
    </row>
    <row r="423" hidden="1">
      <c r="A423" s="191"/>
      <c r="B423" s="191"/>
      <c r="C423" s="191"/>
      <c r="D423" s="191"/>
      <c r="E423" s="191"/>
      <c r="F423" s="191"/>
      <c r="G423" s="2048"/>
      <c r="H423" s="2103"/>
      <c r="I423" s="2048"/>
      <c r="J423" s="2048"/>
      <c r="K423" s="191"/>
      <c r="L423" s="191"/>
      <c r="M423" s="191"/>
      <c r="N423" s="191"/>
    </row>
    <row r="424" hidden="1">
      <c r="A424" s="191"/>
      <c r="B424" s="191"/>
      <c r="C424" s="191"/>
      <c r="D424" s="191"/>
      <c r="E424" s="191"/>
      <c r="F424" s="191"/>
      <c r="G424" s="2048"/>
      <c r="H424" s="2103"/>
      <c r="I424" s="2048"/>
      <c r="J424" s="2048"/>
      <c r="K424" s="191"/>
      <c r="L424" s="191"/>
      <c r="M424" s="191"/>
      <c r="N424" s="191"/>
    </row>
    <row r="425" hidden="1">
      <c r="A425" s="191"/>
      <c r="B425" s="191"/>
      <c r="C425" s="191"/>
      <c r="D425" s="191"/>
      <c r="E425" s="191"/>
      <c r="F425" s="191"/>
      <c r="G425" s="2048"/>
      <c r="H425" s="2103"/>
      <c r="I425" s="2048"/>
      <c r="J425" s="2048"/>
      <c r="K425" s="191"/>
      <c r="L425" s="191"/>
      <c r="M425" s="191"/>
      <c r="N425" s="191"/>
    </row>
    <row r="426" hidden="1">
      <c r="A426" s="191"/>
      <c r="B426" s="191"/>
      <c r="C426" s="191"/>
      <c r="D426" s="191"/>
      <c r="E426" s="191"/>
      <c r="F426" s="191"/>
      <c r="G426" s="2048"/>
      <c r="H426" s="2103"/>
      <c r="I426" s="2048"/>
      <c r="J426" s="2048"/>
      <c r="K426" s="191"/>
      <c r="L426" s="191"/>
      <c r="M426" s="191"/>
      <c r="N426" s="191"/>
    </row>
    <row r="427" hidden="1">
      <c r="A427" s="191"/>
      <c r="B427" s="191"/>
      <c r="C427" s="191"/>
      <c r="D427" s="191"/>
      <c r="E427" s="191"/>
      <c r="F427" s="191"/>
      <c r="G427" s="2048"/>
      <c r="H427" s="2103"/>
      <c r="I427" s="2048"/>
      <c r="J427" s="2048"/>
      <c r="K427" s="191"/>
      <c r="L427" s="191"/>
      <c r="M427" s="191"/>
      <c r="N427" s="191"/>
    </row>
    <row r="428" hidden="1">
      <c r="A428" s="191"/>
      <c r="B428" s="191"/>
      <c r="C428" s="191"/>
      <c r="D428" s="191"/>
      <c r="E428" s="191"/>
      <c r="F428" s="191"/>
      <c r="G428" s="2048"/>
      <c r="H428" s="2103"/>
      <c r="I428" s="2048"/>
      <c r="J428" s="2048"/>
      <c r="K428" s="191"/>
      <c r="L428" s="191"/>
      <c r="M428" s="191"/>
      <c r="N428" s="191"/>
    </row>
    <row r="429" hidden="1">
      <c r="A429" s="191"/>
      <c r="B429" s="191"/>
      <c r="C429" s="191"/>
      <c r="D429" s="191"/>
      <c r="E429" s="191"/>
      <c r="F429" s="191"/>
      <c r="G429" s="2048"/>
      <c r="H429" s="2103"/>
      <c r="I429" s="2048"/>
      <c r="J429" s="2048"/>
      <c r="K429" s="191"/>
      <c r="L429" s="191"/>
      <c r="M429" s="191"/>
      <c r="N429" s="191"/>
    </row>
    <row r="430" hidden="1">
      <c r="A430" s="191"/>
      <c r="B430" s="191"/>
      <c r="C430" s="191"/>
      <c r="D430" s="191"/>
      <c r="E430" s="191"/>
      <c r="F430" s="191"/>
      <c r="G430" s="2048"/>
      <c r="H430" s="2103"/>
      <c r="I430" s="2048"/>
      <c r="J430" s="2048"/>
      <c r="K430" s="191"/>
      <c r="L430" s="191"/>
      <c r="M430" s="191"/>
      <c r="N430" s="191"/>
    </row>
    <row r="431" hidden="1">
      <c r="A431" s="191"/>
      <c r="B431" s="191"/>
      <c r="C431" s="191"/>
      <c r="D431" s="191"/>
      <c r="E431" s="191"/>
      <c r="F431" s="191"/>
      <c r="G431" s="2048"/>
      <c r="H431" s="2103"/>
      <c r="I431" s="2048"/>
      <c r="J431" s="2048"/>
      <c r="K431" s="191"/>
      <c r="L431" s="191"/>
      <c r="M431" s="191"/>
      <c r="N431" s="191"/>
    </row>
    <row r="432" hidden="1">
      <c r="A432" s="191"/>
      <c r="B432" s="191"/>
      <c r="C432" s="191"/>
      <c r="D432" s="191"/>
      <c r="E432" s="191"/>
      <c r="F432" s="191"/>
      <c r="G432" s="2048"/>
      <c r="H432" s="2103"/>
      <c r="I432" s="2048"/>
      <c r="J432" s="2048"/>
      <c r="K432" s="191"/>
      <c r="L432" s="191"/>
      <c r="M432" s="191"/>
      <c r="N432" s="191"/>
    </row>
    <row r="433" hidden="1">
      <c r="A433" s="191"/>
      <c r="B433" s="191"/>
      <c r="C433" s="191"/>
      <c r="D433" s="191"/>
      <c r="E433" s="191"/>
      <c r="F433" s="191"/>
      <c r="G433" s="2048"/>
      <c r="H433" s="2103"/>
      <c r="I433" s="2048"/>
      <c r="J433" s="2048"/>
      <c r="K433" s="191"/>
      <c r="L433" s="191"/>
      <c r="M433" s="191"/>
      <c r="N433" s="191"/>
    </row>
    <row r="434" hidden="1">
      <c r="A434" s="191"/>
      <c r="B434" s="191"/>
      <c r="C434" s="191"/>
      <c r="D434" s="191"/>
      <c r="E434" s="191"/>
      <c r="F434" s="191"/>
      <c r="G434" s="2048"/>
      <c r="H434" s="2103"/>
      <c r="I434" s="2048"/>
      <c r="J434" s="2048"/>
      <c r="K434" s="191"/>
      <c r="L434" s="191"/>
      <c r="M434" s="191"/>
      <c r="N434" s="191"/>
    </row>
    <row r="435" hidden="1">
      <c r="A435" s="191"/>
      <c r="B435" s="191"/>
      <c r="C435" s="191"/>
      <c r="D435" s="191"/>
      <c r="E435" s="191"/>
      <c r="F435" s="191"/>
      <c r="G435" s="2048"/>
      <c r="H435" s="2103"/>
      <c r="I435" s="2048"/>
      <c r="J435" s="2048"/>
      <c r="K435" s="191"/>
      <c r="L435" s="191"/>
      <c r="M435" s="191"/>
      <c r="N435" s="191"/>
    </row>
    <row r="436" hidden="1">
      <c r="A436" s="191"/>
      <c r="B436" s="191"/>
      <c r="C436" s="191"/>
      <c r="D436" s="191"/>
      <c r="E436" s="191"/>
      <c r="F436" s="191"/>
      <c r="G436" s="2048"/>
      <c r="H436" s="2103"/>
      <c r="I436" s="2048"/>
      <c r="J436" s="2048"/>
      <c r="K436" s="191"/>
      <c r="L436" s="191"/>
      <c r="M436" s="191"/>
      <c r="N436" s="191"/>
    </row>
    <row r="437" hidden="1">
      <c r="A437" s="191"/>
      <c r="B437" s="191"/>
      <c r="C437" s="191"/>
      <c r="D437" s="191"/>
      <c r="E437" s="191"/>
      <c r="F437" s="191"/>
      <c r="G437" s="2048"/>
      <c r="H437" s="2103"/>
      <c r="I437" s="2048"/>
      <c r="J437" s="2048"/>
      <c r="K437" s="191"/>
      <c r="L437" s="191"/>
      <c r="M437" s="191"/>
      <c r="N437" s="191"/>
    </row>
    <row r="438" hidden="1">
      <c r="A438" s="191"/>
      <c r="B438" s="191"/>
      <c r="C438" s="191"/>
      <c r="D438" s="191"/>
      <c r="E438" s="191"/>
      <c r="F438" s="191"/>
      <c r="G438" s="2048"/>
      <c r="H438" s="2103"/>
      <c r="I438" s="2048"/>
      <c r="J438" s="2048"/>
      <c r="K438" s="191"/>
      <c r="L438" s="191"/>
      <c r="M438" s="191"/>
      <c r="N438" s="191"/>
    </row>
    <row r="439" hidden="1">
      <c r="A439" s="191"/>
      <c r="B439" s="191"/>
      <c r="C439" s="191"/>
      <c r="D439" s="191"/>
      <c r="E439" s="191"/>
      <c r="F439" s="191"/>
      <c r="G439" s="2048"/>
      <c r="H439" s="2103"/>
      <c r="I439" s="2048"/>
      <c r="J439" s="2048"/>
      <c r="K439" s="191"/>
      <c r="L439" s="191"/>
      <c r="M439" s="191"/>
      <c r="N439" s="191"/>
    </row>
    <row r="440" hidden="1">
      <c r="A440" s="191"/>
      <c r="B440" s="191"/>
      <c r="C440" s="191"/>
      <c r="D440" s="191"/>
      <c r="E440" s="191"/>
      <c r="F440" s="191"/>
      <c r="G440" s="2048"/>
      <c r="H440" s="2103"/>
      <c r="I440" s="2048"/>
      <c r="J440" s="2048"/>
      <c r="K440" s="191"/>
      <c r="L440" s="191"/>
      <c r="M440" s="191"/>
      <c r="N440" s="191"/>
    </row>
    <row r="441" hidden="1">
      <c r="A441" s="191"/>
      <c r="B441" s="191"/>
      <c r="C441" s="191"/>
      <c r="D441" s="191"/>
      <c r="E441" s="191"/>
      <c r="F441" s="191"/>
      <c r="G441" s="2048"/>
      <c r="H441" s="2103"/>
      <c r="I441" s="2048"/>
      <c r="J441" s="2048"/>
      <c r="K441" s="191"/>
      <c r="L441" s="191"/>
      <c r="M441" s="191"/>
      <c r="N441" s="191"/>
    </row>
    <row r="442" hidden="1">
      <c r="A442" s="191"/>
      <c r="B442" s="191"/>
      <c r="C442" s="191"/>
      <c r="D442" s="191"/>
      <c r="E442" s="191"/>
      <c r="F442" s="191"/>
      <c r="G442" s="2048"/>
      <c r="H442" s="2103"/>
      <c r="I442" s="2048"/>
      <c r="J442" s="2048"/>
      <c r="K442" s="191"/>
      <c r="L442" s="191"/>
      <c r="M442" s="191"/>
      <c r="N442" s="191"/>
    </row>
    <row r="443" hidden="1">
      <c r="A443" s="191"/>
      <c r="B443" s="191"/>
      <c r="C443" s="191"/>
      <c r="D443" s="191"/>
      <c r="E443" s="191"/>
      <c r="F443" s="191"/>
      <c r="G443" s="2048"/>
      <c r="H443" s="2103"/>
      <c r="I443" s="2048"/>
      <c r="J443" s="2048"/>
      <c r="K443" s="191"/>
      <c r="L443" s="191"/>
      <c r="M443" s="191"/>
      <c r="N443" s="191"/>
    </row>
    <row r="444" hidden="1">
      <c r="A444" s="191"/>
      <c r="B444" s="191"/>
      <c r="C444" s="191"/>
      <c r="D444" s="191"/>
      <c r="E444" s="191"/>
      <c r="F444" s="191"/>
      <c r="G444" s="2048"/>
      <c r="H444" s="2103"/>
      <c r="I444" s="2048"/>
      <c r="J444" s="2048"/>
      <c r="K444" s="191"/>
      <c r="L444" s="191"/>
      <c r="M444" s="191"/>
      <c r="N444" s="191"/>
    </row>
    <row r="445" hidden="1">
      <c r="A445" s="191"/>
      <c r="B445" s="191"/>
      <c r="C445" s="191"/>
      <c r="D445" s="191"/>
      <c r="E445" s="191"/>
      <c r="F445" s="191"/>
      <c r="G445" s="2048"/>
      <c r="H445" s="2103"/>
      <c r="I445" s="2048"/>
      <c r="J445" s="2048"/>
      <c r="K445" s="191"/>
      <c r="L445" s="191"/>
      <c r="M445" s="191"/>
      <c r="N445" s="191"/>
    </row>
    <row r="446" hidden="1">
      <c r="A446" s="191"/>
      <c r="B446" s="191"/>
      <c r="C446" s="191"/>
      <c r="D446" s="191"/>
      <c r="E446" s="191"/>
      <c r="F446" s="191"/>
      <c r="G446" s="2048"/>
      <c r="H446" s="2103"/>
      <c r="I446" s="2048"/>
      <c r="J446" s="2048"/>
      <c r="K446" s="191"/>
      <c r="L446" s="191"/>
      <c r="M446" s="191"/>
      <c r="N446" s="191"/>
    </row>
    <row r="447" hidden="1">
      <c r="A447" s="191"/>
      <c r="B447" s="191"/>
      <c r="C447" s="191"/>
      <c r="D447" s="191"/>
      <c r="E447" s="191"/>
      <c r="F447" s="191"/>
      <c r="G447" s="2048"/>
      <c r="H447" s="2103"/>
      <c r="I447" s="2048"/>
      <c r="J447" s="2048"/>
      <c r="K447" s="191"/>
      <c r="L447" s="191"/>
      <c r="M447" s="191"/>
      <c r="N447" s="191"/>
    </row>
    <row r="448" hidden="1">
      <c r="A448" s="191"/>
      <c r="B448" s="191"/>
      <c r="C448" s="191"/>
      <c r="D448" s="191"/>
      <c r="E448" s="191"/>
      <c r="F448" s="191"/>
      <c r="G448" s="2048"/>
      <c r="H448" s="2103"/>
      <c r="I448" s="2048"/>
      <c r="J448" s="2048"/>
      <c r="K448" s="191"/>
      <c r="L448" s="191"/>
      <c r="M448" s="191"/>
      <c r="N448" s="191"/>
    </row>
    <row r="449" hidden="1">
      <c r="A449" s="191"/>
      <c r="B449" s="191"/>
      <c r="C449" s="191"/>
      <c r="D449" s="191"/>
      <c r="E449" s="191"/>
      <c r="F449" s="191"/>
      <c r="G449" s="2048"/>
      <c r="H449" s="2103"/>
      <c r="I449" s="2048"/>
      <c r="J449" s="2048"/>
      <c r="K449" s="191"/>
      <c r="L449" s="191"/>
      <c r="M449" s="191"/>
      <c r="N449" s="191"/>
    </row>
    <row r="450" hidden="1">
      <c r="A450" s="191"/>
      <c r="B450" s="191"/>
      <c r="C450" s="191"/>
      <c r="D450" s="191"/>
      <c r="E450" s="191"/>
      <c r="F450" s="191"/>
      <c r="G450" s="2048"/>
      <c r="H450" s="2103"/>
      <c r="I450" s="2048"/>
      <c r="J450" s="2048"/>
      <c r="K450" s="191"/>
      <c r="L450" s="191"/>
      <c r="M450" s="191"/>
      <c r="N450" s="191"/>
    </row>
    <row r="451" hidden="1">
      <c r="A451" s="191"/>
      <c r="B451" s="191"/>
      <c r="C451" s="191"/>
      <c r="D451" s="191"/>
      <c r="E451" s="191"/>
      <c r="F451" s="191"/>
      <c r="G451" s="2048"/>
      <c r="H451" s="2103"/>
      <c r="I451" s="2048"/>
      <c r="J451" s="2048"/>
      <c r="K451" s="191"/>
      <c r="L451" s="191"/>
      <c r="M451" s="191"/>
      <c r="N451" s="191"/>
    </row>
    <row r="452" hidden="1">
      <c r="A452" s="191"/>
      <c r="B452" s="191"/>
      <c r="C452" s="191"/>
      <c r="D452" s="191"/>
      <c r="E452" s="191"/>
      <c r="F452" s="191"/>
      <c r="G452" s="2048"/>
      <c r="H452" s="2103"/>
      <c r="I452" s="2048"/>
      <c r="J452" s="2048"/>
      <c r="K452" s="191"/>
      <c r="L452" s="191"/>
      <c r="M452" s="191"/>
      <c r="N452" s="191"/>
    </row>
    <row r="453" hidden="1">
      <c r="A453" s="191"/>
      <c r="B453" s="191"/>
      <c r="C453" s="191"/>
      <c r="D453" s="191"/>
      <c r="E453" s="191"/>
      <c r="F453" s="191"/>
      <c r="G453" s="2048"/>
      <c r="H453" s="2103"/>
      <c r="I453" s="2048"/>
      <c r="J453" s="2048"/>
      <c r="K453" s="191"/>
      <c r="L453" s="191"/>
      <c r="M453" s="191"/>
      <c r="N453" s="191"/>
    </row>
    <row r="454" hidden="1">
      <c r="A454" s="191"/>
      <c r="B454" s="191"/>
      <c r="C454" s="191"/>
      <c r="D454" s="191"/>
      <c r="E454" s="191"/>
      <c r="F454" s="191"/>
      <c r="G454" s="2048"/>
      <c r="H454" s="2103"/>
      <c r="I454" s="2048"/>
      <c r="J454" s="2048"/>
      <c r="K454" s="191"/>
      <c r="L454" s="191"/>
      <c r="M454" s="191"/>
      <c r="N454" s="191"/>
    </row>
    <row r="455" hidden="1">
      <c r="A455" s="191"/>
      <c r="B455" s="191"/>
      <c r="C455" s="191"/>
      <c r="D455" s="191"/>
      <c r="E455" s="191"/>
      <c r="F455" s="191"/>
      <c r="G455" s="2048"/>
      <c r="H455" s="2103"/>
      <c r="I455" s="2048"/>
      <c r="J455" s="2048"/>
      <c r="K455" s="191"/>
      <c r="L455" s="191"/>
      <c r="M455" s="191"/>
      <c r="N455" s="191"/>
    </row>
    <row r="456" hidden="1">
      <c r="A456" s="191"/>
      <c r="B456" s="191"/>
      <c r="C456" s="191"/>
      <c r="D456" s="191"/>
      <c r="E456" s="191"/>
      <c r="F456" s="191"/>
      <c r="G456" s="2048"/>
      <c r="H456" s="2103"/>
      <c r="I456" s="2048"/>
      <c r="J456" s="2048"/>
      <c r="K456" s="191"/>
      <c r="L456" s="191"/>
      <c r="M456" s="191"/>
      <c r="N456" s="191"/>
    </row>
    <row r="457" hidden="1">
      <c r="A457" s="191"/>
      <c r="B457" s="191"/>
      <c r="C457" s="191"/>
      <c r="D457" s="191"/>
      <c r="E457" s="191"/>
      <c r="F457" s="191"/>
      <c r="G457" s="2048"/>
      <c r="H457" s="2103"/>
      <c r="I457" s="2048"/>
      <c r="J457" s="2048"/>
      <c r="K457" s="191"/>
      <c r="L457" s="191"/>
      <c r="M457" s="191"/>
      <c r="N457" s="191"/>
    </row>
    <row r="458" hidden="1">
      <c r="A458" s="191"/>
      <c r="B458" s="191"/>
      <c r="C458" s="191"/>
      <c r="D458" s="191"/>
      <c r="E458" s="191"/>
      <c r="F458" s="191"/>
      <c r="G458" s="2048"/>
      <c r="H458" s="2103"/>
      <c r="I458" s="2048"/>
      <c r="J458" s="2048"/>
      <c r="K458" s="191"/>
      <c r="L458" s="191"/>
      <c r="M458" s="191"/>
      <c r="N458" s="191"/>
    </row>
    <row r="459" hidden="1">
      <c r="A459" s="191"/>
      <c r="B459" s="191"/>
      <c r="C459" s="191"/>
      <c r="D459" s="191"/>
      <c r="E459" s="191"/>
      <c r="F459" s="191"/>
      <c r="G459" s="2048"/>
      <c r="H459" s="2103"/>
      <c r="I459" s="2048"/>
      <c r="J459" s="2048"/>
      <c r="K459" s="191"/>
      <c r="L459" s="191"/>
      <c r="M459" s="191"/>
      <c r="N459" s="191"/>
    </row>
    <row r="460" hidden="1">
      <c r="A460" s="191"/>
      <c r="B460" s="191"/>
      <c r="C460" s="191"/>
      <c r="D460" s="191"/>
      <c r="E460" s="191"/>
      <c r="F460" s="191"/>
      <c r="G460" s="2048"/>
      <c r="H460" s="2103"/>
      <c r="I460" s="2048"/>
      <c r="J460" s="2048"/>
      <c r="K460" s="191"/>
      <c r="L460" s="191"/>
      <c r="M460" s="191"/>
      <c r="N460" s="191"/>
    </row>
    <row r="461" hidden="1">
      <c r="A461" s="191"/>
      <c r="B461" s="191"/>
      <c r="C461" s="191"/>
      <c r="D461" s="191"/>
      <c r="E461" s="191"/>
      <c r="F461" s="191"/>
      <c r="G461" s="2048"/>
      <c r="H461" s="2103"/>
      <c r="I461" s="2048"/>
      <c r="J461" s="2048"/>
      <c r="K461" s="191"/>
      <c r="L461" s="191"/>
      <c r="M461" s="191"/>
      <c r="N461" s="191"/>
    </row>
    <row r="462" hidden="1">
      <c r="A462" s="191"/>
      <c r="B462" s="191"/>
      <c r="C462" s="191"/>
      <c r="D462" s="191"/>
      <c r="E462" s="191"/>
      <c r="F462" s="191"/>
      <c r="G462" s="2048"/>
      <c r="H462" s="2103"/>
      <c r="I462" s="2048"/>
      <c r="J462" s="2048"/>
      <c r="K462" s="191"/>
      <c r="L462" s="191"/>
      <c r="M462" s="191"/>
      <c r="N462" s="191"/>
    </row>
    <row r="463" hidden="1">
      <c r="A463" s="191"/>
      <c r="B463" s="191"/>
      <c r="C463" s="191"/>
      <c r="D463" s="191"/>
      <c r="E463" s="191"/>
      <c r="F463" s="191"/>
      <c r="G463" s="2048"/>
      <c r="H463" s="2103"/>
      <c r="I463" s="2048"/>
      <c r="J463" s="2048"/>
      <c r="K463" s="191"/>
      <c r="L463" s="191"/>
      <c r="M463" s="191"/>
      <c r="N463" s="191"/>
    </row>
    <row r="464" hidden="1">
      <c r="A464" s="191"/>
      <c r="B464" s="191"/>
      <c r="C464" s="191"/>
      <c r="D464" s="191"/>
      <c r="E464" s="191"/>
      <c r="F464" s="191"/>
      <c r="G464" s="2048"/>
      <c r="H464" s="2103"/>
      <c r="I464" s="2048"/>
      <c r="J464" s="2048"/>
      <c r="K464" s="191"/>
      <c r="L464" s="191"/>
      <c r="M464" s="191"/>
      <c r="N464" s="191"/>
    </row>
    <row r="465" hidden="1">
      <c r="A465" s="191"/>
      <c r="B465" s="191"/>
      <c r="C465" s="191"/>
      <c r="D465" s="191"/>
      <c r="E465" s="191"/>
      <c r="F465" s="191"/>
      <c r="G465" s="2048"/>
      <c r="H465" s="2103"/>
      <c r="I465" s="2048"/>
      <c r="J465" s="2048"/>
      <c r="K465" s="191"/>
      <c r="L465" s="191"/>
      <c r="M465" s="191"/>
      <c r="N465" s="191"/>
    </row>
    <row r="466" hidden="1">
      <c r="A466" s="191"/>
      <c r="B466" s="191"/>
      <c r="C466" s="191"/>
      <c r="D466" s="191"/>
      <c r="E466" s="191"/>
      <c r="F466" s="191"/>
      <c r="G466" s="2048"/>
      <c r="H466" s="2103"/>
      <c r="I466" s="2048"/>
      <c r="J466" s="2048"/>
      <c r="K466" s="191"/>
      <c r="L466" s="191"/>
      <c r="M466" s="191"/>
      <c r="N466" s="191"/>
    </row>
    <row r="467" hidden="1">
      <c r="A467" s="191"/>
      <c r="B467" s="191"/>
      <c r="C467" s="191"/>
      <c r="D467" s="191"/>
      <c r="E467" s="191"/>
      <c r="F467" s="191"/>
      <c r="G467" s="2048"/>
      <c r="H467" s="2103"/>
      <c r="I467" s="2048"/>
      <c r="J467" s="2048"/>
      <c r="K467" s="191"/>
      <c r="L467" s="191"/>
      <c r="M467" s="191"/>
      <c r="N467" s="191"/>
    </row>
    <row r="468" hidden="1">
      <c r="A468" s="191"/>
      <c r="B468" s="191"/>
      <c r="C468" s="191"/>
      <c r="D468" s="191"/>
      <c r="E468" s="191"/>
      <c r="F468" s="191"/>
      <c r="G468" s="2048"/>
      <c r="H468" s="2103"/>
      <c r="I468" s="2048"/>
      <c r="J468" s="2048"/>
      <c r="K468" s="191"/>
      <c r="L468" s="191"/>
      <c r="M468" s="191"/>
      <c r="N468" s="191"/>
    </row>
    <row r="469" hidden="1">
      <c r="A469" s="191"/>
      <c r="B469" s="191"/>
      <c r="C469" s="191"/>
      <c r="D469" s="191"/>
      <c r="E469" s="191"/>
      <c r="F469" s="191"/>
      <c r="G469" s="2048"/>
      <c r="H469" s="2103"/>
      <c r="I469" s="2048"/>
      <c r="J469" s="2048"/>
      <c r="K469" s="191"/>
      <c r="L469" s="191"/>
      <c r="M469" s="191"/>
      <c r="N469" s="191"/>
    </row>
    <row r="470" hidden="1">
      <c r="A470" s="191"/>
      <c r="B470" s="191"/>
      <c r="C470" s="191"/>
      <c r="D470" s="191"/>
      <c r="E470" s="191"/>
      <c r="F470" s="191"/>
      <c r="G470" s="2048"/>
      <c r="H470" s="2103"/>
      <c r="I470" s="2048"/>
      <c r="J470" s="2048"/>
      <c r="K470" s="191"/>
      <c r="L470" s="191"/>
      <c r="M470" s="191"/>
      <c r="N470" s="191"/>
    </row>
    <row r="471" hidden="1">
      <c r="A471" s="191"/>
      <c r="B471" s="191"/>
      <c r="C471" s="191"/>
      <c r="D471" s="191"/>
      <c r="E471" s="191"/>
      <c r="F471" s="191"/>
      <c r="G471" s="2048"/>
      <c r="H471" s="2103"/>
      <c r="I471" s="2048"/>
      <c r="J471" s="2048"/>
      <c r="K471" s="191"/>
      <c r="L471" s="191"/>
      <c r="M471" s="191"/>
      <c r="N471" s="191"/>
    </row>
    <row r="472" hidden="1">
      <c r="A472" s="191"/>
      <c r="B472" s="191"/>
      <c r="C472" s="191"/>
      <c r="D472" s="191"/>
      <c r="E472" s="191"/>
      <c r="F472" s="191"/>
      <c r="G472" s="2048"/>
      <c r="H472" s="2103"/>
      <c r="I472" s="2048"/>
      <c r="J472" s="2048"/>
      <c r="K472" s="191"/>
      <c r="L472" s="191"/>
      <c r="M472" s="191"/>
      <c r="N472" s="191"/>
    </row>
    <row r="473" hidden="1">
      <c r="A473" s="191"/>
      <c r="B473" s="191"/>
      <c r="C473" s="191"/>
      <c r="D473" s="191"/>
      <c r="E473" s="191"/>
      <c r="F473" s="191"/>
      <c r="G473" s="2048"/>
      <c r="H473" s="2103"/>
      <c r="I473" s="2048"/>
      <c r="J473" s="2048"/>
      <c r="K473" s="191"/>
      <c r="L473" s="191"/>
      <c r="M473" s="191"/>
      <c r="N473" s="191"/>
    </row>
    <row r="474" hidden="1">
      <c r="A474" s="191"/>
      <c r="B474" s="191"/>
      <c r="C474" s="191"/>
      <c r="D474" s="191"/>
      <c r="E474" s="191"/>
      <c r="F474" s="191"/>
      <c r="G474" s="2048"/>
      <c r="H474" s="2103"/>
      <c r="I474" s="2048"/>
      <c r="J474" s="2048"/>
      <c r="K474" s="191"/>
      <c r="L474" s="191"/>
      <c r="M474" s="191"/>
      <c r="N474" s="191"/>
    </row>
    <row r="475" hidden="1">
      <c r="A475" s="191"/>
      <c r="B475" s="191"/>
      <c r="C475" s="191"/>
      <c r="D475" s="191"/>
      <c r="E475" s="191"/>
      <c r="F475" s="191"/>
      <c r="G475" s="2048"/>
      <c r="H475" s="2103"/>
      <c r="I475" s="2048"/>
      <c r="J475" s="2048"/>
      <c r="K475" s="191"/>
      <c r="L475" s="191"/>
      <c r="M475" s="191"/>
      <c r="N475" s="191"/>
    </row>
    <row r="476" hidden="1">
      <c r="A476" s="191"/>
      <c r="B476" s="191"/>
      <c r="C476" s="191"/>
      <c r="D476" s="191"/>
      <c r="E476" s="191"/>
      <c r="F476" s="191"/>
      <c r="G476" s="2048"/>
      <c r="H476" s="2103"/>
      <c r="I476" s="2048"/>
      <c r="J476" s="2048"/>
      <c r="K476" s="191"/>
      <c r="L476" s="191"/>
      <c r="M476" s="191"/>
      <c r="N476" s="191"/>
    </row>
    <row r="477" hidden="1">
      <c r="A477" s="191"/>
      <c r="B477" s="191"/>
      <c r="C477" s="191"/>
      <c r="D477" s="191"/>
      <c r="E477" s="191"/>
      <c r="F477" s="191"/>
      <c r="G477" s="2048"/>
      <c r="H477" s="2103"/>
      <c r="I477" s="2048"/>
      <c r="J477" s="2048"/>
      <c r="K477" s="191"/>
      <c r="L477" s="191"/>
      <c r="M477" s="191"/>
      <c r="N477" s="191"/>
    </row>
    <row r="478" hidden="1">
      <c r="A478" s="191"/>
      <c r="B478" s="191"/>
      <c r="C478" s="191"/>
      <c r="D478" s="191"/>
      <c r="E478" s="191"/>
      <c r="F478" s="191"/>
      <c r="G478" s="2048"/>
      <c r="H478" s="2103"/>
      <c r="I478" s="2048"/>
      <c r="J478" s="2048"/>
      <c r="K478" s="191"/>
      <c r="L478" s="191"/>
      <c r="M478" s="191"/>
      <c r="N478" s="191"/>
    </row>
    <row r="479" hidden="1">
      <c r="A479" s="191"/>
      <c r="B479" s="191"/>
      <c r="C479" s="191"/>
      <c r="D479" s="191"/>
      <c r="E479" s="191"/>
      <c r="F479" s="191"/>
      <c r="G479" s="2048"/>
      <c r="H479" s="2103"/>
      <c r="I479" s="2048"/>
      <c r="J479" s="2048"/>
      <c r="K479" s="191"/>
      <c r="L479" s="191"/>
      <c r="M479" s="191"/>
      <c r="N479" s="191"/>
    </row>
    <row r="480" hidden="1">
      <c r="A480" s="191"/>
      <c r="B480" s="191"/>
      <c r="C480" s="191"/>
      <c r="D480" s="191"/>
      <c r="E480" s="191"/>
      <c r="F480" s="191"/>
      <c r="G480" s="2048"/>
      <c r="H480" s="2103"/>
      <c r="I480" s="2048"/>
      <c r="J480" s="2048"/>
      <c r="K480" s="191"/>
      <c r="L480" s="191"/>
      <c r="M480" s="191"/>
      <c r="N480" s="191"/>
    </row>
    <row r="481" hidden="1">
      <c r="A481" s="191"/>
      <c r="B481" s="191"/>
      <c r="C481" s="191"/>
      <c r="D481" s="191"/>
      <c r="E481" s="191"/>
      <c r="F481" s="191"/>
      <c r="G481" s="2048"/>
      <c r="H481" s="2103"/>
      <c r="I481" s="2048"/>
      <c r="J481" s="2048"/>
      <c r="K481" s="191"/>
      <c r="L481" s="191"/>
      <c r="M481" s="191"/>
      <c r="N481" s="191"/>
    </row>
    <row r="482" hidden="1">
      <c r="A482" s="191"/>
      <c r="B482" s="191"/>
      <c r="C482" s="191"/>
      <c r="D482" s="191"/>
      <c r="E482" s="191"/>
      <c r="F482" s="191"/>
      <c r="G482" s="2048"/>
      <c r="H482" s="2103"/>
      <c r="I482" s="2048"/>
      <c r="J482" s="2048"/>
      <c r="K482" s="191"/>
      <c r="L482" s="191"/>
      <c r="M482" s="191"/>
      <c r="N482" s="191"/>
    </row>
    <row r="483" hidden="1">
      <c r="A483" s="191"/>
      <c r="B483" s="191"/>
      <c r="C483" s="191"/>
      <c r="D483" s="191"/>
      <c r="E483" s="191"/>
      <c r="F483" s="191"/>
      <c r="G483" s="2048"/>
      <c r="H483" s="2103"/>
      <c r="I483" s="2048"/>
      <c r="J483" s="2048"/>
      <c r="K483" s="191"/>
      <c r="L483" s="191"/>
      <c r="M483" s="191"/>
      <c r="N483" s="191"/>
    </row>
    <row r="484" hidden="1">
      <c r="A484" s="191"/>
      <c r="B484" s="191"/>
      <c r="C484" s="191"/>
      <c r="D484" s="191"/>
      <c r="E484" s="191"/>
      <c r="F484" s="191"/>
      <c r="G484" s="2048"/>
      <c r="H484" s="2103"/>
      <c r="I484" s="2048"/>
      <c r="J484" s="2048"/>
      <c r="K484" s="191"/>
      <c r="L484" s="191"/>
      <c r="M484" s="191"/>
      <c r="N484" s="191"/>
    </row>
    <row r="485" hidden="1">
      <c r="A485" s="191"/>
      <c r="B485" s="191"/>
      <c r="C485" s="191"/>
      <c r="D485" s="191"/>
      <c r="E485" s="191"/>
      <c r="F485" s="191"/>
      <c r="G485" s="2048"/>
      <c r="H485" s="2103"/>
      <c r="I485" s="2048"/>
      <c r="J485" s="2048"/>
      <c r="K485" s="191"/>
      <c r="L485" s="191"/>
      <c r="M485" s="191"/>
      <c r="N485" s="191"/>
    </row>
    <row r="486" hidden="1">
      <c r="A486" s="191"/>
      <c r="B486" s="191"/>
      <c r="C486" s="191"/>
      <c r="D486" s="191"/>
      <c r="E486" s="191"/>
      <c r="F486" s="191"/>
      <c r="G486" s="2048"/>
      <c r="H486" s="2103"/>
      <c r="I486" s="2048"/>
      <c r="J486" s="2048"/>
      <c r="K486" s="191"/>
      <c r="L486" s="191"/>
      <c r="M486" s="191"/>
      <c r="N486" s="191"/>
    </row>
    <row r="487" hidden="1">
      <c r="A487" s="191"/>
      <c r="B487" s="191"/>
      <c r="C487" s="191"/>
      <c r="D487" s="191"/>
      <c r="E487" s="191"/>
      <c r="F487" s="191"/>
      <c r="G487" s="2048"/>
      <c r="H487" s="2103"/>
      <c r="I487" s="2048"/>
      <c r="J487" s="2048"/>
      <c r="K487" s="191"/>
      <c r="L487" s="191"/>
      <c r="M487" s="191"/>
      <c r="N487" s="191"/>
    </row>
    <row r="488" hidden="1">
      <c r="A488" s="191"/>
      <c r="B488" s="191"/>
      <c r="C488" s="191"/>
      <c r="D488" s="191"/>
      <c r="E488" s="191"/>
      <c r="F488" s="191"/>
      <c r="G488" s="2048"/>
      <c r="H488" s="2103"/>
      <c r="I488" s="2048"/>
      <c r="J488" s="2048"/>
      <c r="K488" s="191"/>
      <c r="L488" s="191"/>
      <c r="M488" s="191"/>
      <c r="N488" s="191"/>
    </row>
    <row r="489" hidden="1">
      <c r="A489" s="191"/>
      <c r="B489" s="191"/>
      <c r="C489" s="191"/>
      <c r="D489" s="191"/>
      <c r="E489" s="191"/>
      <c r="F489" s="191"/>
      <c r="G489" s="2048"/>
      <c r="H489" s="2103"/>
      <c r="I489" s="2048"/>
      <c r="J489" s="2048"/>
      <c r="K489" s="191"/>
      <c r="L489" s="191"/>
      <c r="M489" s="191"/>
      <c r="N489" s="191"/>
    </row>
    <row r="490" hidden="1">
      <c r="A490" s="191"/>
      <c r="B490" s="191"/>
      <c r="C490" s="191"/>
      <c r="D490" s="191"/>
      <c r="E490" s="191"/>
      <c r="F490" s="191"/>
      <c r="G490" s="2048"/>
      <c r="H490" s="2103"/>
      <c r="I490" s="2048"/>
      <c r="J490" s="2048"/>
      <c r="K490" s="191"/>
      <c r="L490" s="191"/>
      <c r="M490" s="191"/>
      <c r="N490" s="191"/>
    </row>
    <row r="491" hidden="1">
      <c r="A491" s="191"/>
      <c r="B491" s="191"/>
      <c r="C491" s="191"/>
      <c r="D491" s="191"/>
      <c r="E491" s="191"/>
      <c r="F491" s="191"/>
      <c r="G491" s="2048"/>
      <c r="H491" s="2103"/>
      <c r="I491" s="2048"/>
      <c r="J491" s="2048"/>
      <c r="K491" s="191"/>
      <c r="L491" s="191"/>
      <c r="M491" s="191"/>
      <c r="N491" s="191"/>
    </row>
    <row r="492" hidden="1">
      <c r="A492" s="191"/>
      <c r="B492" s="191"/>
      <c r="C492" s="191"/>
      <c r="D492" s="191"/>
      <c r="E492" s="191"/>
      <c r="F492" s="191"/>
      <c r="G492" s="2048"/>
      <c r="H492" s="2103"/>
      <c r="I492" s="2048"/>
      <c r="J492" s="2048"/>
      <c r="K492" s="191"/>
      <c r="L492" s="191"/>
      <c r="M492" s="191"/>
      <c r="N492" s="191"/>
    </row>
    <row r="493" hidden="1">
      <c r="A493" s="191"/>
      <c r="B493" s="191"/>
      <c r="C493" s="191"/>
      <c r="D493" s="191"/>
      <c r="E493" s="191"/>
      <c r="F493" s="191"/>
      <c r="G493" s="2048"/>
      <c r="H493" s="2103"/>
      <c r="I493" s="2048"/>
      <c r="J493" s="2048"/>
      <c r="K493" s="191"/>
      <c r="L493" s="191"/>
      <c r="M493" s="191"/>
      <c r="N493" s="191"/>
    </row>
    <row r="494" hidden="1">
      <c r="A494" s="191"/>
      <c r="B494" s="191"/>
      <c r="C494" s="191"/>
      <c r="D494" s="191"/>
      <c r="E494" s="191"/>
      <c r="F494" s="191"/>
      <c r="G494" s="2048"/>
      <c r="H494" s="2103"/>
      <c r="I494" s="2048"/>
      <c r="J494" s="2048"/>
      <c r="K494" s="191"/>
      <c r="L494" s="191"/>
      <c r="M494" s="191"/>
      <c r="N494" s="191"/>
    </row>
    <row r="495" hidden="1">
      <c r="A495" s="191"/>
      <c r="B495" s="191"/>
      <c r="C495" s="191"/>
      <c r="D495" s="191"/>
      <c r="E495" s="191"/>
      <c r="F495" s="191"/>
      <c r="G495" s="2048"/>
      <c r="H495" s="2103"/>
      <c r="I495" s="2048"/>
      <c r="J495" s="2048"/>
      <c r="K495" s="191"/>
      <c r="L495" s="191"/>
      <c r="M495" s="191"/>
      <c r="N495" s="191"/>
    </row>
    <row r="496" hidden="1">
      <c r="A496" s="191"/>
      <c r="B496" s="191"/>
      <c r="C496" s="191"/>
      <c r="D496" s="191"/>
      <c r="E496" s="191"/>
      <c r="F496" s="191"/>
      <c r="G496" s="2048"/>
      <c r="H496" s="2103"/>
      <c r="I496" s="2048"/>
      <c r="J496" s="2048"/>
      <c r="K496" s="191"/>
      <c r="L496" s="191"/>
      <c r="M496" s="191"/>
      <c r="N496" s="191"/>
    </row>
    <row r="497" hidden="1">
      <c r="A497" s="191"/>
      <c r="B497" s="191"/>
      <c r="C497" s="191"/>
      <c r="D497" s="191"/>
      <c r="E497" s="191"/>
      <c r="F497" s="191"/>
      <c r="G497" s="2048"/>
      <c r="H497" s="2103"/>
      <c r="I497" s="2048"/>
      <c r="J497" s="2048"/>
      <c r="K497" s="191"/>
      <c r="L497" s="191"/>
      <c r="M497" s="191"/>
      <c r="N497" s="191"/>
    </row>
    <row r="498" hidden="1">
      <c r="A498" s="191"/>
      <c r="B498" s="191"/>
      <c r="C498" s="191"/>
      <c r="D498" s="191"/>
      <c r="E498" s="191"/>
      <c r="F498" s="191"/>
      <c r="G498" s="2048"/>
      <c r="H498" s="2103"/>
      <c r="I498" s="2048"/>
      <c r="J498" s="2048"/>
      <c r="K498" s="191"/>
      <c r="L498" s="191"/>
      <c r="M498" s="191"/>
      <c r="N498" s="191"/>
    </row>
    <row r="499" hidden="1">
      <c r="A499" s="191"/>
      <c r="B499" s="191"/>
      <c r="C499" s="191"/>
      <c r="D499" s="191"/>
      <c r="E499" s="191"/>
      <c r="F499" s="191"/>
      <c r="G499" s="2048"/>
      <c r="H499" s="2103"/>
      <c r="I499" s="2048"/>
      <c r="J499" s="2048"/>
      <c r="K499" s="191"/>
      <c r="L499" s="191"/>
      <c r="M499" s="191"/>
      <c r="N499" s="191"/>
    </row>
    <row r="500" hidden="1">
      <c r="A500" s="191"/>
      <c r="B500" s="191"/>
      <c r="C500" s="191"/>
      <c r="D500" s="191"/>
      <c r="E500" s="191"/>
      <c r="F500" s="191"/>
      <c r="G500" s="2048"/>
      <c r="H500" s="2103"/>
      <c r="I500" s="2048"/>
      <c r="J500" s="2048"/>
      <c r="K500" s="191"/>
      <c r="L500" s="191"/>
      <c r="M500" s="191"/>
      <c r="N500" s="191"/>
    </row>
    <row r="501" hidden="1">
      <c r="A501" s="191"/>
      <c r="B501" s="191"/>
      <c r="C501" s="191"/>
      <c r="D501" s="191"/>
      <c r="E501" s="191"/>
      <c r="F501" s="191"/>
      <c r="G501" s="2048"/>
      <c r="H501" s="2103"/>
      <c r="I501" s="2048"/>
      <c r="J501" s="2048"/>
      <c r="K501" s="191"/>
      <c r="L501" s="191"/>
      <c r="M501" s="191"/>
      <c r="N501" s="191"/>
    </row>
    <row r="502" hidden="1">
      <c r="A502" s="191"/>
      <c r="B502" s="191"/>
      <c r="C502" s="191"/>
      <c r="D502" s="191"/>
      <c r="E502" s="191"/>
      <c r="F502" s="191"/>
      <c r="G502" s="2048"/>
      <c r="H502" s="2103"/>
      <c r="I502" s="2048"/>
      <c r="J502" s="2048"/>
      <c r="K502" s="191"/>
      <c r="L502" s="191"/>
      <c r="M502" s="191"/>
      <c r="N502" s="191"/>
    </row>
    <row r="503" hidden="1">
      <c r="A503" s="191"/>
      <c r="B503" s="191"/>
      <c r="C503" s="191"/>
      <c r="D503" s="191"/>
      <c r="E503" s="191"/>
      <c r="F503" s="191"/>
      <c r="G503" s="2048"/>
      <c r="H503" s="2103"/>
      <c r="I503" s="2048"/>
      <c r="J503" s="2048"/>
      <c r="K503" s="191"/>
      <c r="L503" s="191"/>
      <c r="M503" s="191"/>
      <c r="N503" s="191"/>
    </row>
    <row r="504" hidden="1">
      <c r="A504" s="191"/>
      <c r="B504" s="191"/>
      <c r="C504" s="191"/>
      <c r="D504" s="191"/>
      <c r="E504" s="191"/>
      <c r="F504" s="191"/>
      <c r="G504" s="2048"/>
      <c r="H504" s="2103"/>
      <c r="I504" s="2048"/>
      <c r="J504" s="2048"/>
      <c r="K504" s="191"/>
      <c r="L504" s="191"/>
      <c r="M504" s="191"/>
      <c r="N504" s="191"/>
    </row>
    <row r="505" hidden="1">
      <c r="A505" s="191"/>
      <c r="B505" s="191"/>
      <c r="C505" s="191"/>
      <c r="D505" s="191"/>
      <c r="E505" s="191"/>
      <c r="F505" s="191"/>
      <c r="G505" s="2048"/>
      <c r="H505" s="2103"/>
      <c r="I505" s="2048"/>
      <c r="J505" s="2048"/>
      <c r="K505" s="191"/>
      <c r="L505" s="191"/>
      <c r="M505" s="191"/>
      <c r="N505" s="191"/>
    </row>
    <row r="506" hidden="1">
      <c r="A506" s="191"/>
      <c r="B506" s="191"/>
      <c r="C506" s="191"/>
      <c r="D506" s="191"/>
      <c r="E506" s="191"/>
      <c r="F506" s="191"/>
      <c r="G506" s="2048"/>
      <c r="H506" s="2103"/>
      <c r="I506" s="2048"/>
      <c r="J506" s="2048"/>
      <c r="K506" s="191"/>
      <c r="L506" s="191"/>
      <c r="M506" s="191"/>
      <c r="N506" s="191"/>
    </row>
    <row r="507" hidden="1">
      <c r="A507" s="191"/>
      <c r="B507" s="191"/>
      <c r="C507" s="191"/>
      <c r="D507" s="191"/>
      <c r="E507" s="191"/>
      <c r="F507" s="191"/>
      <c r="G507" s="2048"/>
      <c r="H507" s="2103"/>
      <c r="I507" s="2048"/>
      <c r="J507" s="2048"/>
      <c r="K507" s="191"/>
      <c r="L507" s="191"/>
      <c r="M507" s="191"/>
      <c r="N507" s="191"/>
    </row>
    <row r="508" hidden="1">
      <c r="A508" s="191"/>
      <c r="B508" s="191"/>
      <c r="C508" s="191"/>
      <c r="D508" s="191"/>
      <c r="E508" s="191"/>
      <c r="F508" s="191"/>
      <c r="G508" s="2048"/>
      <c r="H508" s="2103"/>
      <c r="I508" s="2048"/>
      <c r="J508" s="2048"/>
      <c r="K508" s="191"/>
      <c r="L508" s="191"/>
      <c r="M508" s="191"/>
      <c r="N508" s="191"/>
    </row>
    <row r="509" hidden="1">
      <c r="A509" s="191"/>
      <c r="B509" s="191"/>
      <c r="C509" s="191"/>
      <c r="D509" s="191"/>
      <c r="E509" s="191"/>
      <c r="F509" s="191"/>
      <c r="G509" s="2048"/>
      <c r="H509" s="2103"/>
      <c r="I509" s="2048"/>
      <c r="J509" s="2048"/>
      <c r="K509" s="191"/>
      <c r="L509" s="191"/>
      <c r="M509" s="191"/>
      <c r="N509" s="191"/>
    </row>
    <row r="510" hidden="1">
      <c r="A510" s="191"/>
      <c r="B510" s="191"/>
      <c r="C510" s="191"/>
      <c r="D510" s="191"/>
      <c r="E510" s="191"/>
      <c r="F510" s="191"/>
      <c r="G510" s="2048"/>
      <c r="H510" s="2103"/>
      <c r="I510" s="2048"/>
      <c r="J510" s="2048"/>
      <c r="K510" s="191"/>
      <c r="L510" s="191"/>
      <c r="M510" s="191"/>
      <c r="N510" s="191"/>
    </row>
    <row r="511" hidden="1">
      <c r="A511" s="191"/>
      <c r="B511" s="191"/>
      <c r="C511" s="191"/>
      <c r="D511" s="191"/>
      <c r="E511" s="191"/>
      <c r="F511" s="191"/>
      <c r="G511" s="2048"/>
      <c r="H511" s="2103"/>
      <c r="I511" s="2048"/>
      <c r="J511" s="2048"/>
      <c r="K511" s="191"/>
      <c r="L511" s="191"/>
      <c r="M511" s="191"/>
      <c r="N511" s="191"/>
    </row>
    <row r="512" hidden="1">
      <c r="A512" s="191"/>
      <c r="B512" s="191"/>
      <c r="C512" s="191"/>
      <c r="D512" s="191"/>
      <c r="E512" s="191"/>
      <c r="F512" s="191"/>
      <c r="G512" s="2048"/>
      <c r="H512" s="2103"/>
      <c r="I512" s="2048"/>
      <c r="J512" s="2048"/>
      <c r="K512" s="191"/>
      <c r="L512" s="191"/>
      <c r="M512" s="191"/>
      <c r="N512" s="191"/>
    </row>
    <row r="513" hidden="1">
      <c r="A513" s="191"/>
      <c r="B513" s="191"/>
      <c r="C513" s="191"/>
      <c r="D513" s="191"/>
      <c r="E513" s="191"/>
      <c r="F513" s="191"/>
      <c r="G513" s="2048"/>
      <c r="H513" s="2103"/>
      <c r="I513" s="2048"/>
      <c r="J513" s="2048"/>
      <c r="K513" s="191"/>
      <c r="L513" s="191"/>
      <c r="M513" s="191"/>
      <c r="N513" s="191"/>
    </row>
    <row r="514" hidden="1">
      <c r="A514" s="191"/>
      <c r="B514" s="191"/>
      <c r="C514" s="191"/>
      <c r="D514" s="191"/>
      <c r="E514" s="191"/>
      <c r="F514" s="191"/>
      <c r="G514" s="2048"/>
      <c r="H514" s="2103"/>
      <c r="I514" s="2048"/>
      <c r="J514" s="2048"/>
      <c r="K514" s="191"/>
      <c r="L514" s="191"/>
      <c r="M514" s="191"/>
      <c r="N514" s="191"/>
    </row>
    <row r="515" hidden="1">
      <c r="A515" s="191"/>
      <c r="B515" s="191"/>
      <c r="C515" s="191"/>
      <c r="D515" s="191"/>
      <c r="E515" s="191"/>
      <c r="F515" s="191"/>
      <c r="G515" s="2048"/>
      <c r="H515" s="2103"/>
      <c r="I515" s="2048"/>
      <c r="J515" s="2048"/>
      <c r="K515" s="191"/>
      <c r="L515" s="191"/>
      <c r="M515" s="191"/>
      <c r="N515" s="191"/>
    </row>
    <row r="516" hidden="1">
      <c r="A516" s="191"/>
      <c r="B516" s="191"/>
      <c r="C516" s="191"/>
      <c r="D516" s="191"/>
      <c r="E516" s="191"/>
      <c r="F516" s="191"/>
      <c r="G516" s="2048"/>
      <c r="H516" s="2103"/>
      <c r="I516" s="2048"/>
      <c r="J516" s="2048"/>
      <c r="K516" s="191"/>
      <c r="L516" s="191"/>
      <c r="M516" s="191"/>
      <c r="N516" s="191"/>
    </row>
    <row r="517" hidden="1">
      <c r="A517" s="191"/>
      <c r="B517" s="191"/>
      <c r="C517" s="191"/>
      <c r="D517" s="191"/>
      <c r="E517" s="191"/>
      <c r="F517" s="191"/>
      <c r="G517" s="2048"/>
      <c r="H517" s="2103"/>
      <c r="I517" s="2048"/>
      <c r="J517" s="2048"/>
      <c r="K517" s="191"/>
      <c r="L517" s="191"/>
      <c r="M517" s="191"/>
      <c r="N517" s="191"/>
    </row>
    <row r="518" hidden="1">
      <c r="A518" s="191"/>
      <c r="B518" s="191"/>
      <c r="C518" s="191"/>
      <c r="D518" s="191"/>
      <c r="E518" s="191"/>
      <c r="F518" s="191"/>
      <c r="G518" s="2048"/>
      <c r="H518" s="2103"/>
      <c r="I518" s="2048"/>
      <c r="J518" s="2048"/>
      <c r="K518" s="191"/>
      <c r="L518" s="191"/>
      <c r="M518" s="191"/>
      <c r="N518" s="191"/>
    </row>
    <row r="519" hidden="1">
      <c r="A519" s="191"/>
      <c r="B519" s="191"/>
      <c r="C519" s="191"/>
      <c r="D519" s="191"/>
      <c r="E519" s="191"/>
      <c r="F519" s="191"/>
      <c r="G519" s="2048"/>
      <c r="H519" s="2103"/>
      <c r="I519" s="2048"/>
      <c r="J519" s="2048"/>
      <c r="K519" s="191"/>
      <c r="L519" s="191"/>
      <c r="M519" s="191"/>
      <c r="N519" s="191"/>
    </row>
    <row r="520" hidden="1">
      <c r="A520" s="191"/>
      <c r="B520" s="191"/>
      <c r="C520" s="191"/>
      <c r="D520" s="191"/>
      <c r="E520" s="191"/>
      <c r="F520" s="191"/>
      <c r="G520" s="2048"/>
      <c r="H520" s="2103"/>
      <c r="I520" s="2048"/>
      <c r="J520" s="2048"/>
      <c r="K520" s="191"/>
      <c r="L520" s="191"/>
      <c r="M520" s="191"/>
      <c r="N520" s="191"/>
    </row>
    <row r="521" hidden="1">
      <c r="A521" s="191"/>
      <c r="B521" s="191"/>
      <c r="C521" s="191"/>
      <c r="D521" s="191"/>
      <c r="E521" s="191"/>
      <c r="F521" s="191"/>
      <c r="G521" s="2048"/>
      <c r="H521" s="2103"/>
      <c r="I521" s="2048"/>
      <c r="J521" s="2048"/>
      <c r="K521" s="191"/>
      <c r="L521" s="191"/>
      <c r="M521" s="191"/>
      <c r="N521" s="191"/>
    </row>
    <row r="522" hidden="1">
      <c r="A522" s="191"/>
      <c r="B522" s="191"/>
      <c r="C522" s="191"/>
      <c r="D522" s="191"/>
      <c r="E522" s="191"/>
      <c r="F522" s="191"/>
      <c r="G522" s="2048"/>
      <c r="H522" s="2103"/>
      <c r="I522" s="2048"/>
      <c r="J522" s="2048"/>
      <c r="K522" s="191"/>
      <c r="L522" s="191"/>
      <c r="M522" s="191"/>
      <c r="N522" s="191"/>
    </row>
    <row r="523" hidden="1">
      <c r="A523" s="191"/>
      <c r="B523" s="191"/>
      <c r="C523" s="191"/>
      <c r="D523" s="191"/>
      <c r="E523" s="191"/>
      <c r="F523" s="191"/>
      <c r="G523" s="2048"/>
      <c r="H523" s="2103"/>
      <c r="I523" s="2048"/>
      <c r="J523" s="2048"/>
      <c r="K523" s="191"/>
      <c r="L523" s="191"/>
      <c r="M523" s="191"/>
      <c r="N523" s="191"/>
    </row>
    <row r="524" hidden="1">
      <c r="A524" s="191"/>
      <c r="B524" s="191"/>
      <c r="C524" s="191"/>
      <c r="D524" s="191"/>
      <c r="E524" s="191"/>
      <c r="F524" s="191"/>
      <c r="G524" s="2048"/>
      <c r="H524" s="2103"/>
      <c r="I524" s="2048"/>
      <c r="J524" s="2048"/>
      <c r="K524" s="191"/>
      <c r="L524" s="191"/>
      <c r="M524" s="191"/>
      <c r="N524" s="191"/>
    </row>
    <row r="525" hidden="1">
      <c r="A525" s="191"/>
      <c r="B525" s="191"/>
      <c r="C525" s="191"/>
      <c r="D525" s="191"/>
      <c r="E525" s="191"/>
      <c r="F525" s="191"/>
      <c r="G525" s="2048"/>
      <c r="H525" s="2103"/>
      <c r="I525" s="2048"/>
      <c r="J525" s="2048"/>
      <c r="K525" s="191"/>
      <c r="L525" s="191"/>
      <c r="M525" s="191"/>
      <c r="N525" s="191"/>
    </row>
    <row r="526" hidden="1">
      <c r="A526" s="191"/>
      <c r="B526" s="191"/>
      <c r="C526" s="191"/>
      <c r="D526" s="191"/>
      <c r="E526" s="191"/>
      <c r="F526" s="191"/>
      <c r="G526" s="2048"/>
      <c r="H526" s="2103"/>
      <c r="I526" s="2048"/>
      <c r="J526" s="2048"/>
      <c r="K526" s="191"/>
      <c r="L526" s="191"/>
      <c r="M526" s="191"/>
      <c r="N526" s="191"/>
    </row>
    <row r="527" hidden="1">
      <c r="A527" s="191"/>
      <c r="B527" s="191"/>
      <c r="C527" s="191"/>
      <c r="D527" s="191"/>
      <c r="E527" s="191"/>
      <c r="F527" s="191"/>
      <c r="G527" s="2048"/>
      <c r="H527" s="2103"/>
      <c r="I527" s="2048"/>
      <c r="J527" s="2048"/>
      <c r="K527" s="191"/>
      <c r="L527" s="191"/>
      <c r="M527" s="191"/>
      <c r="N527" s="191"/>
    </row>
    <row r="528" hidden="1">
      <c r="A528" s="191"/>
      <c r="B528" s="191"/>
      <c r="C528" s="191"/>
      <c r="D528" s="191"/>
      <c r="E528" s="191"/>
      <c r="F528" s="191"/>
      <c r="G528" s="2048"/>
      <c r="H528" s="2103"/>
      <c r="I528" s="2048"/>
      <c r="J528" s="2048"/>
      <c r="K528" s="191"/>
      <c r="L528" s="191"/>
      <c r="M528" s="191"/>
      <c r="N528" s="191"/>
    </row>
    <row r="529" hidden="1">
      <c r="A529" s="191"/>
      <c r="B529" s="191"/>
      <c r="C529" s="191"/>
      <c r="D529" s="191"/>
      <c r="E529" s="191"/>
      <c r="F529" s="191"/>
      <c r="G529" s="2048"/>
      <c r="H529" s="2103"/>
      <c r="I529" s="2048"/>
      <c r="J529" s="2048"/>
      <c r="K529" s="191"/>
      <c r="L529" s="191"/>
      <c r="M529" s="191"/>
      <c r="N529" s="191"/>
    </row>
    <row r="530" hidden="1">
      <c r="A530" s="191"/>
      <c r="B530" s="191"/>
      <c r="C530" s="191"/>
      <c r="D530" s="191"/>
      <c r="E530" s="191"/>
      <c r="F530" s="191"/>
      <c r="G530" s="2048"/>
      <c r="H530" s="2103"/>
      <c r="I530" s="2048"/>
      <c r="J530" s="2048"/>
      <c r="K530" s="191"/>
      <c r="L530" s="191"/>
      <c r="M530" s="191"/>
      <c r="N530" s="191"/>
    </row>
    <row r="531" hidden="1">
      <c r="A531" s="191"/>
      <c r="B531" s="191"/>
      <c r="C531" s="191"/>
      <c r="D531" s="191"/>
      <c r="E531" s="191"/>
      <c r="F531" s="191"/>
      <c r="G531" s="2048"/>
      <c r="H531" s="2103"/>
      <c r="I531" s="2048"/>
      <c r="J531" s="2048"/>
      <c r="K531" s="191"/>
      <c r="L531" s="191"/>
      <c r="M531" s="191"/>
      <c r="N531" s="191"/>
    </row>
    <row r="532" hidden="1">
      <c r="A532" s="191"/>
      <c r="B532" s="191"/>
      <c r="C532" s="191"/>
      <c r="D532" s="191"/>
      <c r="E532" s="191"/>
      <c r="F532" s="191"/>
      <c r="G532" s="2048"/>
      <c r="H532" s="2103"/>
      <c r="I532" s="2048"/>
      <c r="J532" s="2048"/>
      <c r="K532" s="191"/>
      <c r="L532" s="191"/>
      <c r="M532" s="191"/>
      <c r="N532" s="191"/>
    </row>
    <row r="533" hidden="1">
      <c r="A533" s="191"/>
      <c r="B533" s="191"/>
      <c r="C533" s="191"/>
      <c r="D533" s="191"/>
      <c r="E533" s="191"/>
      <c r="F533" s="191"/>
      <c r="G533" s="2048"/>
      <c r="H533" s="2103"/>
      <c r="I533" s="2048"/>
      <c r="J533" s="2048"/>
      <c r="K533" s="191"/>
      <c r="L533" s="191"/>
      <c r="M533" s="191"/>
      <c r="N533" s="191"/>
    </row>
    <row r="534" hidden="1">
      <c r="A534" s="191"/>
      <c r="B534" s="191"/>
      <c r="C534" s="191"/>
      <c r="D534" s="191"/>
      <c r="E534" s="191"/>
      <c r="F534" s="191"/>
      <c r="G534" s="2048"/>
      <c r="H534" s="2103"/>
      <c r="I534" s="2048"/>
      <c r="J534" s="2048"/>
      <c r="K534" s="191"/>
      <c r="L534" s="191"/>
      <c r="M534" s="191"/>
      <c r="N534" s="191"/>
    </row>
    <row r="535" hidden="1">
      <c r="A535" s="191"/>
      <c r="B535" s="191"/>
      <c r="C535" s="191"/>
      <c r="D535" s="191"/>
      <c r="E535" s="191"/>
      <c r="F535" s="191"/>
      <c r="G535" s="2048"/>
      <c r="H535" s="2103"/>
      <c r="I535" s="2048"/>
      <c r="J535" s="2048"/>
      <c r="K535" s="191"/>
      <c r="L535" s="191"/>
      <c r="M535" s="191"/>
      <c r="N535" s="191"/>
    </row>
    <row r="536" hidden="1">
      <c r="A536" s="191"/>
      <c r="B536" s="191"/>
      <c r="C536" s="191"/>
      <c r="D536" s="191"/>
      <c r="E536" s="191"/>
      <c r="F536" s="191"/>
      <c r="G536" s="2048"/>
      <c r="H536" s="2103"/>
      <c r="I536" s="2048"/>
      <c r="J536" s="2048"/>
      <c r="K536" s="191"/>
      <c r="L536" s="191"/>
      <c r="M536" s="191"/>
      <c r="N536" s="191"/>
    </row>
    <row r="537" hidden="1">
      <c r="A537" s="191"/>
      <c r="B537" s="191"/>
      <c r="C537" s="191"/>
      <c r="D537" s="191"/>
      <c r="E537" s="191"/>
      <c r="F537" s="191"/>
      <c r="G537" s="2048"/>
      <c r="H537" s="2103"/>
      <c r="I537" s="2048"/>
      <c r="J537" s="2048"/>
      <c r="K537" s="191"/>
      <c r="L537" s="191"/>
      <c r="M537" s="191"/>
      <c r="N537" s="191"/>
    </row>
    <row r="538" hidden="1">
      <c r="A538" s="191"/>
      <c r="B538" s="191"/>
      <c r="C538" s="191"/>
      <c r="D538" s="191"/>
      <c r="E538" s="191"/>
      <c r="F538" s="191"/>
      <c r="G538" s="2048"/>
      <c r="H538" s="2103"/>
      <c r="I538" s="2048"/>
      <c r="J538" s="2048"/>
      <c r="K538" s="191"/>
      <c r="L538" s="191"/>
      <c r="M538" s="191"/>
      <c r="N538" s="191"/>
    </row>
    <row r="539" hidden="1">
      <c r="A539" s="191"/>
      <c r="B539" s="191"/>
      <c r="C539" s="191"/>
      <c r="D539" s="191"/>
      <c r="E539" s="191"/>
      <c r="F539" s="191"/>
      <c r="G539" s="2048"/>
      <c r="H539" s="2103"/>
      <c r="I539" s="2048"/>
      <c r="J539" s="2048"/>
      <c r="K539" s="191"/>
      <c r="L539" s="191"/>
      <c r="M539" s="191"/>
      <c r="N539" s="191"/>
    </row>
    <row r="540" hidden="1">
      <c r="A540" s="191"/>
      <c r="B540" s="191"/>
      <c r="C540" s="191"/>
      <c r="D540" s="191"/>
      <c r="E540" s="191"/>
      <c r="F540" s="191"/>
      <c r="G540" s="2048"/>
      <c r="H540" s="2103"/>
      <c r="I540" s="2048"/>
      <c r="J540" s="2048"/>
      <c r="K540" s="191"/>
      <c r="L540" s="191"/>
      <c r="M540" s="191"/>
      <c r="N540" s="191"/>
    </row>
    <row r="541" hidden="1">
      <c r="A541" s="191"/>
      <c r="B541" s="191"/>
      <c r="C541" s="191"/>
      <c r="D541" s="191"/>
      <c r="E541" s="191"/>
      <c r="F541" s="191"/>
      <c r="G541" s="2048"/>
      <c r="H541" s="2103"/>
      <c r="I541" s="2048"/>
      <c r="J541" s="2048"/>
      <c r="K541" s="191"/>
      <c r="L541" s="191"/>
      <c r="M541" s="191"/>
      <c r="N541" s="191"/>
    </row>
    <row r="542" hidden="1">
      <c r="A542" s="191"/>
      <c r="B542" s="191"/>
      <c r="C542" s="191"/>
      <c r="D542" s="191"/>
      <c r="E542" s="191"/>
      <c r="F542" s="191"/>
      <c r="G542" s="2048"/>
      <c r="H542" s="2103"/>
      <c r="I542" s="2048"/>
      <c r="J542" s="2048"/>
      <c r="K542" s="191"/>
      <c r="L542" s="191"/>
      <c r="M542" s="191"/>
      <c r="N542" s="191"/>
    </row>
    <row r="543" hidden="1">
      <c r="A543" s="191"/>
      <c r="B543" s="191"/>
      <c r="C543" s="191"/>
      <c r="D543" s="191"/>
      <c r="E543" s="191"/>
      <c r="F543" s="191"/>
      <c r="G543" s="2048"/>
      <c r="H543" s="2103"/>
      <c r="I543" s="2048"/>
      <c r="J543" s="2048"/>
      <c r="K543" s="191"/>
      <c r="L543" s="191"/>
      <c r="M543" s="191"/>
      <c r="N543" s="191"/>
    </row>
    <row r="544" hidden="1">
      <c r="A544" s="191"/>
      <c r="B544" s="191"/>
      <c r="C544" s="191"/>
      <c r="D544" s="191"/>
      <c r="E544" s="191"/>
      <c r="F544" s="191"/>
      <c r="G544" s="2048"/>
      <c r="H544" s="2103"/>
      <c r="I544" s="2048"/>
      <c r="J544" s="2048"/>
      <c r="K544" s="191"/>
      <c r="L544" s="191"/>
      <c r="M544" s="191"/>
      <c r="N544" s="191"/>
    </row>
    <row r="545" hidden="1">
      <c r="A545" s="191"/>
      <c r="B545" s="191"/>
      <c r="C545" s="191"/>
      <c r="D545" s="191"/>
      <c r="E545" s="191"/>
      <c r="F545" s="191"/>
      <c r="G545" s="2048"/>
      <c r="H545" s="2103"/>
      <c r="I545" s="2048"/>
      <c r="J545" s="2048"/>
      <c r="K545" s="191"/>
      <c r="L545" s="191"/>
      <c r="M545" s="191"/>
      <c r="N545" s="191"/>
    </row>
    <row r="546" hidden="1">
      <c r="A546" s="191"/>
      <c r="B546" s="191"/>
      <c r="C546" s="191"/>
      <c r="D546" s="191"/>
      <c r="E546" s="191"/>
      <c r="F546" s="191"/>
      <c r="G546" s="2048"/>
      <c r="H546" s="2103"/>
      <c r="I546" s="2048"/>
      <c r="J546" s="2048"/>
      <c r="K546" s="191"/>
      <c r="L546" s="191"/>
      <c r="M546" s="191"/>
      <c r="N546" s="191"/>
    </row>
    <row r="547" hidden="1">
      <c r="A547" s="191"/>
      <c r="B547" s="191"/>
      <c r="C547" s="191"/>
      <c r="D547" s="191"/>
      <c r="E547" s="191"/>
      <c r="F547" s="191"/>
      <c r="G547" s="2048"/>
      <c r="H547" s="2103"/>
      <c r="I547" s="2048"/>
      <c r="J547" s="2048"/>
      <c r="K547" s="191"/>
      <c r="L547" s="191"/>
      <c r="M547" s="191"/>
      <c r="N547" s="191"/>
    </row>
    <row r="548" hidden="1">
      <c r="A548" s="191"/>
      <c r="B548" s="191"/>
      <c r="C548" s="191"/>
      <c r="D548" s="191"/>
      <c r="E548" s="191"/>
      <c r="F548" s="191"/>
      <c r="G548" s="2048"/>
      <c r="H548" s="2103"/>
      <c r="I548" s="2048"/>
      <c r="J548" s="2048"/>
      <c r="K548" s="191"/>
      <c r="L548" s="191"/>
      <c r="M548" s="191"/>
      <c r="N548" s="191"/>
    </row>
    <row r="549" hidden="1">
      <c r="A549" s="191"/>
      <c r="B549" s="191"/>
      <c r="C549" s="191"/>
      <c r="D549" s="191"/>
      <c r="E549" s="191"/>
      <c r="F549" s="191"/>
      <c r="G549" s="2048"/>
      <c r="H549" s="2103"/>
      <c r="I549" s="2048"/>
      <c r="J549" s="2048"/>
      <c r="K549" s="191"/>
      <c r="L549" s="191"/>
      <c r="M549" s="191"/>
      <c r="N549" s="191"/>
    </row>
    <row r="550" hidden="1">
      <c r="A550" s="191"/>
      <c r="B550" s="191"/>
      <c r="C550" s="191"/>
      <c r="D550" s="191"/>
      <c r="E550" s="191"/>
      <c r="F550" s="191"/>
      <c r="G550" s="2048"/>
      <c r="H550" s="2103"/>
      <c r="I550" s="2048"/>
      <c r="J550" s="2048"/>
      <c r="K550" s="191"/>
      <c r="L550" s="191"/>
      <c r="M550" s="191"/>
      <c r="N550" s="191"/>
    </row>
    <row r="551" hidden="1">
      <c r="A551" s="191"/>
      <c r="B551" s="191"/>
      <c r="C551" s="191"/>
      <c r="D551" s="191"/>
      <c r="E551" s="191"/>
      <c r="F551" s="191"/>
      <c r="G551" s="2048"/>
      <c r="H551" s="2103"/>
      <c r="I551" s="2048"/>
      <c r="J551" s="2048"/>
      <c r="K551" s="191"/>
      <c r="L551" s="191"/>
      <c r="M551" s="191"/>
      <c r="N551" s="191"/>
    </row>
    <row r="552" hidden="1">
      <c r="A552" s="191"/>
      <c r="B552" s="191"/>
      <c r="C552" s="191"/>
      <c r="D552" s="191"/>
      <c r="E552" s="191"/>
      <c r="F552" s="191"/>
      <c r="G552" s="2048"/>
      <c r="H552" s="2103"/>
      <c r="I552" s="2048"/>
      <c r="J552" s="2048"/>
      <c r="K552" s="191"/>
      <c r="L552" s="191"/>
      <c r="M552" s="191"/>
      <c r="N552" s="191"/>
    </row>
    <row r="553" hidden="1">
      <c r="A553" s="191"/>
      <c r="B553" s="191"/>
      <c r="C553" s="191"/>
      <c r="D553" s="191"/>
      <c r="E553" s="191"/>
      <c r="F553" s="191"/>
      <c r="G553" s="2048"/>
      <c r="H553" s="2103"/>
      <c r="I553" s="2048"/>
      <c r="J553" s="2048"/>
      <c r="K553" s="191"/>
      <c r="L553" s="191"/>
      <c r="M553" s="191"/>
      <c r="N553" s="191"/>
    </row>
    <row r="554" hidden="1">
      <c r="A554" s="191"/>
      <c r="B554" s="191"/>
      <c r="C554" s="191"/>
      <c r="D554" s="191"/>
      <c r="E554" s="191"/>
      <c r="F554" s="191"/>
      <c r="G554" s="2048"/>
      <c r="H554" s="2103"/>
      <c r="I554" s="2048"/>
      <c r="J554" s="2048"/>
      <c r="K554" s="191"/>
      <c r="L554" s="191"/>
      <c r="M554" s="191"/>
      <c r="N554" s="191"/>
    </row>
    <row r="555" hidden="1">
      <c r="A555" s="191"/>
      <c r="B555" s="191"/>
      <c r="C555" s="191"/>
      <c r="D555" s="191"/>
      <c r="E555" s="191"/>
      <c r="F555" s="191"/>
      <c r="G555" s="2048"/>
      <c r="H555" s="2103"/>
      <c r="I555" s="2048"/>
      <c r="J555" s="2048"/>
      <c r="K555" s="191"/>
      <c r="L555" s="191"/>
      <c r="M555" s="191"/>
      <c r="N555" s="191"/>
    </row>
    <row r="556" hidden="1">
      <c r="A556" s="191"/>
      <c r="B556" s="191"/>
      <c r="C556" s="191"/>
      <c r="D556" s="191"/>
      <c r="E556" s="191"/>
      <c r="F556" s="191"/>
      <c r="G556" s="2048"/>
      <c r="H556" s="2103"/>
      <c r="I556" s="2048"/>
      <c r="J556" s="2048"/>
      <c r="K556" s="191"/>
      <c r="L556" s="191"/>
      <c r="M556" s="191"/>
      <c r="N556" s="191"/>
    </row>
    <row r="557" hidden="1">
      <c r="A557" s="191"/>
      <c r="B557" s="191"/>
      <c r="C557" s="191"/>
      <c r="D557" s="191"/>
      <c r="E557" s="191"/>
      <c r="F557" s="191"/>
      <c r="G557" s="2048"/>
      <c r="H557" s="2103"/>
      <c r="I557" s="2048"/>
      <c r="J557" s="2048"/>
      <c r="K557" s="191"/>
      <c r="L557" s="191"/>
      <c r="M557" s="191"/>
      <c r="N557" s="191"/>
    </row>
    <row r="558" hidden="1">
      <c r="A558" s="191"/>
      <c r="B558" s="191"/>
      <c r="C558" s="191"/>
      <c r="D558" s="191"/>
      <c r="E558" s="191"/>
      <c r="F558" s="191"/>
      <c r="G558" s="2048"/>
      <c r="H558" s="2103"/>
      <c r="I558" s="2048"/>
      <c r="J558" s="2048"/>
      <c r="K558" s="191"/>
      <c r="L558" s="191"/>
      <c r="M558" s="191"/>
      <c r="N558" s="191"/>
    </row>
    <row r="559" hidden="1">
      <c r="A559" s="191"/>
      <c r="B559" s="191"/>
      <c r="C559" s="191"/>
      <c r="D559" s="191"/>
      <c r="E559" s="191"/>
      <c r="F559" s="191"/>
      <c r="G559" s="2048"/>
      <c r="H559" s="2103"/>
      <c r="I559" s="2048"/>
      <c r="J559" s="2048"/>
      <c r="K559" s="191"/>
      <c r="L559" s="191"/>
      <c r="M559" s="191"/>
      <c r="N559" s="191"/>
    </row>
    <row r="560" hidden="1">
      <c r="A560" s="191"/>
      <c r="B560" s="191"/>
      <c r="C560" s="191"/>
      <c r="D560" s="191"/>
      <c r="E560" s="191"/>
      <c r="F560" s="191"/>
      <c r="G560" s="2048"/>
      <c r="H560" s="2103"/>
      <c r="I560" s="2048"/>
      <c r="J560" s="2048"/>
      <c r="K560" s="191"/>
      <c r="L560" s="191"/>
      <c r="M560" s="191"/>
      <c r="N560" s="191"/>
    </row>
    <row r="561" hidden="1">
      <c r="A561" s="191"/>
      <c r="B561" s="191"/>
      <c r="C561" s="191"/>
      <c r="D561" s="191"/>
      <c r="E561" s="191"/>
      <c r="F561" s="191"/>
      <c r="G561" s="2048"/>
      <c r="H561" s="2103"/>
      <c r="I561" s="2048"/>
      <c r="J561" s="2048"/>
      <c r="K561" s="191"/>
      <c r="L561" s="191"/>
      <c r="M561" s="191"/>
      <c r="N561" s="191"/>
    </row>
    <row r="562" hidden="1">
      <c r="A562" s="191"/>
      <c r="B562" s="191"/>
      <c r="C562" s="191"/>
      <c r="D562" s="191"/>
      <c r="E562" s="191"/>
      <c r="F562" s="191"/>
      <c r="G562" s="2048"/>
      <c r="H562" s="2103"/>
      <c r="I562" s="2048"/>
      <c r="J562" s="2048"/>
      <c r="K562" s="191"/>
      <c r="L562" s="191"/>
      <c r="M562" s="191"/>
      <c r="N562" s="191"/>
    </row>
    <row r="563" hidden="1">
      <c r="A563" s="191"/>
      <c r="B563" s="191"/>
      <c r="C563" s="191"/>
      <c r="D563" s="191"/>
      <c r="E563" s="191"/>
      <c r="F563" s="191"/>
      <c r="G563" s="2048"/>
      <c r="H563" s="2103"/>
      <c r="I563" s="2048"/>
      <c r="J563" s="2048"/>
      <c r="K563" s="191"/>
      <c r="L563" s="191"/>
      <c r="M563" s="191"/>
      <c r="N563" s="191"/>
    </row>
    <row r="564" hidden="1">
      <c r="A564" s="191"/>
      <c r="B564" s="191"/>
      <c r="C564" s="191"/>
      <c r="D564" s="191"/>
      <c r="E564" s="191"/>
      <c r="F564" s="191"/>
      <c r="G564" s="2048"/>
      <c r="H564" s="2103"/>
      <c r="I564" s="2048"/>
      <c r="J564" s="2048"/>
      <c r="K564" s="191"/>
      <c r="L564" s="191"/>
      <c r="M564" s="191"/>
      <c r="N564" s="191"/>
    </row>
    <row r="565" hidden="1">
      <c r="A565" s="191"/>
      <c r="B565" s="191"/>
      <c r="C565" s="191"/>
      <c r="D565" s="191"/>
      <c r="E565" s="191"/>
      <c r="F565" s="191"/>
      <c r="G565" s="2048"/>
      <c r="H565" s="2103"/>
      <c r="I565" s="2048"/>
      <c r="J565" s="2048"/>
      <c r="K565" s="191"/>
      <c r="L565" s="191"/>
      <c r="M565" s="191"/>
      <c r="N565" s="191"/>
    </row>
    <row r="566" hidden="1">
      <c r="A566" s="191"/>
      <c r="B566" s="191"/>
      <c r="C566" s="191"/>
      <c r="D566" s="191"/>
      <c r="E566" s="191"/>
      <c r="F566" s="191"/>
      <c r="G566" s="2048"/>
      <c r="H566" s="2103"/>
      <c r="I566" s="2048"/>
      <c r="J566" s="2048"/>
      <c r="K566" s="191"/>
      <c r="L566" s="191"/>
      <c r="M566" s="191"/>
      <c r="N566" s="191"/>
    </row>
    <row r="567" hidden="1">
      <c r="A567" s="191"/>
      <c r="B567" s="191"/>
      <c r="C567" s="191"/>
      <c r="D567" s="191"/>
      <c r="E567" s="191"/>
      <c r="F567" s="191"/>
      <c r="G567" s="2048"/>
      <c r="H567" s="2103"/>
      <c r="I567" s="2048"/>
      <c r="J567" s="2048"/>
      <c r="K567" s="191"/>
      <c r="L567" s="191"/>
      <c r="M567" s="191"/>
      <c r="N567" s="191"/>
    </row>
    <row r="568" hidden="1">
      <c r="A568" s="191"/>
      <c r="B568" s="191"/>
      <c r="C568" s="191"/>
      <c r="D568" s="191"/>
      <c r="E568" s="191"/>
      <c r="F568" s="191"/>
      <c r="G568" s="2048"/>
      <c r="H568" s="2103"/>
      <c r="I568" s="2048"/>
      <c r="J568" s="2048"/>
      <c r="K568" s="191"/>
      <c r="L568" s="191"/>
      <c r="M568" s="191"/>
      <c r="N568" s="191"/>
    </row>
    <row r="569" hidden="1">
      <c r="A569" s="191"/>
      <c r="B569" s="191"/>
      <c r="C569" s="191"/>
      <c r="D569" s="191"/>
      <c r="E569" s="191"/>
      <c r="F569" s="191"/>
      <c r="G569" s="2048"/>
      <c r="H569" s="2103"/>
      <c r="I569" s="2048"/>
      <c r="J569" s="2048"/>
      <c r="K569" s="191"/>
      <c r="L569" s="191"/>
      <c r="M569" s="191"/>
      <c r="N569" s="191"/>
    </row>
    <row r="570" hidden="1">
      <c r="A570" s="191"/>
      <c r="B570" s="191"/>
      <c r="C570" s="191"/>
      <c r="D570" s="191"/>
      <c r="E570" s="191"/>
      <c r="F570" s="191"/>
      <c r="G570" s="2048"/>
      <c r="H570" s="2103"/>
      <c r="I570" s="2048"/>
      <c r="J570" s="2048"/>
      <c r="K570" s="191"/>
      <c r="L570" s="191"/>
      <c r="M570" s="191"/>
      <c r="N570" s="191"/>
    </row>
    <row r="571" hidden="1">
      <c r="A571" s="191"/>
      <c r="B571" s="191"/>
      <c r="C571" s="191"/>
      <c r="D571" s="191"/>
      <c r="E571" s="191"/>
      <c r="F571" s="191"/>
      <c r="G571" s="2048"/>
      <c r="H571" s="2103"/>
      <c r="I571" s="2048"/>
      <c r="J571" s="2048"/>
      <c r="K571" s="191"/>
      <c r="L571" s="191"/>
      <c r="M571" s="191"/>
      <c r="N571" s="191"/>
    </row>
    <row r="572" hidden="1">
      <c r="A572" s="191"/>
      <c r="B572" s="191"/>
      <c r="C572" s="191"/>
      <c r="D572" s="191"/>
      <c r="E572" s="191"/>
      <c r="F572" s="191"/>
      <c r="G572" s="2048"/>
      <c r="H572" s="2103"/>
      <c r="I572" s="2048"/>
      <c r="J572" s="2048"/>
      <c r="K572" s="191"/>
      <c r="L572" s="191"/>
      <c r="M572" s="191"/>
      <c r="N572" s="191"/>
    </row>
    <row r="573" hidden="1">
      <c r="A573" s="191"/>
      <c r="B573" s="191"/>
      <c r="C573" s="191"/>
      <c r="D573" s="191"/>
      <c r="E573" s="191"/>
      <c r="F573" s="191"/>
      <c r="G573" s="2048"/>
      <c r="H573" s="2103"/>
      <c r="I573" s="2048"/>
      <c r="J573" s="2048"/>
      <c r="K573" s="191"/>
      <c r="L573" s="191"/>
      <c r="M573" s="191"/>
      <c r="N573" s="191"/>
    </row>
    <row r="574" hidden="1">
      <c r="A574" s="191"/>
      <c r="B574" s="191"/>
      <c r="C574" s="191"/>
      <c r="D574" s="191"/>
      <c r="E574" s="191"/>
      <c r="F574" s="191"/>
      <c r="G574" s="2048"/>
      <c r="H574" s="2103"/>
      <c r="I574" s="2048"/>
      <c r="J574" s="2048"/>
      <c r="K574" s="191"/>
      <c r="L574" s="191"/>
      <c r="M574" s="191"/>
      <c r="N574" s="191"/>
    </row>
    <row r="575" hidden="1">
      <c r="A575" s="191"/>
      <c r="B575" s="191"/>
      <c r="C575" s="191"/>
      <c r="D575" s="191"/>
      <c r="E575" s="191"/>
      <c r="F575" s="191"/>
      <c r="G575" s="2048"/>
      <c r="H575" s="2103"/>
      <c r="I575" s="2048"/>
      <c r="J575" s="2048"/>
      <c r="K575" s="191"/>
      <c r="L575" s="191"/>
      <c r="M575" s="191"/>
      <c r="N575" s="191"/>
    </row>
    <row r="576" hidden="1">
      <c r="A576" s="191"/>
      <c r="B576" s="191"/>
      <c r="C576" s="191"/>
      <c r="D576" s="191"/>
      <c r="E576" s="191"/>
      <c r="F576" s="191"/>
      <c r="G576" s="2048"/>
      <c r="H576" s="2103"/>
      <c r="I576" s="2048"/>
      <c r="J576" s="2048"/>
      <c r="K576" s="191"/>
      <c r="L576" s="191"/>
      <c r="M576" s="191"/>
      <c r="N576" s="191"/>
    </row>
    <row r="577" hidden="1">
      <c r="A577" s="191"/>
      <c r="B577" s="191"/>
      <c r="C577" s="191"/>
      <c r="D577" s="191"/>
      <c r="E577" s="191"/>
      <c r="F577" s="191"/>
      <c r="G577" s="2048"/>
      <c r="H577" s="2103"/>
      <c r="I577" s="2048"/>
      <c r="J577" s="2048"/>
      <c r="K577" s="191"/>
      <c r="L577" s="191"/>
      <c r="M577" s="191"/>
      <c r="N577" s="191"/>
    </row>
    <row r="578" hidden="1">
      <c r="A578" s="191"/>
      <c r="B578" s="191"/>
      <c r="C578" s="191"/>
      <c r="D578" s="191"/>
      <c r="E578" s="191"/>
      <c r="F578" s="191"/>
      <c r="G578" s="2048"/>
      <c r="H578" s="2103"/>
      <c r="I578" s="2048"/>
      <c r="J578" s="2048"/>
      <c r="K578" s="191"/>
      <c r="L578" s="191"/>
      <c r="M578" s="191"/>
      <c r="N578" s="191"/>
    </row>
    <row r="579" hidden="1">
      <c r="A579" s="191"/>
      <c r="B579" s="191"/>
      <c r="C579" s="191"/>
      <c r="D579" s="191"/>
      <c r="E579" s="191"/>
      <c r="F579" s="191"/>
      <c r="G579" s="2048"/>
      <c r="H579" s="2103"/>
      <c r="I579" s="2048"/>
      <c r="J579" s="2048"/>
      <c r="K579" s="191"/>
      <c r="L579" s="191"/>
      <c r="M579" s="191"/>
      <c r="N579" s="191"/>
    </row>
    <row r="580" hidden="1">
      <c r="A580" s="191"/>
      <c r="B580" s="191"/>
      <c r="C580" s="191"/>
      <c r="D580" s="191"/>
      <c r="E580" s="191"/>
      <c r="F580" s="191"/>
      <c r="G580" s="2048"/>
      <c r="H580" s="2103"/>
      <c r="I580" s="2048"/>
      <c r="J580" s="2048"/>
      <c r="K580" s="191"/>
      <c r="L580" s="191"/>
      <c r="M580" s="191"/>
      <c r="N580" s="191"/>
    </row>
    <row r="581" hidden="1">
      <c r="A581" s="191"/>
      <c r="B581" s="191"/>
      <c r="C581" s="191"/>
      <c r="D581" s="191"/>
      <c r="E581" s="191"/>
      <c r="F581" s="191"/>
      <c r="G581" s="2048"/>
      <c r="H581" s="2103"/>
      <c r="I581" s="2048"/>
      <c r="J581" s="2048"/>
      <c r="K581" s="191"/>
      <c r="L581" s="191"/>
      <c r="M581" s="191"/>
      <c r="N581" s="191"/>
    </row>
    <row r="582" hidden="1">
      <c r="A582" s="191"/>
      <c r="B582" s="191"/>
      <c r="C582" s="191"/>
      <c r="D582" s="191"/>
      <c r="E582" s="191"/>
      <c r="F582" s="191"/>
      <c r="G582" s="2048"/>
      <c r="H582" s="2103"/>
      <c r="I582" s="2048"/>
      <c r="J582" s="2048"/>
      <c r="K582" s="191"/>
      <c r="L582" s="191"/>
      <c r="M582" s="191"/>
      <c r="N582" s="191"/>
    </row>
    <row r="583" hidden="1">
      <c r="A583" s="191"/>
      <c r="B583" s="191"/>
      <c r="C583" s="191"/>
      <c r="D583" s="191"/>
      <c r="E583" s="191"/>
      <c r="F583" s="191"/>
      <c r="G583" s="2048"/>
      <c r="H583" s="2103"/>
      <c r="I583" s="2048"/>
      <c r="J583" s="2048"/>
      <c r="K583" s="191"/>
      <c r="L583" s="191"/>
      <c r="M583" s="191"/>
      <c r="N583" s="191"/>
    </row>
    <row r="584" hidden="1">
      <c r="A584" s="191"/>
      <c r="B584" s="191"/>
      <c r="C584" s="191"/>
      <c r="D584" s="191"/>
      <c r="E584" s="191"/>
      <c r="F584" s="191"/>
      <c r="G584" s="2048"/>
      <c r="H584" s="2103"/>
      <c r="I584" s="2048"/>
      <c r="J584" s="2048"/>
      <c r="K584" s="191"/>
      <c r="L584" s="191"/>
      <c r="M584" s="191"/>
      <c r="N584" s="191"/>
    </row>
    <row r="585" hidden="1">
      <c r="A585" s="191"/>
      <c r="B585" s="191"/>
      <c r="C585" s="191"/>
      <c r="D585" s="191"/>
      <c r="E585" s="191"/>
      <c r="F585" s="191"/>
      <c r="G585" s="2048"/>
      <c r="H585" s="2103"/>
      <c r="I585" s="2048"/>
      <c r="J585" s="2048"/>
      <c r="K585" s="191"/>
      <c r="L585" s="191"/>
      <c r="M585" s="191"/>
      <c r="N585" s="191"/>
    </row>
    <row r="586" hidden="1">
      <c r="A586" s="191"/>
      <c r="B586" s="191"/>
      <c r="C586" s="191"/>
      <c r="D586" s="191"/>
      <c r="E586" s="191"/>
      <c r="F586" s="191"/>
      <c r="G586" s="2048"/>
      <c r="H586" s="2103"/>
      <c r="I586" s="2048"/>
      <c r="J586" s="2048"/>
      <c r="K586" s="191"/>
      <c r="L586" s="191"/>
      <c r="M586" s="191"/>
      <c r="N586" s="191"/>
    </row>
    <row r="587" hidden="1">
      <c r="A587" s="191"/>
      <c r="B587" s="191"/>
      <c r="C587" s="191"/>
      <c r="D587" s="191"/>
      <c r="E587" s="191"/>
      <c r="F587" s="191"/>
      <c r="G587" s="2048"/>
      <c r="H587" s="2103"/>
      <c r="I587" s="2048"/>
      <c r="J587" s="2048"/>
      <c r="K587" s="191"/>
      <c r="L587" s="191"/>
      <c r="M587" s="191"/>
      <c r="N587" s="191"/>
    </row>
    <row r="588" hidden="1">
      <c r="A588" s="191"/>
      <c r="B588" s="191"/>
      <c r="C588" s="191"/>
      <c r="D588" s="191"/>
      <c r="E588" s="191"/>
      <c r="F588" s="191"/>
      <c r="G588" s="2048"/>
      <c r="H588" s="2103"/>
      <c r="I588" s="2048"/>
      <c r="J588" s="2048"/>
      <c r="K588" s="191"/>
      <c r="L588" s="191"/>
      <c r="M588" s="191"/>
      <c r="N588" s="191"/>
    </row>
    <row r="589" hidden="1">
      <c r="A589" s="191"/>
      <c r="B589" s="191"/>
      <c r="C589" s="191"/>
      <c r="D589" s="191"/>
      <c r="E589" s="191"/>
      <c r="F589" s="191"/>
      <c r="G589" s="2048"/>
      <c r="H589" s="2103"/>
      <c r="I589" s="2048"/>
      <c r="J589" s="2048"/>
      <c r="K589" s="191"/>
      <c r="L589" s="191"/>
      <c r="M589" s="191"/>
      <c r="N589" s="191"/>
    </row>
    <row r="590" hidden="1">
      <c r="A590" s="191"/>
      <c r="B590" s="191"/>
      <c r="C590" s="191"/>
      <c r="D590" s="191"/>
      <c r="E590" s="191"/>
      <c r="F590" s="191"/>
      <c r="G590" s="2048"/>
      <c r="H590" s="2103"/>
      <c r="I590" s="2048"/>
      <c r="J590" s="2048"/>
      <c r="K590" s="191"/>
      <c r="L590" s="191"/>
      <c r="M590" s="191"/>
      <c r="N590" s="191"/>
    </row>
    <row r="591" hidden="1">
      <c r="A591" s="191"/>
      <c r="B591" s="191"/>
      <c r="C591" s="191"/>
      <c r="D591" s="191"/>
      <c r="E591" s="191"/>
      <c r="F591" s="191"/>
      <c r="G591" s="2048"/>
      <c r="H591" s="2103"/>
      <c r="I591" s="2048"/>
      <c r="J591" s="2048"/>
      <c r="K591" s="191"/>
      <c r="L591" s="191"/>
      <c r="M591" s="191"/>
      <c r="N591" s="191"/>
    </row>
    <row r="592" hidden="1">
      <c r="A592" s="191"/>
      <c r="B592" s="191"/>
      <c r="C592" s="191"/>
      <c r="D592" s="191"/>
      <c r="E592" s="191"/>
      <c r="F592" s="191"/>
      <c r="G592" s="2048"/>
      <c r="H592" s="2103"/>
      <c r="I592" s="2048"/>
      <c r="J592" s="2048"/>
      <c r="K592" s="191"/>
      <c r="L592" s="191"/>
      <c r="M592" s="191"/>
      <c r="N592" s="191"/>
    </row>
    <row r="593" hidden="1">
      <c r="A593" s="191"/>
      <c r="B593" s="191"/>
      <c r="C593" s="191"/>
      <c r="D593" s="191"/>
      <c r="E593" s="191"/>
      <c r="F593" s="191"/>
      <c r="G593" s="2048"/>
      <c r="H593" s="2103"/>
      <c r="I593" s="2048"/>
      <c r="J593" s="2048"/>
      <c r="K593" s="191"/>
      <c r="L593" s="191"/>
      <c r="M593" s="191"/>
      <c r="N593" s="191"/>
    </row>
    <row r="594" hidden="1">
      <c r="A594" s="191"/>
      <c r="B594" s="191"/>
      <c r="C594" s="191"/>
      <c r="D594" s="191"/>
      <c r="E594" s="191"/>
      <c r="F594" s="191"/>
      <c r="G594" s="2048"/>
      <c r="H594" s="2103"/>
      <c r="I594" s="2048"/>
      <c r="J594" s="2048"/>
      <c r="K594" s="191"/>
      <c r="L594" s="191"/>
      <c r="M594" s="191"/>
      <c r="N594" s="191"/>
    </row>
    <row r="595" hidden="1">
      <c r="A595" s="191"/>
      <c r="B595" s="191"/>
      <c r="C595" s="191"/>
      <c r="D595" s="191"/>
      <c r="E595" s="191"/>
      <c r="F595" s="191"/>
      <c r="G595" s="2048"/>
      <c r="H595" s="2103"/>
      <c r="I595" s="2048"/>
      <c r="J595" s="2048"/>
      <c r="K595" s="191"/>
      <c r="L595" s="191"/>
      <c r="M595" s="191"/>
      <c r="N595" s="191"/>
    </row>
    <row r="596" hidden="1">
      <c r="A596" s="191"/>
      <c r="B596" s="191"/>
      <c r="C596" s="191"/>
      <c r="D596" s="191"/>
      <c r="E596" s="191"/>
      <c r="F596" s="191"/>
      <c r="G596" s="2048"/>
      <c r="H596" s="2103"/>
      <c r="I596" s="2048"/>
      <c r="J596" s="2048"/>
      <c r="K596" s="191"/>
      <c r="L596" s="191"/>
      <c r="M596" s="191"/>
      <c r="N596" s="191"/>
    </row>
    <row r="597" hidden="1">
      <c r="A597" s="191"/>
      <c r="B597" s="191"/>
      <c r="C597" s="191"/>
      <c r="D597" s="191"/>
      <c r="E597" s="191"/>
      <c r="F597" s="191"/>
      <c r="G597" s="2048"/>
      <c r="H597" s="2103"/>
      <c r="I597" s="2048"/>
      <c r="J597" s="2048"/>
      <c r="K597" s="191"/>
      <c r="L597" s="191"/>
      <c r="M597" s="191"/>
      <c r="N597" s="191"/>
    </row>
    <row r="598" hidden="1">
      <c r="A598" s="191"/>
      <c r="B598" s="191"/>
      <c r="C598" s="191"/>
      <c r="D598" s="191"/>
      <c r="E598" s="191"/>
      <c r="F598" s="191"/>
      <c r="G598" s="2048"/>
      <c r="H598" s="2103"/>
      <c r="I598" s="2048"/>
      <c r="J598" s="2048"/>
      <c r="K598" s="191"/>
      <c r="L598" s="191"/>
      <c r="M598" s="191"/>
      <c r="N598" s="191"/>
    </row>
    <row r="599" hidden="1">
      <c r="A599" s="191"/>
      <c r="B599" s="191"/>
      <c r="C599" s="191"/>
      <c r="D599" s="191"/>
      <c r="E599" s="191"/>
      <c r="F599" s="191"/>
      <c r="G599" s="2048"/>
      <c r="H599" s="2103"/>
      <c r="I599" s="2048"/>
      <c r="J599" s="2048"/>
      <c r="K599" s="191"/>
      <c r="L599" s="191"/>
      <c r="M599" s="191"/>
      <c r="N599" s="191"/>
    </row>
    <row r="600" hidden="1">
      <c r="A600" s="191"/>
      <c r="B600" s="191"/>
      <c r="C600" s="191"/>
      <c r="D600" s="191"/>
      <c r="E600" s="191"/>
      <c r="F600" s="191"/>
      <c r="G600" s="2048"/>
      <c r="H600" s="2103"/>
      <c r="I600" s="2048"/>
      <c r="J600" s="2048"/>
      <c r="K600" s="191"/>
      <c r="L600" s="191"/>
      <c r="M600" s="191"/>
      <c r="N600" s="191"/>
    </row>
    <row r="601" hidden="1">
      <c r="A601" s="191"/>
      <c r="B601" s="191"/>
      <c r="C601" s="191"/>
      <c r="D601" s="191"/>
      <c r="E601" s="191"/>
      <c r="F601" s="191"/>
      <c r="G601" s="2048"/>
      <c r="H601" s="2103"/>
      <c r="I601" s="2048"/>
      <c r="J601" s="2048"/>
      <c r="K601" s="191"/>
      <c r="L601" s="191"/>
      <c r="M601" s="191"/>
      <c r="N601" s="191"/>
    </row>
    <row r="602" hidden="1">
      <c r="A602" s="191"/>
      <c r="B602" s="191"/>
      <c r="C602" s="191"/>
      <c r="D602" s="191"/>
      <c r="E602" s="191"/>
      <c r="F602" s="191"/>
      <c r="G602" s="2048"/>
      <c r="H602" s="2103"/>
      <c r="I602" s="2048"/>
      <c r="J602" s="2048"/>
      <c r="K602" s="191"/>
      <c r="L602" s="191"/>
      <c r="M602" s="191"/>
      <c r="N602" s="191"/>
    </row>
    <row r="603" hidden="1">
      <c r="A603" s="191"/>
      <c r="B603" s="191"/>
      <c r="C603" s="191"/>
      <c r="D603" s="191"/>
      <c r="E603" s="191"/>
      <c r="F603" s="191"/>
      <c r="G603" s="2048"/>
      <c r="H603" s="2103"/>
      <c r="I603" s="2048"/>
      <c r="J603" s="2048"/>
      <c r="K603" s="191"/>
      <c r="L603" s="191"/>
      <c r="M603" s="191"/>
      <c r="N603" s="191"/>
    </row>
    <row r="604" hidden="1">
      <c r="A604" s="191"/>
      <c r="B604" s="191"/>
      <c r="C604" s="191"/>
      <c r="D604" s="191"/>
      <c r="E604" s="191"/>
      <c r="F604" s="191"/>
      <c r="G604" s="2048"/>
      <c r="H604" s="2103"/>
      <c r="I604" s="2048"/>
      <c r="J604" s="2048"/>
      <c r="K604" s="191"/>
      <c r="L604" s="191"/>
      <c r="M604" s="191"/>
      <c r="N604" s="191"/>
    </row>
    <row r="605" hidden="1">
      <c r="A605" s="191"/>
      <c r="B605" s="191"/>
      <c r="C605" s="191"/>
      <c r="D605" s="191"/>
      <c r="E605" s="191"/>
      <c r="F605" s="191"/>
      <c r="G605" s="2048"/>
      <c r="H605" s="2103"/>
      <c r="I605" s="2048"/>
      <c r="J605" s="2048"/>
      <c r="K605" s="191"/>
      <c r="L605" s="191"/>
      <c r="M605" s="191"/>
      <c r="N605" s="191"/>
    </row>
    <row r="606" hidden="1">
      <c r="A606" s="191"/>
      <c r="B606" s="191"/>
      <c r="C606" s="191"/>
      <c r="D606" s="191"/>
      <c r="E606" s="191"/>
      <c r="F606" s="191"/>
      <c r="G606" s="2048"/>
      <c r="H606" s="2103"/>
      <c r="I606" s="2048"/>
      <c r="J606" s="2048"/>
      <c r="K606" s="191"/>
      <c r="L606" s="191"/>
      <c r="M606" s="191"/>
      <c r="N606" s="191"/>
    </row>
    <row r="607" hidden="1">
      <c r="A607" s="191"/>
      <c r="B607" s="191"/>
      <c r="C607" s="191"/>
      <c r="D607" s="191"/>
      <c r="E607" s="191"/>
      <c r="F607" s="191"/>
      <c r="G607" s="2048"/>
      <c r="H607" s="2103"/>
      <c r="I607" s="2048"/>
      <c r="J607" s="2048"/>
      <c r="K607" s="191"/>
      <c r="L607" s="191"/>
      <c r="M607" s="191"/>
      <c r="N607" s="191"/>
    </row>
    <row r="608" hidden="1">
      <c r="A608" s="191"/>
      <c r="B608" s="191"/>
      <c r="C608" s="191"/>
      <c r="D608" s="191"/>
      <c r="E608" s="191"/>
      <c r="F608" s="191"/>
      <c r="G608" s="2048"/>
      <c r="H608" s="2103"/>
      <c r="I608" s="2048"/>
      <c r="J608" s="2048"/>
      <c r="K608" s="191"/>
      <c r="L608" s="191"/>
      <c r="M608" s="191"/>
      <c r="N608" s="191"/>
    </row>
    <row r="609" hidden="1">
      <c r="A609" s="191"/>
      <c r="B609" s="191"/>
      <c r="C609" s="191"/>
      <c r="D609" s="191"/>
      <c r="E609" s="191"/>
      <c r="F609" s="191"/>
      <c r="G609" s="2048"/>
      <c r="H609" s="2103"/>
      <c r="I609" s="2048"/>
      <c r="J609" s="2048"/>
      <c r="K609" s="191"/>
      <c r="L609" s="191"/>
      <c r="M609" s="191"/>
      <c r="N609" s="191"/>
    </row>
    <row r="610" hidden="1">
      <c r="A610" s="191"/>
      <c r="B610" s="191"/>
      <c r="C610" s="191"/>
      <c r="D610" s="191"/>
      <c r="E610" s="191"/>
      <c r="F610" s="191"/>
      <c r="G610" s="2048"/>
      <c r="H610" s="2103"/>
      <c r="I610" s="2048"/>
      <c r="J610" s="2048"/>
      <c r="K610" s="191"/>
      <c r="L610" s="191"/>
      <c r="M610" s="191"/>
      <c r="N610" s="191"/>
    </row>
    <row r="611" hidden="1">
      <c r="A611" s="191"/>
      <c r="B611" s="191"/>
      <c r="C611" s="191"/>
      <c r="D611" s="191"/>
      <c r="E611" s="191"/>
      <c r="F611" s="191"/>
      <c r="G611" s="2048"/>
      <c r="H611" s="2103"/>
      <c r="I611" s="2048"/>
      <c r="J611" s="2048"/>
      <c r="K611" s="191"/>
      <c r="L611" s="191"/>
      <c r="M611" s="191"/>
      <c r="N611" s="191"/>
    </row>
    <row r="612" hidden="1">
      <c r="A612" s="191"/>
      <c r="B612" s="191"/>
      <c r="C612" s="191"/>
      <c r="D612" s="191"/>
      <c r="E612" s="191"/>
      <c r="F612" s="191"/>
      <c r="G612" s="2048"/>
      <c r="H612" s="2103"/>
      <c r="I612" s="2048"/>
      <c r="J612" s="2048"/>
      <c r="K612" s="191"/>
      <c r="L612" s="191"/>
      <c r="M612" s="191"/>
      <c r="N612" s="191"/>
    </row>
    <row r="613" hidden="1">
      <c r="A613" s="191"/>
      <c r="B613" s="191"/>
      <c r="C613" s="191"/>
      <c r="D613" s="191"/>
      <c r="E613" s="191"/>
      <c r="F613" s="191"/>
      <c r="G613" s="2048"/>
      <c r="H613" s="2103"/>
      <c r="I613" s="2048"/>
      <c r="J613" s="2048"/>
      <c r="K613" s="191"/>
      <c r="L613" s="191"/>
      <c r="M613" s="191"/>
      <c r="N613" s="191"/>
    </row>
    <row r="614" hidden="1">
      <c r="A614" s="191"/>
      <c r="B614" s="191"/>
      <c r="C614" s="191"/>
      <c r="D614" s="191"/>
      <c r="E614" s="191"/>
      <c r="F614" s="191"/>
      <c r="G614" s="2048"/>
      <c r="H614" s="2103"/>
      <c r="I614" s="2048"/>
      <c r="J614" s="2048"/>
      <c r="K614" s="191"/>
      <c r="L614" s="191"/>
      <c r="M614" s="191"/>
      <c r="N614" s="191"/>
    </row>
    <row r="615" hidden="1">
      <c r="A615" s="191"/>
      <c r="B615" s="191"/>
      <c r="C615" s="191"/>
      <c r="D615" s="191"/>
      <c r="E615" s="191"/>
      <c r="F615" s="191"/>
      <c r="G615" s="2048"/>
      <c r="H615" s="2103"/>
      <c r="I615" s="2048"/>
      <c r="J615" s="2048"/>
      <c r="K615" s="191"/>
      <c r="L615" s="191"/>
      <c r="M615" s="191"/>
      <c r="N615" s="191"/>
    </row>
    <row r="616" hidden="1">
      <c r="A616" s="191"/>
      <c r="B616" s="191"/>
      <c r="C616" s="191"/>
      <c r="D616" s="191"/>
      <c r="E616" s="191"/>
      <c r="F616" s="191"/>
      <c r="G616" s="2048"/>
      <c r="H616" s="2103"/>
      <c r="I616" s="2048"/>
      <c r="J616" s="2048"/>
      <c r="K616" s="191"/>
      <c r="L616" s="191"/>
      <c r="M616" s="191"/>
      <c r="N616" s="191"/>
    </row>
    <row r="617" hidden="1">
      <c r="A617" s="191"/>
      <c r="B617" s="191"/>
      <c r="C617" s="191"/>
      <c r="D617" s="191"/>
      <c r="E617" s="191"/>
      <c r="F617" s="191"/>
      <c r="G617" s="2048"/>
      <c r="H617" s="2103"/>
      <c r="I617" s="2048"/>
      <c r="J617" s="2048"/>
      <c r="K617" s="191"/>
      <c r="L617" s="191"/>
      <c r="M617" s="191"/>
      <c r="N617" s="191"/>
    </row>
    <row r="618" hidden="1">
      <c r="A618" s="191"/>
      <c r="B618" s="191"/>
      <c r="C618" s="191"/>
      <c r="D618" s="191"/>
      <c r="E618" s="191"/>
      <c r="F618" s="191"/>
      <c r="G618" s="2048"/>
      <c r="H618" s="2103"/>
      <c r="I618" s="2048"/>
      <c r="J618" s="2048"/>
      <c r="K618" s="191"/>
      <c r="L618" s="191"/>
      <c r="M618" s="191"/>
      <c r="N618" s="191"/>
    </row>
    <row r="619" hidden="1">
      <c r="A619" s="191"/>
      <c r="B619" s="191"/>
      <c r="C619" s="191"/>
      <c r="D619" s="191"/>
      <c r="E619" s="191"/>
      <c r="F619" s="191"/>
      <c r="G619" s="2048"/>
      <c r="H619" s="2103"/>
      <c r="I619" s="2048"/>
      <c r="J619" s="2048"/>
      <c r="K619" s="191"/>
      <c r="L619" s="191"/>
      <c r="M619" s="191"/>
      <c r="N619" s="191"/>
    </row>
    <row r="620" hidden="1">
      <c r="A620" s="191"/>
      <c r="B620" s="191"/>
      <c r="C620" s="191"/>
      <c r="D620" s="191"/>
      <c r="E620" s="191"/>
      <c r="F620" s="191"/>
      <c r="G620" s="2048"/>
      <c r="H620" s="2103"/>
      <c r="I620" s="2048"/>
      <c r="J620" s="2048"/>
      <c r="K620" s="191"/>
      <c r="L620" s="191"/>
      <c r="M620" s="191"/>
      <c r="N620" s="191"/>
    </row>
    <row r="621" hidden="1">
      <c r="A621" s="191"/>
      <c r="B621" s="191"/>
      <c r="C621" s="191"/>
      <c r="D621" s="191"/>
      <c r="E621" s="191"/>
      <c r="F621" s="191"/>
      <c r="G621" s="2048"/>
      <c r="H621" s="2103"/>
      <c r="I621" s="2048"/>
      <c r="J621" s="2048"/>
      <c r="K621" s="191"/>
      <c r="L621" s="191"/>
      <c r="M621" s="191"/>
      <c r="N621" s="191"/>
    </row>
    <row r="622" hidden="1">
      <c r="A622" s="191"/>
      <c r="B622" s="191"/>
      <c r="C622" s="191"/>
      <c r="D622" s="191"/>
      <c r="E622" s="191"/>
      <c r="F622" s="191"/>
      <c r="G622" s="2048"/>
      <c r="H622" s="2103"/>
      <c r="I622" s="2048"/>
      <c r="J622" s="2048"/>
      <c r="K622" s="191"/>
      <c r="L622" s="191"/>
      <c r="M622" s="191"/>
      <c r="N622" s="191"/>
    </row>
    <row r="623" hidden="1">
      <c r="A623" s="191"/>
      <c r="B623" s="191"/>
      <c r="C623" s="191"/>
      <c r="D623" s="191"/>
      <c r="E623" s="191"/>
      <c r="F623" s="191"/>
      <c r="G623" s="2048"/>
      <c r="H623" s="2103"/>
      <c r="I623" s="2048"/>
      <c r="J623" s="2048"/>
      <c r="K623" s="191"/>
      <c r="L623" s="191"/>
      <c r="M623" s="191"/>
      <c r="N623" s="191"/>
    </row>
    <row r="624" hidden="1">
      <c r="A624" s="191"/>
      <c r="B624" s="191"/>
      <c r="C624" s="191"/>
      <c r="D624" s="191"/>
      <c r="E624" s="191"/>
      <c r="F624" s="191"/>
      <c r="G624" s="2048"/>
      <c r="H624" s="2103"/>
      <c r="I624" s="2048"/>
      <c r="J624" s="2048"/>
      <c r="K624" s="191"/>
      <c r="L624" s="191"/>
      <c r="M624" s="191"/>
      <c r="N624" s="191"/>
    </row>
    <row r="625" hidden="1">
      <c r="A625" s="191"/>
      <c r="B625" s="191"/>
      <c r="C625" s="191"/>
      <c r="D625" s="191"/>
      <c r="E625" s="191"/>
      <c r="F625" s="191"/>
      <c r="G625" s="2048"/>
      <c r="H625" s="2103"/>
      <c r="I625" s="2048"/>
      <c r="J625" s="2048"/>
      <c r="K625" s="191"/>
      <c r="L625" s="191"/>
      <c r="M625" s="191"/>
      <c r="N625" s="191"/>
    </row>
    <row r="626" hidden="1">
      <c r="A626" s="191"/>
      <c r="B626" s="191"/>
      <c r="C626" s="191"/>
      <c r="D626" s="191"/>
      <c r="E626" s="191"/>
      <c r="F626" s="191"/>
      <c r="G626" s="2048"/>
      <c r="H626" s="2103"/>
      <c r="I626" s="2048"/>
      <c r="J626" s="2048"/>
      <c r="K626" s="191"/>
      <c r="L626" s="191"/>
      <c r="M626" s="191"/>
      <c r="N626" s="191"/>
    </row>
    <row r="627" hidden="1">
      <c r="A627" s="191"/>
      <c r="B627" s="191"/>
      <c r="C627" s="191"/>
      <c r="D627" s="191"/>
      <c r="E627" s="191"/>
      <c r="F627" s="191"/>
      <c r="G627" s="2048"/>
      <c r="H627" s="2103"/>
      <c r="I627" s="2048"/>
      <c r="J627" s="2048"/>
      <c r="K627" s="191"/>
      <c r="L627" s="191"/>
      <c r="M627" s="191"/>
      <c r="N627" s="191"/>
    </row>
    <row r="628" hidden="1">
      <c r="A628" s="191"/>
      <c r="B628" s="191"/>
      <c r="C628" s="191"/>
      <c r="D628" s="191"/>
      <c r="E628" s="191"/>
      <c r="F628" s="191"/>
      <c r="G628" s="2048"/>
      <c r="H628" s="2103"/>
      <c r="I628" s="2048"/>
      <c r="J628" s="2048"/>
      <c r="K628" s="191"/>
      <c r="L628" s="191"/>
      <c r="M628" s="191"/>
      <c r="N628" s="191"/>
    </row>
    <row r="629" hidden="1">
      <c r="A629" s="191"/>
      <c r="B629" s="191"/>
      <c r="C629" s="191"/>
      <c r="D629" s="191"/>
      <c r="E629" s="191"/>
      <c r="F629" s="191"/>
      <c r="G629" s="2048"/>
      <c r="H629" s="2103"/>
      <c r="I629" s="2048"/>
      <c r="J629" s="2048"/>
      <c r="K629" s="191"/>
      <c r="L629" s="191"/>
      <c r="M629" s="191"/>
      <c r="N629" s="191"/>
    </row>
    <row r="630" hidden="1">
      <c r="A630" s="191"/>
      <c r="B630" s="191"/>
      <c r="C630" s="191"/>
      <c r="D630" s="191"/>
      <c r="E630" s="191"/>
      <c r="F630" s="191"/>
      <c r="G630" s="2048"/>
      <c r="H630" s="2103"/>
      <c r="I630" s="2048"/>
      <c r="J630" s="2048"/>
      <c r="K630" s="191"/>
      <c r="L630" s="191"/>
      <c r="M630" s="191"/>
      <c r="N630" s="191"/>
    </row>
    <row r="631" hidden="1">
      <c r="A631" s="191"/>
      <c r="B631" s="191"/>
      <c r="C631" s="191"/>
      <c r="D631" s="191"/>
      <c r="E631" s="191"/>
      <c r="F631" s="191"/>
      <c r="G631" s="2048"/>
      <c r="H631" s="2103"/>
      <c r="I631" s="2048"/>
      <c r="J631" s="2048"/>
      <c r="K631" s="191"/>
      <c r="L631" s="191"/>
      <c r="M631" s="191"/>
      <c r="N631" s="191"/>
    </row>
    <row r="632" hidden="1">
      <c r="A632" s="191"/>
      <c r="B632" s="191"/>
      <c r="C632" s="191"/>
      <c r="D632" s="191"/>
      <c r="E632" s="191"/>
      <c r="F632" s="191"/>
      <c r="G632" s="2048"/>
      <c r="H632" s="2103"/>
      <c r="I632" s="2048"/>
      <c r="J632" s="2048"/>
      <c r="K632" s="191"/>
      <c r="L632" s="191"/>
      <c r="M632" s="191"/>
      <c r="N632" s="191"/>
    </row>
    <row r="633" hidden="1">
      <c r="A633" s="191"/>
      <c r="B633" s="191"/>
      <c r="C633" s="191"/>
      <c r="D633" s="191"/>
      <c r="E633" s="191"/>
      <c r="F633" s="191"/>
      <c r="G633" s="2048"/>
      <c r="H633" s="2103"/>
      <c r="I633" s="2048"/>
      <c r="J633" s="2048"/>
      <c r="K633" s="191"/>
      <c r="L633" s="191"/>
      <c r="M633" s="191"/>
      <c r="N633" s="191"/>
    </row>
    <row r="634" hidden="1">
      <c r="A634" s="191"/>
      <c r="B634" s="191"/>
      <c r="C634" s="191"/>
      <c r="D634" s="191"/>
      <c r="E634" s="191"/>
      <c r="F634" s="191"/>
      <c r="G634" s="2048"/>
      <c r="H634" s="2103"/>
      <c r="I634" s="2048"/>
      <c r="J634" s="2048"/>
      <c r="K634" s="191"/>
      <c r="L634" s="191"/>
      <c r="M634" s="191"/>
      <c r="N634" s="191"/>
    </row>
    <row r="635" hidden="1">
      <c r="A635" s="191"/>
      <c r="B635" s="191"/>
      <c r="C635" s="191"/>
      <c r="D635" s="191"/>
      <c r="E635" s="191"/>
      <c r="F635" s="191"/>
      <c r="G635" s="2048"/>
      <c r="H635" s="2103"/>
      <c r="I635" s="2048"/>
      <c r="J635" s="2048"/>
      <c r="K635" s="191"/>
      <c r="L635" s="191"/>
      <c r="M635" s="191"/>
      <c r="N635" s="191"/>
    </row>
    <row r="636" hidden="1">
      <c r="A636" s="191"/>
      <c r="B636" s="191"/>
      <c r="C636" s="191"/>
      <c r="D636" s="191"/>
      <c r="E636" s="191"/>
      <c r="F636" s="191"/>
      <c r="G636" s="2048"/>
      <c r="H636" s="2103"/>
      <c r="I636" s="2048"/>
      <c r="J636" s="2048"/>
      <c r="K636" s="191"/>
      <c r="L636" s="191"/>
      <c r="M636" s="191"/>
      <c r="N636" s="191"/>
    </row>
    <row r="637" hidden="1">
      <c r="A637" s="191"/>
      <c r="B637" s="191"/>
      <c r="C637" s="191"/>
      <c r="D637" s="191"/>
      <c r="E637" s="191"/>
      <c r="F637" s="191"/>
      <c r="G637" s="2048"/>
      <c r="H637" s="2103"/>
      <c r="I637" s="2048"/>
      <c r="J637" s="2048"/>
      <c r="K637" s="191"/>
      <c r="L637" s="191"/>
      <c r="M637" s="191"/>
      <c r="N637" s="191"/>
    </row>
    <row r="638" hidden="1">
      <c r="A638" s="191"/>
      <c r="B638" s="191"/>
      <c r="C638" s="191"/>
      <c r="D638" s="191"/>
      <c r="E638" s="191"/>
      <c r="F638" s="191"/>
      <c r="G638" s="2048"/>
      <c r="H638" s="2103"/>
      <c r="I638" s="2048"/>
      <c r="J638" s="2048"/>
      <c r="K638" s="191"/>
      <c r="L638" s="191"/>
      <c r="M638" s="191"/>
      <c r="N638" s="191"/>
    </row>
    <row r="639" hidden="1">
      <c r="A639" s="191"/>
      <c r="B639" s="191"/>
      <c r="C639" s="191"/>
      <c r="D639" s="191"/>
      <c r="E639" s="191"/>
      <c r="F639" s="191"/>
      <c r="G639" s="2048"/>
      <c r="H639" s="2103"/>
      <c r="I639" s="2048"/>
      <c r="J639" s="2048"/>
      <c r="K639" s="191"/>
      <c r="L639" s="191"/>
      <c r="M639" s="191"/>
      <c r="N639" s="191"/>
    </row>
    <row r="640" hidden="1">
      <c r="A640" s="191"/>
      <c r="B640" s="191"/>
      <c r="C640" s="191"/>
      <c r="D640" s="191"/>
      <c r="E640" s="191"/>
      <c r="F640" s="191"/>
      <c r="G640" s="2048"/>
      <c r="H640" s="2103"/>
      <c r="I640" s="2048"/>
      <c r="J640" s="2048"/>
      <c r="K640" s="191"/>
      <c r="L640" s="191"/>
      <c r="M640" s="191"/>
      <c r="N640" s="191"/>
    </row>
    <row r="641" hidden="1">
      <c r="A641" s="191"/>
      <c r="B641" s="191"/>
      <c r="C641" s="191"/>
      <c r="D641" s="191"/>
      <c r="E641" s="191"/>
      <c r="F641" s="191"/>
      <c r="G641" s="2048"/>
      <c r="H641" s="2103"/>
      <c r="I641" s="2048"/>
      <c r="J641" s="2048"/>
      <c r="K641" s="191"/>
      <c r="L641" s="191"/>
      <c r="M641" s="191"/>
      <c r="N641" s="191"/>
    </row>
    <row r="642" hidden="1">
      <c r="A642" s="191"/>
      <c r="B642" s="191"/>
      <c r="C642" s="191"/>
      <c r="D642" s="191"/>
      <c r="E642" s="191"/>
      <c r="F642" s="191"/>
      <c r="G642" s="2048"/>
      <c r="H642" s="2103"/>
      <c r="I642" s="2048"/>
      <c r="J642" s="2048"/>
      <c r="K642" s="191"/>
      <c r="L642" s="191"/>
      <c r="M642" s="191"/>
      <c r="N642" s="191"/>
    </row>
    <row r="643" hidden="1">
      <c r="A643" s="191"/>
      <c r="B643" s="191"/>
      <c r="C643" s="191"/>
      <c r="D643" s="191"/>
      <c r="E643" s="191"/>
      <c r="F643" s="191"/>
      <c r="G643" s="2048"/>
      <c r="H643" s="2103"/>
      <c r="I643" s="2048"/>
      <c r="J643" s="2048"/>
      <c r="K643" s="191"/>
      <c r="L643" s="191"/>
      <c r="M643" s="191"/>
      <c r="N643" s="191"/>
    </row>
    <row r="644" hidden="1">
      <c r="A644" s="191"/>
      <c r="B644" s="191"/>
      <c r="C644" s="191"/>
      <c r="D644" s="191"/>
      <c r="E644" s="191"/>
      <c r="F644" s="191"/>
      <c r="G644" s="2048"/>
      <c r="H644" s="2103"/>
      <c r="I644" s="2048"/>
      <c r="J644" s="2048"/>
      <c r="K644" s="191"/>
      <c r="L644" s="191"/>
      <c r="M644" s="191"/>
      <c r="N644" s="191"/>
    </row>
    <row r="645" hidden="1">
      <c r="A645" s="191"/>
      <c r="B645" s="191"/>
      <c r="C645" s="191"/>
      <c r="D645" s="191"/>
      <c r="E645" s="191"/>
      <c r="F645" s="191"/>
      <c r="G645" s="2048"/>
      <c r="H645" s="2103"/>
      <c r="I645" s="2048"/>
      <c r="J645" s="2048"/>
      <c r="K645" s="191"/>
      <c r="L645" s="191"/>
      <c r="M645" s="191"/>
      <c r="N645" s="191"/>
    </row>
    <row r="646" hidden="1">
      <c r="A646" s="191"/>
      <c r="B646" s="191"/>
      <c r="C646" s="191"/>
      <c r="D646" s="191"/>
      <c r="E646" s="191"/>
      <c r="F646" s="191"/>
      <c r="G646" s="2048"/>
      <c r="H646" s="2103"/>
      <c r="I646" s="2048"/>
      <c r="J646" s="2048"/>
      <c r="K646" s="191"/>
      <c r="L646" s="191"/>
      <c r="M646" s="191"/>
      <c r="N646" s="191"/>
    </row>
    <row r="647" hidden="1">
      <c r="A647" s="191"/>
      <c r="B647" s="191"/>
      <c r="C647" s="191"/>
      <c r="D647" s="191"/>
      <c r="E647" s="191"/>
      <c r="F647" s="191"/>
      <c r="G647" s="2048"/>
      <c r="H647" s="2103"/>
      <c r="I647" s="2048"/>
      <c r="J647" s="2048"/>
      <c r="K647" s="191"/>
      <c r="L647" s="191"/>
      <c r="M647" s="191"/>
      <c r="N647" s="191"/>
    </row>
    <row r="648" hidden="1">
      <c r="A648" s="191"/>
      <c r="B648" s="191"/>
      <c r="C648" s="191"/>
      <c r="D648" s="191"/>
      <c r="E648" s="191"/>
      <c r="F648" s="191"/>
      <c r="G648" s="2048"/>
      <c r="H648" s="2103"/>
      <c r="I648" s="2048"/>
      <c r="J648" s="2048"/>
      <c r="K648" s="191"/>
      <c r="L648" s="191"/>
      <c r="M648" s="191"/>
      <c r="N648" s="191"/>
    </row>
    <row r="649" hidden="1">
      <c r="A649" s="191"/>
      <c r="B649" s="191"/>
      <c r="C649" s="191"/>
      <c r="D649" s="191"/>
      <c r="E649" s="191"/>
      <c r="F649" s="191"/>
      <c r="G649" s="2048"/>
      <c r="H649" s="2103"/>
      <c r="I649" s="2048"/>
      <c r="J649" s="2048"/>
      <c r="K649" s="191"/>
      <c r="L649" s="191"/>
      <c r="M649" s="191"/>
      <c r="N649" s="191"/>
    </row>
    <row r="650" hidden="1">
      <c r="A650" s="191"/>
      <c r="B650" s="191"/>
      <c r="C650" s="191"/>
      <c r="D650" s="191"/>
      <c r="E650" s="191"/>
      <c r="F650" s="191"/>
      <c r="G650" s="2048"/>
      <c r="H650" s="2103"/>
      <c r="I650" s="2048"/>
      <c r="J650" s="2048"/>
      <c r="K650" s="191"/>
      <c r="L650" s="191"/>
      <c r="M650" s="191"/>
      <c r="N650" s="191"/>
    </row>
    <row r="651" hidden="1">
      <c r="A651" s="191"/>
      <c r="B651" s="191"/>
      <c r="C651" s="191"/>
      <c r="D651" s="191"/>
      <c r="E651" s="191"/>
      <c r="F651" s="191"/>
      <c r="G651" s="2048"/>
      <c r="H651" s="2103"/>
      <c r="I651" s="2048"/>
      <c r="J651" s="2048"/>
      <c r="K651" s="191"/>
      <c r="L651" s="191"/>
      <c r="M651" s="191"/>
      <c r="N651" s="191"/>
    </row>
    <row r="652" hidden="1">
      <c r="A652" s="191"/>
      <c r="B652" s="191"/>
      <c r="C652" s="191"/>
      <c r="D652" s="191"/>
      <c r="E652" s="191"/>
      <c r="F652" s="191"/>
      <c r="G652" s="2048"/>
      <c r="H652" s="2103"/>
      <c r="I652" s="2048"/>
      <c r="J652" s="2048"/>
      <c r="K652" s="191"/>
      <c r="L652" s="191"/>
      <c r="M652" s="191"/>
      <c r="N652" s="191"/>
    </row>
    <row r="653" hidden="1">
      <c r="A653" s="191"/>
      <c r="B653" s="191"/>
      <c r="C653" s="191"/>
      <c r="D653" s="191"/>
      <c r="E653" s="191"/>
      <c r="F653" s="191"/>
      <c r="G653" s="2048"/>
      <c r="H653" s="2103"/>
      <c r="I653" s="2048"/>
      <c r="J653" s="2048"/>
      <c r="K653" s="191"/>
      <c r="L653" s="191"/>
      <c r="M653" s="191"/>
      <c r="N653" s="191"/>
    </row>
    <row r="654" hidden="1">
      <c r="A654" s="191"/>
      <c r="B654" s="191"/>
      <c r="C654" s="191"/>
      <c r="D654" s="191"/>
      <c r="E654" s="191"/>
      <c r="F654" s="191"/>
      <c r="G654" s="2048"/>
      <c r="H654" s="2103"/>
      <c r="I654" s="2048"/>
      <c r="J654" s="2048"/>
      <c r="K654" s="191"/>
      <c r="L654" s="191"/>
      <c r="M654" s="191"/>
      <c r="N654" s="191"/>
    </row>
    <row r="655" hidden="1">
      <c r="A655" s="191"/>
      <c r="B655" s="191"/>
      <c r="C655" s="191"/>
      <c r="D655" s="191"/>
      <c r="E655" s="191"/>
      <c r="F655" s="191"/>
      <c r="G655" s="2048"/>
      <c r="H655" s="2103"/>
      <c r="I655" s="2048"/>
      <c r="J655" s="2048"/>
      <c r="K655" s="191"/>
      <c r="L655" s="191"/>
      <c r="M655" s="191"/>
      <c r="N655" s="191"/>
    </row>
    <row r="656" hidden="1">
      <c r="A656" s="191"/>
      <c r="B656" s="191"/>
      <c r="C656" s="191"/>
      <c r="D656" s="191"/>
      <c r="E656" s="191"/>
      <c r="F656" s="191"/>
      <c r="G656" s="2048"/>
      <c r="H656" s="2103"/>
      <c r="I656" s="2048"/>
      <c r="J656" s="2048"/>
      <c r="K656" s="191"/>
      <c r="L656" s="191"/>
      <c r="M656" s="191"/>
      <c r="N656" s="191"/>
    </row>
    <row r="657" hidden="1">
      <c r="A657" s="191"/>
      <c r="B657" s="191"/>
      <c r="C657" s="191"/>
      <c r="D657" s="191"/>
      <c r="E657" s="191"/>
      <c r="F657" s="191"/>
      <c r="G657" s="2048"/>
      <c r="H657" s="2103"/>
      <c r="I657" s="2048"/>
      <c r="J657" s="2048"/>
      <c r="K657" s="191"/>
      <c r="L657" s="191"/>
      <c r="M657" s="191"/>
      <c r="N657" s="191"/>
    </row>
    <row r="658" hidden="1">
      <c r="A658" s="191"/>
      <c r="B658" s="191"/>
      <c r="C658" s="191"/>
      <c r="D658" s="191"/>
      <c r="E658" s="191"/>
      <c r="F658" s="191"/>
      <c r="G658" s="2048"/>
      <c r="H658" s="2103"/>
      <c r="I658" s="2048"/>
      <c r="J658" s="2048"/>
      <c r="K658" s="191"/>
      <c r="L658" s="191"/>
      <c r="M658" s="191"/>
      <c r="N658" s="191"/>
    </row>
    <row r="659" hidden="1">
      <c r="A659" s="191"/>
      <c r="B659" s="191"/>
      <c r="C659" s="191"/>
      <c r="D659" s="191"/>
      <c r="E659" s="191"/>
      <c r="F659" s="191"/>
      <c r="G659" s="2048"/>
      <c r="H659" s="2103"/>
      <c r="I659" s="2048"/>
      <c r="J659" s="2048"/>
      <c r="K659" s="191"/>
      <c r="L659" s="191"/>
      <c r="M659" s="191"/>
      <c r="N659" s="191"/>
    </row>
    <row r="660" hidden="1">
      <c r="A660" s="191"/>
      <c r="B660" s="191"/>
      <c r="C660" s="191"/>
      <c r="D660" s="191"/>
      <c r="E660" s="191"/>
      <c r="F660" s="191"/>
      <c r="G660" s="2048"/>
      <c r="H660" s="2103"/>
      <c r="I660" s="2048"/>
      <c r="J660" s="2048"/>
      <c r="K660" s="191"/>
      <c r="L660" s="191"/>
      <c r="M660" s="191"/>
      <c r="N660" s="191"/>
    </row>
    <row r="661" hidden="1">
      <c r="A661" s="191"/>
      <c r="B661" s="191"/>
      <c r="C661" s="191"/>
      <c r="D661" s="191"/>
      <c r="E661" s="191"/>
      <c r="F661" s="191"/>
      <c r="G661" s="2048"/>
      <c r="H661" s="2103"/>
      <c r="I661" s="2048"/>
      <c r="J661" s="2048"/>
      <c r="K661" s="191"/>
      <c r="L661" s="191"/>
      <c r="M661" s="191"/>
      <c r="N661" s="191"/>
    </row>
    <row r="662" hidden="1">
      <c r="A662" s="191"/>
      <c r="B662" s="191"/>
      <c r="C662" s="191"/>
      <c r="D662" s="191"/>
      <c r="E662" s="191"/>
      <c r="F662" s="191"/>
      <c r="G662" s="2048"/>
      <c r="H662" s="2103"/>
      <c r="I662" s="2048"/>
      <c r="J662" s="2048"/>
      <c r="K662" s="191"/>
      <c r="L662" s="191"/>
      <c r="M662" s="191"/>
      <c r="N662" s="191"/>
    </row>
    <row r="663" hidden="1">
      <c r="A663" s="191"/>
      <c r="B663" s="191"/>
      <c r="C663" s="191"/>
      <c r="D663" s="191"/>
      <c r="E663" s="191"/>
      <c r="F663" s="191"/>
      <c r="G663" s="2048"/>
      <c r="H663" s="2103"/>
      <c r="I663" s="2048"/>
      <c r="J663" s="2048"/>
      <c r="K663" s="191"/>
      <c r="L663" s="191"/>
      <c r="M663" s="191"/>
      <c r="N663" s="191"/>
    </row>
    <row r="664" hidden="1">
      <c r="A664" s="191"/>
      <c r="B664" s="191"/>
      <c r="C664" s="191"/>
      <c r="D664" s="191"/>
      <c r="E664" s="191"/>
      <c r="F664" s="191"/>
      <c r="G664" s="2048"/>
      <c r="H664" s="2103"/>
      <c r="I664" s="2048"/>
      <c r="J664" s="2048"/>
      <c r="K664" s="191"/>
      <c r="L664" s="191"/>
      <c r="M664" s="191"/>
      <c r="N664" s="191"/>
    </row>
    <row r="665" hidden="1">
      <c r="A665" s="191"/>
      <c r="B665" s="191"/>
      <c r="C665" s="191"/>
      <c r="D665" s="191"/>
      <c r="E665" s="191"/>
      <c r="F665" s="191"/>
      <c r="G665" s="2048"/>
      <c r="H665" s="2103"/>
      <c r="I665" s="2048"/>
      <c r="J665" s="2048"/>
      <c r="K665" s="191"/>
      <c r="L665" s="191"/>
      <c r="M665" s="191"/>
      <c r="N665" s="191"/>
    </row>
    <row r="666" hidden="1">
      <c r="A666" s="191"/>
      <c r="B666" s="191"/>
      <c r="C666" s="191"/>
      <c r="D666" s="191"/>
      <c r="E666" s="191"/>
      <c r="F666" s="191"/>
      <c r="G666" s="2048"/>
      <c r="H666" s="2103"/>
      <c r="I666" s="2048"/>
      <c r="J666" s="2048"/>
      <c r="K666" s="191"/>
      <c r="L666" s="191"/>
      <c r="M666" s="191"/>
      <c r="N666" s="191"/>
    </row>
    <row r="667" hidden="1">
      <c r="A667" s="191"/>
      <c r="B667" s="191"/>
      <c r="C667" s="191"/>
      <c r="D667" s="191"/>
      <c r="E667" s="191"/>
      <c r="F667" s="191"/>
      <c r="G667" s="2048"/>
      <c r="H667" s="2103"/>
      <c r="I667" s="2048"/>
      <c r="J667" s="2048"/>
      <c r="K667" s="191"/>
      <c r="L667" s="191"/>
      <c r="M667" s="191"/>
      <c r="N667" s="191"/>
    </row>
    <row r="668" hidden="1">
      <c r="A668" s="191"/>
      <c r="B668" s="191"/>
      <c r="C668" s="191"/>
      <c r="D668" s="191"/>
      <c r="E668" s="191"/>
      <c r="F668" s="191"/>
      <c r="G668" s="2048"/>
      <c r="H668" s="2103"/>
      <c r="I668" s="2048"/>
      <c r="J668" s="2048"/>
      <c r="K668" s="191"/>
      <c r="L668" s="191"/>
      <c r="M668" s="191"/>
      <c r="N668" s="191"/>
    </row>
    <row r="669" hidden="1">
      <c r="A669" s="191"/>
      <c r="B669" s="191"/>
      <c r="C669" s="191"/>
      <c r="D669" s="191"/>
      <c r="E669" s="191"/>
      <c r="F669" s="191"/>
      <c r="G669" s="2048"/>
      <c r="H669" s="2103"/>
      <c r="I669" s="2048"/>
      <c r="J669" s="2048"/>
      <c r="K669" s="191"/>
      <c r="L669" s="191"/>
      <c r="M669" s="191"/>
      <c r="N669" s="191"/>
    </row>
    <row r="670" hidden="1">
      <c r="A670" s="191"/>
      <c r="B670" s="191"/>
      <c r="C670" s="191"/>
      <c r="D670" s="191"/>
      <c r="E670" s="191"/>
      <c r="F670" s="191"/>
      <c r="G670" s="2048"/>
      <c r="H670" s="2103"/>
      <c r="I670" s="2048"/>
      <c r="J670" s="2048"/>
      <c r="K670" s="191"/>
      <c r="L670" s="191"/>
      <c r="M670" s="191"/>
      <c r="N670" s="191"/>
    </row>
    <row r="671" hidden="1">
      <c r="A671" s="191"/>
      <c r="B671" s="191"/>
      <c r="C671" s="191"/>
      <c r="D671" s="191"/>
      <c r="E671" s="191"/>
      <c r="F671" s="191"/>
      <c r="G671" s="2048"/>
      <c r="H671" s="2103"/>
      <c r="I671" s="2048"/>
      <c r="J671" s="2048"/>
      <c r="K671" s="191"/>
      <c r="L671" s="191"/>
      <c r="M671" s="191"/>
      <c r="N671" s="191"/>
    </row>
    <row r="672" hidden="1">
      <c r="A672" s="191"/>
      <c r="B672" s="191"/>
      <c r="C672" s="191"/>
      <c r="D672" s="191"/>
      <c r="E672" s="191"/>
      <c r="F672" s="191"/>
      <c r="G672" s="2048"/>
      <c r="H672" s="2103"/>
      <c r="I672" s="2048"/>
      <c r="J672" s="2048"/>
      <c r="K672" s="191"/>
      <c r="L672" s="191"/>
      <c r="M672" s="191"/>
      <c r="N672" s="191"/>
    </row>
    <row r="673" hidden="1">
      <c r="A673" s="191"/>
      <c r="B673" s="191"/>
      <c r="C673" s="191"/>
      <c r="D673" s="191"/>
      <c r="E673" s="191"/>
      <c r="F673" s="191"/>
      <c r="G673" s="2048"/>
      <c r="H673" s="2103"/>
      <c r="I673" s="2048"/>
      <c r="J673" s="2048"/>
      <c r="K673" s="191"/>
      <c r="L673" s="191"/>
      <c r="M673" s="191"/>
      <c r="N673" s="191"/>
    </row>
    <row r="674" hidden="1">
      <c r="A674" s="191"/>
      <c r="B674" s="191"/>
      <c r="C674" s="191"/>
      <c r="D674" s="191"/>
      <c r="E674" s="191"/>
      <c r="F674" s="191"/>
      <c r="G674" s="2048"/>
      <c r="H674" s="2103"/>
      <c r="I674" s="2048"/>
      <c r="J674" s="2048"/>
      <c r="K674" s="191"/>
      <c r="L674" s="191"/>
      <c r="M674" s="191"/>
      <c r="N674" s="191"/>
    </row>
    <row r="675" hidden="1">
      <c r="A675" s="191"/>
      <c r="B675" s="191"/>
      <c r="C675" s="191"/>
      <c r="D675" s="191"/>
      <c r="E675" s="191"/>
      <c r="F675" s="191"/>
      <c r="G675" s="2048"/>
      <c r="H675" s="2103"/>
      <c r="I675" s="2048"/>
      <c r="J675" s="2048"/>
      <c r="K675" s="191"/>
      <c r="L675" s="191"/>
      <c r="M675" s="191"/>
      <c r="N675" s="191"/>
    </row>
    <row r="676" hidden="1">
      <c r="A676" s="191"/>
      <c r="B676" s="191"/>
      <c r="C676" s="191"/>
      <c r="D676" s="191"/>
      <c r="E676" s="191"/>
      <c r="F676" s="191"/>
      <c r="G676" s="2048"/>
      <c r="H676" s="2103"/>
      <c r="I676" s="2048"/>
      <c r="J676" s="2048"/>
      <c r="K676" s="191"/>
      <c r="L676" s="191"/>
      <c r="M676" s="191"/>
      <c r="N676" s="191"/>
    </row>
    <row r="677" hidden="1">
      <c r="A677" s="191"/>
      <c r="B677" s="191"/>
      <c r="C677" s="191"/>
      <c r="D677" s="191"/>
      <c r="E677" s="191"/>
      <c r="F677" s="191"/>
      <c r="G677" s="2048"/>
      <c r="H677" s="2103"/>
      <c r="I677" s="2048"/>
      <c r="J677" s="2048"/>
      <c r="K677" s="191"/>
      <c r="L677" s="191"/>
      <c r="M677" s="191"/>
      <c r="N677" s="191"/>
    </row>
    <row r="678" hidden="1">
      <c r="A678" s="191"/>
      <c r="B678" s="191"/>
      <c r="C678" s="191"/>
      <c r="D678" s="191"/>
      <c r="E678" s="191"/>
      <c r="F678" s="191"/>
      <c r="G678" s="2048"/>
      <c r="H678" s="2103"/>
      <c r="I678" s="2048"/>
      <c r="J678" s="2048"/>
      <c r="K678" s="191"/>
      <c r="L678" s="191"/>
      <c r="M678" s="191"/>
      <c r="N678" s="191"/>
    </row>
    <row r="679" hidden="1">
      <c r="A679" s="191"/>
      <c r="B679" s="191"/>
      <c r="C679" s="191"/>
      <c r="D679" s="191"/>
      <c r="E679" s="191"/>
      <c r="F679" s="191"/>
      <c r="G679" s="2048"/>
      <c r="H679" s="2103"/>
      <c r="I679" s="2048"/>
      <c r="J679" s="2048"/>
      <c r="K679" s="191"/>
      <c r="L679" s="191"/>
      <c r="M679" s="191"/>
      <c r="N679" s="191"/>
    </row>
    <row r="680" hidden="1">
      <c r="A680" s="191"/>
      <c r="B680" s="191"/>
      <c r="C680" s="191"/>
      <c r="D680" s="191"/>
      <c r="E680" s="191"/>
      <c r="F680" s="191"/>
      <c r="G680" s="2048"/>
      <c r="H680" s="2103"/>
      <c r="I680" s="2048"/>
      <c r="J680" s="2048"/>
      <c r="K680" s="191"/>
      <c r="L680" s="191"/>
      <c r="M680" s="191"/>
      <c r="N680" s="191"/>
    </row>
    <row r="681" hidden="1">
      <c r="A681" s="191"/>
      <c r="B681" s="191"/>
      <c r="C681" s="191"/>
      <c r="D681" s="191"/>
      <c r="E681" s="191"/>
      <c r="F681" s="191"/>
      <c r="G681" s="2048"/>
      <c r="H681" s="2103"/>
      <c r="I681" s="2048"/>
      <c r="J681" s="2048"/>
      <c r="K681" s="191"/>
      <c r="L681" s="191"/>
      <c r="M681" s="191"/>
      <c r="N681" s="191"/>
    </row>
    <row r="682" hidden="1">
      <c r="A682" s="191"/>
      <c r="B682" s="191"/>
      <c r="C682" s="191"/>
      <c r="D682" s="191"/>
      <c r="E682" s="191"/>
      <c r="F682" s="191"/>
      <c r="G682" s="2048"/>
      <c r="H682" s="2103"/>
      <c r="I682" s="2048"/>
      <c r="J682" s="2048"/>
      <c r="K682" s="191"/>
      <c r="L682" s="191"/>
      <c r="M682" s="191"/>
      <c r="N682" s="191"/>
    </row>
    <row r="683" hidden="1">
      <c r="A683" s="191"/>
      <c r="B683" s="191"/>
      <c r="C683" s="191"/>
      <c r="D683" s="191"/>
      <c r="E683" s="191"/>
      <c r="F683" s="191"/>
      <c r="G683" s="2048"/>
      <c r="H683" s="2103"/>
      <c r="I683" s="2048"/>
      <c r="J683" s="2048"/>
      <c r="K683" s="191"/>
      <c r="L683" s="191"/>
      <c r="M683" s="191"/>
      <c r="N683" s="191"/>
    </row>
    <row r="684" hidden="1">
      <c r="A684" s="191"/>
      <c r="B684" s="191"/>
      <c r="C684" s="191"/>
      <c r="D684" s="191"/>
      <c r="E684" s="191"/>
      <c r="F684" s="191"/>
      <c r="G684" s="2048"/>
      <c r="H684" s="2103"/>
      <c r="I684" s="2048"/>
      <c r="J684" s="2048"/>
      <c r="K684" s="191"/>
      <c r="L684" s="191"/>
      <c r="M684" s="191"/>
      <c r="N684" s="191"/>
    </row>
    <row r="685" hidden="1">
      <c r="A685" s="191"/>
      <c r="B685" s="191"/>
      <c r="C685" s="191"/>
      <c r="D685" s="191"/>
      <c r="E685" s="191"/>
      <c r="F685" s="191"/>
      <c r="G685" s="2048"/>
      <c r="H685" s="2103"/>
      <c r="I685" s="2048"/>
      <c r="J685" s="2048"/>
      <c r="K685" s="191"/>
      <c r="L685" s="191"/>
      <c r="M685" s="191"/>
      <c r="N685" s="191"/>
    </row>
    <row r="686" hidden="1">
      <c r="A686" s="191"/>
      <c r="B686" s="191"/>
      <c r="C686" s="191"/>
      <c r="D686" s="191"/>
      <c r="E686" s="191"/>
      <c r="F686" s="191"/>
      <c r="G686" s="2048"/>
      <c r="H686" s="2103"/>
      <c r="I686" s="2048"/>
      <c r="J686" s="2048"/>
      <c r="K686" s="191"/>
      <c r="L686" s="191"/>
      <c r="M686" s="191"/>
      <c r="N686" s="191"/>
    </row>
    <row r="687" hidden="1">
      <c r="A687" s="191"/>
      <c r="B687" s="191"/>
      <c r="C687" s="191"/>
      <c r="D687" s="191"/>
      <c r="E687" s="191"/>
      <c r="F687" s="191"/>
      <c r="G687" s="2048"/>
      <c r="H687" s="2103"/>
      <c r="I687" s="2048"/>
      <c r="J687" s="2048"/>
      <c r="K687" s="191"/>
      <c r="L687" s="191"/>
      <c r="M687" s="191"/>
      <c r="N687" s="191"/>
    </row>
    <row r="688" hidden="1">
      <c r="A688" s="191"/>
      <c r="B688" s="191"/>
      <c r="C688" s="191"/>
      <c r="D688" s="191"/>
      <c r="E688" s="191"/>
      <c r="F688" s="191"/>
      <c r="G688" s="2048"/>
      <c r="H688" s="2103"/>
      <c r="I688" s="2048"/>
      <c r="J688" s="2048"/>
      <c r="K688" s="191"/>
      <c r="L688" s="191"/>
      <c r="M688" s="191"/>
      <c r="N688" s="191"/>
    </row>
    <row r="689" hidden="1">
      <c r="A689" s="191"/>
      <c r="B689" s="191"/>
      <c r="C689" s="191"/>
      <c r="D689" s="191"/>
      <c r="E689" s="191"/>
      <c r="F689" s="191"/>
      <c r="G689" s="2048"/>
      <c r="H689" s="2103"/>
      <c r="I689" s="2048"/>
      <c r="J689" s="2048"/>
      <c r="K689" s="191"/>
      <c r="L689" s="191"/>
      <c r="M689" s="191"/>
      <c r="N689" s="191"/>
    </row>
    <row r="690" hidden="1">
      <c r="A690" s="191"/>
      <c r="B690" s="191"/>
      <c r="C690" s="191"/>
      <c r="D690" s="191"/>
      <c r="E690" s="191"/>
      <c r="F690" s="191"/>
      <c r="G690" s="2048"/>
      <c r="H690" s="2103"/>
      <c r="I690" s="2048"/>
      <c r="J690" s="2048"/>
      <c r="K690" s="191"/>
      <c r="L690" s="191"/>
      <c r="M690" s="191"/>
      <c r="N690" s="191"/>
    </row>
    <row r="691" hidden="1">
      <c r="A691" s="191"/>
      <c r="B691" s="191"/>
      <c r="C691" s="191"/>
      <c r="D691" s="191"/>
      <c r="E691" s="191"/>
      <c r="F691" s="191"/>
      <c r="G691" s="2048"/>
      <c r="H691" s="2103"/>
      <c r="I691" s="2048"/>
      <c r="J691" s="2048"/>
      <c r="K691" s="191"/>
      <c r="L691" s="191"/>
      <c r="M691" s="191"/>
      <c r="N691" s="191"/>
    </row>
    <row r="692" hidden="1">
      <c r="A692" s="191"/>
      <c r="B692" s="191"/>
      <c r="C692" s="191"/>
      <c r="D692" s="191"/>
      <c r="E692" s="191"/>
      <c r="F692" s="191"/>
      <c r="G692" s="2048"/>
      <c r="H692" s="2103"/>
      <c r="I692" s="2048"/>
      <c r="J692" s="2048"/>
      <c r="K692" s="191"/>
      <c r="L692" s="191"/>
      <c r="M692" s="191"/>
      <c r="N692" s="191"/>
    </row>
    <row r="693" hidden="1">
      <c r="A693" s="191"/>
      <c r="B693" s="191"/>
      <c r="C693" s="191"/>
      <c r="D693" s="191"/>
      <c r="E693" s="191"/>
      <c r="F693" s="191"/>
      <c r="G693" s="2048"/>
      <c r="H693" s="2103"/>
      <c r="I693" s="2048"/>
      <c r="J693" s="2048"/>
      <c r="K693" s="191"/>
      <c r="L693" s="191"/>
      <c r="M693" s="191"/>
      <c r="N693" s="191"/>
    </row>
    <row r="694" hidden="1">
      <c r="A694" s="191"/>
      <c r="B694" s="191"/>
      <c r="C694" s="191"/>
      <c r="D694" s="191"/>
      <c r="E694" s="191"/>
      <c r="F694" s="191"/>
      <c r="G694" s="2048"/>
      <c r="H694" s="2103"/>
      <c r="I694" s="2048"/>
      <c r="J694" s="2048"/>
      <c r="K694" s="191"/>
      <c r="L694" s="191"/>
      <c r="M694" s="191"/>
      <c r="N694" s="191"/>
    </row>
    <row r="695" hidden="1">
      <c r="A695" s="191"/>
      <c r="B695" s="191"/>
      <c r="C695" s="191"/>
      <c r="D695" s="191"/>
      <c r="E695" s="191"/>
      <c r="F695" s="191"/>
      <c r="G695" s="2048"/>
      <c r="H695" s="2103"/>
      <c r="I695" s="2048"/>
      <c r="J695" s="2048"/>
      <c r="K695" s="191"/>
      <c r="L695" s="191"/>
      <c r="M695" s="191"/>
      <c r="N695" s="191"/>
    </row>
    <row r="696" hidden="1">
      <c r="A696" s="191"/>
      <c r="B696" s="191"/>
      <c r="C696" s="191"/>
      <c r="D696" s="191"/>
      <c r="E696" s="191"/>
      <c r="F696" s="191"/>
      <c r="G696" s="2048"/>
      <c r="H696" s="2103"/>
      <c r="I696" s="2048"/>
      <c r="J696" s="2048"/>
      <c r="K696" s="191"/>
      <c r="L696" s="191"/>
      <c r="M696" s="191"/>
      <c r="N696" s="191"/>
    </row>
    <row r="697" hidden="1">
      <c r="A697" s="191"/>
      <c r="B697" s="191"/>
      <c r="C697" s="191"/>
      <c r="D697" s="191"/>
      <c r="E697" s="191"/>
      <c r="F697" s="191"/>
      <c r="G697" s="2048"/>
      <c r="H697" s="2103"/>
      <c r="I697" s="2048"/>
      <c r="J697" s="2048"/>
      <c r="K697" s="191"/>
      <c r="L697" s="191"/>
      <c r="M697" s="191"/>
      <c r="N697" s="191"/>
    </row>
    <row r="698" hidden="1">
      <c r="A698" s="191"/>
      <c r="B698" s="191"/>
      <c r="C698" s="191"/>
      <c r="D698" s="191"/>
      <c r="E698" s="191"/>
      <c r="F698" s="191"/>
      <c r="G698" s="2048"/>
      <c r="H698" s="2103"/>
      <c r="I698" s="2048"/>
      <c r="J698" s="2048"/>
      <c r="K698" s="191"/>
      <c r="L698" s="191"/>
      <c r="M698" s="191"/>
      <c r="N698" s="191"/>
    </row>
    <row r="699" hidden="1">
      <c r="A699" s="191"/>
      <c r="B699" s="191"/>
      <c r="C699" s="191"/>
      <c r="D699" s="191"/>
      <c r="E699" s="191"/>
      <c r="F699" s="191"/>
      <c r="G699" s="2048"/>
      <c r="H699" s="2103"/>
      <c r="I699" s="2048"/>
      <c r="J699" s="2048"/>
      <c r="K699" s="191"/>
      <c r="L699" s="191"/>
      <c r="M699" s="191"/>
      <c r="N699" s="191"/>
    </row>
    <row r="700" hidden="1">
      <c r="A700" s="191"/>
      <c r="B700" s="191"/>
      <c r="C700" s="191"/>
      <c r="D700" s="191"/>
      <c r="E700" s="191"/>
      <c r="F700" s="191"/>
      <c r="G700" s="2048"/>
      <c r="H700" s="2103"/>
      <c r="I700" s="2048"/>
      <c r="J700" s="2048"/>
      <c r="K700" s="191"/>
      <c r="L700" s="191"/>
      <c r="M700" s="191"/>
      <c r="N700" s="191"/>
    </row>
    <row r="701" hidden="1">
      <c r="A701" s="191"/>
      <c r="B701" s="191"/>
      <c r="C701" s="191"/>
      <c r="D701" s="191"/>
      <c r="E701" s="191"/>
      <c r="F701" s="191"/>
      <c r="G701" s="2048"/>
      <c r="H701" s="2103"/>
      <c r="I701" s="2048"/>
      <c r="J701" s="2048"/>
      <c r="K701" s="191"/>
      <c r="L701" s="191"/>
      <c r="M701" s="191"/>
      <c r="N701" s="191"/>
    </row>
    <row r="702" hidden="1">
      <c r="A702" s="191"/>
      <c r="B702" s="191"/>
      <c r="C702" s="191"/>
      <c r="D702" s="191"/>
      <c r="E702" s="191"/>
      <c r="F702" s="191"/>
      <c r="G702" s="2048"/>
      <c r="H702" s="2103"/>
      <c r="I702" s="2048"/>
      <c r="J702" s="2048"/>
      <c r="K702" s="191"/>
      <c r="L702" s="191"/>
      <c r="M702" s="191"/>
      <c r="N702" s="191"/>
    </row>
    <row r="703" hidden="1">
      <c r="A703" s="191"/>
      <c r="B703" s="191"/>
      <c r="C703" s="191"/>
      <c r="D703" s="191"/>
      <c r="E703" s="191"/>
      <c r="F703" s="191"/>
      <c r="G703" s="2048"/>
      <c r="H703" s="2103"/>
      <c r="I703" s="2048"/>
      <c r="J703" s="2048"/>
      <c r="K703" s="191"/>
      <c r="L703" s="191"/>
      <c r="M703" s="191"/>
      <c r="N703" s="191"/>
    </row>
    <row r="704" hidden="1">
      <c r="A704" s="191"/>
      <c r="B704" s="191"/>
      <c r="C704" s="191"/>
      <c r="D704" s="191"/>
      <c r="E704" s="191"/>
      <c r="F704" s="191"/>
      <c r="G704" s="2048"/>
      <c r="H704" s="2103"/>
      <c r="I704" s="2048"/>
      <c r="J704" s="2048"/>
      <c r="K704" s="191"/>
      <c r="L704" s="191"/>
      <c r="M704" s="191"/>
      <c r="N704" s="191"/>
    </row>
    <row r="705" hidden="1">
      <c r="A705" s="191"/>
      <c r="B705" s="191"/>
      <c r="C705" s="191"/>
      <c r="D705" s="191"/>
      <c r="E705" s="191"/>
      <c r="F705" s="191"/>
      <c r="G705" s="2048"/>
      <c r="H705" s="2103"/>
      <c r="I705" s="2048"/>
      <c r="J705" s="2048"/>
      <c r="K705" s="191"/>
      <c r="L705" s="191"/>
      <c r="M705" s="191"/>
      <c r="N705" s="191"/>
    </row>
    <row r="706" hidden="1">
      <c r="A706" s="191"/>
      <c r="B706" s="191"/>
      <c r="C706" s="191"/>
      <c r="D706" s="191"/>
      <c r="E706" s="191"/>
      <c r="F706" s="191"/>
      <c r="G706" s="2048"/>
      <c r="H706" s="2103"/>
      <c r="I706" s="2048"/>
      <c r="J706" s="2048"/>
      <c r="K706" s="191"/>
      <c r="L706" s="191"/>
      <c r="M706" s="191"/>
      <c r="N706" s="191"/>
    </row>
    <row r="707" hidden="1">
      <c r="A707" s="191"/>
      <c r="B707" s="191"/>
      <c r="C707" s="191"/>
      <c r="D707" s="191"/>
      <c r="E707" s="191"/>
      <c r="F707" s="191"/>
      <c r="G707" s="2048"/>
      <c r="H707" s="2103"/>
      <c r="I707" s="2048"/>
      <c r="J707" s="2048"/>
      <c r="K707" s="191"/>
      <c r="L707" s="191"/>
      <c r="M707" s="191"/>
      <c r="N707" s="191"/>
    </row>
    <row r="708" hidden="1">
      <c r="A708" s="191"/>
      <c r="B708" s="191"/>
      <c r="C708" s="191"/>
      <c r="D708" s="191"/>
      <c r="E708" s="191"/>
      <c r="F708" s="191"/>
      <c r="G708" s="2048"/>
      <c r="H708" s="2103"/>
      <c r="I708" s="2048"/>
      <c r="J708" s="2048"/>
      <c r="K708" s="191"/>
      <c r="L708" s="191"/>
      <c r="M708" s="191"/>
      <c r="N708" s="191"/>
    </row>
    <row r="709" hidden="1">
      <c r="A709" s="191"/>
      <c r="B709" s="191"/>
      <c r="C709" s="191"/>
      <c r="D709" s="191"/>
      <c r="E709" s="191"/>
      <c r="F709" s="191"/>
      <c r="G709" s="2048"/>
      <c r="H709" s="2103"/>
      <c r="I709" s="2048"/>
      <c r="J709" s="2048"/>
      <c r="K709" s="191"/>
      <c r="L709" s="191"/>
      <c r="M709" s="191"/>
      <c r="N709" s="191"/>
    </row>
    <row r="710" hidden="1">
      <c r="A710" s="191"/>
      <c r="B710" s="191"/>
      <c r="C710" s="191"/>
      <c r="D710" s="191"/>
      <c r="E710" s="191"/>
      <c r="F710" s="191"/>
      <c r="G710" s="2048"/>
      <c r="H710" s="2103"/>
      <c r="I710" s="2048"/>
      <c r="J710" s="2048"/>
      <c r="K710" s="191"/>
      <c r="L710" s="191"/>
      <c r="M710" s="191"/>
      <c r="N710" s="191"/>
    </row>
    <row r="711" hidden="1">
      <c r="A711" s="191"/>
      <c r="B711" s="191"/>
      <c r="C711" s="191"/>
      <c r="D711" s="191"/>
      <c r="E711" s="191"/>
      <c r="F711" s="191"/>
      <c r="G711" s="2048"/>
      <c r="H711" s="2103"/>
      <c r="I711" s="2048"/>
      <c r="J711" s="2048"/>
      <c r="K711" s="191"/>
      <c r="L711" s="191"/>
      <c r="M711" s="191"/>
      <c r="N711" s="191"/>
    </row>
    <row r="712" hidden="1">
      <c r="A712" s="191"/>
      <c r="B712" s="191"/>
      <c r="C712" s="191"/>
      <c r="D712" s="191"/>
      <c r="E712" s="191"/>
      <c r="F712" s="191"/>
      <c r="G712" s="2048"/>
      <c r="H712" s="2103"/>
      <c r="I712" s="2048"/>
      <c r="J712" s="2048"/>
      <c r="K712" s="191"/>
      <c r="L712" s="191"/>
      <c r="M712" s="191"/>
      <c r="N712" s="191"/>
    </row>
    <row r="713" hidden="1">
      <c r="A713" s="191"/>
      <c r="B713" s="191"/>
      <c r="C713" s="191"/>
      <c r="D713" s="191"/>
      <c r="E713" s="191"/>
      <c r="F713" s="191"/>
      <c r="G713" s="2048"/>
      <c r="H713" s="2103"/>
      <c r="I713" s="2048"/>
      <c r="J713" s="2048"/>
      <c r="K713" s="191"/>
      <c r="L713" s="191"/>
      <c r="M713" s="191"/>
      <c r="N713" s="191"/>
    </row>
    <row r="714" hidden="1">
      <c r="A714" s="191"/>
      <c r="B714" s="191"/>
      <c r="C714" s="191"/>
      <c r="D714" s="191"/>
      <c r="E714" s="191"/>
      <c r="F714" s="191"/>
      <c r="G714" s="2048"/>
      <c r="H714" s="2103"/>
      <c r="I714" s="2048"/>
      <c r="J714" s="2048"/>
      <c r="K714" s="191"/>
      <c r="L714" s="191"/>
      <c r="M714" s="191"/>
      <c r="N714" s="191"/>
    </row>
    <row r="715" hidden="1">
      <c r="A715" s="191"/>
      <c r="B715" s="191"/>
      <c r="C715" s="191"/>
      <c r="D715" s="191"/>
      <c r="E715" s="191"/>
      <c r="F715" s="191"/>
      <c r="G715" s="2048"/>
      <c r="H715" s="2103"/>
      <c r="I715" s="2048"/>
      <c r="J715" s="2048"/>
      <c r="K715" s="191"/>
      <c r="L715" s="191"/>
      <c r="M715" s="191"/>
      <c r="N715" s="191"/>
    </row>
    <row r="716" hidden="1">
      <c r="A716" s="191"/>
      <c r="B716" s="191"/>
      <c r="C716" s="191"/>
      <c r="D716" s="191"/>
      <c r="E716" s="191"/>
      <c r="F716" s="191"/>
      <c r="G716" s="2048"/>
      <c r="H716" s="2103"/>
      <c r="I716" s="2048"/>
      <c r="J716" s="2048"/>
      <c r="K716" s="191"/>
      <c r="L716" s="191"/>
      <c r="M716" s="191"/>
      <c r="N716" s="191"/>
    </row>
    <row r="717" hidden="1">
      <c r="A717" s="191"/>
      <c r="B717" s="191"/>
      <c r="C717" s="191"/>
      <c r="D717" s="191"/>
      <c r="E717" s="191"/>
      <c r="F717" s="191"/>
      <c r="G717" s="2048"/>
      <c r="H717" s="2103"/>
      <c r="I717" s="2048"/>
      <c r="J717" s="2048"/>
      <c r="K717" s="191"/>
      <c r="L717" s="191"/>
      <c r="M717" s="191"/>
      <c r="N717" s="191"/>
    </row>
    <row r="718" hidden="1">
      <c r="A718" s="191"/>
      <c r="B718" s="191"/>
      <c r="C718" s="191"/>
      <c r="D718" s="191"/>
      <c r="E718" s="191"/>
      <c r="F718" s="191"/>
      <c r="G718" s="2048"/>
      <c r="H718" s="2103"/>
      <c r="I718" s="2048"/>
      <c r="J718" s="2048"/>
      <c r="K718" s="191"/>
      <c r="L718" s="191"/>
      <c r="M718" s="191"/>
      <c r="N718" s="191"/>
    </row>
    <row r="719" hidden="1">
      <c r="A719" s="191"/>
      <c r="B719" s="191"/>
      <c r="C719" s="191"/>
      <c r="D719" s="191"/>
      <c r="E719" s="191"/>
      <c r="F719" s="191"/>
      <c r="G719" s="2048"/>
      <c r="H719" s="2103"/>
      <c r="I719" s="2048"/>
      <c r="J719" s="2048"/>
      <c r="K719" s="191"/>
      <c r="L719" s="191"/>
      <c r="M719" s="191"/>
      <c r="N719" s="191"/>
    </row>
    <row r="720" hidden="1">
      <c r="A720" s="191"/>
      <c r="B720" s="191"/>
      <c r="C720" s="191"/>
      <c r="D720" s="191"/>
      <c r="E720" s="191"/>
      <c r="F720" s="191"/>
      <c r="G720" s="2048"/>
      <c r="H720" s="2103"/>
      <c r="I720" s="2048"/>
      <c r="J720" s="2048"/>
      <c r="K720" s="191"/>
      <c r="L720" s="191"/>
      <c r="M720" s="191"/>
      <c r="N720" s="191"/>
    </row>
    <row r="721" hidden="1">
      <c r="A721" s="191"/>
      <c r="B721" s="191"/>
      <c r="C721" s="191"/>
      <c r="D721" s="191"/>
      <c r="E721" s="191"/>
      <c r="F721" s="191"/>
      <c r="G721" s="2048"/>
      <c r="H721" s="2103"/>
      <c r="I721" s="2048"/>
      <c r="J721" s="2048"/>
      <c r="K721" s="191"/>
      <c r="L721" s="191"/>
      <c r="M721" s="191"/>
      <c r="N721" s="191"/>
    </row>
    <row r="722" hidden="1">
      <c r="A722" s="191"/>
      <c r="B722" s="191"/>
      <c r="C722" s="191"/>
      <c r="D722" s="191"/>
      <c r="E722" s="191"/>
      <c r="F722" s="191"/>
      <c r="G722" s="2048"/>
      <c r="H722" s="2103"/>
      <c r="I722" s="2048"/>
      <c r="J722" s="2048"/>
      <c r="K722" s="191"/>
      <c r="L722" s="191"/>
      <c r="M722" s="191"/>
      <c r="N722" s="191"/>
    </row>
    <row r="723" hidden="1">
      <c r="A723" s="191"/>
      <c r="B723" s="191"/>
      <c r="C723" s="191"/>
      <c r="D723" s="191"/>
      <c r="E723" s="191"/>
      <c r="F723" s="191"/>
      <c r="G723" s="2048"/>
      <c r="H723" s="2103"/>
      <c r="I723" s="2048"/>
      <c r="J723" s="2048"/>
      <c r="K723" s="191"/>
      <c r="L723" s="191"/>
      <c r="M723" s="191"/>
      <c r="N723" s="191"/>
    </row>
    <row r="724" hidden="1">
      <c r="A724" s="191"/>
      <c r="B724" s="191"/>
      <c r="C724" s="191"/>
      <c r="D724" s="191"/>
      <c r="E724" s="191"/>
      <c r="F724" s="191"/>
      <c r="G724" s="2048"/>
      <c r="H724" s="2103"/>
      <c r="I724" s="2048"/>
      <c r="J724" s="2048"/>
      <c r="K724" s="191"/>
      <c r="L724" s="191"/>
      <c r="M724" s="191"/>
      <c r="N724" s="191"/>
    </row>
    <row r="725" hidden="1">
      <c r="A725" s="191"/>
      <c r="B725" s="191"/>
      <c r="C725" s="191"/>
      <c r="D725" s="191"/>
      <c r="E725" s="191"/>
      <c r="F725" s="191"/>
      <c r="G725" s="2048"/>
      <c r="H725" s="2103"/>
      <c r="I725" s="2048"/>
      <c r="J725" s="2048"/>
      <c r="K725" s="191"/>
      <c r="L725" s="191"/>
      <c r="M725" s="191"/>
      <c r="N725" s="191"/>
    </row>
    <row r="726" hidden="1">
      <c r="A726" s="191"/>
      <c r="B726" s="191"/>
      <c r="C726" s="191"/>
      <c r="D726" s="191"/>
      <c r="E726" s="191"/>
      <c r="F726" s="191"/>
      <c r="G726" s="2048"/>
      <c r="H726" s="2103"/>
      <c r="I726" s="2048"/>
      <c r="J726" s="2048"/>
      <c r="K726" s="191"/>
      <c r="L726" s="191"/>
      <c r="M726" s="191"/>
      <c r="N726" s="191"/>
    </row>
    <row r="727" hidden="1">
      <c r="A727" s="191"/>
      <c r="B727" s="191"/>
      <c r="C727" s="191"/>
      <c r="D727" s="191"/>
      <c r="E727" s="191"/>
      <c r="F727" s="191"/>
      <c r="G727" s="2048"/>
      <c r="H727" s="2103"/>
      <c r="I727" s="2048"/>
      <c r="J727" s="2048"/>
      <c r="K727" s="191"/>
      <c r="L727" s="191"/>
      <c r="M727" s="191"/>
      <c r="N727" s="191"/>
    </row>
    <row r="728" hidden="1">
      <c r="A728" s="191"/>
      <c r="B728" s="191"/>
      <c r="C728" s="191"/>
      <c r="D728" s="191"/>
      <c r="E728" s="191"/>
      <c r="F728" s="191"/>
      <c r="G728" s="2048"/>
      <c r="H728" s="2103"/>
      <c r="I728" s="2048"/>
      <c r="J728" s="2048"/>
      <c r="K728" s="191"/>
      <c r="L728" s="191"/>
      <c r="M728" s="191"/>
      <c r="N728" s="191"/>
    </row>
    <row r="729" hidden="1">
      <c r="A729" s="191"/>
      <c r="B729" s="191"/>
      <c r="C729" s="191"/>
      <c r="D729" s="191"/>
      <c r="E729" s="191"/>
      <c r="F729" s="191"/>
      <c r="G729" s="2048"/>
      <c r="H729" s="2103"/>
      <c r="I729" s="2048"/>
      <c r="J729" s="2048"/>
      <c r="K729" s="191"/>
      <c r="L729" s="191"/>
      <c r="M729" s="191"/>
      <c r="N729" s="191"/>
    </row>
    <row r="730" hidden="1">
      <c r="A730" s="191"/>
      <c r="B730" s="191"/>
      <c r="C730" s="191"/>
      <c r="D730" s="191"/>
      <c r="E730" s="191"/>
      <c r="F730" s="191"/>
      <c r="G730" s="2048"/>
      <c r="H730" s="2103"/>
      <c r="I730" s="2048"/>
      <c r="J730" s="2048"/>
      <c r="K730" s="191"/>
      <c r="L730" s="191"/>
      <c r="M730" s="191"/>
      <c r="N730" s="191"/>
    </row>
    <row r="731" hidden="1">
      <c r="A731" s="191"/>
      <c r="B731" s="191"/>
      <c r="C731" s="191"/>
      <c r="D731" s="191"/>
      <c r="E731" s="191"/>
      <c r="F731" s="191"/>
      <c r="G731" s="2048"/>
      <c r="H731" s="2103"/>
      <c r="I731" s="2048"/>
      <c r="J731" s="2048"/>
      <c r="K731" s="191"/>
      <c r="L731" s="191"/>
      <c r="M731" s="191"/>
      <c r="N731" s="191"/>
    </row>
    <row r="732" hidden="1">
      <c r="A732" s="191"/>
      <c r="B732" s="191"/>
      <c r="C732" s="191"/>
      <c r="D732" s="191"/>
      <c r="E732" s="191"/>
      <c r="F732" s="191"/>
      <c r="G732" s="2048"/>
      <c r="H732" s="2103"/>
      <c r="I732" s="2048"/>
      <c r="J732" s="2048"/>
      <c r="K732" s="191"/>
      <c r="L732" s="191"/>
      <c r="M732" s="191"/>
      <c r="N732" s="191"/>
    </row>
    <row r="733" hidden="1">
      <c r="A733" s="191"/>
      <c r="B733" s="191"/>
      <c r="C733" s="191"/>
      <c r="D733" s="191"/>
      <c r="E733" s="191"/>
      <c r="F733" s="191"/>
      <c r="G733" s="2048"/>
      <c r="H733" s="2103"/>
      <c r="I733" s="2048"/>
      <c r="J733" s="2048"/>
      <c r="K733" s="191"/>
      <c r="L733" s="191"/>
      <c r="M733" s="191"/>
      <c r="N733" s="191"/>
    </row>
    <row r="734" hidden="1">
      <c r="A734" s="191"/>
      <c r="B734" s="191"/>
      <c r="C734" s="191"/>
      <c r="D734" s="191"/>
      <c r="E734" s="191"/>
      <c r="F734" s="191"/>
      <c r="G734" s="2048"/>
      <c r="H734" s="2103"/>
      <c r="I734" s="2048"/>
      <c r="J734" s="2048"/>
      <c r="K734" s="191"/>
      <c r="L734" s="191"/>
      <c r="M734" s="191"/>
      <c r="N734" s="191"/>
    </row>
    <row r="735" hidden="1">
      <c r="A735" s="191"/>
      <c r="B735" s="191"/>
      <c r="C735" s="191"/>
      <c r="D735" s="191"/>
      <c r="E735" s="191"/>
      <c r="F735" s="191"/>
      <c r="G735" s="2048"/>
      <c r="H735" s="2103"/>
      <c r="I735" s="2048"/>
      <c r="J735" s="2048"/>
      <c r="K735" s="191"/>
      <c r="L735" s="191"/>
      <c r="M735" s="191"/>
      <c r="N735" s="191"/>
    </row>
    <row r="736" hidden="1">
      <c r="A736" s="191"/>
      <c r="B736" s="191"/>
      <c r="C736" s="191"/>
      <c r="D736" s="191"/>
      <c r="E736" s="191"/>
      <c r="F736" s="191"/>
      <c r="G736" s="2048"/>
      <c r="H736" s="2103"/>
      <c r="I736" s="2048"/>
      <c r="J736" s="2048"/>
      <c r="K736" s="191"/>
      <c r="L736" s="191"/>
      <c r="M736" s="191"/>
      <c r="N736" s="191"/>
    </row>
    <row r="737" hidden="1">
      <c r="A737" s="191"/>
      <c r="B737" s="191"/>
      <c r="C737" s="191"/>
      <c r="D737" s="191"/>
      <c r="E737" s="191"/>
      <c r="F737" s="191"/>
      <c r="G737" s="2048"/>
      <c r="H737" s="2103"/>
      <c r="I737" s="2048"/>
      <c r="J737" s="2048"/>
      <c r="K737" s="191"/>
      <c r="L737" s="191"/>
      <c r="M737" s="191"/>
      <c r="N737" s="191"/>
    </row>
    <row r="738" hidden="1">
      <c r="A738" s="191"/>
      <c r="B738" s="191"/>
      <c r="C738" s="191"/>
      <c r="D738" s="191"/>
      <c r="E738" s="191"/>
      <c r="F738" s="191"/>
      <c r="G738" s="2048"/>
      <c r="H738" s="2103"/>
      <c r="I738" s="2048"/>
      <c r="J738" s="2048"/>
      <c r="K738" s="191"/>
      <c r="L738" s="191"/>
      <c r="M738" s="191"/>
      <c r="N738" s="191"/>
    </row>
    <row r="739" hidden="1">
      <c r="A739" s="191"/>
      <c r="B739" s="191"/>
      <c r="C739" s="191"/>
      <c r="D739" s="191"/>
      <c r="E739" s="191"/>
      <c r="F739" s="191"/>
      <c r="G739" s="2048"/>
      <c r="H739" s="2103"/>
      <c r="I739" s="2048"/>
      <c r="J739" s="2048"/>
      <c r="K739" s="191"/>
      <c r="L739" s="191"/>
      <c r="M739" s="191"/>
      <c r="N739" s="191"/>
    </row>
    <row r="740" hidden="1">
      <c r="A740" s="191"/>
      <c r="B740" s="191"/>
      <c r="C740" s="191"/>
      <c r="D740" s="191"/>
      <c r="E740" s="191"/>
      <c r="F740" s="191"/>
      <c r="G740" s="2048"/>
      <c r="H740" s="2103"/>
      <c r="I740" s="2048"/>
      <c r="J740" s="2048"/>
      <c r="K740" s="191"/>
      <c r="L740" s="191"/>
      <c r="M740" s="191"/>
      <c r="N740" s="191"/>
    </row>
    <row r="741" hidden="1">
      <c r="A741" s="191"/>
      <c r="B741" s="191"/>
      <c r="C741" s="191"/>
      <c r="D741" s="191"/>
      <c r="E741" s="191"/>
      <c r="F741" s="191"/>
      <c r="G741" s="2048"/>
      <c r="H741" s="2103"/>
      <c r="I741" s="2048"/>
      <c r="J741" s="2048"/>
      <c r="K741" s="191"/>
      <c r="L741" s="191"/>
      <c r="M741" s="191"/>
      <c r="N741" s="191"/>
    </row>
    <row r="742" hidden="1">
      <c r="A742" s="191"/>
      <c r="B742" s="191"/>
      <c r="C742" s="191"/>
      <c r="D742" s="191"/>
      <c r="E742" s="191"/>
      <c r="F742" s="191"/>
      <c r="G742" s="2048"/>
      <c r="H742" s="2103"/>
      <c r="I742" s="2048"/>
      <c r="J742" s="2048"/>
      <c r="K742" s="191"/>
      <c r="L742" s="191"/>
      <c r="M742" s="191"/>
      <c r="N742" s="191"/>
    </row>
    <row r="743" hidden="1">
      <c r="A743" s="191"/>
      <c r="B743" s="191"/>
      <c r="C743" s="191"/>
      <c r="D743" s="191"/>
      <c r="E743" s="191"/>
      <c r="F743" s="191"/>
      <c r="G743" s="2048"/>
      <c r="H743" s="2103"/>
      <c r="I743" s="2048"/>
      <c r="J743" s="2048"/>
      <c r="K743" s="191"/>
      <c r="L743" s="191"/>
      <c r="M743" s="191"/>
      <c r="N743" s="191"/>
    </row>
    <row r="744" hidden="1">
      <c r="A744" s="191"/>
      <c r="B744" s="191"/>
      <c r="C744" s="191"/>
      <c r="D744" s="191"/>
      <c r="E744" s="191"/>
      <c r="F744" s="191"/>
      <c r="G744" s="2048"/>
      <c r="H744" s="2103"/>
      <c r="I744" s="2048"/>
      <c r="J744" s="2048"/>
      <c r="K744" s="191"/>
      <c r="L744" s="191"/>
      <c r="M744" s="191"/>
      <c r="N744" s="191"/>
    </row>
    <row r="745" hidden="1">
      <c r="A745" s="191"/>
      <c r="B745" s="191"/>
      <c r="C745" s="191"/>
      <c r="D745" s="191"/>
      <c r="E745" s="191"/>
      <c r="F745" s="191"/>
      <c r="G745" s="2048"/>
      <c r="H745" s="2103"/>
      <c r="I745" s="2048"/>
      <c r="J745" s="2048"/>
      <c r="K745" s="191"/>
      <c r="L745" s="191"/>
      <c r="M745" s="191"/>
      <c r="N745" s="191"/>
    </row>
    <row r="746" hidden="1">
      <c r="A746" s="191"/>
      <c r="B746" s="191"/>
      <c r="C746" s="191"/>
      <c r="D746" s="191"/>
      <c r="E746" s="191"/>
      <c r="F746" s="191"/>
      <c r="G746" s="2048"/>
      <c r="H746" s="2103"/>
      <c r="I746" s="2048"/>
      <c r="J746" s="2048"/>
      <c r="K746" s="191"/>
      <c r="L746" s="191"/>
      <c r="M746" s="191"/>
      <c r="N746" s="191"/>
    </row>
    <row r="747" hidden="1">
      <c r="A747" s="191"/>
      <c r="B747" s="191"/>
      <c r="C747" s="191"/>
      <c r="D747" s="191"/>
      <c r="E747" s="191"/>
      <c r="F747" s="191"/>
      <c r="G747" s="2048"/>
      <c r="H747" s="2103"/>
      <c r="I747" s="2048"/>
      <c r="J747" s="2048"/>
      <c r="K747" s="191"/>
      <c r="L747" s="191"/>
      <c r="M747" s="191"/>
      <c r="N747" s="191"/>
    </row>
    <row r="748" hidden="1">
      <c r="A748" s="191"/>
      <c r="B748" s="191"/>
      <c r="C748" s="191"/>
      <c r="D748" s="191"/>
      <c r="E748" s="191"/>
      <c r="F748" s="191"/>
      <c r="G748" s="2048"/>
      <c r="H748" s="2103"/>
      <c r="I748" s="2048"/>
      <c r="J748" s="2048"/>
      <c r="K748" s="191"/>
      <c r="L748" s="191"/>
      <c r="M748" s="191"/>
      <c r="N748" s="191"/>
    </row>
    <row r="749" hidden="1">
      <c r="A749" s="191"/>
      <c r="B749" s="191"/>
      <c r="C749" s="191"/>
      <c r="D749" s="191"/>
      <c r="E749" s="191"/>
      <c r="F749" s="191"/>
      <c r="G749" s="2048"/>
      <c r="H749" s="2103"/>
      <c r="I749" s="2048"/>
      <c r="J749" s="2048"/>
      <c r="K749" s="191"/>
      <c r="L749" s="191"/>
      <c r="M749" s="191"/>
      <c r="N749" s="191"/>
    </row>
    <row r="750" hidden="1">
      <c r="A750" s="191"/>
      <c r="B750" s="191"/>
      <c r="C750" s="191"/>
      <c r="D750" s="191"/>
      <c r="E750" s="191"/>
      <c r="F750" s="191"/>
      <c r="G750" s="2048"/>
      <c r="H750" s="2103"/>
      <c r="I750" s="2048"/>
      <c r="J750" s="2048"/>
      <c r="K750" s="191"/>
      <c r="L750" s="191"/>
      <c r="M750" s="191"/>
      <c r="N750" s="191"/>
    </row>
    <row r="751" hidden="1">
      <c r="A751" s="191"/>
      <c r="B751" s="191"/>
      <c r="C751" s="191"/>
      <c r="D751" s="191"/>
      <c r="E751" s="191"/>
      <c r="F751" s="191"/>
      <c r="G751" s="2048"/>
      <c r="H751" s="2103"/>
      <c r="I751" s="2048"/>
      <c r="J751" s="2048"/>
      <c r="K751" s="191"/>
      <c r="L751" s="191"/>
      <c r="M751" s="191"/>
      <c r="N751" s="191"/>
    </row>
    <row r="752" hidden="1">
      <c r="A752" s="191"/>
      <c r="B752" s="191"/>
      <c r="C752" s="191"/>
      <c r="D752" s="191"/>
      <c r="E752" s="191"/>
      <c r="F752" s="191"/>
      <c r="G752" s="2048"/>
      <c r="H752" s="2103"/>
      <c r="I752" s="2048"/>
      <c r="J752" s="2048"/>
      <c r="K752" s="191"/>
      <c r="L752" s="191"/>
      <c r="M752" s="191"/>
      <c r="N752" s="191"/>
    </row>
    <row r="753" hidden="1">
      <c r="A753" s="191"/>
      <c r="B753" s="191"/>
      <c r="C753" s="191"/>
      <c r="D753" s="191"/>
      <c r="E753" s="191"/>
      <c r="F753" s="191"/>
      <c r="G753" s="2048"/>
      <c r="H753" s="2103"/>
      <c r="I753" s="2048"/>
      <c r="J753" s="2048"/>
      <c r="K753" s="191"/>
      <c r="L753" s="191"/>
      <c r="M753" s="191"/>
      <c r="N753" s="191"/>
    </row>
    <row r="754" hidden="1">
      <c r="A754" s="191"/>
      <c r="B754" s="191"/>
      <c r="C754" s="191"/>
      <c r="D754" s="191"/>
      <c r="E754" s="191"/>
      <c r="F754" s="191"/>
      <c r="G754" s="2048"/>
      <c r="H754" s="2103"/>
      <c r="I754" s="2048"/>
      <c r="J754" s="2048"/>
      <c r="K754" s="191"/>
      <c r="L754" s="191"/>
      <c r="M754" s="191"/>
      <c r="N754" s="191"/>
    </row>
    <row r="755" hidden="1">
      <c r="A755" s="191"/>
      <c r="B755" s="191"/>
      <c r="C755" s="191"/>
      <c r="D755" s="191"/>
      <c r="E755" s="191"/>
      <c r="F755" s="191"/>
      <c r="G755" s="2048"/>
      <c r="H755" s="2103"/>
      <c r="I755" s="2048"/>
      <c r="J755" s="2048"/>
      <c r="K755" s="191"/>
      <c r="L755" s="191"/>
      <c r="M755" s="191"/>
      <c r="N755" s="191"/>
    </row>
    <row r="756" hidden="1">
      <c r="A756" s="191"/>
      <c r="B756" s="191"/>
      <c r="C756" s="191"/>
      <c r="D756" s="191"/>
      <c r="E756" s="191"/>
      <c r="F756" s="191"/>
      <c r="G756" s="2048"/>
      <c r="H756" s="2103"/>
      <c r="I756" s="2048"/>
      <c r="J756" s="2048"/>
      <c r="K756" s="191"/>
      <c r="L756" s="191"/>
      <c r="M756" s="191"/>
      <c r="N756" s="191"/>
    </row>
    <row r="757" hidden="1">
      <c r="A757" s="191"/>
      <c r="B757" s="191"/>
      <c r="C757" s="191"/>
      <c r="D757" s="191"/>
      <c r="E757" s="191"/>
      <c r="F757" s="191"/>
      <c r="G757" s="2048"/>
      <c r="H757" s="2103"/>
      <c r="I757" s="2048"/>
      <c r="J757" s="2048"/>
      <c r="K757" s="191"/>
      <c r="L757" s="191"/>
      <c r="M757" s="191"/>
      <c r="N757" s="191"/>
    </row>
    <row r="758" hidden="1">
      <c r="A758" s="191"/>
      <c r="B758" s="191"/>
      <c r="C758" s="191"/>
      <c r="D758" s="191"/>
      <c r="E758" s="191"/>
      <c r="F758" s="191"/>
      <c r="G758" s="2048"/>
      <c r="H758" s="2103"/>
      <c r="I758" s="2048"/>
      <c r="J758" s="2048"/>
      <c r="K758" s="191"/>
      <c r="L758" s="191"/>
      <c r="M758" s="191"/>
      <c r="N758" s="191"/>
    </row>
    <row r="759" hidden="1">
      <c r="A759" s="191"/>
      <c r="B759" s="191"/>
      <c r="C759" s="191"/>
      <c r="D759" s="191"/>
      <c r="E759" s="191"/>
      <c r="F759" s="191"/>
      <c r="G759" s="2048"/>
      <c r="H759" s="2103"/>
      <c r="I759" s="2048"/>
      <c r="J759" s="2048"/>
      <c r="K759" s="191"/>
      <c r="L759" s="191"/>
      <c r="M759" s="191"/>
      <c r="N759" s="191"/>
    </row>
    <row r="760" hidden="1">
      <c r="A760" s="191"/>
      <c r="B760" s="191"/>
      <c r="C760" s="191"/>
      <c r="D760" s="191"/>
      <c r="E760" s="191"/>
      <c r="F760" s="191"/>
      <c r="G760" s="2048"/>
      <c r="H760" s="2103"/>
      <c r="I760" s="2048"/>
      <c r="J760" s="2048"/>
      <c r="K760" s="191"/>
      <c r="L760" s="191"/>
      <c r="M760" s="191"/>
      <c r="N760" s="191"/>
    </row>
    <row r="761" hidden="1">
      <c r="A761" s="191"/>
      <c r="B761" s="191"/>
      <c r="C761" s="191"/>
      <c r="D761" s="191"/>
      <c r="E761" s="191"/>
      <c r="F761" s="191"/>
      <c r="G761" s="2048"/>
      <c r="H761" s="2103"/>
      <c r="I761" s="2048"/>
      <c r="J761" s="2048"/>
      <c r="K761" s="191"/>
      <c r="L761" s="191"/>
      <c r="M761" s="191"/>
      <c r="N761" s="191"/>
    </row>
    <row r="762" hidden="1">
      <c r="A762" s="191"/>
      <c r="B762" s="191"/>
      <c r="C762" s="191"/>
      <c r="D762" s="191"/>
      <c r="E762" s="191"/>
      <c r="F762" s="191"/>
      <c r="G762" s="2048"/>
      <c r="H762" s="2103"/>
      <c r="I762" s="2048"/>
      <c r="J762" s="2048"/>
      <c r="K762" s="191"/>
      <c r="L762" s="191"/>
      <c r="M762" s="191"/>
      <c r="N762" s="191"/>
    </row>
    <row r="763" hidden="1">
      <c r="A763" s="191"/>
      <c r="B763" s="191"/>
      <c r="C763" s="191"/>
      <c r="D763" s="191"/>
      <c r="E763" s="191"/>
      <c r="F763" s="191"/>
      <c r="G763" s="2048"/>
      <c r="H763" s="2103"/>
      <c r="I763" s="2048"/>
      <c r="J763" s="2048"/>
      <c r="K763" s="191"/>
      <c r="L763" s="191"/>
      <c r="M763" s="191"/>
      <c r="N763" s="191"/>
    </row>
    <row r="764" hidden="1">
      <c r="A764" s="191"/>
      <c r="B764" s="191"/>
      <c r="C764" s="191"/>
      <c r="D764" s="191"/>
      <c r="E764" s="191"/>
      <c r="F764" s="191"/>
      <c r="G764" s="2048"/>
      <c r="H764" s="2103"/>
      <c r="I764" s="2048"/>
      <c r="J764" s="2048"/>
      <c r="K764" s="191"/>
      <c r="L764" s="191"/>
      <c r="M764" s="191"/>
      <c r="N764" s="191"/>
    </row>
    <row r="765" hidden="1">
      <c r="A765" s="191"/>
      <c r="B765" s="191"/>
      <c r="C765" s="191"/>
      <c r="D765" s="191"/>
      <c r="E765" s="191"/>
      <c r="F765" s="191"/>
      <c r="G765" s="2048"/>
      <c r="H765" s="2103"/>
      <c r="I765" s="2048"/>
      <c r="J765" s="2048"/>
      <c r="K765" s="191"/>
      <c r="L765" s="191"/>
      <c r="M765" s="191"/>
      <c r="N765" s="191"/>
    </row>
    <row r="766" hidden="1">
      <c r="A766" s="191"/>
      <c r="B766" s="191"/>
      <c r="C766" s="191"/>
      <c r="D766" s="191"/>
      <c r="E766" s="191"/>
      <c r="F766" s="191"/>
      <c r="G766" s="2048"/>
      <c r="H766" s="2103"/>
      <c r="I766" s="2048"/>
      <c r="J766" s="2048"/>
      <c r="K766" s="191"/>
      <c r="L766" s="191"/>
      <c r="M766" s="191"/>
      <c r="N766" s="191"/>
    </row>
    <row r="767" hidden="1">
      <c r="A767" s="191"/>
      <c r="B767" s="191"/>
      <c r="C767" s="191"/>
      <c r="D767" s="191"/>
      <c r="E767" s="191"/>
      <c r="F767" s="191"/>
      <c r="G767" s="2048"/>
      <c r="H767" s="2103"/>
      <c r="I767" s="2048"/>
      <c r="J767" s="2048"/>
      <c r="K767" s="191"/>
      <c r="L767" s="191"/>
      <c r="M767" s="191"/>
      <c r="N767" s="191"/>
    </row>
    <row r="768" hidden="1">
      <c r="A768" s="191"/>
      <c r="B768" s="191"/>
      <c r="C768" s="191"/>
      <c r="D768" s="191"/>
      <c r="E768" s="191"/>
      <c r="F768" s="191"/>
      <c r="G768" s="2048"/>
      <c r="H768" s="2103"/>
      <c r="I768" s="2048"/>
      <c r="J768" s="2048"/>
      <c r="K768" s="191"/>
      <c r="L768" s="191"/>
      <c r="M768" s="191"/>
      <c r="N768" s="191"/>
    </row>
    <row r="769" hidden="1">
      <c r="A769" s="191"/>
      <c r="B769" s="191"/>
      <c r="C769" s="191"/>
      <c r="D769" s="191"/>
      <c r="E769" s="191"/>
      <c r="F769" s="191"/>
      <c r="G769" s="2048"/>
      <c r="H769" s="2103"/>
      <c r="I769" s="2048"/>
      <c r="J769" s="2048"/>
      <c r="K769" s="191"/>
      <c r="L769" s="191"/>
      <c r="M769" s="191"/>
      <c r="N769" s="191"/>
    </row>
    <row r="770" hidden="1">
      <c r="A770" s="191"/>
      <c r="B770" s="191"/>
      <c r="C770" s="191"/>
      <c r="D770" s="191"/>
      <c r="E770" s="191"/>
      <c r="F770" s="191"/>
      <c r="G770" s="2048"/>
      <c r="H770" s="2103"/>
      <c r="I770" s="2048"/>
      <c r="J770" s="2048"/>
      <c r="K770" s="191"/>
      <c r="L770" s="191"/>
      <c r="M770" s="191"/>
      <c r="N770" s="191"/>
    </row>
    <row r="771" hidden="1">
      <c r="A771" s="191"/>
      <c r="B771" s="191"/>
      <c r="C771" s="191"/>
      <c r="D771" s="191"/>
      <c r="E771" s="191"/>
      <c r="F771" s="191"/>
      <c r="G771" s="2048"/>
      <c r="H771" s="2103"/>
      <c r="I771" s="2048"/>
      <c r="J771" s="2048"/>
      <c r="K771" s="191"/>
      <c r="L771" s="191"/>
      <c r="M771" s="191"/>
      <c r="N771" s="191"/>
    </row>
    <row r="772" hidden="1">
      <c r="A772" s="191"/>
      <c r="B772" s="191"/>
      <c r="C772" s="191"/>
      <c r="D772" s="191"/>
      <c r="E772" s="191"/>
      <c r="F772" s="191"/>
      <c r="G772" s="2048"/>
      <c r="H772" s="2103"/>
      <c r="I772" s="2048"/>
      <c r="J772" s="2048"/>
      <c r="K772" s="191"/>
      <c r="L772" s="191"/>
      <c r="M772" s="191"/>
      <c r="N772" s="191"/>
    </row>
    <row r="773" hidden="1">
      <c r="A773" s="191"/>
      <c r="B773" s="191"/>
      <c r="C773" s="191"/>
      <c r="D773" s="191"/>
      <c r="E773" s="191"/>
      <c r="F773" s="191"/>
      <c r="G773" s="2048"/>
      <c r="H773" s="2103"/>
      <c r="I773" s="2048"/>
      <c r="J773" s="2048"/>
      <c r="K773" s="191"/>
      <c r="L773" s="191"/>
      <c r="M773" s="191"/>
      <c r="N773" s="191"/>
    </row>
    <row r="774" hidden="1">
      <c r="A774" s="191"/>
      <c r="B774" s="191"/>
      <c r="C774" s="191"/>
      <c r="D774" s="191"/>
      <c r="E774" s="191"/>
      <c r="F774" s="191"/>
      <c r="G774" s="2048"/>
      <c r="H774" s="2103"/>
      <c r="I774" s="2048"/>
      <c r="J774" s="2048"/>
      <c r="K774" s="191"/>
      <c r="L774" s="191"/>
      <c r="M774" s="191"/>
      <c r="N774" s="191"/>
    </row>
    <row r="775" hidden="1">
      <c r="A775" s="191"/>
      <c r="B775" s="191"/>
      <c r="C775" s="191"/>
      <c r="D775" s="191"/>
      <c r="E775" s="191"/>
      <c r="F775" s="191"/>
      <c r="G775" s="2048"/>
      <c r="H775" s="2103"/>
      <c r="I775" s="2048"/>
      <c r="J775" s="2048"/>
      <c r="K775" s="191"/>
      <c r="L775" s="191"/>
      <c r="M775" s="191"/>
      <c r="N775" s="191"/>
    </row>
    <row r="776" hidden="1">
      <c r="A776" s="191"/>
      <c r="B776" s="191"/>
      <c r="C776" s="191"/>
      <c r="D776" s="191"/>
      <c r="E776" s="191"/>
      <c r="F776" s="191"/>
      <c r="G776" s="2048"/>
      <c r="H776" s="2103"/>
      <c r="I776" s="2048"/>
      <c r="J776" s="2048"/>
      <c r="K776" s="191"/>
      <c r="L776" s="191"/>
      <c r="M776" s="191"/>
      <c r="N776" s="191"/>
    </row>
    <row r="777" hidden="1">
      <c r="A777" s="191"/>
      <c r="B777" s="191"/>
      <c r="C777" s="191"/>
      <c r="D777" s="191"/>
      <c r="E777" s="191"/>
      <c r="F777" s="191"/>
      <c r="G777" s="2048"/>
      <c r="H777" s="2103"/>
      <c r="I777" s="2048"/>
      <c r="J777" s="2048"/>
      <c r="K777" s="191"/>
      <c r="L777" s="191"/>
      <c r="M777" s="191"/>
      <c r="N777" s="191"/>
    </row>
    <row r="778" hidden="1">
      <c r="A778" s="191"/>
      <c r="B778" s="191"/>
      <c r="C778" s="191"/>
      <c r="D778" s="191"/>
      <c r="E778" s="191"/>
      <c r="F778" s="191"/>
      <c r="G778" s="2048"/>
      <c r="H778" s="2103"/>
      <c r="I778" s="2048"/>
      <c r="J778" s="2048"/>
      <c r="K778" s="191"/>
      <c r="L778" s="191"/>
      <c r="M778" s="191"/>
      <c r="N778" s="191"/>
    </row>
    <row r="779" hidden="1">
      <c r="A779" s="191"/>
      <c r="B779" s="191"/>
      <c r="C779" s="191"/>
      <c r="D779" s="191"/>
      <c r="E779" s="191"/>
      <c r="F779" s="191"/>
      <c r="G779" s="2048"/>
      <c r="H779" s="2103"/>
      <c r="I779" s="2048"/>
      <c r="J779" s="2048"/>
      <c r="K779" s="191"/>
      <c r="L779" s="191"/>
      <c r="M779" s="191"/>
      <c r="N779" s="191"/>
    </row>
    <row r="780" hidden="1">
      <c r="A780" s="191"/>
      <c r="B780" s="191"/>
      <c r="C780" s="191"/>
      <c r="D780" s="191"/>
      <c r="E780" s="191"/>
      <c r="F780" s="191"/>
      <c r="G780" s="2048"/>
      <c r="H780" s="2103"/>
      <c r="I780" s="2048"/>
      <c r="J780" s="2048"/>
      <c r="K780" s="191"/>
      <c r="L780" s="191"/>
      <c r="M780" s="191"/>
      <c r="N780" s="191"/>
    </row>
    <row r="781" hidden="1">
      <c r="A781" s="191"/>
      <c r="B781" s="191"/>
      <c r="C781" s="191"/>
      <c r="D781" s="191"/>
      <c r="E781" s="191"/>
      <c r="F781" s="191"/>
      <c r="G781" s="2048"/>
      <c r="H781" s="2103"/>
      <c r="I781" s="2048"/>
      <c r="J781" s="2048"/>
      <c r="K781" s="191"/>
      <c r="L781" s="191"/>
      <c r="M781" s="191"/>
      <c r="N781" s="191"/>
    </row>
    <row r="782" hidden="1">
      <c r="A782" s="191"/>
      <c r="B782" s="191"/>
      <c r="C782" s="191"/>
      <c r="D782" s="191"/>
      <c r="E782" s="191"/>
      <c r="F782" s="191"/>
      <c r="G782" s="2048"/>
      <c r="H782" s="2103"/>
      <c r="I782" s="2048"/>
      <c r="J782" s="2048"/>
      <c r="K782" s="191"/>
      <c r="L782" s="191"/>
      <c r="M782" s="191"/>
      <c r="N782" s="191"/>
    </row>
    <row r="783" hidden="1">
      <c r="A783" s="191"/>
      <c r="B783" s="191"/>
      <c r="C783" s="191"/>
      <c r="D783" s="191"/>
      <c r="E783" s="191"/>
      <c r="F783" s="191"/>
      <c r="G783" s="2048"/>
      <c r="H783" s="2103"/>
      <c r="I783" s="2048"/>
      <c r="J783" s="2048"/>
      <c r="K783" s="191"/>
      <c r="L783" s="191"/>
      <c r="M783" s="191"/>
      <c r="N783" s="191"/>
    </row>
    <row r="784" hidden="1">
      <c r="A784" s="191"/>
      <c r="B784" s="191"/>
      <c r="C784" s="191"/>
      <c r="D784" s="191"/>
      <c r="E784" s="191"/>
      <c r="F784" s="191"/>
      <c r="G784" s="2048"/>
      <c r="H784" s="2103"/>
      <c r="I784" s="2048"/>
      <c r="J784" s="2048"/>
      <c r="K784" s="191"/>
      <c r="L784" s="191"/>
      <c r="M784" s="191"/>
      <c r="N784" s="191"/>
    </row>
    <row r="785" hidden="1">
      <c r="A785" s="191"/>
      <c r="B785" s="191"/>
      <c r="C785" s="191"/>
      <c r="D785" s="191"/>
      <c r="E785" s="191"/>
      <c r="F785" s="191"/>
      <c r="G785" s="2048"/>
      <c r="H785" s="2103"/>
      <c r="I785" s="2048"/>
      <c r="J785" s="2048"/>
      <c r="K785" s="191"/>
      <c r="L785" s="191"/>
      <c r="M785" s="191"/>
      <c r="N785" s="191"/>
    </row>
    <row r="786" hidden="1">
      <c r="A786" s="191"/>
      <c r="B786" s="191"/>
      <c r="C786" s="191"/>
      <c r="D786" s="191"/>
      <c r="E786" s="191"/>
      <c r="F786" s="191"/>
      <c r="G786" s="2048"/>
      <c r="H786" s="2103"/>
      <c r="I786" s="2048"/>
      <c r="J786" s="2048"/>
      <c r="K786" s="191"/>
      <c r="L786" s="191"/>
      <c r="M786" s="191"/>
      <c r="N786" s="191"/>
    </row>
    <row r="787" hidden="1">
      <c r="A787" s="191"/>
      <c r="B787" s="191"/>
      <c r="C787" s="191"/>
      <c r="D787" s="191"/>
      <c r="E787" s="191"/>
      <c r="F787" s="191"/>
      <c r="G787" s="2048"/>
      <c r="H787" s="2103"/>
      <c r="I787" s="2048"/>
      <c r="J787" s="2048"/>
      <c r="K787" s="191"/>
      <c r="L787" s="191"/>
      <c r="M787" s="191"/>
      <c r="N787" s="191"/>
    </row>
    <row r="788" hidden="1">
      <c r="A788" s="191"/>
      <c r="B788" s="191"/>
      <c r="C788" s="191"/>
      <c r="D788" s="191"/>
      <c r="E788" s="191"/>
      <c r="F788" s="191"/>
      <c r="G788" s="2048"/>
      <c r="H788" s="2103"/>
      <c r="I788" s="2048"/>
      <c r="J788" s="2048"/>
      <c r="K788" s="191"/>
      <c r="L788" s="191"/>
      <c r="M788" s="191"/>
      <c r="N788" s="191"/>
    </row>
    <row r="789" hidden="1">
      <c r="A789" s="191"/>
      <c r="B789" s="191"/>
      <c r="C789" s="191"/>
      <c r="D789" s="191"/>
      <c r="E789" s="191"/>
      <c r="F789" s="191"/>
      <c r="G789" s="2048"/>
      <c r="H789" s="2103"/>
      <c r="I789" s="2048"/>
      <c r="J789" s="2048"/>
      <c r="K789" s="191"/>
      <c r="L789" s="191"/>
      <c r="M789" s="191"/>
      <c r="N789" s="191"/>
    </row>
    <row r="790" hidden="1">
      <c r="A790" s="191"/>
      <c r="B790" s="191"/>
      <c r="C790" s="191"/>
      <c r="D790" s="191"/>
      <c r="E790" s="191"/>
      <c r="F790" s="191"/>
      <c r="G790" s="2048"/>
      <c r="H790" s="2103"/>
      <c r="I790" s="2048"/>
      <c r="J790" s="2048"/>
      <c r="K790" s="191"/>
      <c r="L790" s="191"/>
      <c r="M790" s="191"/>
      <c r="N790" s="191"/>
    </row>
    <row r="791" hidden="1">
      <c r="A791" s="191"/>
      <c r="B791" s="191"/>
      <c r="C791" s="191"/>
      <c r="D791" s="191"/>
      <c r="E791" s="191"/>
      <c r="F791" s="191"/>
      <c r="G791" s="2048"/>
      <c r="H791" s="2103"/>
      <c r="I791" s="2048"/>
      <c r="J791" s="2048"/>
      <c r="K791" s="191"/>
      <c r="L791" s="191"/>
      <c r="M791" s="191"/>
      <c r="N791" s="191"/>
    </row>
    <row r="792" hidden="1">
      <c r="A792" s="191"/>
      <c r="B792" s="191"/>
      <c r="C792" s="191"/>
      <c r="D792" s="191"/>
      <c r="E792" s="191"/>
      <c r="F792" s="191"/>
      <c r="G792" s="2048"/>
      <c r="H792" s="2103"/>
      <c r="I792" s="2048"/>
      <c r="J792" s="2048"/>
      <c r="K792" s="191"/>
      <c r="L792" s="191"/>
      <c r="M792" s="191"/>
      <c r="N792" s="191"/>
    </row>
    <row r="793" hidden="1">
      <c r="A793" s="191"/>
      <c r="B793" s="191"/>
      <c r="C793" s="191"/>
      <c r="D793" s="191"/>
      <c r="E793" s="191"/>
      <c r="F793" s="191"/>
      <c r="G793" s="2048"/>
      <c r="H793" s="2103"/>
      <c r="I793" s="2048"/>
      <c r="J793" s="2048"/>
      <c r="K793" s="191"/>
      <c r="L793" s="191"/>
      <c r="M793" s="191"/>
      <c r="N793" s="191"/>
    </row>
    <row r="794" hidden="1">
      <c r="A794" s="191"/>
      <c r="B794" s="191"/>
      <c r="C794" s="191"/>
      <c r="D794" s="191"/>
      <c r="E794" s="191"/>
      <c r="F794" s="191"/>
      <c r="G794" s="2048"/>
      <c r="H794" s="2103"/>
      <c r="I794" s="2048"/>
      <c r="J794" s="2048"/>
      <c r="K794" s="191"/>
      <c r="L794" s="191"/>
      <c r="M794" s="191"/>
      <c r="N794" s="191"/>
    </row>
    <row r="795" hidden="1">
      <c r="A795" s="191"/>
      <c r="B795" s="191"/>
      <c r="C795" s="191"/>
      <c r="D795" s="191"/>
      <c r="E795" s="191"/>
      <c r="F795" s="191"/>
      <c r="G795" s="2048"/>
      <c r="H795" s="2103"/>
      <c r="I795" s="2048"/>
      <c r="J795" s="2048"/>
      <c r="K795" s="191"/>
      <c r="L795" s="191"/>
      <c r="M795" s="191"/>
      <c r="N795" s="191"/>
    </row>
    <row r="796" hidden="1">
      <c r="A796" s="191"/>
      <c r="B796" s="191"/>
      <c r="C796" s="191"/>
      <c r="D796" s="191"/>
      <c r="E796" s="191"/>
      <c r="F796" s="191"/>
      <c r="G796" s="2048"/>
      <c r="H796" s="2103"/>
      <c r="I796" s="2048"/>
      <c r="J796" s="2048"/>
      <c r="K796" s="191"/>
      <c r="L796" s="191"/>
      <c r="M796" s="191"/>
      <c r="N796" s="191"/>
    </row>
    <row r="797" hidden="1">
      <c r="A797" s="191"/>
      <c r="B797" s="191"/>
      <c r="C797" s="191"/>
      <c r="D797" s="191"/>
      <c r="E797" s="191"/>
      <c r="F797" s="191"/>
      <c r="G797" s="2048"/>
      <c r="H797" s="2103"/>
      <c r="I797" s="2048"/>
      <c r="J797" s="2048"/>
      <c r="K797" s="191"/>
      <c r="L797" s="191"/>
      <c r="M797" s="191"/>
      <c r="N797" s="191"/>
    </row>
    <row r="798" hidden="1">
      <c r="A798" s="191"/>
      <c r="B798" s="191"/>
      <c r="C798" s="191"/>
      <c r="D798" s="191"/>
      <c r="E798" s="191"/>
      <c r="F798" s="191"/>
      <c r="G798" s="2048"/>
      <c r="H798" s="2103"/>
      <c r="I798" s="2048"/>
      <c r="J798" s="2048"/>
      <c r="K798" s="191"/>
      <c r="L798" s="191"/>
      <c r="M798" s="191"/>
      <c r="N798" s="191"/>
    </row>
    <row r="799" hidden="1">
      <c r="A799" s="191"/>
      <c r="B799" s="191"/>
      <c r="C799" s="191"/>
      <c r="D799" s="191"/>
      <c r="E799" s="191"/>
      <c r="F799" s="191"/>
      <c r="G799" s="2048"/>
      <c r="H799" s="2103"/>
      <c r="I799" s="2048"/>
      <c r="J799" s="2048"/>
      <c r="K799" s="191"/>
      <c r="L799" s="191"/>
      <c r="M799" s="191"/>
      <c r="N799" s="191"/>
    </row>
    <row r="800" hidden="1">
      <c r="A800" s="191"/>
      <c r="B800" s="191"/>
      <c r="C800" s="191"/>
      <c r="D800" s="191"/>
      <c r="E800" s="191"/>
      <c r="F800" s="191"/>
      <c r="G800" s="2048"/>
      <c r="H800" s="2103"/>
      <c r="I800" s="2048"/>
      <c r="J800" s="2048"/>
      <c r="K800" s="191"/>
      <c r="L800" s="191"/>
      <c r="M800" s="191"/>
      <c r="N800" s="191"/>
    </row>
    <row r="801" hidden="1">
      <c r="A801" s="191"/>
      <c r="B801" s="191"/>
      <c r="C801" s="191"/>
      <c r="D801" s="191"/>
      <c r="E801" s="191"/>
      <c r="F801" s="191"/>
      <c r="G801" s="2048"/>
      <c r="H801" s="2103"/>
      <c r="I801" s="2048"/>
      <c r="J801" s="2048"/>
      <c r="K801" s="191"/>
      <c r="L801" s="191"/>
      <c r="M801" s="191"/>
      <c r="N801" s="191"/>
    </row>
    <row r="802" hidden="1">
      <c r="A802" s="191"/>
      <c r="B802" s="191"/>
      <c r="C802" s="191"/>
      <c r="D802" s="191"/>
      <c r="E802" s="191"/>
      <c r="F802" s="191"/>
      <c r="G802" s="2048"/>
      <c r="H802" s="2103"/>
      <c r="I802" s="2048"/>
      <c r="J802" s="2048"/>
      <c r="K802" s="191"/>
      <c r="L802" s="191"/>
      <c r="M802" s="191"/>
      <c r="N802" s="191"/>
    </row>
    <row r="803" hidden="1">
      <c r="A803" s="191"/>
      <c r="B803" s="191"/>
      <c r="C803" s="191"/>
      <c r="D803" s="191"/>
      <c r="E803" s="191"/>
      <c r="F803" s="191"/>
      <c r="G803" s="2048"/>
      <c r="H803" s="2103"/>
      <c r="I803" s="2048"/>
      <c r="J803" s="2048"/>
      <c r="K803" s="191"/>
      <c r="L803" s="191"/>
      <c r="M803" s="191"/>
      <c r="N803" s="191"/>
    </row>
    <row r="804" hidden="1">
      <c r="A804" s="191"/>
      <c r="B804" s="191"/>
      <c r="C804" s="191"/>
      <c r="D804" s="191"/>
      <c r="E804" s="191"/>
      <c r="F804" s="191"/>
      <c r="G804" s="2048"/>
      <c r="H804" s="2103"/>
      <c r="I804" s="2048"/>
      <c r="J804" s="2048"/>
      <c r="K804" s="191"/>
      <c r="L804" s="191"/>
      <c r="M804" s="191"/>
      <c r="N804" s="191"/>
    </row>
    <row r="805" hidden="1">
      <c r="A805" s="191"/>
      <c r="B805" s="191"/>
      <c r="C805" s="191"/>
      <c r="D805" s="191"/>
      <c r="E805" s="191"/>
      <c r="F805" s="191"/>
      <c r="G805" s="2048"/>
      <c r="H805" s="2103"/>
      <c r="I805" s="2048"/>
      <c r="J805" s="2048"/>
      <c r="K805" s="191"/>
      <c r="L805" s="191"/>
      <c r="M805" s="191"/>
      <c r="N805" s="191"/>
    </row>
    <row r="806" hidden="1">
      <c r="A806" s="191"/>
      <c r="B806" s="191"/>
      <c r="C806" s="191"/>
      <c r="D806" s="191"/>
      <c r="E806" s="191"/>
      <c r="F806" s="191"/>
      <c r="G806" s="2048"/>
      <c r="H806" s="2103"/>
      <c r="I806" s="2048"/>
      <c r="J806" s="2048"/>
      <c r="K806" s="191"/>
      <c r="L806" s="191"/>
      <c r="M806" s="191"/>
      <c r="N806" s="191"/>
    </row>
    <row r="807" hidden="1">
      <c r="A807" s="191"/>
      <c r="B807" s="191"/>
      <c r="C807" s="191"/>
      <c r="D807" s="191"/>
      <c r="E807" s="191"/>
      <c r="F807" s="191"/>
      <c r="G807" s="2048"/>
      <c r="H807" s="2103"/>
      <c r="I807" s="2048"/>
      <c r="J807" s="2048"/>
      <c r="K807" s="191"/>
      <c r="L807" s="191"/>
      <c r="M807" s="191"/>
      <c r="N807" s="191"/>
    </row>
    <row r="808" hidden="1">
      <c r="A808" s="191"/>
      <c r="B808" s="191"/>
      <c r="C808" s="191"/>
      <c r="D808" s="191"/>
      <c r="E808" s="191"/>
      <c r="F808" s="191"/>
      <c r="G808" s="2048"/>
      <c r="H808" s="2103"/>
      <c r="I808" s="2048"/>
      <c r="J808" s="2048"/>
      <c r="K808" s="191"/>
      <c r="L808" s="191"/>
      <c r="M808" s="191"/>
      <c r="N808" s="191"/>
    </row>
    <row r="809" hidden="1">
      <c r="A809" s="191"/>
      <c r="B809" s="191"/>
      <c r="C809" s="191"/>
      <c r="D809" s="191"/>
      <c r="E809" s="191"/>
      <c r="F809" s="191"/>
      <c r="G809" s="2048"/>
      <c r="H809" s="2103"/>
      <c r="I809" s="2048"/>
      <c r="J809" s="2048"/>
      <c r="K809" s="191"/>
      <c r="L809" s="191"/>
      <c r="M809" s="191"/>
      <c r="N809" s="191"/>
    </row>
    <row r="810" hidden="1">
      <c r="A810" s="191"/>
      <c r="B810" s="191"/>
      <c r="C810" s="191"/>
      <c r="D810" s="191"/>
      <c r="E810" s="191"/>
      <c r="F810" s="191"/>
      <c r="G810" s="2048"/>
      <c r="H810" s="2103"/>
      <c r="I810" s="2048"/>
      <c r="J810" s="2048"/>
      <c r="K810" s="191"/>
      <c r="L810" s="191"/>
      <c r="M810" s="191"/>
      <c r="N810" s="191"/>
    </row>
    <row r="811" hidden="1">
      <c r="A811" s="191"/>
      <c r="B811" s="191"/>
      <c r="C811" s="191"/>
      <c r="D811" s="191"/>
      <c r="E811" s="191"/>
      <c r="F811" s="191"/>
      <c r="G811" s="2048"/>
      <c r="H811" s="2103"/>
      <c r="I811" s="2048"/>
      <c r="J811" s="2048"/>
      <c r="K811" s="191"/>
      <c r="L811" s="191"/>
      <c r="M811" s="191"/>
      <c r="N811" s="191"/>
    </row>
    <row r="812" hidden="1">
      <c r="A812" s="191"/>
      <c r="B812" s="191"/>
      <c r="C812" s="191"/>
      <c r="D812" s="191"/>
      <c r="E812" s="191"/>
      <c r="F812" s="191"/>
      <c r="G812" s="2048"/>
      <c r="H812" s="2103"/>
      <c r="I812" s="2048"/>
      <c r="J812" s="2048"/>
      <c r="K812" s="191"/>
      <c r="L812" s="191"/>
      <c r="M812" s="191"/>
      <c r="N812" s="191"/>
    </row>
    <row r="813" hidden="1">
      <c r="A813" s="191"/>
      <c r="B813" s="191"/>
      <c r="C813" s="191"/>
      <c r="D813" s="191"/>
      <c r="E813" s="191"/>
      <c r="F813" s="191"/>
      <c r="G813" s="2048"/>
      <c r="H813" s="2103"/>
      <c r="I813" s="2048"/>
      <c r="J813" s="2048"/>
      <c r="K813" s="191"/>
      <c r="L813" s="191"/>
      <c r="M813" s="191"/>
      <c r="N813" s="191"/>
    </row>
    <row r="814" hidden="1">
      <c r="A814" s="191"/>
      <c r="B814" s="191"/>
      <c r="C814" s="191"/>
      <c r="D814" s="191"/>
      <c r="E814" s="191"/>
      <c r="F814" s="191"/>
      <c r="G814" s="2048"/>
      <c r="H814" s="2103"/>
      <c r="I814" s="2048"/>
      <c r="J814" s="2048"/>
      <c r="K814" s="191"/>
      <c r="L814" s="191"/>
      <c r="M814" s="191"/>
      <c r="N814" s="191"/>
    </row>
    <row r="815" hidden="1">
      <c r="A815" s="191"/>
      <c r="B815" s="191"/>
      <c r="C815" s="191"/>
      <c r="D815" s="191"/>
      <c r="E815" s="191"/>
      <c r="F815" s="191"/>
      <c r="G815" s="2048"/>
      <c r="H815" s="2103"/>
      <c r="I815" s="2048"/>
      <c r="J815" s="2048"/>
      <c r="K815" s="191"/>
      <c r="L815" s="191"/>
      <c r="M815" s="191"/>
      <c r="N815" s="191"/>
    </row>
    <row r="816" hidden="1">
      <c r="A816" s="191"/>
      <c r="B816" s="191"/>
      <c r="C816" s="191"/>
      <c r="D816" s="191"/>
      <c r="E816" s="191"/>
      <c r="F816" s="191"/>
      <c r="G816" s="2048"/>
      <c r="H816" s="2103"/>
      <c r="I816" s="2048"/>
      <c r="J816" s="2048"/>
      <c r="K816" s="191"/>
      <c r="L816" s="191"/>
      <c r="M816" s="191"/>
      <c r="N816" s="191"/>
    </row>
    <row r="817" hidden="1">
      <c r="A817" s="191"/>
      <c r="B817" s="191"/>
      <c r="C817" s="191"/>
      <c r="D817" s="191"/>
      <c r="E817" s="191"/>
      <c r="F817" s="191"/>
      <c r="G817" s="2048"/>
      <c r="H817" s="2103"/>
      <c r="I817" s="2048"/>
      <c r="J817" s="2048"/>
      <c r="K817" s="191"/>
      <c r="L817" s="191"/>
      <c r="M817" s="191"/>
      <c r="N817" s="191"/>
    </row>
    <row r="818" hidden="1">
      <c r="A818" s="191"/>
      <c r="B818" s="191"/>
      <c r="C818" s="191"/>
      <c r="D818" s="191"/>
      <c r="E818" s="191"/>
      <c r="F818" s="191"/>
      <c r="G818" s="2048"/>
      <c r="H818" s="2103"/>
      <c r="I818" s="2048"/>
      <c r="J818" s="2048"/>
      <c r="K818" s="191"/>
      <c r="L818" s="191"/>
      <c r="M818" s="191"/>
      <c r="N818" s="191"/>
    </row>
    <row r="819" hidden="1">
      <c r="A819" s="191"/>
      <c r="B819" s="191"/>
      <c r="C819" s="191"/>
      <c r="D819" s="191"/>
      <c r="E819" s="191"/>
      <c r="F819" s="191"/>
      <c r="G819" s="2048"/>
      <c r="H819" s="2103"/>
      <c r="I819" s="2048"/>
      <c r="J819" s="2048"/>
      <c r="K819" s="191"/>
      <c r="L819" s="191"/>
      <c r="M819" s="191"/>
      <c r="N819" s="191"/>
    </row>
    <row r="820" hidden="1">
      <c r="A820" s="191"/>
      <c r="B820" s="191"/>
      <c r="C820" s="191"/>
      <c r="D820" s="191"/>
      <c r="E820" s="191"/>
      <c r="F820" s="191"/>
      <c r="G820" s="2048"/>
      <c r="H820" s="2103"/>
      <c r="I820" s="2048"/>
      <c r="J820" s="2048"/>
      <c r="K820" s="191"/>
      <c r="L820" s="191"/>
      <c r="M820" s="191"/>
      <c r="N820" s="191"/>
    </row>
    <row r="821" hidden="1">
      <c r="A821" s="191"/>
      <c r="B821" s="191"/>
      <c r="C821" s="191"/>
      <c r="D821" s="191"/>
      <c r="E821" s="191"/>
      <c r="F821" s="191"/>
      <c r="G821" s="2048"/>
      <c r="H821" s="2103"/>
      <c r="I821" s="2048"/>
      <c r="J821" s="2048"/>
      <c r="K821" s="191"/>
      <c r="L821" s="191"/>
      <c r="M821" s="191"/>
      <c r="N821" s="191"/>
    </row>
    <row r="822" hidden="1">
      <c r="A822" s="191"/>
      <c r="B822" s="191"/>
      <c r="C822" s="191"/>
      <c r="D822" s="191"/>
      <c r="E822" s="191"/>
      <c r="F822" s="191"/>
      <c r="G822" s="2048"/>
      <c r="H822" s="2103"/>
      <c r="I822" s="2048"/>
      <c r="J822" s="2048"/>
      <c r="K822" s="191"/>
      <c r="L822" s="191"/>
      <c r="M822" s="191"/>
      <c r="N822" s="191"/>
    </row>
    <row r="823" hidden="1">
      <c r="A823" s="191"/>
      <c r="B823" s="191"/>
      <c r="C823" s="191"/>
      <c r="D823" s="191"/>
      <c r="E823" s="191"/>
      <c r="F823" s="191"/>
      <c r="G823" s="2048"/>
      <c r="H823" s="2103"/>
      <c r="I823" s="2048"/>
      <c r="J823" s="2048"/>
      <c r="K823" s="191"/>
      <c r="L823" s="191"/>
      <c r="M823" s="191"/>
      <c r="N823" s="191"/>
    </row>
    <row r="824" hidden="1">
      <c r="A824" s="191"/>
      <c r="B824" s="191"/>
      <c r="C824" s="191"/>
      <c r="D824" s="191"/>
      <c r="E824" s="191"/>
      <c r="F824" s="191"/>
      <c r="G824" s="2048"/>
      <c r="H824" s="2103"/>
      <c r="I824" s="2048"/>
      <c r="J824" s="2048"/>
      <c r="K824" s="191"/>
      <c r="L824" s="191"/>
      <c r="M824" s="191"/>
      <c r="N824" s="191"/>
    </row>
    <row r="825" hidden="1">
      <c r="A825" s="191"/>
      <c r="B825" s="191"/>
      <c r="C825" s="191"/>
      <c r="D825" s="191"/>
      <c r="E825" s="191"/>
      <c r="F825" s="191"/>
      <c r="G825" s="2048"/>
      <c r="H825" s="2103"/>
      <c r="I825" s="2048"/>
      <c r="J825" s="2048"/>
      <c r="K825" s="191"/>
      <c r="L825" s="191"/>
      <c r="M825" s="191"/>
      <c r="N825" s="191"/>
    </row>
    <row r="826" hidden="1">
      <c r="A826" s="191"/>
      <c r="B826" s="191"/>
      <c r="C826" s="191"/>
      <c r="D826" s="191"/>
      <c r="E826" s="191"/>
      <c r="F826" s="191"/>
      <c r="G826" s="2048"/>
      <c r="H826" s="2103"/>
      <c r="I826" s="2048"/>
      <c r="J826" s="2048"/>
      <c r="K826" s="191"/>
      <c r="L826" s="191"/>
      <c r="M826" s="191"/>
      <c r="N826" s="191"/>
    </row>
    <row r="827" hidden="1">
      <c r="A827" s="191"/>
      <c r="B827" s="191"/>
      <c r="C827" s="191"/>
      <c r="D827" s="191"/>
      <c r="E827" s="191"/>
      <c r="F827" s="191"/>
      <c r="G827" s="2048"/>
      <c r="H827" s="2103"/>
      <c r="I827" s="2048"/>
      <c r="J827" s="2048"/>
      <c r="K827" s="191"/>
      <c r="L827" s="191"/>
      <c r="M827" s="191"/>
      <c r="N827" s="191"/>
    </row>
    <row r="828" hidden="1">
      <c r="A828" s="191"/>
      <c r="B828" s="191"/>
      <c r="C828" s="191"/>
      <c r="D828" s="191"/>
      <c r="E828" s="191"/>
      <c r="F828" s="191"/>
      <c r="G828" s="2048"/>
      <c r="H828" s="2103"/>
      <c r="I828" s="2048"/>
      <c r="J828" s="2048"/>
      <c r="K828" s="191"/>
      <c r="L828" s="191"/>
      <c r="M828" s="191"/>
      <c r="N828" s="191"/>
    </row>
    <row r="829" hidden="1">
      <c r="A829" s="191"/>
      <c r="B829" s="191"/>
      <c r="C829" s="191"/>
      <c r="D829" s="191"/>
      <c r="E829" s="191"/>
      <c r="F829" s="191"/>
      <c r="G829" s="2048"/>
      <c r="H829" s="2103"/>
      <c r="I829" s="2048"/>
      <c r="J829" s="2048"/>
      <c r="K829" s="191"/>
      <c r="L829" s="191"/>
      <c r="M829" s="191"/>
      <c r="N829" s="191"/>
    </row>
    <row r="830" hidden="1">
      <c r="A830" s="191"/>
      <c r="B830" s="191"/>
      <c r="C830" s="191"/>
      <c r="D830" s="191"/>
      <c r="E830" s="191"/>
      <c r="F830" s="191"/>
      <c r="G830" s="2048"/>
      <c r="H830" s="2103"/>
      <c r="I830" s="2048"/>
      <c r="J830" s="2048"/>
      <c r="K830" s="191"/>
      <c r="L830" s="191"/>
      <c r="M830" s="191"/>
      <c r="N830" s="191"/>
    </row>
    <row r="831" hidden="1">
      <c r="A831" s="191"/>
      <c r="B831" s="191"/>
      <c r="C831" s="191"/>
      <c r="D831" s="191"/>
      <c r="E831" s="191"/>
      <c r="F831" s="191"/>
      <c r="G831" s="2048"/>
      <c r="H831" s="2103"/>
      <c r="I831" s="2048"/>
      <c r="J831" s="2048"/>
      <c r="K831" s="191"/>
      <c r="L831" s="191"/>
      <c r="M831" s="191"/>
      <c r="N831" s="191"/>
    </row>
    <row r="832" hidden="1">
      <c r="A832" s="191"/>
      <c r="B832" s="191"/>
      <c r="C832" s="191"/>
      <c r="D832" s="191"/>
      <c r="E832" s="191"/>
      <c r="F832" s="191"/>
      <c r="G832" s="2048"/>
      <c r="H832" s="2103"/>
      <c r="I832" s="2048"/>
      <c r="J832" s="2048"/>
      <c r="K832" s="191"/>
      <c r="L832" s="191"/>
      <c r="M832" s="191"/>
      <c r="N832" s="191"/>
    </row>
    <row r="833" hidden="1">
      <c r="A833" s="191"/>
      <c r="B833" s="191"/>
      <c r="C833" s="191"/>
      <c r="D833" s="191"/>
      <c r="E833" s="191"/>
      <c r="F833" s="191"/>
      <c r="G833" s="2048"/>
      <c r="H833" s="2103"/>
      <c r="I833" s="2048"/>
      <c r="J833" s="2048"/>
      <c r="K833" s="191"/>
      <c r="L833" s="191"/>
      <c r="M833" s="191"/>
      <c r="N833" s="191"/>
    </row>
    <row r="834" hidden="1">
      <c r="A834" s="191"/>
      <c r="B834" s="191"/>
      <c r="C834" s="191"/>
      <c r="D834" s="191"/>
      <c r="E834" s="191"/>
      <c r="F834" s="191"/>
      <c r="G834" s="2048"/>
      <c r="H834" s="2103"/>
      <c r="I834" s="2048"/>
      <c r="J834" s="2048"/>
      <c r="K834" s="191"/>
      <c r="L834" s="191"/>
      <c r="M834" s="191"/>
      <c r="N834" s="191"/>
    </row>
    <row r="835" hidden="1">
      <c r="A835" s="191"/>
      <c r="B835" s="191"/>
      <c r="C835" s="191"/>
      <c r="D835" s="191"/>
      <c r="E835" s="191"/>
      <c r="F835" s="191"/>
      <c r="G835" s="2048"/>
      <c r="H835" s="2103"/>
      <c r="I835" s="2048"/>
      <c r="J835" s="2048"/>
      <c r="K835" s="191"/>
      <c r="L835" s="191"/>
      <c r="M835" s="191"/>
      <c r="N835" s="191"/>
    </row>
    <row r="836" hidden="1">
      <c r="A836" s="191"/>
      <c r="B836" s="191"/>
      <c r="C836" s="191"/>
      <c r="D836" s="191"/>
      <c r="E836" s="191"/>
      <c r="F836" s="191"/>
      <c r="G836" s="2048"/>
      <c r="H836" s="2103"/>
      <c r="I836" s="2048"/>
      <c r="J836" s="2048"/>
      <c r="K836" s="191"/>
      <c r="L836" s="191"/>
      <c r="M836" s="191"/>
      <c r="N836" s="191"/>
    </row>
    <row r="837" hidden="1">
      <c r="A837" s="191"/>
      <c r="B837" s="191"/>
      <c r="C837" s="191"/>
      <c r="D837" s="191"/>
      <c r="E837" s="191"/>
      <c r="F837" s="191"/>
      <c r="G837" s="2048"/>
      <c r="H837" s="2103"/>
      <c r="I837" s="2048"/>
      <c r="J837" s="2048"/>
      <c r="K837" s="191"/>
      <c r="L837" s="191"/>
      <c r="M837" s="191"/>
      <c r="N837" s="191"/>
    </row>
    <row r="838" hidden="1">
      <c r="A838" s="191"/>
      <c r="B838" s="191"/>
      <c r="C838" s="191"/>
      <c r="D838" s="191"/>
      <c r="E838" s="191"/>
      <c r="F838" s="191"/>
      <c r="G838" s="2048"/>
      <c r="H838" s="2103"/>
      <c r="I838" s="2048"/>
      <c r="J838" s="2048"/>
      <c r="K838" s="191"/>
      <c r="L838" s="191"/>
      <c r="M838" s="191"/>
      <c r="N838" s="191"/>
    </row>
    <row r="839" hidden="1">
      <c r="A839" s="191"/>
      <c r="B839" s="191"/>
      <c r="C839" s="191"/>
      <c r="D839" s="191"/>
      <c r="E839" s="191"/>
      <c r="F839" s="191"/>
      <c r="G839" s="2048"/>
      <c r="H839" s="2103"/>
      <c r="I839" s="2048"/>
      <c r="J839" s="2048"/>
      <c r="K839" s="191"/>
      <c r="L839" s="191"/>
      <c r="M839" s="191"/>
      <c r="N839" s="191"/>
    </row>
    <row r="840" hidden="1">
      <c r="A840" s="191"/>
      <c r="B840" s="191"/>
      <c r="C840" s="191"/>
      <c r="D840" s="191"/>
      <c r="E840" s="191"/>
      <c r="F840" s="191"/>
      <c r="G840" s="2048"/>
      <c r="H840" s="2103"/>
      <c r="I840" s="2048"/>
      <c r="J840" s="2048"/>
      <c r="K840" s="191"/>
      <c r="L840" s="191"/>
      <c r="M840" s="191"/>
      <c r="N840" s="191"/>
    </row>
    <row r="841" hidden="1">
      <c r="A841" s="191"/>
      <c r="B841" s="191"/>
      <c r="C841" s="191"/>
      <c r="D841" s="191"/>
      <c r="E841" s="191"/>
      <c r="F841" s="191"/>
      <c r="G841" s="2048"/>
      <c r="H841" s="2103"/>
      <c r="I841" s="2048"/>
      <c r="J841" s="2048"/>
      <c r="K841" s="191"/>
      <c r="L841" s="191"/>
      <c r="M841" s="191"/>
      <c r="N841" s="191"/>
    </row>
    <row r="842" hidden="1">
      <c r="A842" s="191"/>
      <c r="B842" s="191"/>
      <c r="C842" s="191"/>
      <c r="D842" s="191"/>
      <c r="E842" s="191"/>
      <c r="F842" s="191"/>
      <c r="G842" s="2048"/>
      <c r="H842" s="2103"/>
      <c r="I842" s="2048"/>
      <c r="J842" s="2048"/>
      <c r="K842" s="191"/>
      <c r="L842" s="191"/>
      <c r="M842" s="191"/>
      <c r="N842" s="191"/>
    </row>
    <row r="843" hidden="1">
      <c r="A843" s="191"/>
      <c r="B843" s="191"/>
      <c r="C843" s="191"/>
      <c r="D843" s="191"/>
      <c r="E843" s="191"/>
      <c r="F843" s="191"/>
      <c r="G843" s="2048"/>
      <c r="H843" s="2103"/>
      <c r="I843" s="2048"/>
      <c r="J843" s="2048"/>
      <c r="K843" s="191"/>
      <c r="L843" s="191"/>
      <c r="M843" s="191"/>
      <c r="N843" s="191"/>
    </row>
    <row r="844" hidden="1">
      <c r="A844" s="191"/>
      <c r="B844" s="191"/>
      <c r="C844" s="191"/>
      <c r="D844" s="191"/>
      <c r="E844" s="191"/>
      <c r="F844" s="191"/>
      <c r="G844" s="2048"/>
      <c r="H844" s="2103"/>
      <c r="I844" s="2048"/>
      <c r="J844" s="2048"/>
      <c r="K844" s="191"/>
      <c r="L844" s="191"/>
      <c r="M844" s="191"/>
      <c r="N844" s="191"/>
    </row>
    <row r="845" hidden="1">
      <c r="A845" s="191"/>
      <c r="B845" s="191"/>
      <c r="C845" s="191"/>
      <c r="D845" s="191"/>
      <c r="E845" s="191"/>
      <c r="F845" s="191"/>
      <c r="G845" s="2048"/>
      <c r="H845" s="2103"/>
      <c r="I845" s="2048"/>
      <c r="J845" s="2048"/>
      <c r="K845" s="191"/>
      <c r="L845" s="191"/>
      <c r="M845" s="191"/>
      <c r="N845" s="191"/>
    </row>
    <row r="846" hidden="1">
      <c r="A846" s="191"/>
      <c r="B846" s="191"/>
      <c r="C846" s="191"/>
      <c r="D846" s="191"/>
      <c r="E846" s="191"/>
      <c r="F846" s="191"/>
      <c r="G846" s="2048"/>
      <c r="H846" s="2103"/>
      <c r="I846" s="2048"/>
      <c r="J846" s="2048"/>
      <c r="K846" s="191"/>
      <c r="L846" s="191"/>
      <c r="M846" s="191"/>
      <c r="N846" s="191"/>
    </row>
    <row r="847" hidden="1">
      <c r="A847" s="191"/>
      <c r="B847" s="191"/>
      <c r="C847" s="191"/>
      <c r="D847" s="191"/>
      <c r="E847" s="191"/>
      <c r="F847" s="191"/>
      <c r="G847" s="2048"/>
      <c r="H847" s="2103"/>
      <c r="I847" s="2048"/>
      <c r="J847" s="2048"/>
      <c r="K847" s="191"/>
      <c r="L847" s="191"/>
      <c r="M847" s="191"/>
      <c r="N847" s="191"/>
    </row>
    <row r="848" hidden="1">
      <c r="A848" s="191"/>
      <c r="B848" s="191"/>
      <c r="C848" s="191"/>
      <c r="D848" s="191"/>
      <c r="E848" s="191"/>
      <c r="F848" s="191"/>
      <c r="G848" s="2048"/>
      <c r="H848" s="2103"/>
      <c r="I848" s="2048"/>
      <c r="J848" s="2048"/>
      <c r="K848" s="191"/>
      <c r="L848" s="191"/>
      <c r="M848" s="191"/>
      <c r="N848" s="191"/>
    </row>
    <row r="849" hidden="1">
      <c r="A849" s="191"/>
      <c r="B849" s="191"/>
      <c r="C849" s="191"/>
      <c r="D849" s="191"/>
      <c r="E849" s="191"/>
      <c r="F849" s="191"/>
      <c r="G849" s="2048"/>
      <c r="H849" s="2103"/>
      <c r="I849" s="2048"/>
      <c r="J849" s="2048"/>
      <c r="K849" s="191"/>
      <c r="L849" s="191"/>
      <c r="M849" s="191"/>
      <c r="N849" s="191"/>
    </row>
    <row r="850" hidden="1">
      <c r="A850" s="191"/>
      <c r="B850" s="191"/>
      <c r="C850" s="191"/>
      <c r="D850" s="191"/>
      <c r="E850" s="191"/>
      <c r="F850" s="191"/>
      <c r="G850" s="2048"/>
      <c r="H850" s="2103"/>
      <c r="I850" s="2048"/>
      <c r="J850" s="2048"/>
      <c r="K850" s="191"/>
      <c r="L850" s="191"/>
      <c r="M850" s="191"/>
      <c r="N850" s="191"/>
    </row>
    <row r="851" hidden="1">
      <c r="A851" s="191"/>
      <c r="B851" s="191"/>
      <c r="C851" s="191"/>
      <c r="D851" s="191"/>
      <c r="E851" s="191"/>
      <c r="F851" s="191"/>
      <c r="G851" s="2048"/>
      <c r="H851" s="2103"/>
      <c r="I851" s="2048"/>
      <c r="J851" s="2048"/>
      <c r="K851" s="191"/>
      <c r="L851" s="191"/>
      <c r="M851" s="191"/>
      <c r="N851" s="191"/>
    </row>
    <row r="852" hidden="1">
      <c r="A852" s="191"/>
      <c r="B852" s="191"/>
      <c r="C852" s="191"/>
      <c r="D852" s="191"/>
      <c r="E852" s="191"/>
      <c r="F852" s="191"/>
      <c r="G852" s="2048"/>
      <c r="H852" s="2103"/>
      <c r="I852" s="2048"/>
      <c r="J852" s="2048"/>
      <c r="K852" s="191"/>
      <c r="L852" s="191"/>
      <c r="M852" s="191"/>
      <c r="N852" s="191"/>
    </row>
    <row r="853" hidden="1">
      <c r="A853" s="191"/>
      <c r="B853" s="191"/>
      <c r="C853" s="191"/>
      <c r="D853" s="191"/>
      <c r="E853" s="191"/>
      <c r="F853" s="191"/>
      <c r="G853" s="2048"/>
      <c r="H853" s="2103"/>
      <c r="I853" s="2048"/>
      <c r="J853" s="2048"/>
      <c r="K853" s="191"/>
      <c r="L853" s="191"/>
      <c r="M853" s="191"/>
      <c r="N853" s="191"/>
    </row>
    <row r="854" hidden="1">
      <c r="A854" s="191"/>
      <c r="B854" s="191"/>
      <c r="C854" s="191"/>
      <c r="D854" s="191"/>
      <c r="E854" s="191"/>
      <c r="F854" s="191"/>
      <c r="G854" s="2048"/>
      <c r="H854" s="2103"/>
      <c r="I854" s="2048"/>
      <c r="J854" s="2048"/>
      <c r="K854" s="191"/>
      <c r="L854" s="191"/>
      <c r="M854" s="191"/>
      <c r="N854" s="191"/>
    </row>
    <row r="855" hidden="1">
      <c r="A855" s="191"/>
      <c r="B855" s="191"/>
      <c r="C855" s="191"/>
      <c r="D855" s="191"/>
      <c r="E855" s="191"/>
      <c r="F855" s="191"/>
      <c r="G855" s="2048"/>
      <c r="H855" s="2103"/>
      <c r="I855" s="2048"/>
      <c r="J855" s="2048"/>
      <c r="K855" s="191"/>
      <c r="L855" s="191"/>
      <c r="M855" s="191"/>
      <c r="N855" s="191"/>
    </row>
    <row r="856" hidden="1">
      <c r="A856" s="191"/>
      <c r="B856" s="191"/>
      <c r="C856" s="191"/>
      <c r="D856" s="191"/>
      <c r="E856" s="191"/>
      <c r="F856" s="191"/>
      <c r="G856" s="2048"/>
      <c r="H856" s="2103"/>
      <c r="I856" s="2048"/>
      <c r="J856" s="2048"/>
      <c r="K856" s="191"/>
      <c r="L856" s="191"/>
      <c r="M856" s="191"/>
      <c r="N856" s="191"/>
    </row>
    <row r="857" hidden="1">
      <c r="A857" s="191"/>
      <c r="B857" s="191"/>
      <c r="C857" s="191"/>
      <c r="D857" s="191"/>
      <c r="E857" s="191"/>
      <c r="F857" s="191"/>
      <c r="G857" s="2048"/>
      <c r="H857" s="2103"/>
      <c r="I857" s="2048"/>
      <c r="J857" s="2048"/>
      <c r="K857" s="191"/>
      <c r="L857" s="191"/>
      <c r="M857" s="191"/>
      <c r="N857" s="191"/>
    </row>
    <row r="858" hidden="1">
      <c r="A858" s="191"/>
      <c r="B858" s="191"/>
      <c r="C858" s="191"/>
      <c r="D858" s="191"/>
      <c r="E858" s="191"/>
      <c r="F858" s="191"/>
      <c r="G858" s="2048"/>
      <c r="H858" s="2103"/>
      <c r="I858" s="2048"/>
      <c r="J858" s="2048"/>
      <c r="K858" s="191"/>
      <c r="L858" s="191"/>
      <c r="M858" s="191"/>
      <c r="N858" s="191"/>
    </row>
    <row r="859" hidden="1">
      <c r="A859" s="191"/>
      <c r="B859" s="191"/>
      <c r="C859" s="191"/>
      <c r="D859" s="191"/>
      <c r="E859" s="191"/>
      <c r="F859" s="191"/>
      <c r="G859" s="2048"/>
      <c r="H859" s="2103"/>
      <c r="I859" s="2048"/>
      <c r="J859" s="2048"/>
      <c r="K859" s="191"/>
      <c r="L859" s="191"/>
      <c r="M859" s="191"/>
      <c r="N859" s="191"/>
    </row>
    <row r="860" hidden="1">
      <c r="A860" s="191"/>
      <c r="B860" s="191"/>
      <c r="C860" s="191"/>
      <c r="D860" s="191"/>
      <c r="E860" s="191"/>
      <c r="F860" s="191"/>
      <c r="G860" s="2048"/>
      <c r="H860" s="2103"/>
      <c r="I860" s="2048"/>
      <c r="J860" s="2048"/>
      <c r="K860" s="191"/>
      <c r="L860" s="191"/>
      <c r="M860" s="191"/>
      <c r="N860" s="191"/>
    </row>
    <row r="861" hidden="1">
      <c r="A861" s="191"/>
      <c r="B861" s="191"/>
      <c r="C861" s="191"/>
      <c r="D861" s="191"/>
      <c r="E861" s="191"/>
      <c r="F861" s="191"/>
      <c r="G861" s="2048"/>
      <c r="H861" s="2103"/>
      <c r="I861" s="2048"/>
      <c r="J861" s="2048"/>
      <c r="K861" s="191"/>
      <c r="L861" s="191"/>
      <c r="M861" s="191"/>
      <c r="N861" s="191"/>
    </row>
    <row r="862" hidden="1">
      <c r="A862" s="191"/>
      <c r="B862" s="191"/>
      <c r="C862" s="191"/>
      <c r="D862" s="191"/>
      <c r="E862" s="191"/>
      <c r="F862" s="191"/>
      <c r="G862" s="2048"/>
      <c r="H862" s="2103"/>
      <c r="I862" s="2048"/>
      <c r="J862" s="2048"/>
      <c r="K862" s="191"/>
      <c r="L862" s="191"/>
      <c r="M862" s="191"/>
      <c r="N862" s="191"/>
    </row>
    <row r="863" hidden="1">
      <c r="A863" s="191"/>
      <c r="B863" s="191"/>
      <c r="C863" s="191"/>
      <c r="D863" s="191"/>
      <c r="E863" s="191"/>
      <c r="F863" s="191"/>
      <c r="G863" s="2048"/>
      <c r="H863" s="2103"/>
      <c r="I863" s="2048"/>
      <c r="J863" s="2048"/>
      <c r="K863" s="191"/>
      <c r="L863" s="191"/>
      <c r="M863" s="191"/>
      <c r="N863" s="191"/>
    </row>
    <row r="864" hidden="1">
      <c r="A864" s="191"/>
      <c r="B864" s="191"/>
      <c r="C864" s="191"/>
      <c r="D864" s="191"/>
      <c r="E864" s="191"/>
      <c r="F864" s="191"/>
      <c r="G864" s="2048"/>
      <c r="H864" s="2103"/>
      <c r="I864" s="2048"/>
      <c r="J864" s="2048"/>
      <c r="K864" s="191"/>
      <c r="L864" s="191"/>
      <c r="M864" s="191"/>
      <c r="N864" s="191"/>
    </row>
    <row r="865" hidden="1">
      <c r="A865" s="191"/>
      <c r="B865" s="191"/>
      <c r="C865" s="191"/>
      <c r="D865" s="191"/>
      <c r="E865" s="191"/>
      <c r="F865" s="191"/>
      <c r="G865" s="2048"/>
      <c r="H865" s="2103"/>
      <c r="I865" s="2048"/>
      <c r="J865" s="2048"/>
      <c r="K865" s="191"/>
      <c r="L865" s="191"/>
      <c r="M865" s="191"/>
      <c r="N865" s="191"/>
    </row>
    <row r="866" hidden="1">
      <c r="A866" s="191"/>
      <c r="B866" s="191"/>
      <c r="C866" s="191"/>
      <c r="D866" s="191"/>
      <c r="E866" s="191"/>
      <c r="F866" s="191"/>
      <c r="G866" s="2048"/>
      <c r="H866" s="2103"/>
      <c r="I866" s="2048"/>
      <c r="J866" s="2048"/>
      <c r="K866" s="191"/>
      <c r="L866" s="191"/>
      <c r="M866" s="191"/>
      <c r="N866" s="191"/>
    </row>
    <row r="867" hidden="1">
      <c r="A867" s="191"/>
      <c r="B867" s="191"/>
      <c r="C867" s="191"/>
      <c r="D867" s="191"/>
      <c r="E867" s="191"/>
      <c r="F867" s="191"/>
      <c r="G867" s="2048"/>
      <c r="H867" s="2103"/>
      <c r="I867" s="2048"/>
      <c r="J867" s="2048"/>
      <c r="K867" s="191"/>
      <c r="L867" s="191"/>
      <c r="M867" s="191"/>
      <c r="N867" s="191"/>
    </row>
    <row r="868" hidden="1">
      <c r="A868" s="191"/>
      <c r="B868" s="191"/>
      <c r="C868" s="191"/>
      <c r="D868" s="191"/>
      <c r="E868" s="191"/>
      <c r="F868" s="191"/>
      <c r="G868" s="2048"/>
      <c r="H868" s="2103"/>
      <c r="I868" s="2048"/>
      <c r="J868" s="2048"/>
      <c r="K868" s="191"/>
      <c r="L868" s="191"/>
      <c r="M868" s="191"/>
      <c r="N868" s="191"/>
    </row>
    <row r="869" hidden="1">
      <c r="A869" s="191"/>
      <c r="B869" s="191"/>
      <c r="C869" s="191"/>
      <c r="D869" s="191"/>
      <c r="E869" s="191"/>
      <c r="F869" s="191"/>
      <c r="G869" s="2048"/>
      <c r="H869" s="2103"/>
      <c r="I869" s="2048"/>
      <c r="J869" s="2048"/>
      <c r="K869" s="191"/>
      <c r="L869" s="191"/>
      <c r="M869" s="191"/>
      <c r="N869" s="191"/>
    </row>
    <row r="870" hidden="1">
      <c r="A870" s="191"/>
      <c r="B870" s="191"/>
      <c r="C870" s="191"/>
      <c r="D870" s="191"/>
      <c r="E870" s="191"/>
      <c r="F870" s="191"/>
      <c r="G870" s="2048"/>
      <c r="H870" s="2103"/>
      <c r="I870" s="2048"/>
      <c r="J870" s="2048"/>
      <c r="K870" s="191"/>
      <c r="L870" s="191"/>
      <c r="M870" s="191"/>
      <c r="N870" s="191"/>
    </row>
    <row r="871" hidden="1">
      <c r="A871" s="191"/>
      <c r="B871" s="191"/>
      <c r="C871" s="191"/>
      <c r="D871" s="191"/>
      <c r="E871" s="191"/>
      <c r="F871" s="191"/>
      <c r="G871" s="2048"/>
      <c r="H871" s="2103"/>
      <c r="I871" s="2048"/>
      <c r="J871" s="2048"/>
      <c r="K871" s="191"/>
      <c r="L871" s="191"/>
      <c r="M871" s="191"/>
      <c r="N871" s="191"/>
    </row>
    <row r="872" hidden="1">
      <c r="A872" s="191"/>
      <c r="B872" s="191"/>
      <c r="C872" s="191"/>
      <c r="D872" s="191"/>
      <c r="E872" s="191"/>
      <c r="F872" s="191"/>
      <c r="G872" s="2048"/>
      <c r="H872" s="2103"/>
      <c r="I872" s="2048"/>
      <c r="J872" s="2048"/>
      <c r="K872" s="191"/>
      <c r="L872" s="191"/>
      <c r="M872" s="191"/>
      <c r="N872" s="191"/>
    </row>
    <row r="873" hidden="1">
      <c r="A873" s="191"/>
      <c r="B873" s="191"/>
      <c r="C873" s="191"/>
      <c r="D873" s="191"/>
      <c r="E873" s="191"/>
      <c r="F873" s="191"/>
      <c r="G873" s="2048"/>
      <c r="H873" s="2103"/>
      <c r="I873" s="2048"/>
      <c r="J873" s="2048"/>
      <c r="K873" s="191"/>
      <c r="L873" s="191"/>
      <c r="M873" s="191"/>
      <c r="N873" s="191"/>
    </row>
    <row r="874" hidden="1">
      <c r="A874" s="191"/>
      <c r="B874" s="191"/>
      <c r="C874" s="191"/>
      <c r="D874" s="191"/>
      <c r="E874" s="191"/>
      <c r="F874" s="191"/>
      <c r="G874" s="2048"/>
      <c r="H874" s="2103"/>
      <c r="I874" s="2048"/>
      <c r="J874" s="2048"/>
      <c r="K874" s="191"/>
      <c r="L874" s="191"/>
      <c r="M874" s="191"/>
      <c r="N874" s="191"/>
    </row>
    <row r="875" hidden="1">
      <c r="A875" s="191"/>
      <c r="B875" s="191"/>
      <c r="C875" s="191"/>
      <c r="D875" s="191"/>
      <c r="E875" s="191"/>
      <c r="F875" s="191"/>
      <c r="G875" s="2048"/>
      <c r="H875" s="2103"/>
      <c r="I875" s="2048"/>
      <c r="J875" s="2048"/>
      <c r="K875" s="191"/>
      <c r="L875" s="191"/>
      <c r="M875" s="191"/>
      <c r="N875" s="191"/>
    </row>
    <row r="876" hidden="1">
      <c r="A876" s="191"/>
      <c r="B876" s="191"/>
      <c r="C876" s="191"/>
      <c r="D876" s="191"/>
      <c r="E876" s="191"/>
      <c r="F876" s="191"/>
      <c r="G876" s="2048"/>
      <c r="H876" s="2103"/>
      <c r="I876" s="2048"/>
      <c r="J876" s="2048"/>
      <c r="K876" s="191"/>
      <c r="L876" s="191"/>
      <c r="M876" s="191"/>
      <c r="N876" s="191"/>
    </row>
    <row r="877" hidden="1">
      <c r="A877" s="191"/>
      <c r="B877" s="191"/>
      <c r="C877" s="191"/>
      <c r="D877" s="191"/>
      <c r="E877" s="191"/>
      <c r="F877" s="191"/>
      <c r="G877" s="2048"/>
      <c r="H877" s="2103"/>
      <c r="I877" s="2048"/>
      <c r="J877" s="2048"/>
      <c r="K877" s="191"/>
      <c r="L877" s="191"/>
      <c r="M877" s="191"/>
      <c r="N877" s="191"/>
    </row>
    <row r="878" hidden="1">
      <c r="A878" s="191"/>
      <c r="B878" s="191"/>
      <c r="C878" s="191"/>
      <c r="D878" s="191"/>
      <c r="E878" s="191"/>
      <c r="F878" s="191"/>
      <c r="G878" s="2048"/>
      <c r="H878" s="2103"/>
      <c r="I878" s="2048"/>
      <c r="J878" s="2048"/>
      <c r="K878" s="191"/>
      <c r="L878" s="191"/>
      <c r="M878" s="191"/>
      <c r="N878" s="191"/>
    </row>
    <row r="879" hidden="1">
      <c r="A879" s="191"/>
      <c r="B879" s="191"/>
      <c r="C879" s="191"/>
      <c r="D879" s="191"/>
      <c r="E879" s="191"/>
      <c r="F879" s="191"/>
      <c r="G879" s="2048"/>
      <c r="H879" s="2103"/>
      <c r="I879" s="2048"/>
      <c r="J879" s="2048"/>
      <c r="K879" s="191"/>
      <c r="L879" s="191"/>
      <c r="M879" s="191"/>
      <c r="N879" s="191"/>
    </row>
    <row r="880" hidden="1">
      <c r="A880" s="191"/>
      <c r="B880" s="191"/>
      <c r="C880" s="191"/>
      <c r="D880" s="191"/>
      <c r="E880" s="191"/>
      <c r="F880" s="191"/>
      <c r="G880" s="2048"/>
      <c r="H880" s="2103"/>
      <c r="I880" s="2048"/>
      <c r="J880" s="2048"/>
      <c r="K880" s="191"/>
      <c r="L880" s="191"/>
      <c r="M880" s="191"/>
      <c r="N880" s="191"/>
    </row>
    <row r="881" hidden="1">
      <c r="A881" s="191"/>
      <c r="B881" s="191"/>
      <c r="C881" s="191"/>
      <c r="D881" s="191"/>
      <c r="E881" s="191"/>
      <c r="F881" s="191"/>
      <c r="G881" s="2048"/>
      <c r="H881" s="2103"/>
      <c r="I881" s="2048"/>
      <c r="J881" s="2048"/>
      <c r="K881" s="191"/>
      <c r="L881" s="191"/>
      <c r="M881" s="191"/>
      <c r="N881" s="191"/>
    </row>
    <row r="882" hidden="1">
      <c r="A882" s="191"/>
      <c r="B882" s="191"/>
      <c r="C882" s="191"/>
      <c r="D882" s="191"/>
      <c r="E882" s="191"/>
      <c r="F882" s="191"/>
      <c r="G882" s="2048"/>
      <c r="H882" s="2103"/>
      <c r="I882" s="2048"/>
      <c r="J882" s="2048"/>
      <c r="K882" s="191"/>
      <c r="L882" s="191"/>
      <c r="M882" s="191"/>
      <c r="N882" s="191"/>
    </row>
    <row r="883" hidden="1">
      <c r="A883" s="191"/>
      <c r="B883" s="191"/>
      <c r="C883" s="191"/>
      <c r="D883" s="191"/>
      <c r="E883" s="191"/>
      <c r="F883" s="191"/>
      <c r="G883" s="2048"/>
      <c r="H883" s="2103"/>
      <c r="I883" s="2048"/>
      <c r="J883" s="2048"/>
      <c r="K883" s="191"/>
      <c r="L883" s="191"/>
      <c r="M883" s="191"/>
      <c r="N883" s="191"/>
    </row>
    <row r="884" hidden="1">
      <c r="A884" s="191"/>
      <c r="B884" s="191"/>
      <c r="C884" s="191"/>
      <c r="D884" s="191"/>
      <c r="E884" s="191"/>
      <c r="F884" s="191"/>
      <c r="G884" s="2048"/>
      <c r="H884" s="2103"/>
      <c r="I884" s="2048"/>
      <c r="J884" s="2048"/>
      <c r="K884" s="191"/>
      <c r="L884" s="191"/>
      <c r="M884" s="191"/>
      <c r="N884" s="191"/>
    </row>
    <row r="885" hidden="1">
      <c r="A885" s="191"/>
      <c r="B885" s="191"/>
      <c r="C885" s="191"/>
      <c r="D885" s="191"/>
      <c r="E885" s="191"/>
      <c r="F885" s="191"/>
      <c r="G885" s="2048"/>
      <c r="H885" s="2103"/>
      <c r="I885" s="2048"/>
      <c r="J885" s="2048"/>
      <c r="K885" s="191"/>
      <c r="L885" s="191"/>
      <c r="M885" s="191"/>
      <c r="N885" s="191"/>
    </row>
    <row r="886" hidden="1">
      <c r="A886" s="191"/>
      <c r="B886" s="191"/>
      <c r="C886" s="191"/>
      <c r="D886" s="191"/>
      <c r="E886" s="191"/>
      <c r="F886" s="191"/>
      <c r="G886" s="2048"/>
      <c r="H886" s="2103"/>
      <c r="I886" s="2048"/>
      <c r="J886" s="2048"/>
      <c r="K886" s="191"/>
      <c r="L886" s="191"/>
      <c r="M886" s="191"/>
      <c r="N886" s="191"/>
    </row>
    <row r="887" hidden="1">
      <c r="A887" s="191"/>
      <c r="B887" s="191"/>
      <c r="C887" s="191"/>
      <c r="D887" s="191"/>
      <c r="E887" s="191"/>
      <c r="F887" s="191"/>
      <c r="G887" s="2048"/>
      <c r="H887" s="2103"/>
      <c r="I887" s="2048"/>
      <c r="J887" s="2048"/>
      <c r="K887" s="191"/>
      <c r="L887" s="191"/>
      <c r="M887" s="191"/>
      <c r="N887" s="191"/>
    </row>
    <row r="888" hidden="1">
      <c r="A888" s="191"/>
      <c r="B888" s="191"/>
      <c r="C888" s="191"/>
      <c r="D888" s="191"/>
      <c r="E888" s="191"/>
      <c r="F888" s="191"/>
      <c r="G888" s="2048"/>
      <c r="H888" s="2103"/>
      <c r="I888" s="2048"/>
      <c r="J888" s="2048"/>
      <c r="K888" s="191"/>
      <c r="L888" s="191"/>
      <c r="M888" s="191"/>
      <c r="N888" s="191"/>
    </row>
    <row r="889" hidden="1">
      <c r="A889" s="191"/>
      <c r="B889" s="191"/>
      <c r="C889" s="191"/>
      <c r="D889" s="191"/>
      <c r="E889" s="191"/>
      <c r="F889" s="191"/>
      <c r="G889" s="2048"/>
      <c r="H889" s="2103"/>
      <c r="I889" s="2048"/>
      <c r="J889" s="2048"/>
      <c r="K889" s="191"/>
      <c r="L889" s="191"/>
      <c r="M889" s="191"/>
      <c r="N889" s="191"/>
    </row>
    <row r="890" hidden="1">
      <c r="A890" s="191"/>
      <c r="B890" s="191"/>
      <c r="C890" s="191"/>
      <c r="D890" s="191"/>
      <c r="E890" s="191"/>
      <c r="F890" s="191"/>
      <c r="G890" s="2048"/>
      <c r="H890" s="2103"/>
      <c r="I890" s="2048"/>
      <c r="J890" s="2048"/>
      <c r="K890" s="191"/>
      <c r="L890" s="191"/>
      <c r="M890" s="191"/>
      <c r="N890" s="191"/>
    </row>
    <row r="891" hidden="1">
      <c r="A891" s="191"/>
      <c r="B891" s="191"/>
      <c r="C891" s="191"/>
      <c r="D891" s="191"/>
      <c r="E891" s="191"/>
      <c r="F891" s="191"/>
      <c r="G891" s="2048"/>
      <c r="H891" s="2103"/>
      <c r="I891" s="2048"/>
      <c r="J891" s="2048"/>
      <c r="K891" s="191"/>
      <c r="L891" s="191"/>
      <c r="M891" s="191"/>
      <c r="N891" s="191"/>
    </row>
    <row r="892" hidden="1">
      <c r="A892" s="191"/>
      <c r="B892" s="191"/>
      <c r="C892" s="191"/>
      <c r="D892" s="191"/>
      <c r="E892" s="191"/>
      <c r="F892" s="191"/>
      <c r="G892" s="2048"/>
      <c r="H892" s="2103"/>
      <c r="I892" s="2048"/>
      <c r="J892" s="2048"/>
      <c r="K892" s="191"/>
      <c r="L892" s="191"/>
      <c r="M892" s="191"/>
      <c r="N892" s="191"/>
    </row>
    <row r="893" hidden="1">
      <c r="A893" s="191"/>
      <c r="B893" s="191"/>
      <c r="C893" s="191"/>
      <c r="D893" s="191"/>
      <c r="E893" s="191"/>
      <c r="F893" s="191"/>
      <c r="G893" s="2048"/>
      <c r="H893" s="2103"/>
      <c r="I893" s="2048"/>
      <c r="J893" s="2048"/>
      <c r="K893" s="191"/>
      <c r="L893" s="191"/>
      <c r="M893" s="191"/>
      <c r="N893" s="191"/>
    </row>
    <row r="894" hidden="1">
      <c r="A894" s="191"/>
      <c r="B894" s="191"/>
      <c r="C894" s="191"/>
      <c r="D894" s="191"/>
      <c r="E894" s="191"/>
      <c r="F894" s="191"/>
      <c r="G894" s="2048"/>
      <c r="H894" s="2103"/>
      <c r="I894" s="2048"/>
      <c r="J894" s="2048"/>
      <c r="K894" s="191"/>
      <c r="L894" s="191"/>
      <c r="M894" s="191"/>
      <c r="N894" s="191"/>
    </row>
    <row r="895" hidden="1">
      <c r="A895" s="191"/>
      <c r="B895" s="191"/>
      <c r="C895" s="191"/>
      <c r="D895" s="191"/>
      <c r="E895" s="191"/>
      <c r="F895" s="191"/>
      <c r="G895" s="2048"/>
      <c r="H895" s="2103"/>
      <c r="I895" s="2048"/>
      <c r="J895" s="2048"/>
      <c r="K895" s="191"/>
      <c r="L895" s="191"/>
      <c r="M895" s="191"/>
      <c r="N895" s="191"/>
    </row>
    <row r="896" hidden="1">
      <c r="A896" s="191"/>
      <c r="B896" s="191"/>
      <c r="C896" s="191"/>
      <c r="D896" s="191"/>
      <c r="E896" s="191"/>
      <c r="F896" s="191"/>
      <c r="G896" s="2048"/>
      <c r="H896" s="2103"/>
      <c r="I896" s="2048"/>
      <c r="J896" s="2048"/>
      <c r="K896" s="191"/>
      <c r="L896" s="191"/>
      <c r="M896" s="191"/>
      <c r="N896" s="191"/>
    </row>
    <row r="897" hidden="1">
      <c r="A897" s="191"/>
      <c r="B897" s="191"/>
      <c r="C897" s="191"/>
      <c r="D897" s="191"/>
      <c r="E897" s="191"/>
      <c r="F897" s="191"/>
      <c r="G897" s="2048"/>
      <c r="H897" s="2103"/>
      <c r="I897" s="2048"/>
      <c r="J897" s="2048"/>
      <c r="K897" s="191"/>
      <c r="L897" s="191"/>
      <c r="M897" s="191"/>
      <c r="N897" s="191"/>
    </row>
    <row r="898" hidden="1">
      <c r="A898" s="191"/>
      <c r="B898" s="191"/>
      <c r="C898" s="191"/>
      <c r="D898" s="191"/>
      <c r="E898" s="191"/>
      <c r="F898" s="191"/>
      <c r="G898" s="2048"/>
      <c r="H898" s="2103"/>
      <c r="I898" s="2048"/>
      <c r="J898" s="2048"/>
      <c r="K898" s="191"/>
      <c r="L898" s="191"/>
      <c r="M898" s="191"/>
      <c r="N898" s="191"/>
    </row>
    <row r="899" hidden="1">
      <c r="A899" s="191"/>
      <c r="B899" s="191"/>
      <c r="C899" s="191"/>
      <c r="D899" s="191"/>
      <c r="E899" s="191"/>
      <c r="F899" s="191"/>
      <c r="G899" s="2048"/>
      <c r="H899" s="2103"/>
      <c r="I899" s="2048"/>
      <c r="J899" s="2048"/>
      <c r="K899" s="191"/>
      <c r="L899" s="191"/>
      <c r="M899" s="191"/>
      <c r="N899" s="191"/>
    </row>
    <row r="900" hidden="1">
      <c r="A900" s="191"/>
      <c r="B900" s="191"/>
      <c r="C900" s="191"/>
      <c r="D900" s="191"/>
      <c r="E900" s="191"/>
      <c r="F900" s="191"/>
      <c r="G900" s="2048"/>
      <c r="H900" s="2103"/>
      <c r="I900" s="2048"/>
      <c r="J900" s="2048"/>
      <c r="K900" s="191"/>
      <c r="L900" s="191"/>
      <c r="M900" s="191"/>
      <c r="N900" s="191"/>
    </row>
    <row r="901" hidden="1">
      <c r="A901" s="191"/>
      <c r="B901" s="191"/>
      <c r="C901" s="191"/>
      <c r="D901" s="191"/>
      <c r="E901" s="191"/>
      <c r="F901" s="191"/>
      <c r="G901" s="2048"/>
      <c r="H901" s="2103"/>
      <c r="I901" s="2048"/>
      <c r="J901" s="2048"/>
      <c r="K901" s="191"/>
      <c r="L901" s="191"/>
      <c r="M901" s="191"/>
      <c r="N901" s="191"/>
    </row>
    <row r="902" hidden="1">
      <c r="A902" s="191"/>
      <c r="B902" s="191"/>
      <c r="C902" s="191"/>
      <c r="D902" s="191"/>
      <c r="E902" s="191"/>
      <c r="F902" s="191"/>
      <c r="G902" s="2048"/>
      <c r="H902" s="2103"/>
      <c r="I902" s="2048"/>
      <c r="J902" s="2048"/>
      <c r="K902" s="191"/>
      <c r="L902" s="191"/>
      <c r="M902" s="191"/>
      <c r="N902" s="191"/>
    </row>
    <row r="903" hidden="1">
      <c r="A903" s="191"/>
      <c r="B903" s="191"/>
      <c r="C903" s="191"/>
      <c r="D903" s="191"/>
      <c r="E903" s="191"/>
      <c r="F903" s="191"/>
      <c r="G903" s="2048"/>
      <c r="H903" s="2103"/>
      <c r="I903" s="2048"/>
      <c r="J903" s="2048"/>
      <c r="K903" s="191"/>
      <c r="L903" s="191"/>
      <c r="M903" s="191"/>
      <c r="N903" s="191"/>
    </row>
    <row r="904" hidden="1">
      <c r="A904" s="191"/>
      <c r="B904" s="191"/>
      <c r="C904" s="191"/>
      <c r="D904" s="191"/>
      <c r="E904" s="191"/>
      <c r="F904" s="191"/>
      <c r="G904" s="2048"/>
      <c r="H904" s="2103"/>
      <c r="I904" s="2048"/>
      <c r="J904" s="2048"/>
      <c r="K904" s="191"/>
      <c r="L904" s="191"/>
      <c r="M904" s="191"/>
      <c r="N904" s="191"/>
    </row>
    <row r="905" hidden="1">
      <c r="A905" s="191"/>
      <c r="B905" s="191"/>
      <c r="C905" s="191"/>
      <c r="D905" s="191"/>
      <c r="E905" s="191"/>
      <c r="F905" s="191"/>
      <c r="G905" s="2048"/>
      <c r="H905" s="2103"/>
      <c r="I905" s="2048"/>
      <c r="J905" s="2048"/>
      <c r="K905" s="191"/>
      <c r="L905" s="191"/>
      <c r="M905" s="191"/>
      <c r="N905" s="191"/>
    </row>
    <row r="906" hidden="1">
      <c r="A906" s="191"/>
      <c r="B906" s="191"/>
      <c r="C906" s="191"/>
      <c r="D906" s="191"/>
      <c r="E906" s="191"/>
      <c r="F906" s="191"/>
      <c r="G906" s="2048"/>
      <c r="H906" s="2103"/>
      <c r="I906" s="2048"/>
      <c r="J906" s="2048"/>
      <c r="K906" s="191"/>
      <c r="L906" s="191"/>
      <c r="M906" s="191"/>
      <c r="N906" s="191"/>
    </row>
    <row r="907" hidden="1">
      <c r="A907" s="191"/>
      <c r="B907" s="191"/>
      <c r="C907" s="191"/>
      <c r="D907" s="191"/>
      <c r="E907" s="191"/>
      <c r="F907" s="191"/>
      <c r="G907" s="2048"/>
      <c r="H907" s="2103"/>
      <c r="I907" s="2048"/>
      <c r="J907" s="2048"/>
      <c r="K907" s="191"/>
      <c r="L907" s="191"/>
      <c r="M907" s="191"/>
      <c r="N907" s="191"/>
    </row>
    <row r="908" hidden="1">
      <c r="A908" s="191"/>
      <c r="B908" s="191"/>
      <c r="C908" s="191"/>
      <c r="D908" s="191"/>
      <c r="E908" s="191"/>
      <c r="F908" s="191"/>
      <c r="G908" s="2048"/>
      <c r="H908" s="2103"/>
      <c r="I908" s="2048"/>
      <c r="J908" s="2048"/>
      <c r="K908" s="191"/>
      <c r="L908" s="191"/>
      <c r="M908" s="191"/>
      <c r="N908" s="191"/>
    </row>
    <row r="909" hidden="1">
      <c r="A909" s="191"/>
      <c r="B909" s="191"/>
      <c r="C909" s="191"/>
      <c r="D909" s="191"/>
      <c r="E909" s="191"/>
      <c r="F909" s="191"/>
      <c r="G909" s="2048"/>
      <c r="H909" s="2103"/>
      <c r="I909" s="2048"/>
      <c r="J909" s="2048"/>
      <c r="K909" s="191"/>
      <c r="L909" s="191"/>
      <c r="M909" s="191"/>
      <c r="N909" s="191"/>
    </row>
    <row r="910" hidden="1">
      <c r="A910" s="191"/>
      <c r="B910" s="191"/>
      <c r="C910" s="191"/>
      <c r="D910" s="191"/>
      <c r="E910" s="191"/>
      <c r="F910" s="191"/>
      <c r="G910" s="2048"/>
      <c r="H910" s="2103"/>
      <c r="I910" s="2048"/>
      <c r="J910" s="2048"/>
      <c r="K910" s="191"/>
      <c r="L910" s="191"/>
      <c r="M910" s="191"/>
      <c r="N910" s="191"/>
    </row>
    <row r="911" hidden="1">
      <c r="A911" s="191"/>
      <c r="B911" s="191"/>
      <c r="C911" s="191"/>
      <c r="D911" s="191"/>
      <c r="E911" s="191"/>
      <c r="F911" s="191"/>
      <c r="G911" s="2048"/>
      <c r="H911" s="2103"/>
      <c r="I911" s="2048"/>
      <c r="J911" s="2048"/>
      <c r="K911" s="191"/>
      <c r="L911" s="191"/>
      <c r="M911" s="191"/>
      <c r="N911" s="191"/>
    </row>
    <row r="912" hidden="1">
      <c r="A912" s="191"/>
      <c r="B912" s="191"/>
      <c r="C912" s="191"/>
      <c r="D912" s="191"/>
      <c r="E912" s="191"/>
      <c r="F912" s="191"/>
      <c r="G912" s="2048"/>
      <c r="H912" s="2103"/>
      <c r="I912" s="2048"/>
      <c r="J912" s="2048"/>
      <c r="K912" s="191"/>
      <c r="L912" s="191"/>
      <c r="M912" s="191"/>
      <c r="N912" s="191"/>
    </row>
    <row r="913" hidden="1">
      <c r="A913" s="191"/>
      <c r="B913" s="191"/>
      <c r="C913" s="191"/>
      <c r="D913" s="191"/>
      <c r="E913" s="191"/>
      <c r="F913" s="191"/>
      <c r="G913" s="2048"/>
      <c r="H913" s="2103"/>
      <c r="I913" s="2048"/>
      <c r="J913" s="2048"/>
      <c r="K913" s="191"/>
      <c r="L913" s="191"/>
      <c r="M913" s="191"/>
      <c r="N913" s="191"/>
    </row>
    <row r="914" hidden="1">
      <c r="A914" s="191"/>
      <c r="B914" s="191"/>
      <c r="C914" s="191"/>
      <c r="D914" s="191"/>
      <c r="E914" s="191"/>
      <c r="F914" s="191"/>
      <c r="G914" s="2048"/>
      <c r="H914" s="2103"/>
      <c r="I914" s="2048"/>
      <c r="J914" s="2048"/>
      <c r="K914" s="191"/>
      <c r="L914" s="191"/>
      <c r="M914" s="191"/>
      <c r="N914" s="191"/>
    </row>
    <row r="915" hidden="1">
      <c r="A915" s="191"/>
      <c r="B915" s="191"/>
      <c r="C915" s="191"/>
      <c r="D915" s="191"/>
      <c r="E915" s="191"/>
      <c r="F915" s="191"/>
      <c r="G915" s="2048"/>
      <c r="H915" s="2103"/>
      <c r="I915" s="2048"/>
      <c r="J915" s="2048"/>
      <c r="K915" s="191"/>
      <c r="L915" s="191"/>
      <c r="M915" s="191"/>
      <c r="N915" s="191"/>
    </row>
    <row r="916" hidden="1">
      <c r="A916" s="191"/>
      <c r="B916" s="191"/>
      <c r="C916" s="191"/>
      <c r="D916" s="191"/>
      <c r="E916" s="191"/>
      <c r="F916" s="191"/>
      <c r="G916" s="2048"/>
      <c r="H916" s="2103"/>
      <c r="I916" s="2048"/>
      <c r="J916" s="2048"/>
      <c r="K916" s="191"/>
      <c r="L916" s="191"/>
      <c r="M916" s="191"/>
      <c r="N916" s="191"/>
    </row>
    <row r="917" hidden="1">
      <c r="A917" s="191"/>
      <c r="B917" s="191"/>
      <c r="C917" s="191"/>
      <c r="D917" s="191"/>
      <c r="E917" s="191"/>
      <c r="F917" s="191"/>
      <c r="G917" s="2048"/>
      <c r="H917" s="2103"/>
      <c r="I917" s="2048"/>
      <c r="J917" s="2048"/>
      <c r="K917" s="191"/>
      <c r="L917" s="191"/>
      <c r="M917" s="191"/>
      <c r="N917" s="191"/>
    </row>
    <row r="918" hidden="1">
      <c r="A918" s="191"/>
      <c r="B918" s="191"/>
      <c r="C918" s="191"/>
      <c r="D918" s="191"/>
      <c r="E918" s="191"/>
      <c r="F918" s="191"/>
      <c r="G918" s="2048"/>
      <c r="H918" s="2103"/>
      <c r="I918" s="2048"/>
      <c r="J918" s="2048"/>
      <c r="K918" s="191"/>
      <c r="L918" s="191"/>
      <c r="M918" s="191"/>
      <c r="N918" s="191"/>
    </row>
    <row r="919" hidden="1">
      <c r="A919" s="191"/>
      <c r="B919" s="191"/>
      <c r="C919" s="191"/>
      <c r="D919" s="191"/>
      <c r="E919" s="191"/>
      <c r="F919" s="191"/>
      <c r="G919" s="2048"/>
      <c r="H919" s="2103"/>
      <c r="I919" s="2048"/>
      <c r="J919" s="2048"/>
      <c r="K919" s="191"/>
      <c r="L919" s="191"/>
      <c r="M919" s="191"/>
      <c r="N919" s="191"/>
    </row>
    <row r="920" hidden="1">
      <c r="A920" s="191"/>
      <c r="B920" s="191"/>
      <c r="C920" s="191"/>
      <c r="D920" s="191"/>
      <c r="E920" s="191"/>
      <c r="F920" s="191"/>
      <c r="G920" s="2048"/>
      <c r="H920" s="2103"/>
      <c r="I920" s="2048"/>
      <c r="J920" s="2048"/>
      <c r="K920" s="191"/>
      <c r="L920" s="191"/>
      <c r="M920" s="191"/>
      <c r="N920" s="191"/>
    </row>
    <row r="921" hidden="1">
      <c r="A921" s="191"/>
      <c r="B921" s="191"/>
      <c r="C921" s="191"/>
      <c r="D921" s="191"/>
      <c r="E921" s="191"/>
      <c r="F921" s="191"/>
      <c r="G921" s="2048"/>
      <c r="H921" s="2103"/>
      <c r="I921" s="2048"/>
      <c r="J921" s="2048"/>
      <c r="K921" s="191"/>
      <c r="L921" s="191"/>
      <c r="M921" s="191"/>
      <c r="N921" s="191"/>
    </row>
    <row r="922" hidden="1">
      <c r="A922" s="191"/>
      <c r="B922" s="191"/>
      <c r="C922" s="191"/>
      <c r="D922" s="191"/>
      <c r="E922" s="191"/>
      <c r="F922" s="191"/>
      <c r="G922" s="2048"/>
      <c r="H922" s="2103"/>
      <c r="I922" s="2048"/>
      <c r="J922" s="2048"/>
      <c r="K922" s="191"/>
      <c r="L922" s="191"/>
      <c r="M922" s="191"/>
      <c r="N922" s="191"/>
    </row>
    <row r="923" hidden="1">
      <c r="A923" s="191"/>
      <c r="B923" s="191"/>
      <c r="C923" s="191"/>
      <c r="D923" s="191"/>
      <c r="E923" s="191"/>
      <c r="F923" s="191"/>
      <c r="G923" s="2048"/>
      <c r="H923" s="2103"/>
      <c r="I923" s="2048"/>
      <c r="J923" s="2048"/>
      <c r="K923" s="191"/>
      <c r="L923" s="191"/>
      <c r="M923" s="191"/>
      <c r="N923" s="191"/>
    </row>
    <row r="924" hidden="1">
      <c r="A924" s="191"/>
      <c r="B924" s="191"/>
      <c r="C924" s="191"/>
      <c r="D924" s="191"/>
      <c r="E924" s="191"/>
      <c r="F924" s="191"/>
      <c r="G924" s="2048"/>
      <c r="H924" s="2103"/>
      <c r="I924" s="2048"/>
      <c r="J924" s="2048"/>
      <c r="K924" s="191"/>
      <c r="L924" s="191"/>
      <c r="M924" s="191"/>
      <c r="N924" s="191"/>
    </row>
    <row r="925" hidden="1">
      <c r="A925" s="191"/>
      <c r="B925" s="191"/>
      <c r="C925" s="191"/>
      <c r="D925" s="191"/>
      <c r="E925" s="191"/>
      <c r="F925" s="191"/>
      <c r="G925" s="2048"/>
      <c r="H925" s="2103"/>
      <c r="I925" s="2048"/>
      <c r="J925" s="2048"/>
      <c r="K925" s="191"/>
      <c r="L925" s="191"/>
      <c r="M925" s="191"/>
      <c r="N925" s="191"/>
    </row>
    <row r="926" hidden="1">
      <c r="A926" s="191"/>
      <c r="B926" s="191"/>
      <c r="C926" s="191"/>
      <c r="D926" s="191"/>
      <c r="E926" s="191"/>
      <c r="F926" s="191"/>
      <c r="G926" s="2048"/>
      <c r="H926" s="2103"/>
      <c r="I926" s="2048"/>
      <c r="J926" s="2048"/>
      <c r="K926" s="191"/>
      <c r="L926" s="191"/>
      <c r="M926" s="191"/>
      <c r="N926" s="191"/>
    </row>
    <row r="927" hidden="1">
      <c r="A927" s="191"/>
      <c r="B927" s="191"/>
      <c r="C927" s="191"/>
      <c r="D927" s="191"/>
      <c r="E927" s="191"/>
      <c r="F927" s="191"/>
      <c r="G927" s="2048"/>
      <c r="H927" s="2103"/>
      <c r="I927" s="2048"/>
      <c r="J927" s="2048"/>
      <c r="K927" s="191"/>
      <c r="L927" s="191"/>
      <c r="M927" s="191"/>
      <c r="N927" s="191"/>
    </row>
    <row r="928" hidden="1">
      <c r="A928" s="191"/>
      <c r="B928" s="191"/>
      <c r="C928" s="191"/>
      <c r="D928" s="191"/>
      <c r="E928" s="191"/>
      <c r="F928" s="191"/>
      <c r="G928" s="2048"/>
      <c r="H928" s="2103"/>
      <c r="I928" s="2048"/>
      <c r="J928" s="2048"/>
      <c r="K928" s="191"/>
      <c r="L928" s="191"/>
      <c r="M928" s="191"/>
      <c r="N928" s="191"/>
    </row>
    <row r="929" hidden="1">
      <c r="A929" s="191"/>
      <c r="B929" s="191"/>
      <c r="C929" s="191"/>
      <c r="D929" s="191"/>
      <c r="E929" s="191"/>
      <c r="F929" s="191"/>
      <c r="G929" s="2048"/>
      <c r="H929" s="2103"/>
      <c r="I929" s="2048"/>
      <c r="J929" s="2048"/>
      <c r="K929" s="191"/>
      <c r="L929" s="191"/>
      <c r="M929" s="191"/>
      <c r="N929" s="191"/>
    </row>
    <row r="930" hidden="1">
      <c r="A930" s="191"/>
      <c r="B930" s="191"/>
      <c r="C930" s="191"/>
      <c r="D930" s="191"/>
      <c r="E930" s="191"/>
      <c r="F930" s="191"/>
      <c r="G930" s="2048"/>
      <c r="H930" s="2103"/>
      <c r="I930" s="2048"/>
      <c r="J930" s="2048"/>
      <c r="K930" s="191"/>
      <c r="L930" s="191"/>
      <c r="M930" s="191"/>
      <c r="N930" s="191"/>
    </row>
    <row r="931" hidden="1">
      <c r="A931" s="191"/>
      <c r="B931" s="191"/>
      <c r="C931" s="191"/>
      <c r="D931" s="191"/>
      <c r="E931" s="191"/>
      <c r="F931" s="191"/>
      <c r="G931" s="2048"/>
      <c r="H931" s="2103"/>
      <c r="I931" s="2048"/>
      <c r="J931" s="2048"/>
      <c r="K931" s="191"/>
      <c r="L931" s="191"/>
      <c r="M931" s="191"/>
      <c r="N931" s="191"/>
    </row>
    <row r="932" hidden="1">
      <c r="A932" s="191"/>
      <c r="B932" s="191"/>
      <c r="C932" s="191"/>
      <c r="D932" s="191"/>
      <c r="E932" s="191"/>
      <c r="F932" s="191"/>
      <c r="G932" s="2048"/>
      <c r="H932" s="2103"/>
      <c r="I932" s="2048"/>
      <c r="J932" s="2048"/>
      <c r="K932" s="191"/>
      <c r="L932" s="191"/>
      <c r="M932" s="191"/>
      <c r="N932" s="191"/>
    </row>
    <row r="933" hidden="1">
      <c r="A933" s="191"/>
      <c r="B933" s="191"/>
      <c r="C933" s="191"/>
      <c r="D933" s="191"/>
      <c r="E933" s="191"/>
      <c r="F933" s="191"/>
      <c r="G933" s="2048"/>
      <c r="H933" s="2103"/>
      <c r="I933" s="2048"/>
      <c r="J933" s="2048"/>
      <c r="K933" s="191"/>
      <c r="L933" s="191"/>
      <c r="M933" s="191"/>
      <c r="N933" s="191"/>
    </row>
    <row r="934" hidden="1">
      <c r="A934" s="191"/>
      <c r="B934" s="191"/>
      <c r="C934" s="191"/>
      <c r="D934" s="191"/>
      <c r="E934" s="191"/>
      <c r="F934" s="191"/>
      <c r="G934" s="2048"/>
      <c r="H934" s="2103"/>
      <c r="I934" s="2048"/>
      <c r="J934" s="2048"/>
      <c r="K934" s="191"/>
      <c r="L934" s="191"/>
      <c r="M934" s="191"/>
      <c r="N934" s="191"/>
    </row>
    <row r="935" hidden="1">
      <c r="A935" s="191"/>
      <c r="B935" s="191"/>
      <c r="C935" s="191"/>
      <c r="D935" s="191"/>
      <c r="E935" s="191"/>
      <c r="F935" s="191"/>
      <c r="G935" s="2048"/>
      <c r="H935" s="2103"/>
      <c r="I935" s="2048"/>
      <c r="J935" s="2048"/>
      <c r="K935" s="191"/>
      <c r="L935" s="191"/>
      <c r="M935" s="191"/>
      <c r="N935" s="191"/>
    </row>
    <row r="936" hidden="1">
      <c r="A936" s="191"/>
      <c r="B936" s="191"/>
      <c r="C936" s="191"/>
      <c r="D936" s="191"/>
      <c r="E936" s="191"/>
      <c r="F936" s="191"/>
      <c r="G936" s="2048"/>
      <c r="H936" s="2103"/>
      <c r="I936" s="2048"/>
      <c r="J936" s="2048"/>
      <c r="K936" s="191"/>
      <c r="L936" s="191"/>
      <c r="M936" s="191"/>
      <c r="N936" s="191"/>
    </row>
    <row r="937" hidden="1">
      <c r="A937" s="191"/>
      <c r="B937" s="191"/>
      <c r="C937" s="191"/>
      <c r="D937" s="191"/>
      <c r="E937" s="191"/>
      <c r="F937" s="191"/>
      <c r="G937" s="2048"/>
      <c r="H937" s="2103"/>
      <c r="I937" s="2048"/>
      <c r="J937" s="2048"/>
      <c r="K937" s="191"/>
      <c r="L937" s="191"/>
      <c r="M937" s="191"/>
      <c r="N937" s="191"/>
    </row>
    <row r="938" hidden="1">
      <c r="A938" s="191"/>
      <c r="B938" s="191"/>
      <c r="C938" s="191"/>
      <c r="D938" s="191"/>
      <c r="E938" s="191"/>
      <c r="F938" s="191"/>
      <c r="G938" s="2048"/>
      <c r="H938" s="2103"/>
      <c r="I938" s="2048"/>
      <c r="J938" s="2048"/>
      <c r="K938" s="191"/>
      <c r="L938" s="191"/>
      <c r="M938" s="191"/>
      <c r="N938" s="191"/>
    </row>
    <row r="939" hidden="1">
      <c r="A939" s="191"/>
      <c r="B939" s="191"/>
      <c r="C939" s="191"/>
      <c r="D939" s="191"/>
      <c r="E939" s="191"/>
      <c r="F939" s="191"/>
      <c r="G939" s="2048"/>
      <c r="H939" s="2103"/>
      <c r="I939" s="2048"/>
      <c r="J939" s="2048"/>
      <c r="K939" s="191"/>
      <c r="L939" s="191"/>
      <c r="M939" s="191"/>
      <c r="N939" s="191"/>
    </row>
    <row r="940" hidden="1">
      <c r="A940" s="191"/>
      <c r="B940" s="191"/>
      <c r="C940" s="191"/>
      <c r="D940" s="191"/>
      <c r="E940" s="191"/>
      <c r="F940" s="191"/>
      <c r="G940" s="2048"/>
      <c r="H940" s="2103"/>
      <c r="I940" s="2048"/>
      <c r="J940" s="2048"/>
      <c r="K940" s="191"/>
      <c r="L940" s="191"/>
      <c r="M940" s="191"/>
      <c r="N940" s="191"/>
    </row>
    <row r="941" hidden="1">
      <c r="A941" s="191"/>
      <c r="B941" s="191"/>
      <c r="C941" s="191"/>
      <c r="D941" s="191"/>
      <c r="E941" s="191"/>
      <c r="F941" s="191"/>
      <c r="G941" s="2048"/>
      <c r="H941" s="2103"/>
      <c r="I941" s="2048"/>
      <c r="J941" s="2048"/>
      <c r="K941" s="191"/>
      <c r="L941" s="191"/>
      <c r="M941" s="191"/>
      <c r="N941" s="191"/>
    </row>
    <row r="942" hidden="1">
      <c r="A942" s="191"/>
      <c r="B942" s="191"/>
      <c r="C942" s="191"/>
      <c r="D942" s="191"/>
      <c r="E942" s="191"/>
      <c r="F942" s="191"/>
      <c r="G942" s="2048"/>
      <c r="H942" s="2103"/>
      <c r="I942" s="2048"/>
      <c r="J942" s="2048"/>
      <c r="K942" s="191"/>
      <c r="L942" s="191"/>
      <c r="M942" s="191"/>
      <c r="N942" s="191"/>
    </row>
    <row r="943" hidden="1">
      <c r="A943" s="191"/>
      <c r="B943" s="191"/>
      <c r="C943" s="191"/>
      <c r="D943" s="191"/>
      <c r="E943" s="191"/>
      <c r="F943" s="191"/>
      <c r="G943" s="2048"/>
      <c r="H943" s="2103"/>
      <c r="I943" s="2048"/>
      <c r="J943" s="2048"/>
      <c r="K943" s="191"/>
      <c r="L943" s="191"/>
      <c r="M943" s="191"/>
      <c r="N943" s="191"/>
    </row>
    <row r="944" hidden="1">
      <c r="A944" s="191"/>
      <c r="B944" s="191"/>
      <c r="C944" s="191"/>
      <c r="D944" s="191"/>
      <c r="E944" s="191"/>
      <c r="F944" s="191"/>
      <c r="G944" s="2048"/>
      <c r="H944" s="2103"/>
      <c r="I944" s="2048"/>
      <c r="J944" s="2048"/>
      <c r="K944" s="191"/>
      <c r="L944" s="191"/>
      <c r="M944" s="191"/>
      <c r="N944" s="191"/>
    </row>
    <row r="945" hidden="1">
      <c r="A945" s="191"/>
      <c r="B945" s="191"/>
      <c r="C945" s="191"/>
      <c r="D945" s="191"/>
      <c r="E945" s="191"/>
      <c r="F945" s="191"/>
      <c r="G945" s="2048"/>
      <c r="H945" s="2103"/>
      <c r="I945" s="2048"/>
      <c r="J945" s="2048"/>
      <c r="K945" s="191"/>
      <c r="L945" s="191"/>
      <c r="M945" s="191"/>
      <c r="N945" s="191"/>
    </row>
    <row r="946" hidden="1">
      <c r="A946" s="191"/>
      <c r="B946" s="191"/>
      <c r="C946" s="191"/>
      <c r="D946" s="191"/>
      <c r="E946" s="191"/>
      <c r="F946" s="191"/>
      <c r="G946" s="2048"/>
      <c r="H946" s="2103"/>
      <c r="I946" s="2048"/>
      <c r="J946" s="2048"/>
      <c r="K946" s="191"/>
      <c r="L946" s="191"/>
      <c r="M946" s="191"/>
      <c r="N946" s="191"/>
    </row>
    <row r="947" hidden="1">
      <c r="A947" s="191"/>
      <c r="B947" s="191"/>
      <c r="C947" s="191"/>
      <c r="D947" s="191"/>
      <c r="E947" s="191"/>
      <c r="F947" s="191"/>
      <c r="G947" s="2048"/>
      <c r="H947" s="2103"/>
      <c r="I947" s="2048"/>
      <c r="J947" s="2048"/>
      <c r="K947" s="191"/>
      <c r="L947" s="191"/>
      <c r="M947" s="191"/>
      <c r="N947" s="191"/>
    </row>
    <row r="948" hidden="1">
      <c r="A948" s="191"/>
      <c r="B948" s="191"/>
      <c r="C948" s="191"/>
      <c r="D948" s="191"/>
      <c r="E948" s="191"/>
      <c r="F948" s="191"/>
      <c r="G948" s="2048"/>
      <c r="H948" s="2103"/>
      <c r="I948" s="2048"/>
      <c r="J948" s="2048"/>
      <c r="K948" s="191"/>
      <c r="L948" s="191"/>
      <c r="M948" s="191"/>
      <c r="N948" s="191"/>
    </row>
    <row r="949" hidden="1">
      <c r="A949" s="191"/>
      <c r="B949" s="191"/>
      <c r="C949" s="191"/>
      <c r="D949" s="191"/>
      <c r="E949" s="191"/>
      <c r="F949" s="191"/>
      <c r="G949" s="2048"/>
      <c r="H949" s="2103"/>
      <c r="I949" s="2048"/>
      <c r="J949" s="2048"/>
      <c r="K949" s="191"/>
      <c r="L949" s="191"/>
      <c r="M949" s="191"/>
      <c r="N949" s="191"/>
    </row>
    <row r="950" hidden="1">
      <c r="A950" s="191"/>
      <c r="B950" s="191"/>
      <c r="C950" s="191"/>
      <c r="D950" s="191"/>
      <c r="E950" s="191"/>
      <c r="F950" s="191"/>
      <c r="G950" s="2048"/>
      <c r="H950" s="2103"/>
      <c r="I950" s="2048"/>
      <c r="J950" s="2048"/>
      <c r="K950" s="191"/>
      <c r="L950" s="191"/>
      <c r="M950" s="191"/>
      <c r="N950" s="191"/>
    </row>
    <row r="951" hidden="1">
      <c r="A951" s="191"/>
      <c r="B951" s="191"/>
      <c r="C951" s="191"/>
      <c r="D951" s="191"/>
      <c r="E951" s="191"/>
      <c r="F951" s="191"/>
      <c r="G951" s="2048"/>
      <c r="H951" s="2103"/>
      <c r="I951" s="2048"/>
      <c r="J951" s="2048"/>
      <c r="K951" s="191"/>
      <c r="L951" s="191"/>
      <c r="M951" s="191"/>
      <c r="N951" s="191"/>
    </row>
    <row r="952" hidden="1">
      <c r="A952" s="191"/>
      <c r="B952" s="191"/>
      <c r="C952" s="191"/>
      <c r="D952" s="191"/>
      <c r="E952" s="191"/>
      <c r="F952" s="191"/>
      <c r="G952" s="2048"/>
      <c r="H952" s="2103"/>
      <c r="I952" s="2048"/>
      <c r="J952" s="2048"/>
      <c r="K952" s="191"/>
      <c r="L952" s="191"/>
      <c r="M952" s="191"/>
      <c r="N952" s="191"/>
    </row>
    <row r="953" hidden="1">
      <c r="A953" s="191"/>
      <c r="B953" s="191"/>
      <c r="C953" s="191"/>
      <c r="D953" s="191"/>
      <c r="E953" s="191"/>
      <c r="F953" s="191"/>
      <c r="G953" s="2048"/>
      <c r="H953" s="2103"/>
      <c r="I953" s="2048"/>
      <c r="J953" s="2048"/>
      <c r="K953" s="191"/>
      <c r="L953" s="191"/>
      <c r="M953" s="191"/>
      <c r="N953" s="191"/>
    </row>
    <row r="954" hidden="1">
      <c r="A954" s="191"/>
      <c r="B954" s="191"/>
      <c r="C954" s="191"/>
      <c r="D954" s="191"/>
      <c r="E954" s="191"/>
      <c r="F954" s="191"/>
      <c r="G954" s="2048"/>
      <c r="H954" s="2103"/>
      <c r="I954" s="2048"/>
      <c r="J954" s="2048"/>
      <c r="K954" s="191"/>
      <c r="L954" s="191"/>
      <c r="M954" s="191"/>
      <c r="N954" s="191"/>
    </row>
    <row r="955" hidden="1">
      <c r="A955" s="191"/>
      <c r="B955" s="191"/>
      <c r="C955" s="191"/>
      <c r="D955" s="191"/>
      <c r="E955" s="191"/>
      <c r="F955" s="191"/>
      <c r="G955" s="2048"/>
      <c r="H955" s="2103"/>
      <c r="I955" s="2048"/>
      <c r="J955" s="2048"/>
      <c r="K955" s="191"/>
      <c r="L955" s="191"/>
      <c r="M955" s="191"/>
      <c r="N955" s="191"/>
    </row>
    <row r="956" hidden="1">
      <c r="A956" s="191"/>
      <c r="B956" s="191"/>
      <c r="C956" s="191"/>
      <c r="D956" s="191"/>
      <c r="E956" s="191"/>
      <c r="F956" s="191"/>
      <c r="G956" s="2048"/>
      <c r="H956" s="2103"/>
      <c r="I956" s="2048"/>
      <c r="J956" s="2048"/>
      <c r="K956" s="191"/>
      <c r="L956" s="191"/>
      <c r="M956" s="191"/>
      <c r="N956" s="191"/>
    </row>
    <row r="957" hidden="1">
      <c r="A957" s="191"/>
      <c r="B957" s="191"/>
      <c r="C957" s="191"/>
      <c r="D957" s="191"/>
      <c r="E957" s="191"/>
      <c r="F957" s="191"/>
      <c r="G957" s="2048"/>
      <c r="H957" s="2103"/>
      <c r="I957" s="2048"/>
      <c r="J957" s="2048"/>
      <c r="K957" s="191"/>
      <c r="L957" s="191"/>
      <c r="M957" s="191"/>
      <c r="N957" s="191"/>
    </row>
    <row r="958" hidden="1">
      <c r="A958" s="191"/>
      <c r="B958" s="191"/>
      <c r="C958" s="191"/>
      <c r="D958" s="191"/>
      <c r="E958" s="191"/>
      <c r="F958" s="191"/>
      <c r="G958" s="2048"/>
      <c r="H958" s="2103"/>
      <c r="I958" s="2048"/>
      <c r="J958" s="2048"/>
      <c r="K958" s="191"/>
      <c r="L958" s="191"/>
      <c r="M958" s="191"/>
      <c r="N958" s="191"/>
    </row>
    <row r="959" hidden="1">
      <c r="A959" s="191"/>
      <c r="B959" s="191"/>
      <c r="C959" s="191"/>
      <c r="D959" s="191"/>
      <c r="E959" s="191"/>
      <c r="F959" s="191"/>
      <c r="G959" s="2048"/>
      <c r="H959" s="2103"/>
      <c r="I959" s="2048"/>
      <c r="J959" s="2048"/>
      <c r="K959" s="191"/>
      <c r="L959" s="191"/>
      <c r="M959" s="191"/>
      <c r="N959" s="191"/>
    </row>
    <row r="960" hidden="1">
      <c r="A960" s="191"/>
      <c r="B960" s="191"/>
      <c r="C960" s="191"/>
      <c r="D960" s="191"/>
      <c r="E960" s="191"/>
      <c r="F960" s="191"/>
      <c r="G960" s="2048"/>
      <c r="H960" s="2103"/>
      <c r="I960" s="2048"/>
      <c r="J960" s="2048"/>
      <c r="K960" s="191"/>
      <c r="L960" s="191"/>
      <c r="M960" s="191"/>
      <c r="N960" s="191"/>
    </row>
    <row r="961" hidden="1">
      <c r="A961" s="191"/>
      <c r="B961" s="191"/>
      <c r="C961" s="191"/>
      <c r="D961" s="191"/>
      <c r="E961" s="191"/>
      <c r="F961" s="191"/>
      <c r="G961" s="2048"/>
      <c r="H961" s="2103"/>
      <c r="I961" s="2048"/>
      <c r="J961" s="2048"/>
      <c r="K961" s="191"/>
      <c r="L961" s="191"/>
      <c r="M961" s="191"/>
      <c r="N961" s="191"/>
    </row>
    <row r="962" hidden="1">
      <c r="A962" s="191"/>
      <c r="B962" s="191"/>
      <c r="C962" s="191"/>
      <c r="D962" s="191"/>
      <c r="E962" s="191"/>
      <c r="F962" s="191"/>
      <c r="G962" s="2048"/>
      <c r="H962" s="2103"/>
      <c r="I962" s="2048"/>
      <c r="J962" s="2048"/>
      <c r="K962" s="191"/>
      <c r="L962" s="191"/>
      <c r="M962" s="191"/>
      <c r="N962" s="191"/>
    </row>
    <row r="963" hidden="1">
      <c r="A963" s="191"/>
      <c r="B963" s="191"/>
      <c r="C963" s="191"/>
      <c r="D963" s="191"/>
      <c r="E963" s="191"/>
      <c r="F963" s="191"/>
      <c r="G963" s="2048"/>
      <c r="H963" s="2103"/>
      <c r="I963" s="2048"/>
      <c r="J963" s="2048"/>
      <c r="K963" s="191"/>
      <c r="L963" s="191"/>
      <c r="M963" s="191"/>
      <c r="N963" s="191"/>
    </row>
    <row r="964" hidden="1">
      <c r="A964" s="191"/>
      <c r="B964" s="191"/>
      <c r="C964" s="191"/>
      <c r="D964" s="191"/>
      <c r="E964" s="191"/>
      <c r="F964" s="191"/>
      <c r="G964" s="2048"/>
      <c r="H964" s="2103"/>
      <c r="I964" s="2048"/>
      <c r="J964" s="2048"/>
      <c r="K964" s="191"/>
      <c r="L964" s="191"/>
      <c r="M964" s="191"/>
      <c r="N964" s="191"/>
    </row>
    <row r="965" hidden="1">
      <c r="A965" s="191"/>
      <c r="B965" s="191"/>
      <c r="C965" s="191"/>
      <c r="D965" s="191"/>
      <c r="E965" s="191"/>
      <c r="F965" s="191"/>
      <c r="G965" s="2048"/>
      <c r="H965" s="2103"/>
      <c r="I965" s="2048"/>
      <c r="J965" s="2048"/>
      <c r="K965" s="191"/>
      <c r="L965" s="191"/>
      <c r="M965" s="191"/>
      <c r="N965" s="191"/>
    </row>
    <row r="966" hidden="1">
      <c r="A966" s="191"/>
      <c r="B966" s="191"/>
      <c r="C966" s="191"/>
      <c r="D966" s="191"/>
      <c r="E966" s="191"/>
      <c r="F966" s="191"/>
      <c r="G966" s="2048"/>
      <c r="H966" s="2103"/>
      <c r="I966" s="2048"/>
      <c r="J966" s="2048"/>
      <c r="K966" s="191"/>
      <c r="L966" s="191"/>
      <c r="M966" s="191"/>
      <c r="N966" s="191"/>
    </row>
    <row r="967" hidden="1">
      <c r="A967" s="191"/>
      <c r="B967" s="191"/>
      <c r="C967" s="191"/>
      <c r="D967" s="191"/>
      <c r="E967" s="191"/>
      <c r="F967" s="191"/>
      <c r="G967" s="2048"/>
      <c r="H967" s="2103"/>
      <c r="I967" s="2048"/>
      <c r="J967" s="2048"/>
      <c r="K967" s="191"/>
      <c r="L967" s="191"/>
      <c r="M967" s="191"/>
      <c r="N967" s="191"/>
    </row>
    <row r="968" hidden="1">
      <c r="A968" s="191"/>
      <c r="B968" s="191"/>
      <c r="C968" s="191"/>
      <c r="D968" s="191"/>
      <c r="E968" s="191"/>
      <c r="F968" s="191"/>
      <c r="G968" s="2048"/>
      <c r="H968" s="2103"/>
      <c r="I968" s="2048"/>
      <c r="J968" s="2048"/>
      <c r="K968" s="191"/>
      <c r="L968" s="191"/>
      <c r="M968" s="191"/>
      <c r="N968" s="191"/>
    </row>
    <row r="969" hidden="1">
      <c r="A969" s="191"/>
      <c r="B969" s="191"/>
      <c r="C969" s="191"/>
      <c r="D969" s="191"/>
      <c r="E969" s="191"/>
      <c r="F969" s="191"/>
      <c r="G969" s="2048"/>
      <c r="H969" s="2103"/>
      <c r="I969" s="2048"/>
      <c r="J969" s="2048"/>
      <c r="K969" s="191"/>
      <c r="L969" s="191"/>
      <c r="M969" s="191"/>
      <c r="N969" s="191"/>
    </row>
    <row r="970" hidden="1">
      <c r="A970" s="191"/>
      <c r="B970" s="191"/>
      <c r="C970" s="191"/>
      <c r="D970" s="191"/>
      <c r="E970" s="191"/>
      <c r="F970" s="191"/>
      <c r="G970" s="2048"/>
      <c r="H970" s="2103"/>
      <c r="I970" s="2048"/>
      <c r="J970" s="2048"/>
      <c r="K970" s="191"/>
      <c r="L970" s="191"/>
      <c r="M970" s="191"/>
      <c r="N970" s="191"/>
    </row>
    <row r="971" hidden="1">
      <c r="A971" s="191"/>
      <c r="B971" s="191"/>
      <c r="C971" s="191"/>
      <c r="D971" s="191"/>
      <c r="E971" s="191"/>
      <c r="F971" s="191"/>
      <c r="G971" s="2048"/>
      <c r="H971" s="2103"/>
      <c r="I971" s="2048"/>
      <c r="J971" s="2048"/>
      <c r="K971" s="191"/>
      <c r="L971" s="191"/>
      <c r="M971" s="191"/>
      <c r="N971" s="191"/>
    </row>
    <row r="972" hidden="1">
      <c r="A972" s="191"/>
      <c r="B972" s="191"/>
      <c r="C972" s="191"/>
      <c r="D972" s="191"/>
      <c r="E972" s="191"/>
      <c r="F972" s="191"/>
      <c r="G972" s="2048"/>
      <c r="H972" s="2103"/>
      <c r="I972" s="2048"/>
      <c r="J972" s="2048"/>
      <c r="K972" s="191"/>
      <c r="L972" s="191"/>
      <c r="M972" s="191"/>
      <c r="N972" s="191"/>
    </row>
    <row r="973" hidden="1">
      <c r="A973" s="191"/>
      <c r="B973" s="191"/>
      <c r="C973" s="191"/>
      <c r="D973" s="191"/>
      <c r="E973" s="191"/>
      <c r="F973" s="191"/>
      <c r="G973" s="2048"/>
      <c r="H973" s="2103"/>
      <c r="I973" s="2048"/>
      <c r="J973" s="2048"/>
      <c r="K973" s="191"/>
      <c r="L973" s="191"/>
      <c r="M973" s="191"/>
      <c r="N973" s="191"/>
    </row>
    <row r="974" hidden="1">
      <c r="A974" s="191"/>
      <c r="B974" s="191"/>
      <c r="C974" s="191"/>
      <c r="D974" s="191"/>
      <c r="E974" s="191"/>
      <c r="F974" s="191"/>
      <c r="G974" s="2048"/>
      <c r="H974" s="2103"/>
      <c r="I974" s="2048"/>
      <c r="J974" s="2048"/>
      <c r="K974" s="191"/>
      <c r="L974" s="191"/>
      <c r="M974" s="191"/>
      <c r="N974" s="191"/>
    </row>
    <row r="975" hidden="1">
      <c r="A975" s="191"/>
      <c r="B975" s="191"/>
      <c r="C975" s="191"/>
      <c r="D975" s="191"/>
      <c r="E975" s="191"/>
      <c r="F975" s="191"/>
      <c r="G975" s="2048"/>
      <c r="H975" s="2103"/>
      <c r="I975" s="2048"/>
      <c r="J975" s="2048"/>
      <c r="K975" s="191"/>
      <c r="L975" s="191"/>
      <c r="M975" s="191"/>
      <c r="N975" s="191"/>
    </row>
    <row r="976" hidden="1">
      <c r="A976" s="191"/>
      <c r="B976" s="191"/>
      <c r="C976" s="191"/>
      <c r="D976" s="191"/>
      <c r="E976" s="191"/>
      <c r="F976" s="191"/>
      <c r="G976" s="2048"/>
      <c r="H976" s="2103"/>
      <c r="I976" s="2048"/>
      <c r="J976" s="2048"/>
      <c r="K976" s="191"/>
      <c r="L976" s="191"/>
      <c r="M976" s="191"/>
      <c r="N976" s="191"/>
    </row>
    <row r="977" hidden="1">
      <c r="A977" s="191"/>
      <c r="B977" s="191"/>
      <c r="C977" s="191"/>
      <c r="D977" s="191"/>
      <c r="E977" s="191"/>
      <c r="F977" s="191"/>
      <c r="G977" s="2048"/>
      <c r="H977" s="2103"/>
      <c r="I977" s="2048"/>
      <c r="J977" s="2048"/>
      <c r="K977" s="191"/>
      <c r="L977" s="191"/>
      <c r="M977" s="191"/>
      <c r="N977" s="191"/>
    </row>
    <row r="978" hidden="1">
      <c r="A978" s="191"/>
      <c r="B978" s="191"/>
      <c r="C978" s="191"/>
      <c r="D978" s="191"/>
      <c r="E978" s="191"/>
      <c r="F978" s="191"/>
      <c r="G978" s="2048"/>
      <c r="H978" s="2103"/>
      <c r="I978" s="2048"/>
      <c r="J978" s="2048"/>
      <c r="K978" s="191"/>
      <c r="L978" s="191"/>
      <c r="M978" s="191"/>
      <c r="N978" s="191"/>
    </row>
    <row r="979" hidden="1">
      <c r="A979" s="191"/>
      <c r="B979" s="191"/>
      <c r="C979" s="191"/>
      <c r="D979" s="191"/>
      <c r="E979" s="191"/>
      <c r="F979" s="191"/>
      <c r="G979" s="2048"/>
      <c r="H979" s="2103"/>
      <c r="I979" s="2048"/>
      <c r="J979" s="2048"/>
      <c r="K979" s="191"/>
      <c r="L979" s="191"/>
      <c r="M979" s="191"/>
      <c r="N979" s="191"/>
    </row>
    <row r="980" hidden="1">
      <c r="A980" s="191"/>
      <c r="B980" s="191"/>
      <c r="C980" s="191"/>
      <c r="D980" s="191"/>
      <c r="E980" s="191"/>
      <c r="F980" s="191"/>
      <c r="G980" s="2048"/>
      <c r="H980" s="2103"/>
      <c r="I980" s="2048"/>
      <c r="J980" s="2048"/>
      <c r="K980" s="191"/>
      <c r="L980" s="191"/>
      <c r="M980" s="191"/>
      <c r="N980" s="191"/>
    </row>
    <row r="981" hidden="1">
      <c r="A981" s="191"/>
      <c r="B981" s="191"/>
      <c r="C981" s="191"/>
      <c r="D981" s="191"/>
      <c r="E981" s="191"/>
      <c r="F981" s="191"/>
      <c r="G981" s="2048"/>
      <c r="H981" s="2103"/>
      <c r="I981" s="2048"/>
      <c r="J981" s="2048"/>
      <c r="K981" s="191"/>
      <c r="L981" s="191"/>
      <c r="M981" s="191"/>
      <c r="N981" s="191"/>
    </row>
    <row r="982" hidden="1">
      <c r="A982" s="191"/>
      <c r="B982" s="191"/>
      <c r="C982" s="191"/>
      <c r="D982" s="191"/>
      <c r="E982" s="191"/>
      <c r="F982" s="191"/>
      <c r="G982" s="2048"/>
      <c r="H982" s="2103"/>
      <c r="I982" s="2048"/>
      <c r="J982" s="2048"/>
      <c r="K982" s="191"/>
      <c r="L982" s="191"/>
      <c r="M982" s="191"/>
      <c r="N982" s="191"/>
    </row>
    <row r="983" hidden="1">
      <c r="A983" s="191"/>
      <c r="B983" s="191"/>
      <c r="C983" s="191"/>
      <c r="D983" s="191"/>
      <c r="E983" s="191"/>
      <c r="F983" s="191"/>
      <c r="G983" s="2048"/>
      <c r="H983" s="2103"/>
      <c r="I983" s="2048"/>
      <c r="J983" s="2048"/>
      <c r="K983" s="191"/>
      <c r="L983" s="191"/>
      <c r="M983" s="191"/>
      <c r="N983" s="191"/>
    </row>
    <row r="984" hidden="1">
      <c r="A984" s="191"/>
      <c r="B984" s="191"/>
      <c r="C984" s="191"/>
      <c r="D984" s="191"/>
      <c r="E984" s="191"/>
      <c r="F984" s="191"/>
      <c r="G984" s="2048"/>
      <c r="H984" s="2103"/>
      <c r="I984" s="2048"/>
      <c r="J984" s="2048"/>
      <c r="K984" s="191"/>
      <c r="L984" s="191"/>
      <c r="M984" s="191"/>
      <c r="N984" s="191"/>
    </row>
    <row r="985" hidden="1">
      <c r="A985" s="191"/>
      <c r="B985" s="191"/>
      <c r="C985" s="191"/>
      <c r="D985" s="191"/>
      <c r="E985" s="191"/>
      <c r="F985" s="191"/>
      <c r="G985" s="2048"/>
      <c r="H985" s="2103"/>
      <c r="I985" s="2048"/>
      <c r="J985" s="2048"/>
      <c r="K985" s="191"/>
      <c r="L985" s="191"/>
      <c r="M985" s="191"/>
      <c r="N985" s="191"/>
    </row>
    <row r="986" hidden="1">
      <c r="A986" s="191"/>
      <c r="B986" s="191"/>
      <c r="C986" s="191"/>
      <c r="D986" s="191"/>
      <c r="E986" s="191"/>
      <c r="F986" s="191"/>
      <c r="G986" s="2048"/>
      <c r="H986" s="2103"/>
      <c r="I986" s="2048"/>
      <c r="J986" s="2048"/>
      <c r="K986" s="191"/>
      <c r="L986" s="191"/>
      <c r="M986" s="191"/>
      <c r="N986" s="191"/>
    </row>
    <row r="987" hidden="1">
      <c r="A987" s="191"/>
      <c r="B987" s="191"/>
      <c r="C987" s="191"/>
      <c r="D987" s="191"/>
      <c r="E987" s="191"/>
      <c r="F987" s="191"/>
      <c r="G987" s="2048"/>
      <c r="H987" s="2103"/>
      <c r="I987" s="2048"/>
      <c r="J987" s="2048"/>
      <c r="K987" s="191"/>
      <c r="L987" s="191"/>
      <c r="M987" s="191"/>
      <c r="N987" s="191"/>
    </row>
    <row r="988" hidden="1">
      <c r="A988" s="191"/>
      <c r="B988" s="191"/>
      <c r="C988" s="191"/>
      <c r="D988" s="191"/>
      <c r="E988" s="191"/>
      <c r="F988" s="191"/>
      <c r="G988" s="2048"/>
      <c r="H988" s="2103"/>
      <c r="I988" s="2048"/>
      <c r="J988" s="2048"/>
      <c r="K988" s="191"/>
      <c r="L988" s="191"/>
      <c r="M988" s="191"/>
      <c r="N988" s="191"/>
    </row>
    <row r="989" hidden="1">
      <c r="A989" s="191"/>
      <c r="B989" s="191"/>
      <c r="C989" s="191"/>
      <c r="D989" s="191"/>
      <c r="E989" s="191"/>
      <c r="F989" s="191"/>
      <c r="G989" s="2048"/>
      <c r="H989" s="2103"/>
      <c r="I989" s="2048"/>
      <c r="J989" s="2048"/>
      <c r="K989" s="191"/>
      <c r="L989" s="191"/>
      <c r="M989" s="191"/>
      <c r="N989" s="191"/>
    </row>
    <row r="990" hidden="1">
      <c r="A990" s="191"/>
      <c r="B990" s="191"/>
      <c r="C990" s="191"/>
      <c r="D990" s="191"/>
      <c r="E990" s="191"/>
      <c r="F990" s="191"/>
      <c r="G990" s="2048"/>
      <c r="H990" s="2103"/>
      <c r="I990" s="2048"/>
      <c r="J990" s="2048"/>
      <c r="K990" s="191"/>
      <c r="L990" s="191"/>
      <c r="M990" s="191"/>
      <c r="N990" s="191"/>
    </row>
    <row r="991" hidden="1">
      <c r="A991" s="191"/>
      <c r="B991" s="191"/>
      <c r="C991" s="191"/>
      <c r="D991" s="191"/>
      <c r="E991" s="191"/>
      <c r="F991" s="191"/>
      <c r="G991" s="2048"/>
      <c r="H991" s="2103"/>
      <c r="I991" s="2048"/>
      <c r="J991" s="2048"/>
      <c r="K991" s="191"/>
      <c r="L991" s="191"/>
      <c r="M991" s="191"/>
      <c r="N991" s="191"/>
    </row>
    <row r="992" hidden="1">
      <c r="A992" s="191"/>
      <c r="B992" s="191"/>
      <c r="C992" s="191"/>
      <c r="D992" s="191"/>
      <c r="E992" s="191"/>
      <c r="F992" s="191"/>
      <c r="G992" s="2048"/>
      <c r="H992" s="2103"/>
      <c r="I992" s="2048"/>
      <c r="J992" s="2048"/>
      <c r="K992" s="191"/>
      <c r="L992" s="191"/>
      <c r="M992" s="191"/>
      <c r="N992" s="191"/>
    </row>
    <row r="993" hidden="1">
      <c r="A993" s="191"/>
      <c r="B993" s="191"/>
      <c r="C993" s="191"/>
      <c r="D993" s="191"/>
      <c r="E993" s="191"/>
      <c r="F993" s="191"/>
      <c r="G993" s="2048"/>
      <c r="H993" s="2103"/>
      <c r="I993" s="2048"/>
      <c r="J993" s="2048"/>
      <c r="K993" s="191"/>
      <c r="L993" s="191"/>
      <c r="M993" s="191"/>
      <c r="N993" s="191"/>
    </row>
    <row r="994" hidden="1">
      <c r="A994" s="191"/>
      <c r="B994" s="191"/>
      <c r="C994" s="191"/>
      <c r="D994" s="191"/>
      <c r="E994" s="191"/>
      <c r="F994" s="191"/>
      <c r="G994" s="2048"/>
      <c r="H994" s="2103"/>
      <c r="I994" s="2048"/>
      <c r="J994" s="2048"/>
      <c r="K994" s="191"/>
      <c r="L994" s="191"/>
      <c r="M994" s="191"/>
      <c r="N994" s="191"/>
    </row>
    <row r="995" hidden="1">
      <c r="A995" s="191"/>
      <c r="B995" s="191"/>
      <c r="C995" s="191"/>
      <c r="D995" s="191"/>
      <c r="E995" s="191"/>
      <c r="F995" s="191"/>
      <c r="G995" s="2048"/>
      <c r="H995" s="2103"/>
      <c r="I995" s="2048"/>
      <c r="J995" s="2048"/>
      <c r="K995" s="191"/>
      <c r="L995" s="191"/>
      <c r="M995" s="191"/>
      <c r="N995" s="191"/>
    </row>
    <row r="996" hidden="1">
      <c r="A996" s="191"/>
      <c r="B996" s="191"/>
      <c r="C996" s="191"/>
      <c r="D996" s="191"/>
      <c r="E996" s="191"/>
      <c r="F996" s="191"/>
      <c r="G996" s="2048"/>
      <c r="H996" s="2103"/>
      <c r="I996" s="2048"/>
      <c r="J996" s="2048"/>
      <c r="K996" s="191"/>
      <c r="L996" s="191"/>
      <c r="M996" s="191"/>
      <c r="N996" s="191"/>
    </row>
    <row r="997" hidden="1">
      <c r="A997" s="191"/>
      <c r="B997" s="191"/>
      <c r="C997" s="191"/>
      <c r="D997" s="191"/>
      <c r="E997" s="191"/>
      <c r="F997" s="191"/>
      <c r="G997" s="2048"/>
      <c r="H997" s="2103"/>
      <c r="I997" s="2048"/>
      <c r="J997" s="2048"/>
      <c r="K997" s="191"/>
      <c r="L997" s="191"/>
      <c r="M997" s="191"/>
      <c r="N997" s="191"/>
    </row>
    <row r="998" hidden="1">
      <c r="A998" s="191"/>
      <c r="B998" s="191"/>
      <c r="C998" s="191"/>
      <c r="D998" s="191"/>
      <c r="E998" s="191"/>
      <c r="F998" s="191"/>
      <c r="G998" s="2048"/>
      <c r="H998" s="2103"/>
      <c r="I998" s="2048"/>
      <c r="J998" s="2048"/>
      <c r="K998" s="191"/>
      <c r="L998" s="191"/>
      <c r="M998" s="191"/>
      <c r="N998" s="191"/>
    </row>
    <row r="999" hidden="1">
      <c r="A999" s="191"/>
      <c r="B999" s="191"/>
      <c r="C999" s="191"/>
      <c r="D999" s="191"/>
      <c r="E999" s="191"/>
      <c r="F999" s="191"/>
      <c r="G999" s="2048"/>
      <c r="H999" s="2103"/>
      <c r="I999" s="2048"/>
      <c r="J999" s="2048"/>
      <c r="K999" s="191"/>
      <c r="L999" s="191"/>
      <c r="M999" s="191"/>
      <c r="N999" s="191"/>
    </row>
    <row r="1000" hidden="1">
      <c r="A1000" s="191"/>
      <c r="B1000" s="191"/>
      <c r="C1000" s="191"/>
      <c r="D1000" s="191"/>
      <c r="E1000" s="191"/>
      <c r="F1000" s="191"/>
      <c r="G1000" s="2048"/>
      <c r="H1000" s="2103"/>
      <c r="I1000" s="2048"/>
      <c r="J1000" s="2048"/>
      <c r="K1000" s="191"/>
      <c r="L1000" s="191"/>
      <c r="M1000" s="191"/>
      <c r="N1000" s="191"/>
    </row>
    <row r="1001" hidden="1">
      <c r="A1001" s="191"/>
      <c r="B1001" s="191"/>
      <c r="C1001" s="191"/>
      <c r="D1001" s="191"/>
      <c r="E1001" s="191"/>
      <c r="F1001" s="191"/>
      <c r="G1001" s="2048"/>
      <c r="H1001" s="2103"/>
      <c r="I1001" s="2048"/>
      <c r="J1001" s="2048"/>
      <c r="K1001" s="191"/>
      <c r="L1001" s="191"/>
      <c r="M1001" s="191"/>
      <c r="N1001" s="191"/>
    </row>
    <row r="1002" hidden="1">
      <c r="A1002" s="191"/>
      <c r="B1002" s="191"/>
      <c r="C1002" s="191"/>
      <c r="D1002" s="191"/>
      <c r="E1002" s="191"/>
      <c r="F1002" s="191"/>
      <c r="G1002" s="2048"/>
      <c r="H1002" s="2103"/>
      <c r="I1002" s="2048"/>
      <c r="J1002" s="2048"/>
      <c r="K1002" s="191"/>
      <c r="L1002" s="191"/>
      <c r="M1002" s="191"/>
      <c r="N1002" s="191"/>
    </row>
    <row r="1003" hidden="1">
      <c r="A1003" s="191"/>
      <c r="B1003" s="191"/>
      <c r="C1003" s="191"/>
      <c r="D1003" s="191"/>
      <c r="E1003" s="191"/>
      <c r="F1003" s="191"/>
      <c r="G1003" s="2048"/>
      <c r="H1003" s="2103"/>
      <c r="I1003" s="2048"/>
      <c r="J1003" s="2048"/>
      <c r="K1003" s="191"/>
      <c r="L1003" s="191"/>
      <c r="M1003" s="191"/>
      <c r="N1003" s="191"/>
    </row>
    <row r="1004" hidden="1">
      <c r="A1004" s="191"/>
      <c r="B1004" s="191"/>
      <c r="C1004" s="191"/>
      <c r="D1004" s="191"/>
      <c r="E1004" s="191"/>
      <c r="F1004" s="191"/>
      <c r="G1004" s="2048"/>
      <c r="H1004" s="2103"/>
      <c r="I1004" s="2048"/>
      <c r="J1004" s="2048"/>
      <c r="K1004" s="191"/>
      <c r="L1004" s="191"/>
      <c r="M1004" s="191"/>
      <c r="N1004" s="191"/>
    </row>
    <row r="1005" hidden="1">
      <c r="A1005" s="191"/>
      <c r="B1005" s="191"/>
      <c r="C1005" s="191"/>
      <c r="D1005" s="191"/>
      <c r="E1005" s="191"/>
      <c r="F1005" s="191"/>
      <c r="G1005" s="2048"/>
      <c r="H1005" s="2103"/>
      <c r="I1005" s="2048"/>
      <c r="J1005" s="2048"/>
      <c r="K1005" s="191"/>
      <c r="L1005" s="191"/>
      <c r="M1005" s="191"/>
      <c r="N1005" s="191"/>
    </row>
    <row r="1006" hidden="1">
      <c r="A1006" s="191"/>
      <c r="B1006" s="191"/>
      <c r="C1006" s="191"/>
      <c r="D1006" s="191"/>
      <c r="E1006" s="191"/>
      <c r="F1006" s="191"/>
      <c r="G1006" s="2048"/>
      <c r="H1006" s="2103"/>
      <c r="I1006" s="2048"/>
      <c r="J1006" s="2048"/>
      <c r="K1006" s="191"/>
      <c r="L1006" s="191"/>
      <c r="M1006" s="191"/>
      <c r="N1006" s="191"/>
    </row>
    <row r="1007" hidden="1">
      <c r="A1007" s="191"/>
      <c r="B1007" s="191"/>
      <c r="C1007" s="191"/>
      <c r="D1007" s="191"/>
      <c r="E1007" s="191"/>
      <c r="F1007" s="191"/>
      <c r="G1007" s="2048"/>
      <c r="H1007" s="2103"/>
      <c r="I1007" s="2048"/>
      <c r="J1007" s="2048"/>
      <c r="K1007" s="191"/>
      <c r="L1007" s="191"/>
      <c r="M1007" s="191"/>
      <c r="N1007" s="191"/>
    </row>
    <row r="1008" hidden="1">
      <c r="A1008" s="191"/>
      <c r="B1008" s="191"/>
      <c r="C1008" s="191"/>
      <c r="D1008" s="191"/>
      <c r="E1008" s="191"/>
      <c r="F1008" s="191"/>
      <c r="G1008" s="2048"/>
      <c r="H1008" s="2103"/>
      <c r="I1008" s="2048"/>
      <c r="J1008" s="2048"/>
      <c r="K1008" s="191"/>
      <c r="L1008" s="191"/>
      <c r="M1008" s="191"/>
      <c r="N1008" s="191"/>
    </row>
    <row r="1009" hidden="1">
      <c r="A1009" s="191"/>
      <c r="B1009" s="191"/>
      <c r="C1009" s="191"/>
      <c r="D1009" s="191"/>
      <c r="E1009" s="191"/>
      <c r="F1009" s="191"/>
      <c r="G1009" s="2048"/>
      <c r="H1009" s="2103"/>
      <c r="I1009" s="2048"/>
      <c r="J1009" s="2048"/>
      <c r="K1009" s="191"/>
      <c r="L1009" s="191"/>
      <c r="M1009" s="191"/>
      <c r="N1009" s="191"/>
    </row>
    <row r="1010" hidden="1">
      <c r="A1010" s="191"/>
      <c r="B1010" s="191"/>
      <c r="C1010" s="191"/>
      <c r="D1010" s="191"/>
      <c r="E1010" s="191"/>
      <c r="F1010" s="191"/>
      <c r="G1010" s="2048"/>
      <c r="H1010" s="2103"/>
      <c r="I1010" s="2048"/>
      <c r="J1010" s="2048"/>
      <c r="K1010" s="191"/>
      <c r="L1010" s="191"/>
      <c r="M1010" s="191"/>
      <c r="N1010" s="191"/>
    </row>
    <row r="1011" hidden="1">
      <c r="A1011" s="191"/>
      <c r="B1011" s="191"/>
      <c r="C1011" s="191"/>
      <c r="D1011" s="191"/>
      <c r="E1011" s="191"/>
      <c r="F1011" s="191"/>
      <c r="G1011" s="2048"/>
      <c r="H1011" s="2103"/>
      <c r="I1011" s="2048"/>
      <c r="J1011" s="2048"/>
      <c r="K1011" s="191"/>
      <c r="L1011" s="191"/>
      <c r="M1011" s="191"/>
      <c r="N1011" s="191"/>
    </row>
    <row r="1012" hidden="1">
      <c r="A1012" s="191"/>
      <c r="B1012" s="191"/>
      <c r="C1012" s="191"/>
      <c r="D1012" s="191"/>
      <c r="E1012" s="191"/>
      <c r="F1012" s="191"/>
      <c r="G1012" s="2048"/>
      <c r="H1012" s="2103"/>
      <c r="I1012" s="2048"/>
      <c r="J1012" s="2048"/>
      <c r="K1012" s="191"/>
      <c r="L1012" s="191"/>
      <c r="M1012" s="191"/>
      <c r="N1012" s="191"/>
    </row>
    <row r="1013" hidden="1">
      <c r="A1013" s="191"/>
      <c r="B1013" s="191"/>
      <c r="C1013" s="191"/>
      <c r="D1013" s="191"/>
      <c r="E1013" s="191"/>
      <c r="F1013" s="191"/>
      <c r="G1013" s="2048"/>
      <c r="H1013" s="2103"/>
      <c r="I1013" s="2048"/>
      <c r="J1013" s="2048"/>
      <c r="K1013" s="191"/>
      <c r="L1013" s="191"/>
      <c r="M1013" s="191"/>
      <c r="N1013" s="191"/>
    </row>
    <row r="1014" hidden="1">
      <c r="A1014" s="191"/>
      <c r="B1014" s="191"/>
      <c r="C1014" s="191"/>
      <c r="D1014" s="191"/>
      <c r="E1014" s="191"/>
      <c r="F1014" s="191"/>
      <c r="G1014" s="2048"/>
      <c r="H1014" s="2103"/>
      <c r="I1014" s="2048"/>
      <c r="J1014" s="2048"/>
      <c r="K1014" s="191"/>
      <c r="L1014" s="191"/>
      <c r="M1014" s="191"/>
      <c r="N1014" s="191"/>
    </row>
    <row r="1015" hidden="1">
      <c r="A1015" s="191"/>
      <c r="B1015" s="191"/>
      <c r="C1015" s="191"/>
      <c r="D1015" s="191"/>
      <c r="E1015" s="191"/>
      <c r="F1015" s="191"/>
      <c r="G1015" s="2048"/>
      <c r="H1015" s="2103"/>
      <c r="I1015" s="2048"/>
      <c r="J1015" s="2048"/>
      <c r="K1015" s="191"/>
      <c r="L1015" s="191"/>
      <c r="M1015" s="191"/>
      <c r="N1015" s="191"/>
    </row>
    <row r="1016" hidden="1">
      <c r="A1016" s="191"/>
      <c r="B1016" s="191"/>
      <c r="C1016" s="191"/>
      <c r="D1016" s="191"/>
      <c r="E1016" s="191"/>
      <c r="F1016" s="191"/>
      <c r="G1016" s="2048"/>
      <c r="H1016" s="2103"/>
      <c r="I1016" s="2048"/>
      <c r="J1016" s="2048"/>
      <c r="K1016" s="191"/>
      <c r="L1016" s="191"/>
      <c r="M1016" s="191"/>
      <c r="N1016" s="191"/>
    </row>
    <row r="1017" hidden="1">
      <c r="A1017" s="191"/>
      <c r="B1017" s="191"/>
      <c r="C1017" s="191"/>
      <c r="D1017" s="191"/>
      <c r="E1017" s="191"/>
      <c r="F1017" s="191"/>
      <c r="G1017" s="2048"/>
      <c r="H1017" s="2103"/>
      <c r="I1017" s="2048"/>
      <c r="J1017" s="2048"/>
      <c r="K1017" s="191"/>
      <c r="L1017" s="191"/>
      <c r="M1017" s="191"/>
      <c r="N1017" s="191"/>
    </row>
    <row r="1018" hidden="1">
      <c r="A1018" s="191"/>
      <c r="B1018" s="191"/>
      <c r="C1018" s="191"/>
      <c r="D1018" s="191"/>
      <c r="E1018" s="191"/>
      <c r="F1018" s="191"/>
      <c r="G1018" s="2048"/>
      <c r="H1018" s="2103"/>
      <c r="I1018" s="2048"/>
      <c r="J1018" s="2048"/>
      <c r="K1018" s="191"/>
      <c r="L1018" s="191"/>
      <c r="M1018" s="191"/>
      <c r="N1018" s="191"/>
    </row>
    <row r="1019" hidden="1">
      <c r="A1019" s="191"/>
      <c r="B1019" s="191"/>
      <c r="C1019" s="191"/>
      <c r="D1019" s="191"/>
      <c r="E1019" s="191"/>
      <c r="F1019" s="191"/>
      <c r="G1019" s="2048"/>
      <c r="H1019" s="2103"/>
      <c r="I1019" s="2048"/>
      <c r="J1019" s="2048"/>
      <c r="K1019" s="191"/>
      <c r="L1019" s="191"/>
      <c r="M1019" s="191"/>
      <c r="N1019" s="191"/>
    </row>
    <row r="1020" hidden="1">
      <c r="A1020" s="191"/>
      <c r="B1020" s="191"/>
      <c r="C1020" s="191"/>
      <c r="D1020" s="191"/>
      <c r="E1020" s="191"/>
      <c r="F1020" s="191"/>
      <c r="G1020" s="2048"/>
      <c r="H1020" s="2103"/>
      <c r="I1020" s="2048"/>
      <c r="J1020" s="2048"/>
      <c r="K1020" s="191"/>
      <c r="L1020" s="191"/>
      <c r="M1020" s="191"/>
      <c r="N1020" s="191"/>
    </row>
    <row r="1021" hidden="1">
      <c r="A1021" s="191"/>
      <c r="B1021" s="191"/>
      <c r="C1021" s="191"/>
      <c r="D1021" s="191"/>
      <c r="E1021" s="191"/>
      <c r="F1021" s="191"/>
      <c r="G1021" s="2048"/>
      <c r="H1021" s="2103"/>
      <c r="I1021" s="2048"/>
      <c r="J1021" s="2048"/>
      <c r="K1021" s="191"/>
      <c r="L1021" s="191"/>
      <c r="M1021" s="191"/>
      <c r="N1021" s="191"/>
    </row>
    <row r="1022" hidden="1">
      <c r="A1022" s="191"/>
      <c r="B1022" s="191"/>
      <c r="C1022" s="191"/>
      <c r="D1022" s="191"/>
      <c r="E1022" s="191"/>
      <c r="F1022" s="191"/>
      <c r="G1022" s="2048"/>
      <c r="H1022" s="2103"/>
      <c r="I1022" s="2048"/>
      <c r="J1022" s="2048"/>
      <c r="K1022" s="191"/>
      <c r="L1022" s="191"/>
      <c r="M1022" s="191"/>
      <c r="N1022" s="191"/>
    </row>
    <row r="1023" hidden="1">
      <c r="A1023" s="191"/>
      <c r="B1023" s="191"/>
      <c r="C1023" s="191"/>
      <c r="D1023" s="191"/>
      <c r="E1023" s="191"/>
      <c r="F1023" s="191"/>
      <c r="G1023" s="2048"/>
      <c r="H1023" s="2103"/>
      <c r="I1023" s="2048"/>
      <c r="J1023" s="2048"/>
      <c r="K1023" s="191"/>
      <c r="L1023" s="191"/>
      <c r="M1023" s="191"/>
      <c r="N1023" s="191"/>
    </row>
    <row r="1024" hidden="1">
      <c r="A1024" s="191"/>
      <c r="B1024" s="191"/>
      <c r="C1024" s="191"/>
      <c r="D1024" s="191"/>
      <c r="E1024" s="191"/>
      <c r="F1024" s="191"/>
      <c r="G1024" s="2048"/>
      <c r="H1024" s="2103"/>
      <c r="I1024" s="2048"/>
      <c r="J1024" s="2048"/>
      <c r="K1024" s="191"/>
      <c r="L1024" s="191"/>
      <c r="M1024" s="191"/>
      <c r="N1024" s="191"/>
    </row>
    <row r="1025" hidden="1">
      <c r="A1025" s="191"/>
      <c r="B1025" s="191"/>
      <c r="C1025" s="191"/>
      <c r="D1025" s="191"/>
      <c r="E1025" s="191"/>
      <c r="F1025" s="191"/>
      <c r="G1025" s="2048"/>
      <c r="H1025" s="2103"/>
      <c r="I1025" s="2048"/>
      <c r="J1025" s="2048"/>
      <c r="K1025" s="191"/>
      <c r="L1025" s="191"/>
      <c r="M1025" s="191"/>
      <c r="N1025" s="191"/>
    </row>
    <row r="1026" hidden="1">
      <c r="A1026" s="191"/>
      <c r="B1026" s="191"/>
      <c r="C1026" s="191"/>
      <c r="D1026" s="191"/>
      <c r="E1026" s="191"/>
      <c r="F1026" s="191"/>
      <c r="G1026" s="2048"/>
      <c r="H1026" s="2103"/>
      <c r="I1026" s="2048"/>
      <c r="J1026" s="2048"/>
      <c r="K1026" s="191"/>
      <c r="L1026" s="191"/>
      <c r="M1026" s="191"/>
      <c r="N1026" s="191"/>
    </row>
    <row r="1027" hidden="1">
      <c r="A1027" s="191"/>
      <c r="B1027" s="191"/>
      <c r="C1027" s="191"/>
      <c r="D1027" s="191"/>
      <c r="E1027" s="191"/>
      <c r="F1027" s="191"/>
      <c r="G1027" s="2048"/>
      <c r="H1027" s="2103"/>
      <c r="I1027" s="2048"/>
      <c r="J1027" s="2048"/>
      <c r="K1027" s="191"/>
      <c r="L1027" s="191"/>
      <c r="M1027" s="191"/>
      <c r="N1027" s="191"/>
    </row>
    <row r="1028" hidden="1">
      <c r="A1028" s="191"/>
      <c r="B1028" s="191"/>
      <c r="C1028" s="191"/>
      <c r="D1028" s="191"/>
      <c r="E1028" s="191"/>
      <c r="F1028" s="191"/>
      <c r="G1028" s="2048"/>
      <c r="H1028" s="2103"/>
      <c r="I1028" s="2048"/>
      <c r="J1028" s="2048"/>
      <c r="K1028" s="191"/>
      <c r="L1028" s="191"/>
      <c r="M1028" s="191"/>
      <c r="N1028" s="191"/>
    </row>
    <row r="1029" hidden="1">
      <c r="A1029" s="191"/>
      <c r="B1029" s="191"/>
      <c r="C1029" s="191"/>
      <c r="D1029" s="191"/>
      <c r="E1029" s="191"/>
      <c r="F1029" s="191"/>
      <c r="G1029" s="2048"/>
      <c r="H1029" s="2103"/>
      <c r="I1029" s="2048"/>
      <c r="J1029" s="2048"/>
      <c r="K1029" s="191"/>
      <c r="L1029" s="191"/>
      <c r="M1029" s="191"/>
      <c r="N1029" s="191"/>
    </row>
    <row r="1030" hidden="1">
      <c r="A1030" s="191"/>
      <c r="B1030" s="191"/>
      <c r="C1030" s="191"/>
      <c r="D1030" s="191"/>
      <c r="E1030" s="191"/>
      <c r="F1030" s="191"/>
      <c r="G1030" s="2048"/>
      <c r="H1030" s="2103"/>
      <c r="I1030" s="2048"/>
      <c r="J1030" s="2048"/>
      <c r="K1030" s="191"/>
      <c r="L1030" s="191"/>
      <c r="M1030" s="191"/>
      <c r="N1030" s="191"/>
    </row>
    <row r="1031" hidden="1">
      <c r="A1031" s="191"/>
      <c r="B1031" s="191"/>
      <c r="C1031" s="191"/>
      <c r="D1031" s="191"/>
      <c r="E1031" s="191"/>
      <c r="F1031" s="191"/>
      <c r="G1031" s="2048"/>
      <c r="H1031" s="2103"/>
      <c r="I1031" s="2048"/>
      <c r="J1031" s="2048"/>
      <c r="K1031" s="191"/>
      <c r="L1031" s="191"/>
      <c r="M1031" s="191"/>
      <c r="N1031" s="191"/>
    </row>
    <row r="1032" hidden="1">
      <c r="A1032" s="191"/>
      <c r="B1032" s="191"/>
      <c r="C1032" s="191"/>
      <c r="D1032" s="191"/>
      <c r="E1032" s="191"/>
      <c r="F1032" s="191"/>
      <c r="G1032" s="2048"/>
      <c r="H1032" s="2103"/>
      <c r="I1032" s="2048"/>
      <c r="J1032" s="2048"/>
      <c r="K1032" s="191"/>
      <c r="L1032" s="191"/>
      <c r="M1032" s="191"/>
      <c r="N1032" s="191"/>
    </row>
    <row r="1033" hidden="1">
      <c r="A1033" s="191"/>
      <c r="B1033" s="191"/>
      <c r="C1033" s="191"/>
      <c r="D1033" s="191"/>
      <c r="E1033" s="191"/>
      <c r="F1033" s="191"/>
      <c r="G1033" s="2048"/>
      <c r="H1033" s="2103"/>
      <c r="I1033" s="2048"/>
      <c r="J1033" s="2048"/>
      <c r="K1033" s="191"/>
      <c r="L1033" s="191"/>
      <c r="M1033" s="191"/>
      <c r="N1033" s="191"/>
    </row>
    <row r="1034" hidden="1">
      <c r="A1034" s="191"/>
      <c r="B1034" s="191"/>
      <c r="C1034" s="191"/>
      <c r="D1034" s="191"/>
      <c r="E1034" s="191"/>
      <c r="F1034" s="191"/>
      <c r="G1034" s="2048"/>
      <c r="H1034" s="2103"/>
      <c r="I1034" s="2048"/>
      <c r="J1034" s="2048"/>
      <c r="K1034" s="191"/>
      <c r="L1034" s="191"/>
      <c r="M1034" s="191"/>
      <c r="N1034" s="191"/>
    </row>
    <row r="1035" hidden="1">
      <c r="A1035" s="191"/>
      <c r="B1035" s="191"/>
      <c r="C1035" s="191"/>
      <c r="D1035" s="191"/>
      <c r="E1035" s="191"/>
      <c r="F1035" s="191"/>
      <c r="G1035" s="2048"/>
      <c r="H1035" s="2103"/>
      <c r="I1035" s="2048"/>
      <c r="J1035" s="2048"/>
      <c r="K1035" s="191"/>
      <c r="L1035" s="191"/>
      <c r="M1035" s="191"/>
      <c r="N1035" s="191"/>
    </row>
    <row r="1036" hidden="1">
      <c r="A1036" s="191"/>
      <c r="B1036" s="191"/>
      <c r="C1036" s="191"/>
      <c r="D1036" s="191"/>
      <c r="E1036" s="191"/>
      <c r="F1036" s="191"/>
      <c r="G1036" s="2048"/>
      <c r="H1036" s="2103"/>
      <c r="I1036" s="2048"/>
      <c r="J1036" s="2048"/>
      <c r="K1036" s="191"/>
      <c r="L1036" s="191"/>
      <c r="M1036" s="191"/>
      <c r="N1036" s="191"/>
    </row>
    <row r="1037" hidden="1">
      <c r="A1037" s="191"/>
      <c r="B1037" s="191"/>
      <c r="C1037" s="191"/>
      <c r="D1037" s="191"/>
      <c r="E1037" s="191"/>
      <c r="F1037" s="191"/>
      <c r="G1037" s="2048"/>
      <c r="H1037" s="2103"/>
      <c r="I1037" s="2048"/>
      <c r="J1037" s="2048"/>
      <c r="K1037" s="191"/>
      <c r="L1037" s="191"/>
      <c r="M1037" s="191"/>
      <c r="N1037" s="191"/>
    </row>
    <row r="1038" hidden="1">
      <c r="A1038" s="191"/>
      <c r="B1038" s="191"/>
      <c r="C1038" s="191"/>
      <c r="D1038" s="191"/>
      <c r="E1038" s="191"/>
      <c r="F1038" s="191"/>
      <c r="G1038" s="2048"/>
      <c r="H1038" s="2103"/>
      <c r="I1038" s="2048"/>
      <c r="J1038" s="2048"/>
      <c r="K1038" s="191"/>
      <c r="L1038" s="191"/>
      <c r="M1038" s="191"/>
      <c r="N1038" s="191"/>
    </row>
    <row r="1039" hidden="1">
      <c r="A1039" s="191"/>
      <c r="B1039" s="191"/>
      <c r="C1039" s="191"/>
      <c r="D1039" s="191"/>
      <c r="E1039" s="191"/>
      <c r="F1039" s="191"/>
      <c r="G1039" s="2048"/>
      <c r="H1039" s="2103"/>
      <c r="I1039" s="2048"/>
      <c r="J1039" s="2048"/>
      <c r="K1039" s="191"/>
      <c r="L1039" s="191"/>
      <c r="M1039" s="191"/>
      <c r="N1039" s="191"/>
    </row>
    <row r="1040" hidden="1">
      <c r="A1040" s="191"/>
      <c r="B1040" s="191"/>
      <c r="C1040" s="191"/>
      <c r="D1040" s="191"/>
      <c r="E1040" s="191"/>
      <c r="F1040" s="191"/>
      <c r="G1040" s="2048"/>
      <c r="H1040" s="2103"/>
      <c r="I1040" s="2048"/>
      <c r="J1040" s="2048"/>
      <c r="K1040" s="191"/>
      <c r="L1040" s="191"/>
      <c r="M1040" s="191"/>
      <c r="N1040" s="191"/>
    </row>
    <row r="1041" hidden="1">
      <c r="A1041" s="191"/>
      <c r="B1041" s="191"/>
      <c r="C1041" s="191"/>
      <c r="D1041" s="191"/>
      <c r="E1041" s="191"/>
      <c r="F1041" s="191"/>
      <c r="G1041" s="2048"/>
      <c r="H1041" s="2103"/>
      <c r="I1041" s="2048"/>
      <c r="J1041" s="2048"/>
      <c r="K1041" s="191"/>
      <c r="L1041" s="191"/>
      <c r="M1041" s="191"/>
      <c r="N1041" s="191"/>
    </row>
    <row r="1042" hidden="1">
      <c r="A1042" s="191"/>
      <c r="B1042" s="191"/>
      <c r="C1042" s="191"/>
      <c r="D1042" s="191"/>
      <c r="E1042" s="191"/>
      <c r="F1042" s="191"/>
      <c r="G1042" s="2048"/>
      <c r="H1042" s="2103"/>
      <c r="I1042" s="2048"/>
      <c r="J1042" s="2048"/>
      <c r="K1042" s="191"/>
      <c r="L1042" s="191"/>
      <c r="M1042" s="191"/>
      <c r="N1042" s="191"/>
    </row>
    <row r="1043" hidden="1">
      <c r="A1043" s="191"/>
      <c r="B1043" s="191"/>
      <c r="C1043" s="191"/>
      <c r="D1043" s="191"/>
      <c r="E1043" s="191"/>
      <c r="F1043" s="191"/>
      <c r="G1043" s="2048"/>
      <c r="H1043" s="2103"/>
      <c r="I1043" s="2048"/>
      <c r="J1043" s="2048"/>
      <c r="K1043" s="191"/>
      <c r="L1043" s="191"/>
      <c r="M1043" s="191"/>
      <c r="N1043" s="191"/>
    </row>
    <row r="1044" hidden="1">
      <c r="A1044" s="191"/>
      <c r="B1044" s="191"/>
      <c r="C1044" s="191"/>
      <c r="D1044" s="191"/>
      <c r="E1044" s="191"/>
      <c r="F1044" s="191"/>
      <c r="G1044" s="2048"/>
      <c r="H1044" s="2103"/>
      <c r="I1044" s="2048"/>
      <c r="J1044" s="2048"/>
      <c r="K1044" s="191"/>
      <c r="L1044" s="191"/>
      <c r="M1044" s="191"/>
      <c r="N1044" s="191"/>
    </row>
    <row r="1045" hidden="1">
      <c r="A1045" s="191"/>
      <c r="B1045" s="191"/>
      <c r="C1045" s="191"/>
      <c r="D1045" s="191"/>
      <c r="E1045" s="191"/>
      <c r="F1045" s="191"/>
      <c r="G1045" s="2048"/>
      <c r="H1045" s="2103"/>
      <c r="I1045" s="2048"/>
      <c r="J1045" s="2048"/>
      <c r="K1045" s="191"/>
      <c r="L1045" s="191"/>
      <c r="M1045" s="191"/>
      <c r="N1045" s="191"/>
    </row>
    <row r="1046" hidden="1">
      <c r="A1046" s="191"/>
      <c r="B1046" s="191"/>
      <c r="C1046" s="191"/>
      <c r="D1046" s="191"/>
      <c r="E1046" s="191"/>
      <c r="F1046" s="191"/>
      <c r="G1046" s="2048"/>
      <c r="H1046" s="2103"/>
      <c r="I1046" s="2048"/>
      <c r="J1046" s="2048"/>
      <c r="K1046" s="191"/>
      <c r="L1046" s="191"/>
      <c r="M1046" s="191"/>
      <c r="N1046" s="191"/>
    </row>
    <row r="1047" hidden="1">
      <c r="A1047" s="191"/>
      <c r="B1047" s="191"/>
      <c r="C1047" s="191"/>
      <c r="D1047" s="191"/>
      <c r="E1047" s="191"/>
      <c r="F1047" s="191"/>
      <c r="G1047" s="2048"/>
      <c r="H1047" s="2103"/>
      <c r="I1047" s="2048"/>
      <c r="J1047" s="2048"/>
      <c r="K1047" s="191"/>
      <c r="L1047" s="191"/>
      <c r="M1047" s="191"/>
      <c r="N1047" s="191"/>
    </row>
    <row r="1048" hidden="1">
      <c r="A1048" s="191"/>
      <c r="B1048" s="191"/>
      <c r="C1048" s="191"/>
      <c r="D1048" s="191"/>
      <c r="E1048" s="191"/>
      <c r="F1048" s="191"/>
      <c r="G1048" s="2048"/>
      <c r="H1048" s="2103"/>
      <c r="I1048" s="2048"/>
      <c r="J1048" s="2048"/>
      <c r="K1048" s="191"/>
      <c r="L1048" s="191"/>
      <c r="M1048" s="191"/>
      <c r="N1048" s="191"/>
    </row>
    <row r="1049" hidden="1">
      <c r="A1049" s="191"/>
      <c r="B1049" s="191"/>
      <c r="C1049" s="191"/>
      <c r="D1049" s="191"/>
      <c r="E1049" s="191"/>
      <c r="F1049" s="191"/>
      <c r="G1049" s="2048"/>
      <c r="H1049" s="2103"/>
      <c r="I1049" s="2048"/>
      <c r="J1049" s="2048"/>
      <c r="K1049" s="191"/>
      <c r="L1049" s="191"/>
      <c r="M1049" s="191"/>
      <c r="N1049" s="191"/>
    </row>
    <row r="1050" hidden="1">
      <c r="A1050" s="191"/>
      <c r="B1050" s="191"/>
      <c r="C1050" s="191"/>
      <c r="D1050" s="191"/>
      <c r="E1050" s="191"/>
      <c r="F1050" s="191"/>
      <c r="G1050" s="2048"/>
      <c r="H1050" s="2103"/>
      <c r="I1050" s="2048"/>
      <c r="J1050" s="2048"/>
      <c r="K1050" s="191"/>
      <c r="L1050" s="191"/>
      <c r="M1050" s="191"/>
      <c r="N1050" s="191"/>
    </row>
    <row r="1051" hidden="1">
      <c r="A1051" s="191"/>
      <c r="B1051" s="191"/>
      <c r="C1051" s="191"/>
      <c r="D1051" s="191"/>
      <c r="E1051" s="191"/>
      <c r="F1051" s="191"/>
      <c r="G1051" s="2048"/>
      <c r="H1051" s="2103"/>
      <c r="I1051" s="2048"/>
      <c r="J1051" s="2048"/>
      <c r="K1051" s="191"/>
      <c r="L1051" s="191"/>
      <c r="M1051" s="191"/>
      <c r="N1051" s="191"/>
    </row>
    <row r="1052" hidden="1">
      <c r="A1052" s="191"/>
      <c r="B1052" s="191"/>
      <c r="C1052" s="191"/>
      <c r="D1052" s="191"/>
      <c r="E1052" s="191"/>
      <c r="F1052" s="191"/>
      <c r="G1052" s="2048"/>
      <c r="H1052" s="2103"/>
      <c r="I1052" s="2048"/>
      <c r="J1052" s="2048"/>
      <c r="K1052" s="191"/>
      <c r="L1052" s="191"/>
      <c r="M1052" s="191"/>
      <c r="N1052" s="191"/>
    </row>
    <row r="1053" hidden="1">
      <c r="A1053" s="191"/>
      <c r="B1053" s="191"/>
      <c r="C1053" s="191"/>
      <c r="D1053" s="191"/>
      <c r="E1053" s="191"/>
      <c r="F1053" s="191"/>
      <c r="G1053" s="2048"/>
      <c r="H1053" s="2103"/>
      <c r="I1053" s="2048"/>
      <c r="J1053" s="2048"/>
      <c r="K1053" s="191"/>
      <c r="L1053" s="191"/>
      <c r="M1053" s="191"/>
      <c r="N1053" s="191"/>
    </row>
    <row r="1054" hidden="1">
      <c r="A1054" s="191"/>
      <c r="B1054" s="191"/>
      <c r="C1054" s="191"/>
      <c r="D1054" s="191"/>
      <c r="E1054" s="191"/>
      <c r="F1054" s="191"/>
      <c r="G1054" s="2048"/>
      <c r="H1054" s="2103"/>
      <c r="I1054" s="2048"/>
      <c r="J1054" s="2048"/>
      <c r="K1054" s="191"/>
      <c r="L1054" s="191"/>
      <c r="M1054" s="191"/>
      <c r="N1054" s="191"/>
    </row>
    <row r="1055" hidden="1">
      <c r="A1055" s="191"/>
      <c r="B1055" s="191"/>
      <c r="C1055" s="191"/>
      <c r="D1055" s="191"/>
      <c r="E1055" s="191"/>
      <c r="F1055" s="191"/>
      <c r="G1055" s="2048"/>
      <c r="H1055" s="2103"/>
      <c r="I1055" s="2048"/>
      <c r="J1055" s="2048"/>
      <c r="K1055" s="191"/>
      <c r="L1055" s="191"/>
      <c r="M1055" s="191"/>
      <c r="N1055" s="191"/>
    </row>
    <row r="1056" hidden="1">
      <c r="A1056" s="191"/>
      <c r="B1056" s="191"/>
      <c r="C1056" s="191"/>
      <c r="D1056" s="191"/>
      <c r="E1056" s="191"/>
      <c r="F1056" s="191"/>
      <c r="G1056" s="2048"/>
      <c r="H1056" s="2103"/>
      <c r="I1056" s="2048"/>
      <c r="J1056" s="2048"/>
      <c r="K1056" s="191"/>
      <c r="L1056" s="191"/>
      <c r="M1056" s="191"/>
      <c r="N1056" s="191"/>
    </row>
    <row r="1057" hidden="1">
      <c r="A1057" s="191"/>
      <c r="B1057" s="191"/>
      <c r="C1057" s="191"/>
      <c r="D1057" s="191"/>
      <c r="E1057" s="191"/>
      <c r="F1057" s="191"/>
      <c r="G1057" s="2048"/>
      <c r="H1057" s="2103"/>
      <c r="I1057" s="2048"/>
      <c r="J1057" s="2048"/>
      <c r="K1057" s="191"/>
      <c r="L1057" s="191"/>
      <c r="M1057" s="191"/>
      <c r="N1057" s="191"/>
    </row>
    <row r="1058" hidden="1">
      <c r="A1058" s="191"/>
      <c r="B1058" s="191"/>
      <c r="C1058" s="191"/>
      <c r="D1058" s="191"/>
      <c r="E1058" s="191"/>
      <c r="F1058" s="191"/>
      <c r="G1058" s="2048"/>
      <c r="H1058" s="2103"/>
      <c r="I1058" s="2048"/>
      <c r="J1058" s="2048"/>
      <c r="K1058" s="191"/>
      <c r="L1058" s="191"/>
      <c r="M1058" s="191"/>
      <c r="N1058" s="191"/>
    </row>
    <row r="1059" hidden="1">
      <c r="A1059" s="191"/>
      <c r="B1059" s="191"/>
      <c r="C1059" s="191"/>
      <c r="D1059" s="191"/>
      <c r="E1059" s="191"/>
      <c r="F1059" s="191"/>
      <c r="G1059" s="2048"/>
      <c r="H1059" s="2103"/>
      <c r="I1059" s="2048"/>
      <c r="J1059" s="2048"/>
      <c r="K1059" s="191"/>
      <c r="L1059" s="191"/>
      <c r="M1059" s="191"/>
      <c r="N1059" s="191"/>
    </row>
    <row r="1060" hidden="1">
      <c r="A1060" s="191"/>
      <c r="B1060" s="191"/>
      <c r="C1060" s="191"/>
      <c r="D1060" s="191"/>
      <c r="E1060" s="191"/>
      <c r="F1060" s="191"/>
      <c r="G1060" s="2048"/>
      <c r="H1060" s="2103"/>
      <c r="I1060" s="2048"/>
      <c r="J1060" s="2048"/>
      <c r="K1060" s="191"/>
      <c r="L1060" s="191"/>
      <c r="M1060" s="191"/>
      <c r="N1060" s="191"/>
    </row>
    <row r="1061" hidden="1">
      <c r="A1061" s="191"/>
      <c r="B1061" s="191"/>
      <c r="C1061" s="191"/>
      <c r="D1061" s="191"/>
      <c r="E1061" s="191"/>
      <c r="F1061" s="191"/>
      <c r="G1061" s="2048"/>
      <c r="H1061" s="2103"/>
      <c r="I1061" s="2048"/>
      <c r="J1061" s="2048"/>
      <c r="K1061" s="191"/>
      <c r="L1061" s="191"/>
      <c r="M1061" s="191"/>
      <c r="N1061" s="191"/>
    </row>
    <row r="1062" hidden="1">
      <c r="A1062" s="191"/>
      <c r="B1062" s="191"/>
      <c r="C1062" s="191"/>
      <c r="D1062" s="191"/>
      <c r="E1062" s="191"/>
      <c r="F1062" s="191"/>
      <c r="G1062" s="2048"/>
      <c r="H1062" s="2103"/>
      <c r="I1062" s="2048"/>
      <c r="J1062" s="2048"/>
      <c r="K1062" s="191"/>
      <c r="L1062" s="191"/>
      <c r="M1062" s="191"/>
      <c r="N1062" s="191"/>
    </row>
    <row r="1063" hidden="1">
      <c r="A1063" s="191"/>
      <c r="B1063" s="191"/>
      <c r="C1063" s="191"/>
      <c r="D1063" s="191"/>
      <c r="E1063" s="191"/>
      <c r="F1063" s="191"/>
      <c r="G1063" s="2048"/>
      <c r="H1063" s="2103"/>
      <c r="I1063" s="2048"/>
      <c r="J1063" s="2048"/>
      <c r="K1063" s="191"/>
      <c r="L1063" s="191"/>
      <c r="M1063" s="191"/>
      <c r="N1063" s="191"/>
    </row>
    <row r="1064" hidden="1">
      <c r="A1064" s="191"/>
      <c r="B1064" s="191"/>
      <c r="C1064" s="191"/>
      <c r="D1064" s="191"/>
      <c r="E1064" s="191"/>
      <c r="F1064" s="191"/>
      <c r="G1064" s="2048"/>
      <c r="H1064" s="2103"/>
      <c r="I1064" s="2048"/>
      <c r="J1064" s="2048"/>
      <c r="K1064" s="191"/>
      <c r="L1064" s="191"/>
      <c r="M1064" s="191"/>
      <c r="N1064" s="191"/>
    </row>
    <row r="1065" hidden="1">
      <c r="A1065" s="191"/>
      <c r="B1065" s="191"/>
      <c r="C1065" s="191"/>
      <c r="D1065" s="191"/>
      <c r="E1065" s="191"/>
      <c r="F1065" s="191"/>
      <c r="G1065" s="2048"/>
      <c r="H1065" s="2103"/>
      <c r="I1065" s="2048"/>
      <c r="J1065" s="2048"/>
      <c r="K1065" s="191"/>
      <c r="L1065" s="191"/>
      <c r="M1065" s="191"/>
      <c r="N1065" s="191"/>
    </row>
    <row r="1066" hidden="1">
      <c r="A1066" s="191"/>
      <c r="B1066" s="191"/>
      <c r="C1066" s="191"/>
      <c r="D1066" s="191"/>
      <c r="E1066" s="191"/>
      <c r="F1066" s="191"/>
      <c r="G1066" s="2048"/>
      <c r="H1066" s="2103"/>
      <c r="I1066" s="2048"/>
      <c r="J1066" s="2048"/>
      <c r="K1066" s="191"/>
      <c r="L1066" s="191"/>
      <c r="M1066" s="191"/>
      <c r="N1066" s="191"/>
    </row>
    <row r="1067" hidden="1">
      <c r="A1067" s="191"/>
      <c r="B1067" s="191"/>
      <c r="C1067" s="191"/>
      <c r="D1067" s="191"/>
      <c r="E1067" s="191"/>
      <c r="F1067" s="191"/>
      <c r="G1067" s="2048"/>
      <c r="H1067" s="2103"/>
      <c r="I1067" s="2048"/>
      <c r="J1067" s="2048"/>
      <c r="K1067" s="191"/>
      <c r="L1067" s="191"/>
      <c r="M1067" s="191"/>
      <c r="N1067" s="191"/>
    </row>
    <row r="1068" hidden="1">
      <c r="A1068" s="191"/>
      <c r="B1068" s="191"/>
      <c r="C1068" s="191"/>
      <c r="D1068" s="191"/>
      <c r="E1068" s="191"/>
      <c r="F1068" s="191"/>
      <c r="G1068" s="2048"/>
      <c r="H1068" s="2103"/>
      <c r="I1068" s="2048"/>
      <c r="J1068" s="2048"/>
      <c r="K1068" s="191"/>
      <c r="L1068" s="191"/>
      <c r="M1068" s="191"/>
      <c r="N1068" s="191"/>
    </row>
    <row r="1069" hidden="1">
      <c r="A1069" s="191"/>
      <c r="B1069" s="191"/>
      <c r="C1069" s="191"/>
      <c r="D1069" s="191"/>
      <c r="E1069" s="191"/>
      <c r="F1069" s="191"/>
      <c r="G1069" s="2048"/>
      <c r="H1069" s="2103"/>
      <c r="I1069" s="2048"/>
      <c r="J1069" s="2048"/>
      <c r="K1069" s="191"/>
      <c r="L1069" s="191"/>
      <c r="M1069" s="191"/>
      <c r="N1069" s="191"/>
    </row>
    <row r="1070" hidden="1">
      <c r="A1070" s="191"/>
      <c r="B1070" s="191"/>
      <c r="C1070" s="191"/>
      <c r="D1070" s="191"/>
      <c r="E1070" s="191"/>
      <c r="F1070" s="191"/>
      <c r="G1070" s="2048"/>
      <c r="H1070" s="2103"/>
      <c r="I1070" s="2048"/>
      <c r="J1070" s="2048"/>
      <c r="K1070" s="191"/>
      <c r="L1070" s="191"/>
      <c r="M1070" s="191"/>
      <c r="N1070" s="191"/>
    </row>
    <row r="1071" hidden="1">
      <c r="A1071" s="191"/>
      <c r="B1071" s="191"/>
      <c r="C1071" s="191"/>
      <c r="D1071" s="191"/>
      <c r="E1071" s="191"/>
      <c r="F1071" s="191"/>
      <c r="G1071" s="2048"/>
      <c r="H1071" s="2103"/>
      <c r="I1071" s="2048"/>
      <c r="J1071" s="2048"/>
      <c r="K1071" s="191"/>
      <c r="L1071" s="191"/>
      <c r="M1071" s="191"/>
      <c r="N1071" s="191"/>
    </row>
    <row r="1072" hidden="1">
      <c r="A1072" s="191"/>
      <c r="B1072" s="191"/>
      <c r="C1072" s="191"/>
      <c r="D1072" s="191"/>
      <c r="E1072" s="191"/>
      <c r="F1072" s="191"/>
      <c r="G1072" s="2048"/>
      <c r="H1072" s="2103"/>
      <c r="I1072" s="2048"/>
      <c r="J1072" s="2048"/>
      <c r="K1072" s="191"/>
      <c r="L1072" s="191"/>
      <c r="M1072" s="191"/>
      <c r="N1072" s="191"/>
    </row>
    <row r="1073" hidden="1">
      <c r="A1073" s="191"/>
      <c r="B1073" s="191"/>
      <c r="C1073" s="191"/>
      <c r="D1073" s="191"/>
      <c r="E1073" s="191"/>
      <c r="F1073" s="191"/>
      <c r="G1073" s="2048"/>
      <c r="H1073" s="2103"/>
      <c r="I1073" s="2048"/>
      <c r="J1073" s="2048"/>
      <c r="K1073" s="191"/>
      <c r="L1073" s="191"/>
      <c r="M1073" s="191"/>
      <c r="N1073" s="191"/>
    </row>
    <row r="1074" hidden="1">
      <c r="A1074" s="191"/>
      <c r="B1074" s="191"/>
      <c r="C1074" s="191"/>
      <c r="D1074" s="191"/>
      <c r="E1074" s="191"/>
      <c r="F1074" s="191"/>
      <c r="G1074" s="2048"/>
      <c r="H1074" s="2103"/>
      <c r="I1074" s="2048"/>
      <c r="J1074" s="2048"/>
      <c r="K1074" s="191"/>
      <c r="L1074" s="191"/>
      <c r="M1074" s="191"/>
      <c r="N1074" s="191"/>
    </row>
    <row r="1075" hidden="1">
      <c r="A1075" s="191"/>
      <c r="B1075" s="191"/>
      <c r="C1075" s="191"/>
      <c r="D1075" s="191"/>
      <c r="E1075" s="191"/>
      <c r="F1075" s="191"/>
      <c r="G1075" s="2048"/>
      <c r="H1075" s="2103"/>
      <c r="I1075" s="2048"/>
      <c r="J1075" s="2048"/>
      <c r="K1075" s="191"/>
      <c r="L1075" s="191"/>
      <c r="M1075" s="191"/>
      <c r="N1075" s="191"/>
    </row>
    <row r="1076" hidden="1">
      <c r="A1076" s="191"/>
      <c r="B1076" s="191"/>
      <c r="C1076" s="191"/>
      <c r="D1076" s="191"/>
      <c r="E1076" s="191"/>
      <c r="F1076" s="191"/>
      <c r="G1076" s="2048"/>
      <c r="H1076" s="2103"/>
      <c r="I1076" s="2048"/>
      <c r="J1076" s="2048"/>
      <c r="K1076" s="191"/>
      <c r="L1076" s="191"/>
      <c r="M1076" s="191"/>
      <c r="N1076" s="191"/>
    </row>
  </sheetData>
  <customSheetViews>
    <customSheetView guid="{977ADA81-60BE-40B4-8900-E5F3F737F181}" filter="1" showAutoFilter="1">
      <autoFilter ref="$A$1:$N$64">
        <filterColumn colId="11">
          <customFilters>
            <customFilter val="*hometop*"/>
          </customFilters>
        </filterColumn>
      </autoFilter>
    </customSheetView>
  </customSheetViews>
  <mergeCells count="1">
    <mergeCell ref="E31:E35"/>
  </mergeCells>
  <conditionalFormatting sqref="A2:N54">
    <cfRule type="expression" dxfId="32" priority="1">
      <formula>$B2="不要"</formula>
    </cfRule>
  </conditionalFormatting>
  <dataValidations>
    <dataValidation type="list" allowBlank="1" showErrorMessage="1" sqref="A2">
      <formula1>"通常"</formula1>
    </dataValidation>
    <dataValidation type="list" allowBlank="1" showErrorMessage="1" sqref="B2:B54">
      <formula1>"不要,必要"</formula1>
    </dataValidation>
  </dataValidations>
  <hyperlinks>
    <hyperlink r:id="rId2" location="gid=285278055&amp;range=H:H" ref="M30"/>
    <hyperlink r:id="rId3" location="gid=285278055&amp;range=G:G" ref="N30"/>
    <hyperlink r:id="rId4" location="gid=1690316824&amp;range=A20:D30" ref="E31"/>
    <hyperlink r:id="rId5" ref="M62"/>
  </hyperlinks>
  <drawing r:id="rId6"/>
  <legacyDrawing r:id="rId7"/>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11.0"/>
    <col customWidth="1" min="3" max="3" width="9.75"/>
    <col customWidth="1" min="4" max="4" width="28.88"/>
    <col customWidth="1" min="5" max="5" width="23.0"/>
    <col customWidth="1" min="6" max="6" width="8.13"/>
    <col customWidth="1" min="7" max="7" width="46.5"/>
    <col customWidth="1" min="9" max="9" width="15.0"/>
    <col customWidth="1" min="10" max="10" width="39.0"/>
    <col customWidth="1" min="11" max="11" width="24.13"/>
  </cols>
  <sheetData>
    <row r="1">
      <c r="A1" s="2117"/>
      <c r="B1" s="2118" t="s">
        <v>1871</v>
      </c>
      <c r="C1" s="2118" t="s">
        <v>1872</v>
      </c>
      <c r="D1" s="2118" t="s">
        <v>2018</v>
      </c>
      <c r="E1" s="2117" t="s">
        <v>1735</v>
      </c>
      <c r="F1" s="2117" t="s">
        <v>1736</v>
      </c>
      <c r="G1" s="2118" t="s">
        <v>2019</v>
      </c>
      <c r="H1" s="2119" t="s">
        <v>1874</v>
      </c>
      <c r="I1" s="2117" t="s">
        <v>1877</v>
      </c>
      <c r="J1" s="2117" t="s">
        <v>3</v>
      </c>
      <c r="K1" s="2117" t="s">
        <v>1743</v>
      </c>
      <c r="L1" s="682"/>
    </row>
    <row r="2" ht="15.0" customHeight="1">
      <c r="A2" s="2120"/>
      <c r="B2" s="2121" t="s">
        <v>2020</v>
      </c>
      <c r="C2" s="2122"/>
      <c r="D2" s="2122"/>
      <c r="E2" s="2123"/>
      <c r="F2" s="2124"/>
      <c r="G2" s="2121"/>
      <c r="H2" s="2123"/>
      <c r="I2" s="2120"/>
      <c r="J2" s="2121"/>
      <c r="K2" s="2120"/>
      <c r="L2" s="2125"/>
    </row>
    <row r="3" ht="59.25" customHeight="1">
      <c r="A3" s="2126"/>
      <c r="B3" s="2127" t="s">
        <v>2021</v>
      </c>
      <c r="C3" s="2127" t="s">
        <v>375</v>
      </c>
      <c r="D3" s="2128" t="s">
        <v>2022</v>
      </c>
      <c r="E3" s="2129"/>
      <c r="F3" s="2130" t="s">
        <v>2023</v>
      </c>
      <c r="G3" s="2131" t="s">
        <v>2024</v>
      </c>
      <c r="H3" s="2126" t="s">
        <v>1856</v>
      </c>
      <c r="I3" s="2126" t="s">
        <v>2025</v>
      </c>
      <c r="J3" s="2131"/>
      <c r="K3" s="2126"/>
      <c r="L3" s="682"/>
    </row>
    <row r="4" ht="59.25" customHeight="1">
      <c r="A4" s="2126"/>
      <c r="B4" s="2127" t="s">
        <v>2021</v>
      </c>
      <c r="C4" s="2127" t="s">
        <v>375</v>
      </c>
      <c r="D4" s="2128" t="s">
        <v>2026</v>
      </c>
      <c r="E4" s="2129"/>
      <c r="F4" s="2130" t="s">
        <v>2027</v>
      </c>
      <c r="G4" s="2131" t="s">
        <v>2028</v>
      </c>
      <c r="H4" s="2126" t="s">
        <v>1856</v>
      </c>
      <c r="I4" s="2126" t="s">
        <v>2025</v>
      </c>
      <c r="J4" s="2132" t="s">
        <v>2029</v>
      </c>
      <c r="K4" s="2126"/>
      <c r="L4" s="682"/>
    </row>
    <row r="5" ht="59.25" customHeight="1">
      <c r="A5" s="2126"/>
      <c r="B5" s="2127" t="s">
        <v>2021</v>
      </c>
      <c r="C5" s="2127" t="s">
        <v>375</v>
      </c>
      <c r="D5" s="2128" t="s">
        <v>2030</v>
      </c>
      <c r="E5" s="2129"/>
      <c r="F5" s="2130" t="s">
        <v>2031</v>
      </c>
      <c r="G5" s="2131" t="s">
        <v>2032</v>
      </c>
      <c r="H5" s="2126" t="s">
        <v>1856</v>
      </c>
      <c r="I5" s="2126" t="s">
        <v>2025</v>
      </c>
      <c r="J5" s="2131"/>
      <c r="K5" s="2126"/>
      <c r="L5" s="682"/>
    </row>
    <row r="6" ht="59.25" customHeight="1">
      <c r="A6" s="2126"/>
      <c r="B6" s="2127" t="s">
        <v>2021</v>
      </c>
      <c r="C6" s="2127" t="s">
        <v>375</v>
      </c>
      <c r="D6" s="2128" t="s">
        <v>2030</v>
      </c>
      <c r="E6" s="2129"/>
      <c r="F6" s="2130" t="s">
        <v>2033</v>
      </c>
      <c r="G6" s="2131" t="s">
        <v>2034</v>
      </c>
      <c r="H6" s="2126" t="s">
        <v>1856</v>
      </c>
      <c r="I6" s="2126" t="s">
        <v>2025</v>
      </c>
      <c r="J6" s="2131"/>
      <c r="K6" s="2126"/>
      <c r="L6" s="682"/>
    </row>
    <row r="7" ht="59.25" customHeight="1">
      <c r="A7" s="2126"/>
      <c r="B7" s="2127" t="s">
        <v>2021</v>
      </c>
      <c r="C7" s="2127" t="s">
        <v>375</v>
      </c>
      <c r="D7" s="2128" t="s">
        <v>2030</v>
      </c>
      <c r="E7" s="2129"/>
      <c r="F7" s="2130" t="s">
        <v>2035</v>
      </c>
      <c r="G7" s="2131" t="s">
        <v>2036</v>
      </c>
      <c r="H7" s="2126" t="s">
        <v>1856</v>
      </c>
      <c r="I7" s="2126" t="s">
        <v>2025</v>
      </c>
      <c r="J7" s="2131"/>
      <c r="K7" s="2126"/>
      <c r="L7" s="682"/>
    </row>
    <row r="8" ht="59.25" customHeight="1">
      <c r="A8" s="2126"/>
      <c r="B8" s="2127" t="s">
        <v>2021</v>
      </c>
      <c r="C8" s="2127" t="s">
        <v>375</v>
      </c>
      <c r="D8" s="2128" t="s">
        <v>2037</v>
      </c>
      <c r="E8" s="2129"/>
      <c r="F8" s="2130" t="s">
        <v>2038</v>
      </c>
      <c r="G8" s="2131" t="s">
        <v>2039</v>
      </c>
      <c r="H8" s="2126" t="s">
        <v>1856</v>
      </c>
      <c r="I8" s="2126" t="s">
        <v>2025</v>
      </c>
      <c r="J8" s="2131"/>
      <c r="K8" s="2126"/>
      <c r="L8" s="682"/>
    </row>
    <row r="9" ht="59.25" customHeight="1">
      <c r="A9" s="2126"/>
      <c r="B9" s="2127" t="s">
        <v>2021</v>
      </c>
      <c r="C9" s="2127" t="s">
        <v>375</v>
      </c>
      <c r="D9" s="2128" t="s">
        <v>2040</v>
      </c>
      <c r="E9" s="2129"/>
      <c r="F9" s="2130" t="s">
        <v>2041</v>
      </c>
      <c r="G9" s="2131" t="s">
        <v>2042</v>
      </c>
      <c r="H9" s="2126" t="s">
        <v>1856</v>
      </c>
      <c r="I9" s="2126" t="s">
        <v>2025</v>
      </c>
      <c r="J9" s="2131"/>
      <c r="K9" s="2126"/>
      <c r="L9" s="682"/>
    </row>
    <row r="10" ht="59.25" customHeight="1">
      <c r="A10" s="2126"/>
      <c r="B10" s="2127" t="s">
        <v>2021</v>
      </c>
      <c r="C10" s="2127" t="s">
        <v>375</v>
      </c>
      <c r="D10" s="2128" t="s">
        <v>2043</v>
      </c>
      <c r="E10" s="2129"/>
      <c r="F10" s="2130" t="s">
        <v>2038</v>
      </c>
      <c r="G10" s="2131" t="s">
        <v>2044</v>
      </c>
      <c r="H10" s="2126" t="s">
        <v>1856</v>
      </c>
      <c r="I10" s="2126" t="s">
        <v>2025</v>
      </c>
      <c r="J10" s="2131"/>
      <c r="K10" s="2126"/>
      <c r="L10" s="682"/>
    </row>
    <row r="11" ht="59.25" customHeight="1">
      <c r="A11" s="2126"/>
      <c r="B11" s="2127" t="s">
        <v>2021</v>
      </c>
      <c r="C11" s="2127" t="s">
        <v>375</v>
      </c>
      <c r="D11" s="2128" t="s">
        <v>2045</v>
      </c>
      <c r="E11" s="2129"/>
      <c r="F11" s="2130" t="s">
        <v>2041</v>
      </c>
      <c r="G11" s="2131" t="s">
        <v>2046</v>
      </c>
      <c r="H11" s="2126" t="s">
        <v>1856</v>
      </c>
      <c r="I11" s="2126" t="s">
        <v>2025</v>
      </c>
      <c r="J11" s="2131"/>
      <c r="K11" s="2126"/>
      <c r="L11" s="682"/>
    </row>
    <row r="12" ht="59.25" customHeight="1">
      <c r="A12" s="2126"/>
      <c r="B12" s="2127" t="s">
        <v>2021</v>
      </c>
      <c r="C12" s="2127" t="s">
        <v>375</v>
      </c>
      <c r="D12" s="2128" t="s">
        <v>2047</v>
      </c>
      <c r="E12" s="2129"/>
      <c r="F12" s="2130" t="s">
        <v>2048</v>
      </c>
      <c r="G12" s="2131" t="s">
        <v>2049</v>
      </c>
      <c r="H12" s="2126" t="s">
        <v>1856</v>
      </c>
      <c r="I12" s="2126" t="s">
        <v>2025</v>
      </c>
      <c r="J12" s="2131"/>
      <c r="K12" s="2126"/>
      <c r="L12" s="682"/>
    </row>
    <row r="13" ht="30.0" customHeight="1">
      <c r="A13" s="2126"/>
      <c r="B13" s="2127" t="s">
        <v>2021</v>
      </c>
      <c r="C13" s="2127" t="s">
        <v>375</v>
      </c>
      <c r="D13" s="2128" t="s">
        <v>2050</v>
      </c>
      <c r="E13" s="2126" t="s">
        <v>213</v>
      </c>
      <c r="F13" s="2129"/>
      <c r="G13" s="2131" t="s">
        <v>2051</v>
      </c>
      <c r="H13" s="2126" t="s">
        <v>1856</v>
      </c>
      <c r="I13" s="2126" t="s">
        <v>2052</v>
      </c>
      <c r="J13" s="2131"/>
      <c r="K13" s="2126"/>
      <c r="L13" s="682"/>
    </row>
    <row r="14">
      <c r="A14" s="2126"/>
      <c r="B14" s="2127" t="s">
        <v>2021</v>
      </c>
      <c r="C14" s="2133" t="s">
        <v>1962</v>
      </c>
      <c r="D14" s="2128" t="s">
        <v>2053</v>
      </c>
      <c r="E14" s="2126" t="s">
        <v>213</v>
      </c>
      <c r="F14" s="2129"/>
      <c r="G14" s="2131" t="s">
        <v>2054</v>
      </c>
      <c r="H14" s="2126" t="s">
        <v>1856</v>
      </c>
      <c r="I14" s="2126" t="s">
        <v>2055</v>
      </c>
      <c r="J14" s="2134" t="s">
        <v>2056</v>
      </c>
      <c r="K14" s="2129"/>
      <c r="L14" s="682"/>
    </row>
    <row r="15" ht="59.25" customHeight="1">
      <c r="A15" s="2126"/>
      <c r="B15" s="2127" t="s">
        <v>2021</v>
      </c>
      <c r="C15" s="2127" t="s">
        <v>375</v>
      </c>
      <c r="D15" s="2128" t="s">
        <v>2057</v>
      </c>
      <c r="E15" s="2129"/>
      <c r="F15" s="2130" t="s">
        <v>2058</v>
      </c>
      <c r="G15" s="2131" t="s">
        <v>2059</v>
      </c>
      <c r="H15" s="2126" t="s">
        <v>1856</v>
      </c>
      <c r="I15" s="2126" t="s">
        <v>2055</v>
      </c>
      <c r="J15" s="2131"/>
      <c r="K15" s="2126"/>
      <c r="L15" s="682"/>
    </row>
    <row r="16" ht="176.25" customHeight="1">
      <c r="A16" s="2126"/>
      <c r="B16" s="2127" t="s">
        <v>2060</v>
      </c>
      <c r="C16" s="2127" t="s">
        <v>375</v>
      </c>
      <c r="D16" s="2128" t="s">
        <v>2061</v>
      </c>
      <c r="E16" s="2129"/>
      <c r="F16" s="2135" t="s">
        <v>2062</v>
      </c>
      <c r="G16" s="2131" t="s">
        <v>2063</v>
      </c>
      <c r="H16" s="2126" t="s">
        <v>1856</v>
      </c>
      <c r="I16" s="2126" t="s">
        <v>2064</v>
      </c>
      <c r="J16" s="2136" t="s">
        <v>2065</v>
      </c>
      <c r="K16" s="2126"/>
      <c r="L16" s="682"/>
    </row>
    <row r="17" ht="47.25" customHeight="1">
      <c r="A17" s="2137"/>
      <c r="B17" s="2128" t="s">
        <v>2021</v>
      </c>
      <c r="C17" s="2128" t="s">
        <v>375</v>
      </c>
      <c r="D17" s="2128" t="s">
        <v>2066</v>
      </c>
      <c r="E17" s="2129"/>
      <c r="F17" s="2137" t="s">
        <v>1747</v>
      </c>
      <c r="G17" s="2131" t="s">
        <v>2067</v>
      </c>
      <c r="H17" s="2126" t="s">
        <v>1856</v>
      </c>
      <c r="I17" s="2126" t="s">
        <v>2055</v>
      </c>
      <c r="J17" s="2138" t="s">
        <v>2068</v>
      </c>
      <c r="K17" s="2129"/>
      <c r="L17" s="682"/>
    </row>
    <row r="18" ht="57.0" customHeight="1">
      <c r="A18" s="2137"/>
      <c r="B18" s="2127" t="s">
        <v>2021</v>
      </c>
      <c r="C18" s="2128" t="s">
        <v>375</v>
      </c>
      <c r="D18" s="2128" t="s">
        <v>2069</v>
      </c>
      <c r="E18" s="2129"/>
      <c r="F18" s="2137" t="s">
        <v>1747</v>
      </c>
      <c r="G18" s="2131" t="s">
        <v>2070</v>
      </c>
      <c r="H18" s="2126" t="s">
        <v>1856</v>
      </c>
      <c r="I18" s="2126" t="s">
        <v>2025</v>
      </c>
      <c r="J18" s="2139"/>
      <c r="K18" s="2129"/>
      <c r="L18" s="682"/>
    </row>
    <row r="19" ht="75.75" customHeight="1">
      <c r="A19" s="2137"/>
      <c r="B19" s="2127" t="s">
        <v>2021</v>
      </c>
      <c r="C19" s="2128" t="s">
        <v>2071</v>
      </c>
      <c r="D19" s="2128" t="s">
        <v>2072</v>
      </c>
      <c r="E19" s="2126" t="s">
        <v>157</v>
      </c>
      <c r="F19" s="2137" t="s">
        <v>157</v>
      </c>
      <c r="G19" s="2131" t="s">
        <v>2073</v>
      </c>
      <c r="H19" s="2126" t="s">
        <v>1856</v>
      </c>
      <c r="I19" s="2126" t="s">
        <v>2064</v>
      </c>
      <c r="J19" s="2139"/>
      <c r="K19" s="2129"/>
      <c r="L19" s="682"/>
    </row>
    <row r="20">
      <c r="A20" s="2126"/>
      <c r="B20" s="2127" t="s">
        <v>2074</v>
      </c>
      <c r="C20" s="2127" t="s">
        <v>1962</v>
      </c>
      <c r="D20" s="2128" t="s">
        <v>2075</v>
      </c>
      <c r="E20" s="2126" t="s">
        <v>213</v>
      </c>
      <c r="F20" s="2129"/>
      <c r="G20" s="2131" t="s">
        <v>2076</v>
      </c>
      <c r="H20" s="2126" t="s">
        <v>1856</v>
      </c>
      <c r="I20" s="2140" t="s">
        <v>2052</v>
      </c>
      <c r="J20" s="2132" t="s">
        <v>2077</v>
      </c>
      <c r="K20" s="2129"/>
      <c r="L20" s="682"/>
    </row>
    <row r="21">
      <c r="A21" s="2129"/>
      <c r="B21" s="2128"/>
      <c r="C21" s="2133"/>
      <c r="D21" s="2128"/>
      <c r="E21" s="2129"/>
      <c r="F21" s="2135"/>
      <c r="G21" s="2131"/>
      <c r="H21" s="2129"/>
      <c r="I21" s="2126"/>
      <c r="J21" s="2139"/>
      <c r="K21" s="2129"/>
      <c r="L21" s="682"/>
    </row>
    <row r="22" ht="17.25" customHeight="1">
      <c r="A22" s="2120"/>
      <c r="B22" s="2121" t="s">
        <v>2078</v>
      </c>
      <c r="C22" s="2122"/>
      <c r="D22" s="2122"/>
      <c r="E22" s="2123"/>
      <c r="F22" s="2124"/>
      <c r="G22" s="2121"/>
      <c r="H22" s="2123"/>
      <c r="I22" s="2120"/>
      <c r="J22" s="2121"/>
      <c r="K22" s="2120"/>
      <c r="L22" s="2125"/>
    </row>
    <row r="23" ht="39.75" customHeight="1">
      <c r="A23" s="2137"/>
      <c r="B23" s="2127" t="s">
        <v>2021</v>
      </c>
      <c r="C23" s="2127" t="s">
        <v>375</v>
      </c>
      <c r="D23" s="2128" t="s">
        <v>2079</v>
      </c>
      <c r="E23" s="2129"/>
      <c r="F23" s="2130" t="s">
        <v>2080</v>
      </c>
      <c r="G23" s="2131" t="s">
        <v>2081</v>
      </c>
      <c r="H23" s="2126" t="s">
        <v>1856</v>
      </c>
      <c r="I23" s="2126" t="s">
        <v>2025</v>
      </c>
      <c r="J23" s="2139"/>
      <c r="K23" s="2129"/>
      <c r="L23" s="682"/>
    </row>
    <row r="24" ht="38.25" customHeight="1">
      <c r="A24" s="2137"/>
      <c r="B24" s="2127" t="s">
        <v>2021</v>
      </c>
      <c r="C24" s="2127" t="s">
        <v>375</v>
      </c>
      <c r="D24" s="2128" t="s">
        <v>2082</v>
      </c>
      <c r="E24" s="2129"/>
      <c r="F24" s="2130" t="s">
        <v>2038</v>
      </c>
      <c r="G24" s="2131" t="s">
        <v>2083</v>
      </c>
      <c r="H24" s="2126" t="s">
        <v>1856</v>
      </c>
      <c r="I24" s="2126" t="s">
        <v>2025</v>
      </c>
      <c r="J24" s="2139"/>
      <c r="K24" s="2129"/>
      <c r="L24" s="682"/>
    </row>
    <row r="25" ht="58.5" customHeight="1">
      <c r="A25" s="2137"/>
      <c r="B25" s="2127" t="s">
        <v>2021</v>
      </c>
      <c r="C25" s="2128" t="s">
        <v>2071</v>
      </c>
      <c r="D25" s="2128" t="s">
        <v>2084</v>
      </c>
      <c r="E25" s="2126" t="s">
        <v>157</v>
      </c>
      <c r="F25" s="2137" t="s">
        <v>157</v>
      </c>
      <c r="G25" s="2131" t="s">
        <v>2085</v>
      </c>
      <c r="H25" s="2126" t="s">
        <v>1856</v>
      </c>
      <c r="I25" s="2126" t="s">
        <v>2064</v>
      </c>
      <c r="J25" s="2139"/>
      <c r="K25" s="2129"/>
      <c r="L25" s="682"/>
    </row>
    <row r="26">
      <c r="A26" s="2129"/>
      <c r="B26" s="2127" t="s">
        <v>2074</v>
      </c>
      <c r="C26" s="2133" t="s">
        <v>1962</v>
      </c>
      <c r="D26" s="2128" t="s">
        <v>2086</v>
      </c>
      <c r="E26" s="2126" t="s">
        <v>213</v>
      </c>
      <c r="F26" s="2129"/>
      <c r="G26" s="2128" t="s">
        <v>2087</v>
      </c>
      <c r="H26" s="2126" t="s">
        <v>1856</v>
      </c>
      <c r="I26" s="2140" t="s">
        <v>2052</v>
      </c>
      <c r="J26" s="2132" t="s">
        <v>2088</v>
      </c>
      <c r="K26" s="2135"/>
      <c r="L26" s="682"/>
    </row>
    <row r="27">
      <c r="A27" s="2129"/>
      <c r="B27" s="2141"/>
      <c r="C27" s="2139"/>
      <c r="D27" s="2141"/>
      <c r="E27" s="2129"/>
      <c r="F27" s="2129"/>
      <c r="G27" s="2139"/>
      <c r="H27" s="2129"/>
      <c r="I27" s="2126"/>
      <c r="J27" s="2139"/>
      <c r="K27" s="2129"/>
      <c r="L27" s="682"/>
    </row>
    <row r="28" ht="17.25" customHeight="1">
      <c r="A28" s="2120"/>
      <c r="B28" s="2121" t="s">
        <v>2089</v>
      </c>
      <c r="C28" s="2122"/>
      <c r="D28" s="2122"/>
      <c r="E28" s="2123"/>
      <c r="F28" s="2124"/>
      <c r="G28" s="2121"/>
      <c r="H28" s="2123"/>
      <c r="I28" s="2120"/>
      <c r="J28" s="2121"/>
      <c r="K28" s="2120"/>
      <c r="L28" s="2125"/>
    </row>
    <row r="29">
      <c r="A29" s="2126"/>
      <c r="B29" s="2127" t="s">
        <v>2021</v>
      </c>
      <c r="C29" s="2131" t="s">
        <v>375</v>
      </c>
      <c r="D29" s="2128" t="s">
        <v>2090</v>
      </c>
      <c r="E29" s="2126"/>
      <c r="F29" s="2126" t="s">
        <v>2091</v>
      </c>
      <c r="G29" s="2131" t="s">
        <v>2092</v>
      </c>
      <c r="H29" s="2126" t="s">
        <v>1881</v>
      </c>
      <c r="I29" s="2126" t="s">
        <v>2055</v>
      </c>
      <c r="J29" s="2139"/>
      <c r="K29" s="2129"/>
      <c r="L29" s="682"/>
    </row>
    <row r="30" ht="26.25" customHeight="1">
      <c r="A30" s="2126"/>
      <c r="B30" s="2128" t="s">
        <v>2021</v>
      </c>
      <c r="C30" s="2131" t="s">
        <v>375</v>
      </c>
      <c r="D30" s="2128" t="s">
        <v>2093</v>
      </c>
      <c r="E30" s="2129"/>
      <c r="F30" s="2126" t="s">
        <v>2094</v>
      </c>
      <c r="G30" s="2131" t="s">
        <v>2095</v>
      </c>
      <c r="H30" s="2126" t="s">
        <v>1881</v>
      </c>
      <c r="I30" s="2126" t="s">
        <v>2055</v>
      </c>
      <c r="J30" s="2139"/>
      <c r="K30" s="2129"/>
      <c r="L30" s="682"/>
    </row>
    <row r="31" ht="39.0" customHeight="1">
      <c r="A31" s="2126"/>
      <c r="B31" s="2128" t="s">
        <v>2074</v>
      </c>
      <c r="C31" s="2131" t="s">
        <v>1944</v>
      </c>
      <c r="D31" s="2128" t="s">
        <v>2096</v>
      </c>
      <c r="E31" s="2126" t="s">
        <v>213</v>
      </c>
      <c r="F31" s="2129"/>
      <c r="G31" s="2131" t="s">
        <v>2097</v>
      </c>
      <c r="H31" s="2126" t="s">
        <v>1881</v>
      </c>
      <c r="I31" s="2126" t="s">
        <v>2064</v>
      </c>
      <c r="J31" s="2139"/>
      <c r="K31" s="2129"/>
      <c r="L31" s="682"/>
    </row>
    <row r="32">
      <c r="A32" s="2126"/>
      <c r="B32" s="2128" t="s">
        <v>2074</v>
      </c>
      <c r="C32" s="2131" t="s">
        <v>1944</v>
      </c>
      <c r="D32" s="2128" t="s">
        <v>2098</v>
      </c>
      <c r="E32" s="2126" t="s">
        <v>213</v>
      </c>
      <c r="F32" s="2129"/>
      <c r="G32" s="2131" t="s">
        <v>2099</v>
      </c>
      <c r="H32" s="2126" t="s">
        <v>1856</v>
      </c>
      <c r="I32" s="2126" t="s">
        <v>2064</v>
      </c>
      <c r="J32" s="2139"/>
      <c r="K32" s="2129"/>
      <c r="L32" s="682"/>
    </row>
    <row r="33" ht="32.25" customHeight="1">
      <c r="A33" s="2137"/>
      <c r="B33" s="2127" t="s">
        <v>2021</v>
      </c>
      <c r="C33" s="2128" t="s">
        <v>2071</v>
      </c>
      <c r="D33" s="2128" t="s">
        <v>2100</v>
      </c>
      <c r="E33" s="2126" t="s">
        <v>157</v>
      </c>
      <c r="F33" s="2137" t="s">
        <v>157</v>
      </c>
      <c r="G33" s="2131" t="s">
        <v>2101</v>
      </c>
      <c r="H33" s="2126" t="s">
        <v>1856</v>
      </c>
      <c r="I33" s="2126" t="s">
        <v>2064</v>
      </c>
      <c r="J33" s="2139"/>
      <c r="K33" s="2129"/>
      <c r="L33" s="682"/>
    </row>
    <row r="34">
      <c r="A34" s="2126"/>
      <c r="B34" s="2128" t="s">
        <v>2074</v>
      </c>
      <c r="C34" s="2131" t="s">
        <v>1962</v>
      </c>
      <c r="D34" s="2128" t="s">
        <v>2102</v>
      </c>
      <c r="E34" s="2126" t="s">
        <v>213</v>
      </c>
      <c r="F34" s="2129"/>
      <c r="G34" s="2131" t="s">
        <v>2103</v>
      </c>
      <c r="H34" s="2126" t="s">
        <v>1856</v>
      </c>
      <c r="I34" s="2140" t="s">
        <v>2052</v>
      </c>
      <c r="J34" s="2132" t="s">
        <v>2088</v>
      </c>
      <c r="K34" s="2129"/>
      <c r="L34" s="682"/>
    </row>
    <row r="35">
      <c r="A35" s="2129"/>
      <c r="B35" s="2141"/>
      <c r="C35" s="2139"/>
      <c r="D35" s="2141"/>
      <c r="E35" s="2129"/>
      <c r="F35" s="2129"/>
      <c r="G35" s="2139"/>
      <c r="H35" s="2129"/>
      <c r="I35" s="2126"/>
      <c r="J35" s="2139"/>
      <c r="K35" s="2129"/>
      <c r="L35" s="682"/>
    </row>
    <row r="36">
      <c r="A36" s="2120"/>
      <c r="B36" s="2121" t="s">
        <v>2104</v>
      </c>
      <c r="C36" s="2142"/>
      <c r="D36" s="2143"/>
      <c r="E36" s="2123"/>
      <c r="F36" s="2123"/>
      <c r="G36" s="2142"/>
      <c r="H36" s="2123"/>
      <c r="I36" s="2123"/>
      <c r="J36" s="2142"/>
      <c r="K36" s="2123"/>
      <c r="L36" s="2123"/>
    </row>
    <row r="37" ht="56.25" customHeight="1">
      <c r="A37" s="2137"/>
      <c r="B37" s="2128" t="s">
        <v>2074</v>
      </c>
      <c r="C37" s="2128" t="s">
        <v>375</v>
      </c>
      <c r="D37" s="2128" t="s">
        <v>2105</v>
      </c>
      <c r="E37" s="2129"/>
      <c r="F37" s="2126" t="s">
        <v>2106</v>
      </c>
      <c r="G37" s="2128" t="s">
        <v>2107</v>
      </c>
      <c r="H37" s="2126" t="s">
        <v>1856</v>
      </c>
      <c r="I37" s="2126" t="s">
        <v>2025</v>
      </c>
      <c r="J37" s="2141"/>
      <c r="K37" s="2135"/>
      <c r="L37" s="682"/>
    </row>
    <row r="38" ht="51.0" customHeight="1">
      <c r="A38" s="2129"/>
      <c r="B38" s="2128" t="s">
        <v>2074</v>
      </c>
      <c r="C38" s="2128" t="s">
        <v>375</v>
      </c>
      <c r="D38" s="2128" t="s">
        <v>2108</v>
      </c>
      <c r="E38" s="2129"/>
      <c r="F38" s="2126" t="s">
        <v>2109</v>
      </c>
      <c r="G38" s="2131" t="s">
        <v>2110</v>
      </c>
      <c r="H38" s="2126" t="s">
        <v>1856</v>
      </c>
      <c r="I38" s="2126" t="s">
        <v>2025</v>
      </c>
      <c r="J38" s="2139"/>
      <c r="K38" s="2129"/>
      <c r="L38" s="682"/>
    </row>
    <row r="39">
      <c r="A39" s="2129"/>
      <c r="B39" s="2141"/>
      <c r="C39" s="2141"/>
      <c r="D39" s="2141"/>
      <c r="E39" s="2129"/>
      <c r="F39" s="2129"/>
      <c r="G39" s="2139"/>
      <c r="H39" s="2129"/>
      <c r="I39" s="2126"/>
      <c r="J39" s="2139"/>
      <c r="K39" s="2129"/>
      <c r="L39" s="682"/>
    </row>
    <row r="40" ht="57.75" customHeight="1">
      <c r="A40" s="2126"/>
      <c r="B40" s="2127" t="s">
        <v>2021</v>
      </c>
      <c r="C40" s="2128" t="s">
        <v>375</v>
      </c>
      <c r="D40" s="2128" t="s">
        <v>2111</v>
      </c>
      <c r="E40" s="2129"/>
      <c r="F40" s="2137" t="s">
        <v>2112</v>
      </c>
      <c r="G40" s="2131" t="s">
        <v>2113</v>
      </c>
      <c r="H40" s="2126" t="s">
        <v>1881</v>
      </c>
      <c r="I40" s="2126" t="s">
        <v>2025</v>
      </c>
      <c r="J40" s="2131"/>
      <c r="K40" s="2126" t="s">
        <v>157</v>
      </c>
      <c r="L40" s="682"/>
    </row>
    <row r="41" ht="57.75" customHeight="1">
      <c r="A41" s="2126"/>
      <c r="B41" s="2127" t="s">
        <v>2021</v>
      </c>
      <c r="C41" s="2128" t="s">
        <v>375</v>
      </c>
      <c r="D41" s="2128" t="s">
        <v>2114</v>
      </c>
      <c r="E41" s="2129"/>
      <c r="F41" s="2137" t="s">
        <v>2115</v>
      </c>
      <c r="G41" s="2131" t="s">
        <v>2116</v>
      </c>
      <c r="H41" s="2126" t="s">
        <v>1881</v>
      </c>
      <c r="I41" s="2126" t="s">
        <v>2025</v>
      </c>
      <c r="J41" s="2131"/>
      <c r="K41" s="2126" t="s">
        <v>157</v>
      </c>
      <c r="L41" s="682"/>
    </row>
    <row r="42">
      <c r="A42" s="2135"/>
      <c r="B42" s="2141"/>
      <c r="C42" s="2139"/>
      <c r="D42" s="2141"/>
      <c r="E42" s="2129"/>
      <c r="F42" s="2129"/>
      <c r="G42" s="2139"/>
      <c r="H42" s="2129"/>
      <c r="I42" s="2126"/>
      <c r="J42" s="2139"/>
      <c r="K42" s="2129"/>
      <c r="L42" s="682"/>
    </row>
    <row r="43">
      <c r="A43" s="2120"/>
      <c r="B43" s="2121" t="s">
        <v>2117</v>
      </c>
      <c r="C43" s="2142"/>
      <c r="D43" s="2143"/>
      <c r="E43" s="2123"/>
      <c r="F43" s="2123"/>
      <c r="G43" s="2142"/>
      <c r="H43" s="2123"/>
      <c r="I43" s="2123"/>
      <c r="J43" s="2142"/>
      <c r="K43" s="2123"/>
      <c r="L43" s="2123"/>
    </row>
    <row r="44" ht="43.5" customHeight="1">
      <c r="A44" s="2137"/>
      <c r="B44" s="2128" t="s">
        <v>2021</v>
      </c>
      <c r="C44" s="2128" t="s">
        <v>375</v>
      </c>
      <c r="D44" s="2128" t="s">
        <v>2118</v>
      </c>
      <c r="E44" s="2129"/>
      <c r="F44" s="2137" t="s">
        <v>1747</v>
      </c>
      <c r="G44" s="2131" t="s">
        <v>2119</v>
      </c>
      <c r="H44" s="2126" t="s">
        <v>1881</v>
      </c>
      <c r="I44" s="2126" t="s">
        <v>2055</v>
      </c>
      <c r="J44" s="2139"/>
      <c r="K44" s="2129"/>
      <c r="L44" s="682"/>
    </row>
    <row r="45" ht="41.25" customHeight="1">
      <c r="A45" s="2137"/>
      <c r="B45" s="2128" t="s">
        <v>2021</v>
      </c>
      <c r="C45" s="2128" t="s">
        <v>375</v>
      </c>
      <c r="D45" s="2128" t="s">
        <v>2066</v>
      </c>
      <c r="E45" s="2129"/>
      <c r="F45" s="2137" t="s">
        <v>1747</v>
      </c>
      <c r="G45" s="2131" t="s">
        <v>2120</v>
      </c>
      <c r="H45" s="2126" t="s">
        <v>1881</v>
      </c>
      <c r="I45" s="2126" t="s">
        <v>2055</v>
      </c>
      <c r="J45" s="2139"/>
      <c r="K45" s="2129"/>
      <c r="L45" s="682"/>
    </row>
    <row r="46" ht="49.5" customHeight="1">
      <c r="A46" s="2137"/>
      <c r="B46" s="2128" t="s">
        <v>2021</v>
      </c>
      <c r="C46" s="2128" t="s">
        <v>375</v>
      </c>
      <c r="D46" s="2128" t="s">
        <v>2121</v>
      </c>
      <c r="E46" s="2129"/>
      <c r="F46" s="2137" t="s">
        <v>1747</v>
      </c>
      <c r="G46" s="2131" t="s">
        <v>2122</v>
      </c>
      <c r="H46" s="2126" t="s">
        <v>1881</v>
      </c>
      <c r="I46" s="2126" t="s">
        <v>2055</v>
      </c>
      <c r="J46" s="2139"/>
      <c r="K46" s="2129"/>
      <c r="L46" s="682"/>
    </row>
    <row r="47" ht="51.0" customHeight="1">
      <c r="A47" s="2137"/>
      <c r="B47" s="2128" t="s">
        <v>2021</v>
      </c>
      <c r="C47" s="2128" t="s">
        <v>375</v>
      </c>
      <c r="D47" s="2128" t="s">
        <v>2123</v>
      </c>
      <c r="E47" s="2129"/>
      <c r="F47" s="2137" t="s">
        <v>1747</v>
      </c>
      <c r="G47" s="2131" t="s">
        <v>2124</v>
      </c>
      <c r="H47" s="2126" t="s">
        <v>1881</v>
      </c>
      <c r="I47" s="2126" t="s">
        <v>2055</v>
      </c>
      <c r="J47" s="2139"/>
      <c r="K47" s="2129"/>
      <c r="L47" s="682"/>
    </row>
    <row r="48" ht="51.0" customHeight="1">
      <c r="A48" s="2137"/>
      <c r="B48" s="2128" t="s">
        <v>2021</v>
      </c>
      <c r="C48" s="2128" t="s">
        <v>375</v>
      </c>
      <c r="D48" s="2128" t="s">
        <v>2125</v>
      </c>
      <c r="E48" s="2129"/>
      <c r="F48" s="2137" t="s">
        <v>2126</v>
      </c>
      <c r="G48" s="2131" t="s">
        <v>2127</v>
      </c>
      <c r="H48" s="2126" t="s">
        <v>1881</v>
      </c>
      <c r="I48" s="2126" t="s">
        <v>2055</v>
      </c>
      <c r="J48" s="2139"/>
      <c r="K48" s="2129"/>
      <c r="L48" s="682"/>
    </row>
    <row r="49" ht="51.75" customHeight="1">
      <c r="A49" s="2135"/>
      <c r="B49" s="2128" t="s">
        <v>2021</v>
      </c>
      <c r="C49" s="2128" t="s">
        <v>375</v>
      </c>
      <c r="D49" s="2128" t="s">
        <v>2128</v>
      </c>
      <c r="E49" s="2129"/>
      <c r="F49" s="2137" t="s">
        <v>1747</v>
      </c>
      <c r="G49" s="2131" t="s">
        <v>2129</v>
      </c>
      <c r="H49" s="2126" t="s">
        <v>1881</v>
      </c>
      <c r="I49" s="2126" t="s">
        <v>2055</v>
      </c>
      <c r="J49" s="2139"/>
      <c r="K49" s="2129"/>
      <c r="L49" s="682"/>
    </row>
    <row r="50">
      <c r="A50" s="2129"/>
      <c r="B50" s="2141"/>
      <c r="C50" s="2139"/>
      <c r="D50" s="2141"/>
      <c r="E50" s="2129"/>
      <c r="F50" s="2129"/>
      <c r="G50" s="2139"/>
      <c r="H50" s="2129"/>
      <c r="I50" s="2126"/>
      <c r="J50" s="2139"/>
      <c r="K50" s="2129"/>
      <c r="L50" s="682"/>
    </row>
    <row r="51">
      <c r="A51" s="2120"/>
      <c r="B51" s="2121" t="s">
        <v>2130</v>
      </c>
      <c r="C51" s="2142"/>
      <c r="D51" s="2143"/>
      <c r="E51" s="2123"/>
      <c r="F51" s="2123"/>
      <c r="G51" s="2142"/>
      <c r="H51" s="2123"/>
      <c r="I51" s="2123"/>
      <c r="J51" s="2142"/>
      <c r="K51" s="2123"/>
      <c r="L51" s="2123"/>
    </row>
    <row r="52" ht="37.5" customHeight="1">
      <c r="A52" s="2126"/>
      <c r="B52" s="2128" t="s">
        <v>2021</v>
      </c>
      <c r="C52" s="2131" t="s">
        <v>375</v>
      </c>
      <c r="D52" s="2128" t="s">
        <v>2131</v>
      </c>
      <c r="E52" s="2126"/>
      <c r="F52" s="2137" t="s">
        <v>2132</v>
      </c>
      <c r="G52" s="2131" t="s">
        <v>2133</v>
      </c>
      <c r="H52" s="2126" t="s">
        <v>1856</v>
      </c>
      <c r="I52" s="2126" t="s">
        <v>2055</v>
      </c>
      <c r="J52" s="2139"/>
      <c r="K52" s="2129"/>
      <c r="L52" s="682"/>
    </row>
    <row r="53" ht="39.0" customHeight="1">
      <c r="A53" s="2126"/>
      <c r="B53" s="2128" t="s">
        <v>2021</v>
      </c>
      <c r="C53" s="2131" t="s">
        <v>375</v>
      </c>
      <c r="D53" s="2128" t="s">
        <v>2134</v>
      </c>
      <c r="E53" s="2126"/>
      <c r="F53" s="2137" t="s">
        <v>2132</v>
      </c>
      <c r="G53" s="2131" t="s">
        <v>2135</v>
      </c>
      <c r="H53" s="2126" t="s">
        <v>1856</v>
      </c>
      <c r="I53" s="2126" t="s">
        <v>2055</v>
      </c>
      <c r="J53" s="2139"/>
      <c r="K53" s="2129"/>
      <c r="L53" s="682"/>
    </row>
    <row r="54">
      <c r="A54" s="2126"/>
      <c r="B54" s="2128" t="s">
        <v>2074</v>
      </c>
      <c r="C54" s="2131" t="s">
        <v>1944</v>
      </c>
      <c r="D54" s="2128" t="s">
        <v>2136</v>
      </c>
      <c r="E54" s="2126" t="s">
        <v>157</v>
      </c>
      <c r="F54" s="2129"/>
      <c r="G54" s="2131" t="s">
        <v>2137</v>
      </c>
      <c r="H54" s="2126" t="s">
        <v>1856</v>
      </c>
      <c r="I54" s="2126" t="s">
        <v>2138</v>
      </c>
      <c r="J54" s="2139"/>
      <c r="K54" s="2129"/>
      <c r="L54" s="682"/>
    </row>
    <row r="55">
      <c r="A55" s="2126"/>
      <c r="B55" s="2128" t="s">
        <v>2074</v>
      </c>
      <c r="C55" s="2131" t="s">
        <v>1944</v>
      </c>
      <c r="D55" s="2128" t="s">
        <v>2136</v>
      </c>
      <c r="E55" s="2126" t="s">
        <v>157</v>
      </c>
      <c r="F55" s="2129"/>
      <c r="G55" s="2131" t="s">
        <v>2139</v>
      </c>
      <c r="H55" s="2126" t="s">
        <v>1856</v>
      </c>
      <c r="I55" s="2126" t="s">
        <v>2138</v>
      </c>
      <c r="J55" s="2139"/>
      <c r="K55" s="2129"/>
      <c r="L55" s="682"/>
    </row>
    <row r="56" ht="58.5" customHeight="1">
      <c r="A56" s="2126"/>
      <c r="B56" s="2128" t="s">
        <v>2021</v>
      </c>
      <c r="C56" s="2127" t="s">
        <v>375</v>
      </c>
      <c r="D56" s="2144" t="s">
        <v>2140</v>
      </c>
      <c r="E56" s="2129"/>
      <c r="F56" s="2126" t="s">
        <v>2141</v>
      </c>
      <c r="G56" s="2131" t="s">
        <v>2142</v>
      </c>
      <c r="H56" s="2126" t="s">
        <v>1856</v>
      </c>
      <c r="I56" s="2140" t="s">
        <v>2138</v>
      </c>
      <c r="J56" s="2132" t="s">
        <v>2143</v>
      </c>
      <c r="K56" s="2129"/>
      <c r="L56" s="682"/>
    </row>
    <row r="57" ht="58.5" customHeight="1">
      <c r="A57" s="2126"/>
      <c r="B57" s="2128" t="s">
        <v>2021</v>
      </c>
      <c r="C57" s="2127" t="s">
        <v>375</v>
      </c>
      <c r="D57" s="2128" t="s">
        <v>2144</v>
      </c>
      <c r="E57" s="2129"/>
      <c r="F57" s="2126" t="s">
        <v>1804</v>
      </c>
      <c r="G57" s="2131" t="s">
        <v>2145</v>
      </c>
      <c r="H57" s="2126" t="s">
        <v>1856</v>
      </c>
      <c r="I57" s="2126" t="s">
        <v>2055</v>
      </c>
      <c r="J57" s="2139"/>
      <c r="K57" s="2129"/>
      <c r="L57" s="682"/>
    </row>
    <row r="58" ht="58.5" customHeight="1">
      <c r="A58" s="2126"/>
      <c r="B58" s="2128" t="s">
        <v>2021</v>
      </c>
      <c r="C58" s="2127" t="s">
        <v>375</v>
      </c>
      <c r="D58" s="2128" t="s">
        <v>2146</v>
      </c>
      <c r="E58" s="2129"/>
      <c r="F58" s="2126" t="s">
        <v>1804</v>
      </c>
      <c r="G58" s="2131" t="s">
        <v>2147</v>
      </c>
      <c r="H58" s="2126" t="s">
        <v>1856</v>
      </c>
      <c r="I58" s="2126" t="s">
        <v>2055</v>
      </c>
      <c r="J58" s="2139"/>
      <c r="K58" s="2129"/>
      <c r="L58" s="682"/>
    </row>
    <row r="59" ht="58.5" customHeight="1">
      <c r="A59" s="2126"/>
      <c r="B59" s="2128" t="s">
        <v>2021</v>
      </c>
      <c r="C59" s="2127" t="s">
        <v>375</v>
      </c>
      <c r="D59" s="2128" t="s">
        <v>2146</v>
      </c>
      <c r="E59" s="2129"/>
      <c r="F59" s="2126" t="s">
        <v>1804</v>
      </c>
      <c r="G59" s="2131" t="s">
        <v>2148</v>
      </c>
      <c r="H59" s="2126" t="s">
        <v>1856</v>
      </c>
      <c r="I59" s="2126" t="s">
        <v>2055</v>
      </c>
      <c r="J59" s="2139"/>
      <c r="K59" s="2129"/>
      <c r="L59" s="682"/>
    </row>
    <row r="60" ht="58.5" customHeight="1">
      <c r="A60" s="2126"/>
      <c r="B60" s="2128" t="s">
        <v>2021</v>
      </c>
      <c r="C60" s="2127" t="s">
        <v>375</v>
      </c>
      <c r="D60" s="2128" t="s">
        <v>2146</v>
      </c>
      <c r="E60" s="2129"/>
      <c r="F60" s="2126" t="s">
        <v>1804</v>
      </c>
      <c r="G60" s="2131" t="s">
        <v>2149</v>
      </c>
      <c r="H60" s="2126" t="s">
        <v>1856</v>
      </c>
      <c r="I60" s="2126" t="s">
        <v>2055</v>
      </c>
      <c r="J60" s="2139"/>
      <c r="K60" s="2129"/>
      <c r="L60" s="682"/>
    </row>
    <row r="61" ht="58.5" customHeight="1">
      <c r="A61" s="2126"/>
      <c r="B61" s="2128" t="s">
        <v>2021</v>
      </c>
      <c r="C61" s="2127" t="s">
        <v>375</v>
      </c>
      <c r="D61" s="2128" t="s">
        <v>2146</v>
      </c>
      <c r="E61" s="2129"/>
      <c r="F61" s="2126" t="s">
        <v>1804</v>
      </c>
      <c r="G61" s="2131" t="s">
        <v>2150</v>
      </c>
      <c r="H61" s="2126" t="s">
        <v>1856</v>
      </c>
      <c r="I61" s="2126" t="s">
        <v>2055</v>
      </c>
      <c r="J61" s="2139"/>
      <c r="K61" s="2129"/>
      <c r="L61" s="682"/>
    </row>
    <row r="62" ht="59.25" customHeight="1">
      <c r="A62" s="2145"/>
      <c r="B62" s="2146" t="s">
        <v>2021</v>
      </c>
      <c r="C62" s="2146" t="s">
        <v>375</v>
      </c>
      <c r="D62" s="2147" t="s">
        <v>2151</v>
      </c>
      <c r="E62" s="2148"/>
      <c r="F62" s="2149" t="s">
        <v>2152</v>
      </c>
      <c r="G62" s="2147" t="s">
        <v>2153</v>
      </c>
      <c r="H62" s="2145" t="s">
        <v>1881</v>
      </c>
      <c r="I62" s="2145" t="s">
        <v>2055</v>
      </c>
      <c r="J62" s="2147" t="s">
        <v>2154</v>
      </c>
      <c r="K62" s="2148"/>
      <c r="L62" s="2150"/>
    </row>
    <row r="63" ht="59.25" customHeight="1">
      <c r="A63" s="2126"/>
      <c r="B63" s="2127" t="s">
        <v>2021</v>
      </c>
      <c r="C63" s="2127" t="s">
        <v>375</v>
      </c>
      <c r="D63" s="2151" t="s">
        <v>2155</v>
      </c>
      <c r="E63" s="2152"/>
      <c r="F63" s="2130" t="s">
        <v>1968</v>
      </c>
      <c r="G63" s="2151" t="s">
        <v>2156</v>
      </c>
      <c r="H63" s="2126" t="s">
        <v>1856</v>
      </c>
      <c r="I63" s="2126" t="s">
        <v>2055</v>
      </c>
      <c r="J63" s="2151"/>
      <c r="K63" s="2152" t="s">
        <v>1969</v>
      </c>
      <c r="L63" s="682"/>
    </row>
    <row r="64" ht="59.25" customHeight="1">
      <c r="A64" s="2126"/>
      <c r="B64" s="2127" t="s">
        <v>2021</v>
      </c>
      <c r="C64" s="2127" t="s">
        <v>375</v>
      </c>
      <c r="D64" s="2151" t="s">
        <v>2157</v>
      </c>
      <c r="E64" s="2152"/>
      <c r="F64" s="2130" t="s">
        <v>1972</v>
      </c>
      <c r="G64" s="2151" t="s">
        <v>2158</v>
      </c>
      <c r="H64" s="2126" t="s">
        <v>1856</v>
      </c>
      <c r="I64" s="2126" t="s">
        <v>2055</v>
      </c>
      <c r="J64" s="2151"/>
      <c r="K64" s="2152" t="s">
        <v>1973</v>
      </c>
      <c r="L64" s="682"/>
    </row>
    <row r="65" ht="59.25" customHeight="1">
      <c r="A65" s="2126"/>
      <c r="B65" s="2127" t="s">
        <v>2021</v>
      </c>
      <c r="C65" s="2127" t="s">
        <v>375</v>
      </c>
      <c r="D65" s="2151" t="s">
        <v>2159</v>
      </c>
      <c r="E65" s="2152"/>
      <c r="F65" s="2130" t="s">
        <v>1747</v>
      </c>
      <c r="G65" s="2151" t="s">
        <v>2160</v>
      </c>
      <c r="H65" s="2126" t="s">
        <v>1881</v>
      </c>
      <c r="I65" s="2126" t="s">
        <v>2055</v>
      </c>
      <c r="J65" s="2151"/>
      <c r="K65" s="2152"/>
      <c r="L65" s="682"/>
    </row>
    <row r="66" ht="27.75" customHeight="1">
      <c r="A66" s="2126"/>
      <c r="B66" s="2128" t="s">
        <v>2021</v>
      </c>
      <c r="C66" s="2127" t="s">
        <v>375</v>
      </c>
      <c r="D66" s="2153" t="s">
        <v>2161</v>
      </c>
      <c r="E66" s="2152"/>
      <c r="F66" s="2130" t="s">
        <v>1758</v>
      </c>
      <c r="G66" s="2151" t="s">
        <v>1976</v>
      </c>
      <c r="H66" s="2126" t="s">
        <v>1856</v>
      </c>
      <c r="I66" s="2126" t="s">
        <v>2055</v>
      </c>
      <c r="J66" s="2152"/>
      <c r="K66" s="2152"/>
      <c r="L66" s="682"/>
    </row>
    <row r="67" ht="27.75" customHeight="1">
      <c r="A67" s="2126"/>
      <c r="B67" s="2128" t="s">
        <v>2021</v>
      </c>
      <c r="C67" s="2127" t="s">
        <v>375</v>
      </c>
      <c r="D67" s="2151" t="s">
        <v>2162</v>
      </c>
      <c r="E67" s="2152"/>
      <c r="F67" s="2130" t="s">
        <v>1758</v>
      </c>
      <c r="G67" s="2151" t="s">
        <v>2163</v>
      </c>
      <c r="H67" s="2126" t="s">
        <v>1856</v>
      </c>
      <c r="I67" s="2126" t="s">
        <v>2055</v>
      </c>
      <c r="J67" s="2151"/>
      <c r="K67" s="2152"/>
      <c r="L67" s="682"/>
    </row>
    <row r="68" ht="26.25" customHeight="1">
      <c r="A68" s="2126"/>
      <c r="B68" s="2128" t="s">
        <v>2021</v>
      </c>
      <c r="C68" s="2127" t="s">
        <v>375</v>
      </c>
      <c r="D68" s="2151" t="s">
        <v>2164</v>
      </c>
      <c r="E68" s="2152"/>
      <c r="F68" s="2130" t="s">
        <v>1758</v>
      </c>
      <c r="G68" s="2151" t="s">
        <v>1978</v>
      </c>
      <c r="H68" s="2126" t="s">
        <v>1856</v>
      </c>
      <c r="I68" s="2126" t="s">
        <v>2055</v>
      </c>
      <c r="J68" s="2151"/>
      <c r="K68" s="2152"/>
      <c r="L68" s="682"/>
    </row>
    <row r="69" ht="26.25" customHeight="1">
      <c r="A69" s="2126"/>
      <c r="B69" s="2128" t="s">
        <v>2021</v>
      </c>
      <c r="C69" s="2127" t="s">
        <v>375</v>
      </c>
      <c r="D69" s="2151" t="s">
        <v>2165</v>
      </c>
      <c r="E69" s="2152"/>
      <c r="F69" s="2130" t="s">
        <v>2166</v>
      </c>
      <c r="G69" s="2151" t="s">
        <v>2167</v>
      </c>
      <c r="H69" s="2126" t="s">
        <v>1881</v>
      </c>
      <c r="I69" s="2126" t="s">
        <v>2055</v>
      </c>
      <c r="J69" s="2151"/>
      <c r="K69" s="2152"/>
      <c r="L69" s="682"/>
    </row>
    <row r="70" ht="26.25" customHeight="1">
      <c r="A70" s="2126"/>
      <c r="B70" s="2128" t="s">
        <v>2021</v>
      </c>
      <c r="C70" s="2127" t="s">
        <v>375</v>
      </c>
      <c r="D70" s="2151" t="s">
        <v>2168</v>
      </c>
      <c r="E70" s="2152" t="s">
        <v>157</v>
      </c>
      <c r="F70" s="2130" t="s">
        <v>157</v>
      </c>
      <c r="G70" s="2153" t="s">
        <v>2169</v>
      </c>
      <c r="H70" s="2126" t="s">
        <v>1856</v>
      </c>
      <c r="I70" s="2126" t="s">
        <v>2055</v>
      </c>
      <c r="J70" s="2151"/>
      <c r="K70" s="2152"/>
      <c r="L70" s="682"/>
    </row>
    <row r="71">
      <c r="A71" s="2129"/>
      <c r="B71" s="2141"/>
      <c r="C71" s="2139"/>
      <c r="D71" s="2141"/>
      <c r="E71" s="2129"/>
      <c r="F71" s="2129"/>
      <c r="G71" s="2139"/>
      <c r="H71" s="2129"/>
      <c r="I71" s="2126"/>
      <c r="J71" s="2139"/>
      <c r="K71" s="2129"/>
      <c r="L71" s="682"/>
    </row>
    <row r="72">
      <c r="A72" s="2120"/>
      <c r="B72" s="2121" t="s">
        <v>2170</v>
      </c>
      <c r="C72" s="2142"/>
      <c r="D72" s="2142"/>
      <c r="E72" s="2123"/>
      <c r="F72" s="2123"/>
      <c r="G72" s="2142"/>
      <c r="H72" s="2123"/>
      <c r="I72" s="2123"/>
      <c r="J72" s="2142"/>
      <c r="K72" s="2123"/>
      <c r="L72" s="2123"/>
    </row>
    <row r="73">
      <c r="A73" s="2135"/>
      <c r="B73" s="2128" t="s">
        <v>2021</v>
      </c>
      <c r="C73" s="2131" t="s">
        <v>375</v>
      </c>
      <c r="D73" s="2128" t="s">
        <v>2171</v>
      </c>
      <c r="E73" s="2129"/>
      <c r="F73" s="2126" t="s">
        <v>2172</v>
      </c>
      <c r="G73" s="2128" t="s">
        <v>2173</v>
      </c>
      <c r="H73" s="2126" t="s">
        <v>1881</v>
      </c>
      <c r="I73" s="2126" t="s">
        <v>2055</v>
      </c>
      <c r="J73" s="2141"/>
      <c r="K73" s="2135"/>
      <c r="L73" s="682"/>
    </row>
    <row r="74">
      <c r="A74" s="2135"/>
      <c r="B74" s="2128" t="s">
        <v>2021</v>
      </c>
      <c r="C74" s="2131" t="s">
        <v>375</v>
      </c>
      <c r="D74" s="2128" t="s">
        <v>2174</v>
      </c>
      <c r="E74" s="2129"/>
      <c r="F74" s="2126" t="s">
        <v>2175</v>
      </c>
      <c r="G74" s="2128" t="s">
        <v>2176</v>
      </c>
      <c r="H74" s="2126" t="s">
        <v>1881</v>
      </c>
      <c r="I74" s="2126" t="s">
        <v>2055</v>
      </c>
      <c r="J74" s="2141"/>
      <c r="K74" s="2135"/>
      <c r="L74" s="682"/>
    </row>
    <row r="75">
      <c r="A75" s="2135"/>
      <c r="B75" s="2128" t="s">
        <v>2074</v>
      </c>
      <c r="C75" s="2131" t="s">
        <v>375</v>
      </c>
      <c r="D75" s="2128" t="s">
        <v>2177</v>
      </c>
      <c r="E75" s="2129"/>
      <c r="F75" s="2126" t="s">
        <v>2172</v>
      </c>
      <c r="G75" s="2128" t="s">
        <v>2178</v>
      </c>
      <c r="H75" s="2126" t="s">
        <v>1881</v>
      </c>
      <c r="I75" s="2126" t="s">
        <v>2055</v>
      </c>
      <c r="J75" s="2141"/>
      <c r="K75" s="2135"/>
      <c r="L75" s="682"/>
    </row>
    <row r="76">
      <c r="A76" s="2135"/>
      <c r="B76" s="2128" t="s">
        <v>2074</v>
      </c>
      <c r="C76" s="2131" t="s">
        <v>375</v>
      </c>
      <c r="D76" s="2128" t="s">
        <v>2177</v>
      </c>
      <c r="E76" s="2129"/>
      <c r="F76" s="2154" t="s">
        <v>2179</v>
      </c>
      <c r="G76" s="2128" t="s">
        <v>2180</v>
      </c>
      <c r="H76" s="2126" t="s">
        <v>1881</v>
      </c>
      <c r="I76" s="2126" t="s">
        <v>2055</v>
      </c>
      <c r="J76" s="2141"/>
      <c r="K76" s="2135"/>
      <c r="L76" s="682"/>
    </row>
    <row r="77">
      <c r="A77" s="2135"/>
      <c r="B77" s="2141"/>
      <c r="C77" s="2141"/>
      <c r="D77" s="2141"/>
      <c r="E77" s="2129"/>
      <c r="F77" s="2135"/>
      <c r="G77" s="2141"/>
      <c r="H77" s="2129"/>
      <c r="I77" s="2126"/>
      <c r="J77" s="2141"/>
      <c r="K77" s="2135"/>
      <c r="L77" s="682"/>
    </row>
    <row r="78">
      <c r="A78" s="2120"/>
      <c r="B78" s="2121" t="s">
        <v>670</v>
      </c>
      <c r="C78" s="2142"/>
      <c r="D78" s="2142"/>
      <c r="E78" s="2123"/>
      <c r="F78" s="2123"/>
      <c r="G78" s="2142"/>
      <c r="H78" s="2123"/>
      <c r="I78" s="2123"/>
      <c r="J78" s="2142"/>
      <c r="K78" s="2123"/>
      <c r="L78" s="2123"/>
    </row>
    <row r="79">
      <c r="A79" s="2137"/>
      <c r="B79" s="2128" t="s">
        <v>2021</v>
      </c>
      <c r="C79" s="2131" t="s">
        <v>375</v>
      </c>
      <c r="D79" s="2128" t="s">
        <v>2181</v>
      </c>
      <c r="E79" s="2129"/>
      <c r="F79" s="2135"/>
      <c r="G79" s="2128" t="s">
        <v>2002</v>
      </c>
      <c r="H79" s="2126" t="s">
        <v>2182</v>
      </c>
      <c r="I79" s="2126" t="s">
        <v>2055</v>
      </c>
      <c r="J79" s="2141"/>
      <c r="K79" s="2135"/>
      <c r="L79" s="682"/>
    </row>
    <row r="80">
      <c r="A80" s="2135"/>
      <c r="B80" s="2141"/>
      <c r="C80" s="2141"/>
      <c r="D80" s="2141"/>
      <c r="E80" s="2129"/>
      <c r="F80" s="2135"/>
      <c r="G80" s="2141"/>
      <c r="H80" s="2129"/>
      <c r="I80" s="2126"/>
      <c r="J80" s="2141"/>
      <c r="K80" s="2135"/>
      <c r="L80" s="682"/>
    </row>
    <row r="81">
      <c r="A81" s="2120"/>
      <c r="B81" s="2121" t="s">
        <v>2183</v>
      </c>
      <c r="C81" s="2142"/>
      <c r="D81" s="2143"/>
      <c r="E81" s="2123"/>
      <c r="F81" s="2123"/>
      <c r="G81" s="2142"/>
      <c r="H81" s="2123"/>
      <c r="I81" s="2123"/>
      <c r="J81" s="2142"/>
      <c r="K81" s="2123"/>
      <c r="L81" s="2123"/>
    </row>
    <row r="82" ht="37.5" customHeight="1">
      <c r="A82" s="2126"/>
      <c r="B82" s="2128" t="s">
        <v>2021</v>
      </c>
      <c r="C82" s="2131" t="s">
        <v>375</v>
      </c>
      <c r="D82" s="2128" t="s">
        <v>2184</v>
      </c>
      <c r="E82" s="2129"/>
      <c r="F82" s="2126" t="s">
        <v>2185</v>
      </c>
      <c r="G82" s="2131" t="s">
        <v>2186</v>
      </c>
      <c r="H82" s="2126" t="s">
        <v>1856</v>
      </c>
      <c r="I82" s="2126" t="s">
        <v>2055</v>
      </c>
      <c r="J82" s="2139"/>
      <c r="K82" s="2129"/>
      <c r="L82" s="682"/>
    </row>
    <row r="83" ht="30.75" customHeight="1">
      <c r="A83" s="2126"/>
      <c r="B83" s="2128" t="s">
        <v>2021</v>
      </c>
      <c r="C83" s="2131" t="s">
        <v>375</v>
      </c>
      <c r="D83" s="2128" t="s">
        <v>2187</v>
      </c>
      <c r="E83" s="2129"/>
      <c r="F83" s="2126" t="s">
        <v>2188</v>
      </c>
      <c r="G83" s="2131" t="s">
        <v>2189</v>
      </c>
      <c r="H83" s="2126" t="s">
        <v>1856</v>
      </c>
      <c r="I83" s="2126" t="s">
        <v>2055</v>
      </c>
      <c r="J83" s="2139"/>
      <c r="K83" s="2129"/>
      <c r="L83" s="682"/>
    </row>
    <row r="84">
      <c r="A84" s="2129"/>
      <c r="B84" s="2141"/>
      <c r="C84" s="2139"/>
      <c r="D84" s="2141"/>
      <c r="E84" s="2129"/>
      <c r="F84" s="2129"/>
      <c r="G84" s="2139"/>
      <c r="H84" s="2129"/>
      <c r="I84" s="2126"/>
      <c r="J84" s="2139"/>
      <c r="K84" s="2129"/>
      <c r="L84" s="682"/>
    </row>
    <row r="85">
      <c r="A85" s="2129"/>
      <c r="B85" s="2141"/>
      <c r="C85" s="2139"/>
      <c r="D85" s="2141"/>
      <c r="E85" s="2129"/>
      <c r="F85" s="2129"/>
      <c r="G85" s="2139"/>
      <c r="H85" s="2129"/>
      <c r="I85" s="2126"/>
      <c r="J85" s="2139"/>
      <c r="K85" s="2129"/>
      <c r="L85" s="682"/>
    </row>
    <row r="86">
      <c r="A86" s="2129"/>
      <c r="B86" s="2141"/>
      <c r="C86" s="2139"/>
      <c r="D86" s="2141"/>
      <c r="E86" s="2129"/>
      <c r="F86" s="2129"/>
      <c r="G86" s="2139"/>
      <c r="H86" s="2129"/>
      <c r="I86" s="2126"/>
      <c r="J86" s="2139"/>
      <c r="K86" s="2129"/>
      <c r="L86" s="682"/>
    </row>
    <row r="87">
      <c r="A87" s="2135"/>
      <c r="B87" s="2141"/>
      <c r="C87" s="2141"/>
      <c r="D87" s="2141"/>
      <c r="E87" s="2129"/>
      <c r="F87" s="2129"/>
      <c r="G87" s="2131"/>
      <c r="H87" s="2129"/>
      <c r="I87" s="2126"/>
      <c r="J87" s="2139"/>
      <c r="K87" s="2129"/>
      <c r="L87" s="682"/>
    </row>
    <row r="88">
      <c r="A88" s="2129"/>
      <c r="B88" s="2141"/>
      <c r="C88" s="2141"/>
      <c r="D88" s="2141"/>
      <c r="E88" s="2129"/>
      <c r="F88" s="2129"/>
      <c r="G88" s="2139"/>
      <c r="H88" s="2129"/>
      <c r="I88" s="2126"/>
      <c r="J88" s="2141"/>
      <c r="K88" s="2135"/>
      <c r="L88" s="682"/>
    </row>
    <row r="89">
      <c r="A89" s="2129"/>
      <c r="B89" s="2141"/>
      <c r="C89" s="2139"/>
      <c r="D89" s="2141"/>
      <c r="E89" s="2129"/>
      <c r="F89" s="2129"/>
      <c r="G89" s="2139"/>
      <c r="H89" s="2129"/>
      <c r="I89" s="2126"/>
      <c r="J89" s="2141"/>
      <c r="K89" s="2135" t="s">
        <v>2190</v>
      </c>
      <c r="L89" s="682"/>
    </row>
    <row r="90">
      <c r="A90" s="2129"/>
      <c r="B90" s="2141"/>
      <c r="C90" s="2139"/>
      <c r="D90" s="2141"/>
      <c r="E90" s="2129"/>
      <c r="F90" s="2129"/>
      <c r="G90" s="2139"/>
      <c r="H90" s="2129"/>
      <c r="I90" s="2126"/>
      <c r="J90" s="2139"/>
      <c r="K90" s="2129"/>
      <c r="L90" s="682"/>
    </row>
    <row r="91">
      <c r="A91" s="2129"/>
      <c r="B91" s="2141"/>
      <c r="C91" s="2139"/>
      <c r="D91" s="2141"/>
      <c r="E91" s="2129"/>
      <c r="F91" s="2129"/>
      <c r="G91" s="2139"/>
      <c r="H91" s="2129"/>
      <c r="I91" s="2126"/>
      <c r="J91" s="2139"/>
      <c r="K91" s="2129"/>
      <c r="L91" s="682"/>
    </row>
    <row r="92">
      <c r="A92" s="2129"/>
      <c r="B92" s="2141"/>
      <c r="C92" s="2139"/>
      <c r="D92" s="2141"/>
      <c r="E92" s="2129"/>
      <c r="F92" s="2129"/>
      <c r="G92" s="2139"/>
      <c r="H92" s="2129"/>
      <c r="I92" s="2126"/>
      <c r="J92" s="2139"/>
      <c r="K92" s="2129"/>
      <c r="L92" s="682"/>
    </row>
    <row r="93">
      <c r="A93" s="682"/>
      <c r="B93" s="2155"/>
      <c r="C93" s="2156"/>
      <c r="D93" s="2155"/>
      <c r="E93" s="682"/>
      <c r="F93" s="682"/>
      <c r="G93" s="2156"/>
      <c r="H93" s="682"/>
      <c r="I93" s="682"/>
      <c r="J93" s="2156"/>
      <c r="K93" s="682"/>
      <c r="L93" s="682"/>
    </row>
    <row r="94">
      <c r="A94" s="682"/>
      <c r="B94" s="2155"/>
      <c r="C94" s="2156"/>
      <c r="D94" s="2155"/>
      <c r="E94" s="682"/>
      <c r="F94" s="682"/>
      <c r="G94" s="2156"/>
      <c r="H94" s="682"/>
      <c r="I94" s="682"/>
      <c r="J94" s="2156"/>
      <c r="K94" s="682"/>
      <c r="L94" s="682"/>
    </row>
    <row r="95">
      <c r="A95" s="682"/>
      <c r="B95" s="2155"/>
      <c r="C95" s="2156"/>
      <c r="D95" s="2155"/>
      <c r="E95" s="682"/>
      <c r="F95" s="682"/>
      <c r="G95" s="2156"/>
      <c r="H95" s="682"/>
      <c r="I95" s="682"/>
      <c r="J95" s="2156"/>
      <c r="K95" s="682"/>
      <c r="L95" s="682"/>
    </row>
    <row r="96">
      <c r="A96" s="682"/>
      <c r="B96" s="2155"/>
      <c r="C96" s="2156"/>
      <c r="D96" s="2155"/>
      <c r="E96" s="682"/>
      <c r="F96" s="682"/>
      <c r="G96" s="2156"/>
      <c r="H96" s="682"/>
      <c r="I96" s="682"/>
      <c r="J96" s="2156"/>
      <c r="K96" s="682"/>
      <c r="L96" s="682"/>
    </row>
    <row r="97">
      <c r="A97" s="682"/>
      <c r="B97" s="2155"/>
      <c r="C97" s="2156"/>
      <c r="D97" s="2155"/>
      <c r="E97" s="682"/>
      <c r="F97" s="682"/>
      <c r="G97" s="2156"/>
      <c r="H97" s="682"/>
      <c r="I97" s="682"/>
      <c r="J97" s="2156"/>
      <c r="K97" s="682"/>
      <c r="L97" s="682"/>
    </row>
    <row r="98">
      <c r="A98" s="682"/>
      <c r="B98" s="2155"/>
      <c r="C98" s="2156"/>
      <c r="D98" s="2155"/>
      <c r="E98" s="682"/>
      <c r="F98" s="682"/>
      <c r="G98" s="2156"/>
      <c r="H98" s="682"/>
      <c r="I98" s="682"/>
      <c r="J98" s="2156"/>
      <c r="K98" s="682"/>
      <c r="L98" s="682"/>
    </row>
    <row r="99">
      <c r="A99" s="682"/>
      <c r="B99" s="2155"/>
      <c r="C99" s="2156"/>
      <c r="D99" s="2155"/>
      <c r="E99" s="682"/>
      <c r="F99" s="682"/>
      <c r="G99" s="2156"/>
      <c r="H99" s="682"/>
      <c r="I99" s="682"/>
      <c r="J99" s="2156"/>
      <c r="K99" s="682"/>
      <c r="L99" s="682"/>
    </row>
    <row r="100">
      <c r="A100" s="682"/>
      <c r="B100" s="2155"/>
      <c r="C100" s="2156"/>
      <c r="D100" s="2155"/>
      <c r="E100" s="682"/>
      <c r="F100" s="682"/>
      <c r="G100" s="2156"/>
      <c r="H100" s="682"/>
      <c r="I100" s="682"/>
      <c r="J100" s="2156"/>
      <c r="K100" s="682"/>
      <c r="L100" s="682"/>
    </row>
    <row r="101">
      <c r="A101" s="682"/>
      <c r="B101" s="2155"/>
      <c r="C101" s="2156"/>
      <c r="D101" s="2155"/>
      <c r="E101" s="682"/>
      <c r="F101" s="682"/>
      <c r="G101" s="2156"/>
      <c r="H101" s="682"/>
      <c r="I101" s="682"/>
      <c r="J101" s="2156"/>
      <c r="K101" s="682"/>
      <c r="L101" s="682"/>
    </row>
    <row r="102">
      <c r="A102" s="682"/>
      <c r="B102" s="2155"/>
      <c r="C102" s="2156"/>
      <c r="D102" s="2155"/>
      <c r="E102" s="682"/>
      <c r="F102" s="682"/>
      <c r="G102" s="2156"/>
      <c r="H102" s="682"/>
      <c r="I102" s="682"/>
      <c r="J102" s="2156"/>
      <c r="K102" s="682"/>
      <c r="L102" s="682"/>
    </row>
    <row r="103">
      <c r="A103" s="682"/>
      <c r="B103" s="2155"/>
      <c r="C103" s="2156"/>
      <c r="D103" s="2155"/>
      <c r="E103" s="682"/>
      <c r="F103" s="682"/>
      <c r="G103" s="2156"/>
      <c r="H103" s="682"/>
      <c r="I103" s="682"/>
      <c r="J103" s="2156"/>
      <c r="K103" s="682"/>
      <c r="L103" s="682"/>
    </row>
    <row r="104">
      <c r="A104" s="682"/>
      <c r="B104" s="2155"/>
      <c r="C104" s="2156"/>
      <c r="D104" s="2155"/>
      <c r="E104" s="682"/>
      <c r="F104" s="682"/>
      <c r="G104" s="2156"/>
      <c r="H104" s="682"/>
      <c r="I104" s="682"/>
      <c r="J104" s="2156"/>
      <c r="K104" s="682"/>
      <c r="L104" s="682"/>
    </row>
    <row r="105">
      <c r="A105" s="682"/>
      <c r="B105" s="2155"/>
      <c r="C105" s="2156"/>
      <c r="D105" s="2155"/>
      <c r="E105" s="682"/>
      <c r="F105" s="682"/>
      <c r="G105" s="2156"/>
      <c r="H105" s="682"/>
      <c r="I105" s="682"/>
      <c r="J105" s="2156"/>
      <c r="K105" s="682"/>
      <c r="L105" s="682"/>
    </row>
    <row r="106">
      <c r="A106" s="682"/>
      <c r="B106" s="2155"/>
      <c r="C106" s="2156"/>
      <c r="D106" s="2155"/>
      <c r="E106" s="682"/>
      <c r="F106" s="682"/>
      <c r="G106" s="2156"/>
      <c r="H106" s="682"/>
      <c r="I106" s="682"/>
      <c r="J106" s="2156"/>
      <c r="K106" s="682"/>
      <c r="L106" s="682"/>
    </row>
    <row r="107">
      <c r="A107" s="682"/>
      <c r="B107" s="2155"/>
      <c r="C107" s="2156"/>
      <c r="D107" s="2155"/>
      <c r="E107" s="682"/>
      <c r="F107" s="682"/>
      <c r="G107" s="2156"/>
      <c r="H107" s="682"/>
      <c r="I107" s="682"/>
      <c r="J107" s="2156"/>
      <c r="K107" s="682"/>
      <c r="L107" s="682"/>
    </row>
    <row r="108">
      <c r="A108" s="682"/>
      <c r="B108" s="2155"/>
      <c r="C108" s="2156"/>
      <c r="D108" s="2155"/>
      <c r="E108" s="682"/>
      <c r="F108" s="682"/>
      <c r="G108" s="2156"/>
      <c r="H108" s="682"/>
      <c r="I108" s="682"/>
      <c r="J108" s="2156"/>
      <c r="K108" s="682"/>
      <c r="L108" s="682"/>
    </row>
    <row r="109">
      <c r="A109" s="682"/>
      <c r="B109" s="2155"/>
      <c r="C109" s="2156"/>
      <c r="D109" s="2155"/>
      <c r="E109" s="682"/>
      <c r="F109" s="682"/>
      <c r="G109" s="2156"/>
      <c r="H109" s="682"/>
      <c r="I109" s="682"/>
      <c r="J109" s="2156"/>
      <c r="K109" s="682"/>
      <c r="L109" s="682"/>
    </row>
    <row r="110">
      <c r="A110" s="682"/>
      <c r="B110" s="2155"/>
      <c r="C110" s="2156"/>
      <c r="D110" s="2155"/>
      <c r="E110" s="682"/>
      <c r="F110" s="682"/>
      <c r="G110" s="2156"/>
      <c r="H110" s="682"/>
      <c r="I110" s="682"/>
      <c r="J110" s="2156"/>
      <c r="K110" s="682"/>
      <c r="L110" s="682"/>
    </row>
    <row r="111">
      <c r="A111" s="682"/>
      <c r="B111" s="2155"/>
      <c r="C111" s="2156"/>
      <c r="D111" s="2155"/>
      <c r="E111" s="682"/>
      <c r="F111" s="682"/>
      <c r="G111" s="2156"/>
      <c r="H111" s="682"/>
      <c r="I111" s="682"/>
      <c r="J111" s="2156"/>
      <c r="K111" s="682"/>
      <c r="L111" s="682"/>
    </row>
    <row r="112">
      <c r="A112" s="682"/>
      <c r="B112" s="2155"/>
      <c r="C112" s="2156"/>
      <c r="D112" s="2155"/>
      <c r="E112" s="682"/>
      <c r="F112" s="682"/>
      <c r="G112" s="2156"/>
      <c r="H112" s="682"/>
      <c r="I112" s="682"/>
      <c r="J112" s="2156"/>
      <c r="K112" s="682"/>
      <c r="L112" s="682"/>
    </row>
    <row r="113">
      <c r="A113" s="682"/>
      <c r="B113" s="2155"/>
      <c r="C113" s="2156"/>
      <c r="D113" s="2155"/>
      <c r="E113" s="682"/>
      <c r="F113" s="682"/>
      <c r="G113" s="2156"/>
      <c r="H113" s="682"/>
      <c r="I113" s="682"/>
      <c r="J113" s="2156"/>
      <c r="K113" s="682"/>
      <c r="L113" s="682"/>
    </row>
    <row r="114">
      <c r="A114" s="682"/>
      <c r="B114" s="2155"/>
      <c r="C114" s="2156"/>
      <c r="D114" s="2155"/>
      <c r="E114" s="682"/>
      <c r="F114" s="682"/>
      <c r="G114" s="2156"/>
      <c r="H114" s="682"/>
      <c r="I114" s="682"/>
      <c r="J114" s="2156"/>
      <c r="K114" s="682"/>
      <c r="L114" s="682"/>
    </row>
    <row r="115">
      <c r="A115" s="682"/>
      <c r="B115" s="2155"/>
      <c r="C115" s="2156"/>
      <c r="D115" s="2155"/>
      <c r="E115" s="682"/>
      <c r="F115" s="682"/>
      <c r="G115" s="2156"/>
      <c r="H115" s="682"/>
      <c r="I115" s="682"/>
      <c r="J115" s="2156"/>
      <c r="K115" s="682"/>
      <c r="L115" s="682"/>
    </row>
    <row r="116">
      <c r="A116" s="682"/>
      <c r="B116" s="2155"/>
      <c r="C116" s="2156"/>
      <c r="D116" s="2155"/>
      <c r="E116" s="682"/>
      <c r="F116" s="682"/>
      <c r="G116" s="2156"/>
      <c r="H116" s="682"/>
      <c r="I116" s="682"/>
      <c r="J116" s="2156"/>
      <c r="K116" s="682"/>
      <c r="L116" s="682"/>
    </row>
    <row r="117">
      <c r="A117" s="682"/>
      <c r="B117" s="2155"/>
      <c r="C117" s="2156"/>
      <c r="D117" s="2155"/>
      <c r="E117" s="682"/>
      <c r="F117" s="682"/>
      <c r="G117" s="2156"/>
      <c r="H117" s="682"/>
      <c r="I117" s="682"/>
      <c r="J117" s="2156"/>
      <c r="K117" s="682"/>
      <c r="L117" s="682"/>
    </row>
    <row r="118">
      <c r="A118" s="682"/>
      <c r="B118" s="2155"/>
      <c r="C118" s="2156"/>
      <c r="D118" s="2155"/>
      <c r="E118" s="682"/>
      <c r="F118" s="682"/>
      <c r="G118" s="2156"/>
      <c r="H118" s="682"/>
      <c r="I118" s="682"/>
      <c r="J118" s="2156"/>
      <c r="K118" s="682"/>
      <c r="L118" s="682"/>
    </row>
    <row r="119">
      <c r="A119" s="682"/>
      <c r="B119" s="2155"/>
      <c r="C119" s="2156"/>
      <c r="D119" s="2155"/>
      <c r="E119" s="682"/>
      <c r="F119" s="682"/>
      <c r="G119" s="2156"/>
      <c r="H119" s="682"/>
      <c r="I119" s="682"/>
      <c r="J119" s="2156"/>
      <c r="K119" s="682"/>
      <c r="L119" s="682"/>
    </row>
    <row r="120">
      <c r="A120" s="682"/>
      <c r="B120" s="2155"/>
      <c r="C120" s="2156"/>
      <c r="D120" s="2155"/>
      <c r="E120" s="682"/>
      <c r="F120" s="682"/>
      <c r="G120" s="2156"/>
      <c r="H120" s="682"/>
      <c r="I120" s="682"/>
      <c r="J120" s="2156"/>
      <c r="K120" s="682"/>
      <c r="L120" s="682"/>
    </row>
    <row r="121">
      <c r="A121" s="682"/>
      <c r="B121" s="2155"/>
      <c r="C121" s="2156"/>
      <c r="D121" s="2155"/>
      <c r="E121" s="682"/>
      <c r="F121" s="682"/>
      <c r="G121" s="2156"/>
      <c r="H121" s="682"/>
      <c r="I121" s="682"/>
      <c r="J121" s="2156"/>
      <c r="K121" s="682"/>
      <c r="L121" s="682"/>
    </row>
    <row r="122">
      <c r="A122" s="682"/>
      <c r="B122" s="2155"/>
      <c r="C122" s="2156"/>
      <c r="D122" s="2155"/>
      <c r="E122" s="682"/>
      <c r="F122" s="682"/>
      <c r="G122" s="2156"/>
      <c r="H122" s="682"/>
      <c r="I122" s="682"/>
      <c r="J122" s="2156"/>
      <c r="K122" s="682"/>
      <c r="L122" s="682"/>
    </row>
    <row r="123">
      <c r="A123" s="682"/>
      <c r="B123" s="2155"/>
      <c r="C123" s="2156"/>
      <c r="D123" s="2155"/>
      <c r="E123" s="682"/>
      <c r="F123" s="682"/>
      <c r="G123" s="2156"/>
      <c r="H123" s="682"/>
      <c r="I123" s="682"/>
      <c r="J123" s="2156"/>
      <c r="K123" s="682"/>
      <c r="L123" s="682"/>
    </row>
    <row r="124">
      <c r="A124" s="682"/>
      <c r="B124" s="2155"/>
      <c r="C124" s="2156"/>
      <c r="D124" s="2155"/>
      <c r="E124" s="682"/>
      <c r="F124" s="682"/>
      <c r="G124" s="2156"/>
      <c r="H124" s="682"/>
      <c r="I124" s="682"/>
      <c r="J124" s="2156"/>
      <c r="K124" s="682"/>
      <c r="L124" s="682"/>
    </row>
    <row r="125">
      <c r="A125" s="682"/>
      <c r="B125" s="2155"/>
      <c r="C125" s="2156"/>
      <c r="D125" s="2155"/>
      <c r="E125" s="682"/>
      <c r="F125" s="682"/>
      <c r="G125" s="2156"/>
      <c r="H125" s="682"/>
      <c r="I125" s="682"/>
      <c r="J125" s="2156"/>
      <c r="K125" s="682"/>
      <c r="L125" s="682"/>
    </row>
    <row r="126">
      <c r="A126" s="682"/>
      <c r="B126" s="2155"/>
      <c r="C126" s="2156"/>
      <c r="D126" s="2155"/>
      <c r="E126" s="682"/>
      <c r="F126" s="682"/>
      <c r="G126" s="2156"/>
      <c r="H126" s="682"/>
      <c r="I126" s="682"/>
      <c r="J126" s="2156"/>
      <c r="K126" s="682"/>
      <c r="L126" s="682"/>
    </row>
    <row r="127">
      <c r="A127" s="682"/>
      <c r="B127" s="2155"/>
      <c r="C127" s="2156"/>
      <c r="D127" s="2155"/>
      <c r="E127" s="682"/>
      <c r="F127" s="682"/>
      <c r="G127" s="2156"/>
      <c r="H127" s="682"/>
      <c r="I127" s="682"/>
      <c r="J127" s="2156"/>
      <c r="K127" s="682"/>
      <c r="L127" s="682"/>
    </row>
    <row r="128">
      <c r="A128" s="682"/>
      <c r="B128" s="2155"/>
      <c r="C128" s="2156"/>
      <c r="D128" s="2155"/>
      <c r="E128" s="682"/>
      <c r="F128" s="682"/>
      <c r="G128" s="2156"/>
      <c r="H128" s="682"/>
      <c r="I128" s="682"/>
      <c r="J128" s="2156"/>
      <c r="K128" s="682"/>
      <c r="L128" s="682"/>
    </row>
    <row r="129">
      <c r="A129" s="682"/>
      <c r="B129" s="2155"/>
      <c r="C129" s="2156"/>
      <c r="D129" s="2155"/>
      <c r="E129" s="682"/>
      <c r="F129" s="682"/>
      <c r="G129" s="2156"/>
      <c r="H129" s="682"/>
      <c r="I129" s="682"/>
      <c r="J129" s="2156"/>
      <c r="K129" s="682"/>
      <c r="L129" s="682"/>
    </row>
    <row r="130">
      <c r="A130" s="682"/>
      <c r="B130" s="2155"/>
      <c r="C130" s="2156"/>
      <c r="D130" s="2155"/>
      <c r="E130" s="682"/>
      <c r="F130" s="682"/>
      <c r="G130" s="2156"/>
      <c r="H130" s="682"/>
      <c r="I130" s="682"/>
      <c r="J130" s="2156"/>
      <c r="K130" s="682"/>
      <c r="L130" s="682"/>
    </row>
    <row r="131">
      <c r="A131" s="682"/>
      <c r="B131" s="2155"/>
      <c r="C131" s="2156"/>
      <c r="D131" s="2155"/>
      <c r="E131" s="682"/>
      <c r="F131" s="682"/>
      <c r="G131" s="2156"/>
      <c r="H131" s="682"/>
      <c r="I131" s="682"/>
      <c r="J131" s="2156"/>
      <c r="K131" s="682"/>
      <c r="L131" s="682"/>
    </row>
    <row r="132">
      <c r="A132" s="682"/>
      <c r="B132" s="2155"/>
      <c r="C132" s="2156"/>
      <c r="D132" s="2155"/>
      <c r="E132" s="682"/>
      <c r="F132" s="682"/>
      <c r="G132" s="2156"/>
      <c r="H132" s="682"/>
      <c r="I132" s="682"/>
      <c r="J132" s="2156"/>
      <c r="K132" s="682"/>
      <c r="L132" s="682"/>
    </row>
    <row r="133">
      <c r="A133" s="682"/>
      <c r="B133" s="2155"/>
      <c r="C133" s="2156"/>
      <c r="D133" s="2155"/>
      <c r="E133" s="682"/>
      <c r="F133" s="682"/>
      <c r="G133" s="2156"/>
      <c r="H133" s="682"/>
      <c r="I133" s="682"/>
      <c r="J133" s="2156"/>
      <c r="K133" s="682"/>
      <c r="L133" s="682"/>
    </row>
    <row r="134">
      <c r="A134" s="682"/>
      <c r="B134" s="2155"/>
      <c r="C134" s="2156"/>
      <c r="D134" s="2155"/>
      <c r="E134" s="682"/>
      <c r="F134" s="682"/>
      <c r="G134" s="2156"/>
      <c r="H134" s="682"/>
      <c r="I134" s="682"/>
      <c r="J134" s="2156"/>
      <c r="K134" s="682"/>
      <c r="L134" s="682"/>
    </row>
    <row r="135">
      <c r="A135" s="682"/>
      <c r="B135" s="2155"/>
      <c r="C135" s="2156"/>
      <c r="D135" s="2155"/>
      <c r="E135" s="682"/>
      <c r="F135" s="682"/>
      <c r="G135" s="2156"/>
      <c r="H135" s="682"/>
      <c r="I135" s="682"/>
      <c r="J135" s="2156"/>
      <c r="K135" s="682"/>
      <c r="L135" s="682"/>
    </row>
    <row r="136">
      <c r="A136" s="682"/>
      <c r="B136" s="2155"/>
      <c r="C136" s="2156"/>
      <c r="D136" s="2155"/>
      <c r="E136" s="682"/>
      <c r="F136" s="682"/>
      <c r="G136" s="2156"/>
      <c r="H136" s="682"/>
      <c r="I136" s="682"/>
      <c r="J136" s="2156"/>
      <c r="K136" s="682"/>
      <c r="L136" s="682"/>
    </row>
    <row r="137">
      <c r="A137" s="682"/>
      <c r="B137" s="2155"/>
      <c r="C137" s="2156"/>
      <c r="D137" s="2155"/>
      <c r="E137" s="682"/>
      <c r="F137" s="682"/>
      <c r="G137" s="2156"/>
      <c r="H137" s="682"/>
      <c r="I137" s="682"/>
      <c r="J137" s="2156"/>
      <c r="K137" s="682"/>
      <c r="L137" s="682"/>
    </row>
    <row r="138">
      <c r="A138" s="682"/>
      <c r="B138" s="2155"/>
      <c r="C138" s="2156"/>
      <c r="D138" s="2155"/>
      <c r="E138" s="682"/>
      <c r="F138" s="682"/>
      <c r="G138" s="2156"/>
      <c r="H138" s="682"/>
      <c r="I138" s="682"/>
      <c r="J138" s="2156"/>
      <c r="K138" s="682"/>
      <c r="L138" s="682"/>
    </row>
    <row r="139">
      <c r="A139" s="682"/>
      <c r="B139" s="2155"/>
      <c r="C139" s="2156"/>
      <c r="D139" s="2155"/>
      <c r="E139" s="682"/>
      <c r="F139" s="682"/>
      <c r="G139" s="2156"/>
      <c r="H139" s="682"/>
      <c r="I139" s="682"/>
      <c r="J139" s="2156"/>
      <c r="K139" s="682"/>
      <c r="L139" s="682"/>
    </row>
    <row r="140">
      <c r="A140" s="682"/>
      <c r="B140" s="2155"/>
      <c r="C140" s="2156"/>
      <c r="D140" s="2155"/>
      <c r="E140" s="682"/>
      <c r="F140" s="682"/>
      <c r="G140" s="2156"/>
      <c r="H140" s="682"/>
      <c r="I140" s="682"/>
      <c r="J140" s="2156"/>
      <c r="K140" s="682"/>
      <c r="L140" s="682"/>
    </row>
    <row r="141">
      <c r="A141" s="682"/>
      <c r="B141" s="2155"/>
      <c r="C141" s="2156"/>
      <c r="D141" s="2155"/>
      <c r="E141" s="682"/>
      <c r="F141" s="682"/>
      <c r="G141" s="2156"/>
      <c r="H141" s="682"/>
      <c r="I141" s="682"/>
      <c r="J141" s="2156"/>
      <c r="K141" s="682"/>
      <c r="L141" s="682"/>
    </row>
    <row r="142">
      <c r="A142" s="682"/>
      <c r="B142" s="2155"/>
      <c r="C142" s="2156"/>
      <c r="D142" s="2155"/>
      <c r="E142" s="682"/>
      <c r="F142" s="682"/>
      <c r="G142" s="2156"/>
      <c r="H142" s="682"/>
      <c r="I142" s="682"/>
      <c r="J142" s="2156"/>
      <c r="K142" s="682"/>
      <c r="L142" s="682"/>
    </row>
    <row r="143">
      <c r="A143" s="682"/>
      <c r="B143" s="2155"/>
      <c r="C143" s="2156"/>
      <c r="D143" s="2155"/>
      <c r="E143" s="682"/>
      <c r="F143" s="682"/>
      <c r="G143" s="2156"/>
      <c r="H143" s="682"/>
      <c r="I143" s="682"/>
      <c r="J143" s="2156"/>
      <c r="K143" s="682"/>
      <c r="L143" s="682"/>
    </row>
    <row r="144">
      <c r="A144" s="682"/>
      <c r="B144" s="2155"/>
      <c r="C144" s="2156"/>
      <c r="D144" s="2155"/>
      <c r="E144" s="682"/>
      <c r="F144" s="682"/>
      <c r="G144" s="2156"/>
      <c r="H144" s="682"/>
      <c r="I144" s="682"/>
      <c r="J144" s="2156"/>
      <c r="K144" s="682"/>
      <c r="L144" s="682"/>
    </row>
    <row r="145">
      <c r="A145" s="682"/>
      <c r="B145" s="2155"/>
      <c r="C145" s="2156"/>
      <c r="D145" s="2155"/>
      <c r="E145" s="682"/>
      <c r="F145" s="682"/>
      <c r="G145" s="2156"/>
      <c r="H145" s="682"/>
      <c r="I145" s="682"/>
      <c r="J145" s="2156"/>
      <c r="K145" s="682"/>
      <c r="L145" s="682"/>
    </row>
    <row r="146">
      <c r="A146" s="682"/>
      <c r="B146" s="2155"/>
      <c r="C146" s="2156"/>
      <c r="D146" s="2155"/>
      <c r="E146" s="682"/>
      <c r="F146" s="682"/>
      <c r="G146" s="2156"/>
      <c r="H146" s="682"/>
      <c r="I146" s="682"/>
      <c r="J146" s="2156"/>
      <c r="K146" s="682"/>
      <c r="L146" s="682"/>
    </row>
    <row r="147">
      <c r="A147" s="682"/>
      <c r="B147" s="2155"/>
      <c r="C147" s="2156"/>
      <c r="D147" s="2155"/>
      <c r="E147" s="682"/>
      <c r="F147" s="682"/>
      <c r="G147" s="2156"/>
      <c r="H147" s="682"/>
      <c r="I147" s="682"/>
      <c r="J147" s="2156"/>
      <c r="K147" s="682"/>
      <c r="L147" s="682"/>
    </row>
    <row r="148">
      <c r="A148" s="682"/>
      <c r="B148" s="2155"/>
      <c r="C148" s="2156"/>
      <c r="D148" s="2155"/>
      <c r="E148" s="682"/>
      <c r="F148" s="682"/>
      <c r="G148" s="2156"/>
      <c r="H148" s="682"/>
      <c r="I148" s="682"/>
      <c r="J148" s="2156"/>
      <c r="K148" s="682"/>
      <c r="L148" s="682"/>
    </row>
    <row r="149">
      <c r="A149" s="682"/>
      <c r="B149" s="2155"/>
      <c r="C149" s="2156"/>
      <c r="D149" s="2155"/>
      <c r="E149" s="682"/>
      <c r="F149" s="682"/>
      <c r="G149" s="2156"/>
      <c r="H149" s="682"/>
      <c r="I149" s="682"/>
      <c r="J149" s="2156"/>
      <c r="K149" s="682"/>
      <c r="L149" s="682"/>
    </row>
    <row r="150">
      <c r="A150" s="682"/>
      <c r="B150" s="2155"/>
      <c r="C150" s="2156"/>
      <c r="D150" s="2155"/>
      <c r="E150" s="682"/>
      <c r="F150" s="682"/>
      <c r="G150" s="2156"/>
      <c r="H150" s="682"/>
      <c r="I150" s="682"/>
      <c r="J150" s="2156"/>
      <c r="K150" s="682"/>
      <c r="L150" s="682"/>
    </row>
    <row r="151">
      <c r="A151" s="682"/>
      <c r="B151" s="2155"/>
      <c r="C151" s="2156"/>
      <c r="D151" s="2155"/>
      <c r="E151" s="682"/>
      <c r="F151" s="682"/>
      <c r="G151" s="2156"/>
      <c r="H151" s="682"/>
      <c r="I151" s="682"/>
      <c r="J151" s="2156"/>
      <c r="K151" s="682"/>
      <c r="L151" s="682"/>
    </row>
    <row r="152">
      <c r="A152" s="682"/>
      <c r="B152" s="2155"/>
      <c r="C152" s="2156"/>
      <c r="D152" s="2155"/>
      <c r="E152" s="682"/>
      <c r="F152" s="682"/>
      <c r="G152" s="2156"/>
      <c r="H152" s="682"/>
      <c r="I152" s="682"/>
      <c r="J152" s="2156"/>
      <c r="K152" s="682"/>
      <c r="L152" s="682"/>
    </row>
    <row r="153">
      <c r="A153" s="682"/>
      <c r="B153" s="2155"/>
      <c r="C153" s="2156"/>
      <c r="D153" s="2155"/>
      <c r="E153" s="682"/>
      <c r="F153" s="682"/>
      <c r="G153" s="2156"/>
      <c r="H153" s="682"/>
      <c r="I153" s="682"/>
      <c r="J153" s="2156"/>
      <c r="K153" s="682"/>
      <c r="L153" s="682"/>
    </row>
    <row r="154">
      <c r="A154" s="682"/>
      <c r="B154" s="2155"/>
      <c r="C154" s="2156"/>
      <c r="D154" s="2155"/>
      <c r="E154" s="682"/>
      <c r="F154" s="682"/>
      <c r="G154" s="2156"/>
      <c r="H154" s="682"/>
      <c r="I154" s="682"/>
      <c r="J154" s="2156"/>
      <c r="K154" s="682"/>
      <c r="L154" s="682"/>
    </row>
    <row r="155">
      <c r="A155" s="682"/>
      <c r="B155" s="2155"/>
      <c r="C155" s="2156"/>
      <c r="D155" s="2155"/>
      <c r="E155" s="682"/>
      <c r="F155" s="682"/>
      <c r="G155" s="2156"/>
      <c r="H155" s="682"/>
      <c r="I155" s="682"/>
      <c r="J155" s="2156"/>
      <c r="K155" s="682"/>
      <c r="L155" s="682"/>
    </row>
    <row r="156">
      <c r="A156" s="682"/>
      <c r="B156" s="2155"/>
      <c r="C156" s="2156"/>
      <c r="D156" s="2155"/>
      <c r="E156" s="682"/>
      <c r="F156" s="682"/>
      <c r="G156" s="2156"/>
      <c r="H156" s="682"/>
      <c r="I156" s="682"/>
      <c r="J156" s="2156"/>
      <c r="K156" s="682"/>
      <c r="L156" s="682"/>
    </row>
    <row r="157">
      <c r="A157" s="682"/>
      <c r="B157" s="2155"/>
      <c r="C157" s="2156"/>
      <c r="D157" s="2155"/>
      <c r="E157" s="682"/>
      <c r="F157" s="682"/>
      <c r="G157" s="2156"/>
      <c r="H157" s="682"/>
      <c r="I157" s="682"/>
      <c r="J157" s="2156"/>
      <c r="K157" s="682"/>
      <c r="L157" s="682"/>
    </row>
    <row r="158">
      <c r="A158" s="682"/>
      <c r="B158" s="2155"/>
      <c r="C158" s="2156"/>
      <c r="D158" s="2155"/>
      <c r="E158" s="682"/>
      <c r="F158" s="682"/>
      <c r="G158" s="2156"/>
      <c r="H158" s="682"/>
      <c r="I158" s="682"/>
      <c r="J158" s="2156"/>
      <c r="K158" s="682"/>
      <c r="L158" s="682"/>
    </row>
    <row r="159">
      <c r="A159" s="682"/>
      <c r="B159" s="2155"/>
      <c r="C159" s="2156"/>
      <c r="D159" s="2155"/>
      <c r="E159" s="682"/>
      <c r="F159" s="682"/>
      <c r="G159" s="2156"/>
      <c r="H159" s="682"/>
      <c r="I159" s="682"/>
      <c r="J159" s="2156"/>
      <c r="K159" s="682"/>
      <c r="L159" s="682"/>
    </row>
    <row r="160">
      <c r="A160" s="682"/>
      <c r="B160" s="2155"/>
      <c r="C160" s="2156"/>
      <c r="D160" s="2155"/>
      <c r="E160" s="682"/>
      <c r="F160" s="682"/>
      <c r="G160" s="2156"/>
      <c r="H160" s="682"/>
      <c r="I160" s="682"/>
      <c r="J160" s="2156"/>
      <c r="K160" s="682"/>
      <c r="L160" s="682"/>
    </row>
    <row r="161">
      <c r="A161" s="682"/>
      <c r="B161" s="2155"/>
      <c r="C161" s="2156"/>
      <c r="D161" s="2155"/>
      <c r="E161" s="682"/>
      <c r="F161" s="682"/>
      <c r="G161" s="2156"/>
      <c r="H161" s="682"/>
      <c r="I161" s="682"/>
      <c r="J161" s="2156"/>
      <c r="K161" s="682"/>
      <c r="L161" s="682"/>
    </row>
    <row r="162">
      <c r="A162" s="682"/>
      <c r="B162" s="2155"/>
      <c r="C162" s="2156"/>
      <c r="D162" s="2155"/>
      <c r="E162" s="682"/>
      <c r="F162" s="682"/>
      <c r="G162" s="2156"/>
      <c r="H162" s="682"/>
      <c r="I162" s="682"/>
      <c r="J162" s="2156"/>
      <c r="K162" s="682"/>
      <c r="L162" s="682"/>
    </row>
    <row r="163">
      <c r="A163" s="682"/>
      <c r="B163" s="2155"/>
      <c r="C163" s="2156"/>
      <c r="D163" s="2155"/>
      <c r="E163" s="682"/>
      <c r="F163" s="682"/>
      <c r="G163" s="2156"/>
      <c r="H163" s="682"/>
      <c r="I163" s="682"/>
      <c r="J163" s="2156"/>
      <c r="K163" s="682"/>
      <c r="L163" s="682"/>
    </row>
    <row r="164">
      <c r="A164" s="682"/>
      <c r="B164" s="2155"/>
      <c r="C164" s="2156"/>
      <c r="D164" s="2155"/>
      <c r="E164" s="682"/>
      <c r="F164" s="682"/>
      <c r="G164" s="2156"/>
      <c r="H164" s="682"/>
      <c r="I164" s="682"/>
      <c r="J164" s="2156"/>
      <c r="K164" s="682"/>
      <c r="L164" s="682"/>
    </row>
    <row r="165">
      <c r="A165" s="682"/>
      <c r="B165" s="2155"/>
      <c r="C165" s="2156"/>
      <c r="D165" s="2155"/>
      <c r="E165" s="682"/>
      <c r="F165" s="682"/>
      <c r="G165" s="2156"/>
      <c r="H165" s="682"/>
      <c r="I165" s="682"/>
      <c r="J165" s="2156"/>
      <c r="K165" s="682"/>
      <c r="L165" s="682"/>
    </row>
    <row r="166">
      <c r="A166" s="682"/>
      <c r="B166" s="2155"/>
      <c r="C166" s="2156"/>
      <c r="D166" s="2155"/>
      <c r="E166" s="682"/>
      <c r="F166" s="682"/>
      <c r="G166" s="2156"/>
      <c r="H166" s="682"/>
      <c r="I166" s="682"/>
      <c r="J166" s="2156"/>
      <c r="K166" s="682"/>
      <c r="L166" s="682"/>
    </row>
    <row r="167">
      <c r="A167" s="682"/>
      <c r="B167" s="2155"/>
      <c r="C167" s="2156"/>
      <c r="D167" s="2155"/>
      <c r="E167" s="682"/>
      <c r="F167" s="682"/>
      <c r="G167" s="2156"/>
      <c r="H167" s="682"/>
      <c r="I167" s="682"/>
      <c r="J167" s="2156"/>
      <c r="K167" s="682"/>
      <c r="L167" s="682"/>
    </row>
    <row r="168">
      <c r="A168" s="682"/>
      <c r="B168" s="2155"/>
      <c r="C168" s="2156"/>
      <c r="D168" s="2155"/>
      <c r="E168" s="682"/>
      <c r="F168" s="682"/>
      <c r="G168" s="2156"/>
      <c r="H168" s="682"/>
      <c r="I168" s="682"/>
      <c r="J168" s="2156"/>
      <c r="K168" s="682"/>
      <c r="L168" s="682"/>
    </row>
    <row r="169">
      <c r="A169" s="682"/>
      <c r="B169" s="2155"/>
      <c r="C169" s="2156"/>
      <c r="D169" s="2155"/>
      <c r="E169" s="682"/>
      <c r="F169" s="682"/>
      <c r="G169" s="2156"/>
      <c r="H169" s="682"/>
      <c r="I169" s="682"/>
      <c r="J169" s="2156"/>
      <c r="K169" s="682"/>
      <c r="L169" s="682"/>
    </row>
    <row r="170">
      <c r="A170" s="682"/>
      <c r="B170" s="2155"/>
      <c r="C170" s="2156"/>
      <c r="D170" s="2155"/>
      <c r="E170" s="682"/>
      <c r="F170" s="682"/>
      <c r="G170" s="2156"/>
      <c r="H170" s="682"/>
      <c r="I170" s="682"/>
      <c r="J170" s="2156"/>
      <c r="K170" s="682"/>
      <c r="L170" s="682"/>
    </row>
    <row r="171">
      <c r="A171" s="682"/>
      <c r="B171" s="2155"/>
      <c r="C171" s="2156"/>
      <c r="D171" s="2155"/>
      <c r="E171" s="682"/>
      <c r="F171" s="682"/>
      <c r="G171" s="2156"/>
      <c r="H171" s="682"/>
      <c r="I171" s="682"/>
      <c r="J171" s="2156"/>
      <c r="K171" s="682"/>
      <c r="L171" s="682"/>
    </row>
    <row r="172">
      <c r="A172" s="682"/>
      <c r="B172" s="2155"/>
      <c r="C172" s="2156"/>
      <c r="D172" s="2155"/>
      <c r="E172" s="682"/>
      <c r="F172" s="682"/>
      <c r="G172" s="2156"/>
      <c r="H172" s="682"/>
      <c r="I172" s="682"/>
      <c r="J172" s="2156"/>
      <c r="K172" s="682"/>
      <c r="L172" s="682"/>
    </row>
    <row r="173">
      <c r="A173" s="682"/>
      <c r="B173" s="2155"/>
      <c r="C173" s="2156"/>
      <c r="D173" s="2155"/>
      <c r="E173" s="682"/>
      <c r="F173" s="682"/>
      <c r="G173" s="2156"/>
      <c r="H173" s="682"/>
      <c r="I173" s="682"/>
      <c r="J173" s="2156"/>
      <c r="K173" s="682"/>
      <c r="L173" s="682"/>
    </row>
    <row r="174">
      <c r="A174" s="682"/>
      <c r="B174" s="2155"/>
      <c r="C174" s="2156"/>
      <c r="D174" s="2155"/>
      <c r="E174" s="682"/>
      <c r="F174" s="682"/>
      <c r="G174" s="2156"/>
      <c r="H174" s="682"/>
      <c r="I174" s="682"/>
      <c r="J174" s="2156"/>
      <c r="K174" s="682"/>
      <c r="L174" s="682"/>
    </row>
    <row r="175">
      <c r="A175" s="682"/>
      <c r="B175" s="2155"/>
      <c r="C175" s="2156"/>
      <c r="D175" s="2155"/>
      <c r="E175" s="682"/>
      <c r="F175" s="682"/>
      <c r="G175" s="2156"/>
      <c r="H175" s="682"/>
      <c r="I175" s="682"/>
      <c r="J175" s="2156"/>
      <c r="K175" s="682"/>
      <c r="L175" s="682"/>
    </row>
    <row r="176">
      <c r="A176" s="682"/>
      <c r="B176" s="2155"/>
      <c r="C176" s="2156"/>
      <c r="D176" s="2155"/>
      <c r="E176" s="682"/>
      <c r="F176" s="682"/>
      <c r="G176" s="2156"/>
      <c r="H176" s="682"/>
      <c r="I176" s="682"/>
      <c r="J176" s="2156"/>
      <c r="K176" s="682"/>
      <c r="L176" s="682"/>
    </row>
    <row r="177">
      <c r="A177" s="682"/>
      <c r="B177" s="2155"/>
      <c r="C177" s="2156"/>
      <c r="D177" s="2155"/>
      <c r="E177" s="682"/>
      <c r="F177" s="682"/>
      <c r="G177" s="2156"/>
      <c r="H177" s="682"/>
      <c r="I177" s="682"/>
      <c r="J177" s="2156"/>
      <c r="K177" s="682"/>
      <c r="L177" s="682"/>
    </row>
    <row r="178">
      <c r="A178" s="682"/>
      <c r="B178" s="2155"/>
      <c r="C178" s="2156"/>
      <c r="D178" s="2155"/>
      <c r="E178" s="682"/>
      <c r="F178" s="682"/>
      <c r="G178" s="2156"/>
      <c r="H178" s="682"/>
      <c r="I178" s="682"/>
      <c r="J178" s="2156"/>
      <c r="K178" s="682"/>
      <c r="L178" s="682"/>
    </row>
    <row r="179">
      <c r="A179" s="682"/>
      <c r="B179" s="2155"/>
      <c r="C179" s="2156"/>
      <c r="D179" s="2155"/>
      <c r="E179" s="682"/>
      <c r="F179" s="682"/>
      <c r="G179" s="2156"/>
      <c r="H179" s="682"/>
      <c r="I179" s="682"/>
      <c r="J179" s="2156"/>
      <c r="K179" s="682"/>
      <c r="L179" s="682"/>
    </row>
    <row r="180">
      <c r="A180" s="682"/>
      <c r="B180" s="2155"/>
      <c r="C180" s="2156"/>
      <c r="D180" s="2155"/>
      <c r="E180" s="682"/>
      <c r="F180" s="682"/>
      <c r="G180" s="2156"/>
      <c r="H180" s="682"/>
      <c r="I180" s="682"/>
      <c r="J180" s="2156"/>
      <c r="K180" s="682"/>
      <c r="L180" s="682"/>
    </row>
    <row r="181">
      <c r="A181" s="682"/>
      <c r="B181" s="2155"/>
      <c r="C181" s="2156"/>
      <c r="D181" s="2155"/>
      <c r="E181" s="682"/>
      <c r="F181" s="682"/>
      <c r="G181" s="2156"/>
      <c r="H181" s="682"/>
      <c r="I181" s="682"/>
      <c r="J181" s="2156"/>
      <c r="K181" s="682"/>
      <c r="L181" s="682"/>
    </row>
    <row r="182">
      <c r="A182" s="682"/>
      <c r="B182" s="2155"/>
      <c r="C182" s="2156"/>
      <c r="D182" s="2155"/>
      <c r="E182" s="682"/>
      <c r="F182" s="682"/>
      <c r="G182" s="2156"/>
      <c r="H182" s="682"/>
      <c r="I182" s="682"/>
      <c r="J182" s="2156"/>
      <c r="K182" s="682"/>
      <c r="L182" s="682"/>
    </row>
    <row r="183">
      <c r="A183" s="682"/>
      <c r="B183" s="2155"/>
      <c r="C183" s="2156"/>
      <c r="D183" s="2155"/>
      <c r="E183" s="682"/>
      <c r="F183" s="682"/>
      <c r="G183" s="2156"/>
      <c r="H183" s="682"/>
      <c r="I183" s="682"/>
      <c r="J183" s="2156"/>
      <c r="K183" s="682"/>
      <c r="L183" s="682"/>
    </row>
    <row r="184">
      <c r="A184" s="682"/>
      <c r="B184" s="2155"/>
      <c r="C184" s="2156"/>
      <c r="D184" s="2155"/>
      <c r="E184" s="682"/>
      <c r="F184" s="682"/>
      <c r="G184" s="2156"/>
      <c r="H184" s="682"/>
      <c r="I184" s="682"/>
      <c r="J184" s="2156"/>
      <c r="K184" s="682"/>
      <c r="L184" s="682"/>
    </row>
    <row r="185">
      <c r="A185" s="682"/>
      <c r="B185" s="2155"/>
      <c r="C185" s="2156"/>
      <c r="D185" s="2155"/>
      <c r="E185" s="682"/>
      <c r="F185" s="682"/>
      <c r="G185" s="2156"/>
      <c r="H185" s="682"/>
      <c r="I185" s="682"/>
      <c r="J185" s="2156"/>
      <c r="K185" s="682"/>
      <c r="L185" s="682"/>
    </row>
    <row r="186">
      <c r="A186" s="682"/>
      <c r="B186" s="2155"/>
      <c r="C186" s="2156"/>
      <c r="D186" s="2155"/>
      <c r="E186" s="682"/>
      <c r="F186" s="682"/>
      <c r="G186" s="2156"/>
      <c r="H186" s="682"/>
      <c r="I186" s="682"/>
      <c r="J186" s="2156"/>
      <c r="K186" s="682"/>
      <c r="L186" s="682"/>
    </row>
    <row r="187">
      <c r="A187" s="682"/>
      <c r="B187" s="2155"/>
      <c r="C187" s="2156"/>
      <c r="D187" s="2155"/>
      <c r="E187" s="682"/>
      <c r="F187" s="682"/>
      <c r="G187" s="2156"/>
      <c r="H187" s="682"/>
      <c r="I187" s="682"/>
      <c r="J187" s="2156"/>
      <c r="K187" s="682"/>
      <c r="L187" s="682"/>
    </row>
    <row r="188">
      <c r="A188" s="682"/>
      <c r="B188" s="2155"/>
      <c r="C188" s="2156"/>
      <c r="D188" s="2155"/>
      <c r="E188" s="682"/>
      <c r="F188" s="682"/>
      <c r="G188" s="2156"/>
      <c r="H188" s="682"/>
      <c r="I188" s="682"/>
      <c r="J188" s="2156"/>
      <c r="K188" s="682"/>
      <c r="L188" s="682"/>
    </row>
    <row r="189">
      <c r="A189" s="682"/>
      <c r="B189" s="2155"/>
      <c r="C189" s="2156"/>
      <c r="D189" s="2155"/>
      <c r="E189" s="682"/>
      <c r="F189" s="682"/>
      <c r="G189" s="2156"/>
      <c r="H189" s="682"/>
      <c r="I189" s="682"/>
      <c r="J189" s="2156"/>
      <c r="K189" s="682"/>
      <c r="L189" s="682"/>
    </row>
    <row r="190">
      <c r="A190" s="682"/>
      <c r="B190" s="2155"/>
      <c r="C190" s="2156"/>
      <c r="D190" s="2155"/>
      <c r="E190" s="682"/>
      <c r="F190" s="682"/>
      <c r="G190" s="2156"/>
      <c r="H190" s="682"/>
      <c r="I190" s="682"/>
      <c r="J190" s="2156"/>
      <c r="K190" s="682"/>
      <c r="L190" s="682"/>
    </row>
    <row r="191">
      <c r="A191" s="682"/>
      <c r="B191" s="2155"/>
      <c r="C191" s="2156"/>
      <c r="D191" s="2155"/>
      <c r="E191" s="682"/>
      <c r="F191" s="682"/>
      <c r="G191" s="2156"/>
      <c r="H191" s="682"/>
      <c r="I191" s="682"/>
      <c r="J191" s="2156"/>
      <c r="K191" s="682"/>
      <c r="L191" s="682"/>
    </row>
    <row r="192">
      <c r="A192" s="682"/>
      <c r="B192" s="2155"/>
      <c r="C192" s="2156"/>
      <c r="D192" s="2155"/>
      <c r="E192" s="682"/>
      <c r="F192" s="682"/>
      <c r="G192" s="2156"/>
      <c r="H192" s="682"/>
      <c r="I192" s="682"/>
      <c r="J192" s="2156"/>
      <c r="K192" s="682"/>
      <c r="L192" s="682"/>
    </row>
    <row r="193">
      <c r="A193" s="682"/>
      <c r="B193" s="2155"/>
      <c r="C193" s="2156"/>
      <c r="D193" s="2155"/>
      <c r="E193" s="682"/>
      <c r="F193" s="682"/>
      <c r="G193" s="2156"/>
      <c r="H193" s="682"/>
      <c r="I193" s="682"/>
      <c r="J193" s="2156"/>
      <c r="K193" s="682"/>
      <c r="L193" s="682"/>
    </row>
    <row r="194">
      <c r="A194" s="682"/>
      <c r="B194" s="2155"/>
      <c r="C194" s="2156"/>
      <c r="D194" s="2155"/>
      <c r="E194" s="682"/>
      <c r="F194" s="682"/>
      <c r="G194" s="2156"/>
      <c r="H194" s="682"/>
      <c r="I194" s="682"/>
      <c r="J194" s="2156"/>
      <c r="K194" s="682"/>
      <c r="L194" s="682"/>
    </row>
    <row r="195">
      <c r="A195" s="682"/>
      <c r="B195" s="2155"/>
      <c r="C195" s="2156"/>
      <c r="D195" s="2155"/>
      <c r="E195" s="682"/>
      <c r="F195" s="682"/>
      <c r="G195" s="2156"/>
      <c r="H195" s="682"/>
      <c r="I195" s="682"/>
      <c r="J195" s="2156"/>
      <c r="K195" s="682"/>
      <c r="L195" s="682"/>
    </row>
    <row r="196">
      <c r="A196" s="682"/>
      <c r="B196" s="2155"/>
      <c r="C196" s="2156"/>
      <c r="D196" s="2155"/>
      <c r="E196" s="682"/>
      <c r="F196" s="682"/>
      <c r="G196" s="2156"/>
      <c r="H196" s="682"/>
      <c r="I196" s="682"/>
      <c r="J196" s="2156"/>
      <c r="K196" s="682"/>
      <c r="L196" s="682"/>
    </row>
    <row r="197">
      <c r="A197" s="682"/>
      <c r="B197" s="2155"/>
      <c r="C197" s="2156"/>
      <c r="D197" s="2155"/>
      <c r="E197" s="682"/>
      <c r="F197" s="682"/>
      <c r="G197" s="2156"/>
      <c r="H197" s="682"/>
      <c r="I197" s="682"/>
      <c r="J197" s="2156"/>
      <c r="K197" s="682"/>
      <c r="L197" s="682"/>
    </row>
    <row r="198">
      <c r="A198" s="682"/>
      <c r="B198" s="2155"/>
      <c r="C198" s="2156"/>
      <c r="D198" s="2155"/>
      <c r="E198" s="682"/>
      <c r="F198" s="682"/>
      <c r="G198" s="2156"/>
      <c r="H198" s="682"/>
      <c r="I198" s="682"/>
      <c r="J198" s="2156"/>
      <c r="K198" s="682"/>
      <c r="L198" s="682"/>
    </row>
    <row r="199">
      <c r="A199" s="682"/>
      <c r="B199" s="2155"/>
      <c r="C199" s="2156"/>
      <c r="D199" s="2155"/>
      <c r="E199" s="682"/>
      <c r="F199" s="682"/>
      <c r="G199" s="2156"/>
      <c r="H199" s="682"/>
      <c r="I199" s="682"/>
      <c r="J199" s="2156"/>
      <c r="K199" s="682"/>
      <c r="L199" s="682"/>
    </row>
    <row r="200">
      <c r="A200" s="682"/>
      <c r="B200" s="2155"/>
      <c r="C200" s="2156"/>
      <c r="D200" s="2155"/>
      <c r="E200" s="682"/>
      <c r="F200" s="682"/>
      <c r="G200" s="2156"/>
      <c r="H200" s="682"/>
      <c r="I200" s="682"/>
      <c r="J200" s="2156"/>
      <c r="K200" s="682"/>
      <c r="L200" s="682"/>
    </row>
    <row r="201">
      <c r="A201" s="682"/>
      <c r="B201" s="2155"/>
      <c r="C201" s="2156"/>
      <c r="D201" s="2155"/>
      <c r="E201" s="682"/>
      <c r="F201" s="682"/>
      <c r="G201" s="2156"/>
      <c r="H201" s="682"/>
      <c r="I201" s="682"/>
      <c r="J201" s="2156"/>
      <c r="K201" s="682"/>
      <c r="L201" s="682"/>
    </row>
    <row r="202">
      <c r="A202" s="682"/>
      <c r="B202" s="2155"/>
      <c r="C202" s="2156"/>
      <c r="D202" s="2155"/>
      <c r="E202" s="682"/>
      <c r="F202" s="682"/>
      <c r="G202" s="2156"/>
      <c r="H202" s="682"/>
      <c r="I202" s="682"/>
      <c r="J202" s="2156"/>
      <c r="K202" s="682"/>
      <c r="L202" s="682"/>
    </row>
    <row r="203">
      <c r="A203" s="682"/>
      <c r="B203" s="2155"/>
      <c r="C203" s="2156"/>
      <c r="D203" s="2155"/>
      <c r="E203" s="682"/>
      <c r="F203" s="682"/>
      <c r="G203" s="2156"/>
      <c r="H203" s="682"/>
      <c r="I203" s="682"/>
      <c r="J203" s="2156"/>
      <c r="K203" s="682"/>
      <c r="L203" s="682"/>
    </row>
    <row r="204">
      <c r="A204" s="682"/>
      <c r="B204" s="2155"/>
      <c r="C204" s="2156"/>
      <c r="D204" s="2155"/>
      <c r="E204" s="682"/>
      <c r="F204" s="682"/>
      <c r="G204" s="2156"/>
      <c r="H204" s="682"/>
      <c r="I204" s="682"/>
      <c r="J204" s="2156"/>
      <c r="K204" s="682"/>
      <c r="L204" s="682"/>
    </row>
    <row r="205">
      <c r="A205" s="682"/>
      <c r="B205" s="2155"/>
      <c r="C205" s="2156"/>
      <c r="D205" s="2155"/>
      <c r="E205" s="682"/>
      <c r="F205" s="682"/>
      <c r="G205" s="2156"/>
      <c r="H205" s="682"/>
      <c r="I205" s="682"/>
      <c r="J205" s="2156"/>
      <c r="K205" s="682"/>
      <c r="L205" s="682"/>
    </row>
    <row r="206">
      <c r="A206" s="682"/>
      <c r="B206" s="2155"/>
      <c r="C206" s="2156"/>
      <c r="D206" s="2155"/>
      <c r="E206" s="682"/>
      <c r="F206" s="682"/>
      <c r="G206" s="2156"/>
      <c r="H206" s="682"/>
      <c r="I206" s="682"/>
      <c r="J206" s="2156"/>
      <c r="K206" s="682"/>
      <c r="L206" s="682"/>
    </row>
    <row r="207">
      <c r="A207" s="682"/>
      <c r="B207" s="2155"/>
      <c r="C207" s="2156"/>
      <c r="D207" s="2155"/>
      <c r="E207" s="682"/>
      <c r="F207" s="682"/>
      <c r="G207" s="2156"/>
      <c r="H207" s="682"/>
      <c r="I207" s="682"/>
      <c r="J207" s="2156"/>
      <c r="K207" s="682"/>
      <c r="L207" s="682"/>
    </row>
    <row r="208">
      <c r="A208" s="682"/>
      <c r="B208" s="2155"/>
      <c r="C208" s="2156"/>
      <c r="D208" s="2155"/>
      <c r="E208" s="682"/>
      <c r="F208" s="682"/>
      <c r="G208" s="2156"/>
      <c r="H208" s="682"/>
      <c r="I208" s="682"/>
      <c r="J208" s="2156"/>
      <c r="K208" s="682"/>
      <c r="L208" s="682"/>
    </row>
    <row r="209">
      <c r="A209" s="682"/>
      <c r="B209" s="2155"/>
      <c r="C209" s="2156"/>
      <c r="D209" s="2155"/>
      <c r="E209" s="682"/>
      <c r="F209" s="682"/>
      <c r="G209" s="2156"/>
      <c r="H209" s="682"/>
      <c r="I209" s="682"/>
      <c r="J209" s="2156"/>
      <c r="K209" s="682"/>
      <c r="L209" s="682"/>
    </row>
    <row r="210">
      <c r="A210" s="682"/>
      <c r="B210" s="2155"/>
      <c r="C210" s="2156"/>
      <c r="D210" s="2155"/>
      <c r="E210" s="682"/>
      <c r="F210" s="682"/>
      <c r="G210" s="2156"/>
      <c r="H210" s="682"/>
      <c r="I210" s="682"/>
      <c r="J210" s="2156"/>
      <c r="K210" s="682"/>
      <c r="L210" s="682"/>
    </row>
    <row r="211">
      <c r="A211" s="682"/>
      <c r="B211" s="2155"/>
      <c r="C211" s="2156"/>
      <c r="D211" s="2155"/>
      <c r="E211" s="682"/>
      <c r="F211" s="682"/>
      <c r="G211" s="2156"/>
      <c r="H211" s="682"/>
      <c r="I211" s="682"/>
      <c r="J211" s="2156"/>
      <c r="K211" s="682"/>
      <c r="L211" s="682"/>
    </row>
    <row r="212">
      <c r="A212" s="682"/>
      <c r="B212" s="2155"/>
      <c r="C212" s="2156"/>
      <c r="D212" s="2155"/>
      <c r="E212" s="682"/>
      <c r="F212" s="682"/>
      <c r="G212" s="2156"/>
      <c r="H212" s="682"/>
      <c r="I212" s="682"/>
      <c r="J212" s="2156"/>
      <c r="K212" s="682"/>
      <c r="L212" s="682"/>
    </row>
    <row r="213">
      <c r="A213" s="682"/>
      <c r="B213" s="2155"/>
      <c r="C213" s="2156"/>
      <c r="D213" s="2155"/>
      <c r="E213" s="682"/>
      <c r="F213" s="682"/>
      <c r="G213" s="2156"/>
      <c r="H213" s="682"/>
      <c r="I213" s="682"/>
      <c r="J213" s="2156"/>
      <c r="K213" s="682"/>
      <c r="L213" s="682"/>
    </row>
    <row r="214">
      <c r="A214" s="682"/>
      <c r="B214" s="2155"/>
      <c r="C214" s="2156"/>
      <c r="D214" s="2155"/>
      <c r="E214" s="682"/>
      <c r="F214" s="682"/>
      <c r="G214" s="2156"/>
      <c r="H214" s="682"/>
      <c r="I214" s="682"/>
      <c r="J214" s="2156"/>
      <c r="K214" s="682"/>
      <c r="L214" s="682"/>
    </row>
    <row r="215">
      <c r="A215" s="682"/>
      <c r="B215" s="2155"/>
      <c r="C215" s="2156"/>
      <c r="D215" s="2155"/>
      <c r="E215" s="682"/>
      <c r="F215" s="682"/>
      <c r="G215" s="2156"/>
      <c r="H215" s="682"/>
      <c r="I215" s="682"/>
      <c r="J215" s="2156"/>
      <c r="K215" s="682"/>
      <c r="L215" s="682"/>
    </row>
    <row r="216">
      <c r="A216" s="682"/>
      <c r="B216" s="2155"/>
      <c r="C216" s="2156"/>
      <c r="D216" s="2155"/>
      <c r="E216" s="682"/>
      <c r="F216" s="682"/>
      <c r="G216" s="2156"/>
      <c r="H216" s="682"/>
      <c r="I216" s="682"/>
      <c r="J216" s="2156"/>
      <c r="K216" s="682"/>
      <c r="L216" s="682"/>
    </row>
    <row r="217">
      <c r="A217" s="682"/>
      <c r="B217" s="2155"/>
      <c r="C217" s="2156"/>
      <c r="D217" s="2155"/>
      <c r="E217" s="682"/>
      <c r="F217" s="682"/>
      <c r="G217" s="2156"/>
      <c r="H217" s="682"/>
      <c r="I217" s="682"/>
      <c r="J217" s="2156"/>
      <c r="K217" s="682"/>
      <c r="L217" s="682"/>
    </row>
    <row r="218">
      <c r="A218" s="682"/>
      <c r="B218" s="2155"/>
      <c r="C218" s="2156"/>
      <c r="D218" s="2155"/>
      <c r="E218" s="682"/>
      <c r="F218" s="682"/>
      <c r="G218" s="2156"/>
      <c r="H218" s="682"/>
      <c r="I218" s="682"/>
      <c r="J218" s="2156"/>
      <c r="K218" s="682"/>
      <c r="L218" s="682"/>
    </row>
    <row r="219">
      <c r="A219" s="682"/>
      <c r="B219" s="2155"/>
      <c r="C219" s="2156"/>
      <c r="D219" s="2155"/>
      <c r="E219" s="682"/>
      <c r="F219" s="682"/>
      <c r="G219" s="2156"/>
      <c r="H219" s="682"/>
      <c r="I219" s="682"/>
      <c r="J219" s="2156"/>
      <c r="K219" s="682"/>
      <c r="L219" s="682"/>
    </row>
    <row r="220">
      <c r="A220" s="682"/>
      <c r="B220" s="2155"/>
      <c r="C220" s="2156"/>
      <c r="D220" s="2155"/>
      <c r="E220" s="682"/>
      <c r="F220" s="682"/>
      <c r="G220" s="2156"/>
      <c r="H220" s="682"/>
      <c r="I220" s="682"/>
      <c r="J220" s="2156"/>
      <c r="K220" s="682"/>
      <c r="L220" s="682"/>
    </row>
    <row r="221">
      <c r="A221" s="682"/>
      <c r="B221" s="2155"/>
      <c r="C221" s="2156"/>
      <c r="D221" s="2155"/>
      <c r="E221" s="682"/>
      <c r="F221" s="682"/>
      <c r="G221" s="2156"/>
      <c r="H221" s="682"/>
      <c r="I221" s="682"/>
      <c r="J221" s="2156"/>
      <c r="K221" s="682"/>
      <c r="L221" s="682"/>
    </row>
    <row r="222">
      <c r="A222" s="682"/>
      <c r="B222" s="2155"/>
      <c r="C222" s="2156"/>
      <c r="D222" s="2155"/>
      <c r="E222" s="682"/>
      <c r="F222" s="682"/>
      <c r="G222" s="2156"/>
      <c r="H222" s="682"/>
      <c r="I222" s="682"/>
      <c r="J222" s="2156"/>
      <c r="K222" s="682"/>
      <c r="L222" s="682"/>
    </row>
    <row r="223">
      <c r="A223" s="682"/>
      <c r="B223" s="2155"/>
      <c r="C223" s="2156"/>
      <c r="D223" s="2155"/>
      <c r="E223" s="682"/>
      <c r="F223" s="682"/>
      <c r="G223" s="2156"/>
      <c r="H223" s="682"/>
      <c r="I223" s="682"/>
      <c r="J223" s="2156"/>
      <c r="K223" s="682"/>
      <c r="L223" s="682"/>
    </row>
    <row r="224">
      <c r="A224" s="682"/>
      <c r="B224" s="2155"/>
      <c r="C224" s="2156"/>
      <c r="D224" s="2155"/>
      <c r="E224" s="682"/>
      <c r="F224" s="682"/>
      <c r="G224" s="2156"/>
      <c r="H224" s="682"/>
      <c r="I224" s="682"/>
      <c r="J224" s="2156"/>
      <c r="K224" s="682"/>
      <c r="L224" s="682"/>
    </row>
    <row r="225">
      <c r="A225" s="682"/>
      <c r="B225" s="2155"/>
      <c r="C225" s="2156"/>
      <c r="D225" s="2155"/>
      <c r="E225" s="682"/>
      <c r="F225" s="682"/>
      <c r="G225" s="2156"/>
      <c r="H225" s="682"/>
      <c r="I225" s="682"/>
      <c r="J225" s="2156"/>
      <c r="K225" s="682"/>
      <c r="L225" s="682"/>
    </row>
    <row r="226">
      <c r="A226" s="682"/>
      <c r="B226" s="2155"/>
      <c r="C226" s="2156"/>
      <c r="D226" s="2155"/>
      <c r="E226" s="682"/>
      <c r="F226" s="682"/>
      <c r="G226" s="2156"/>
      <c r="H226" s="682"/>
      <c r="I226" s="682"/>
      <c r="J226" s="2156"/>
      <c r="K226" s="682"/>
      <c r="L226" s="682"/>
    </row>
    <row r="227">
      <c r="A227" s="682"/>
      <c r="B227" s="2155"/>
      <c r="C227" s="2156"/>
      <c r="D227" s="2155"/>
      <c r="E227" s="682"/>
      <c r="F227" s="682"/>
      <c r="G227" s="2156"/>
      <c r="H227" s="682"/>
      <c r="I227" s="682"/>
      <c r="J227" s="2156"/>
      <c r="K227" s="682"/>
      <c r="L227" s="682"/>
    </row>
    <row r="228">
      <c r="A228" s="682"/>
      <c r="B228" s="2155"/>
      <c r="C228" s="2156"/>
      <c r="D228" s="2155"/>
      <c r="E228" s="682"/>
      <c r="F228" s="682"/>
      <c r="G228" s="2156"/>
      <c r="H228" s="682"/>
      <c r="I228" s="682"/>
      <c r="J228" s="2156"/>
      <c r="K228" s="682"/>
      <c r="L228" s="682"/>
    </row>
    <row r="229">
      <c r="A229" s="682"/>
      <c r="B229" s="2155"/>
      <c r="C229" s="2156"/>
      <c r="D229" s="2155"/>
      <c r="E229" s="682"/>
      <c r="F229" s="682"/>
      <c r="G229" s="2156"/>
      <c r="H229" s="682"/>
      <c r="I229" s="682"/>
      <c r="J229" s="2156"/>
      <c r="K229" s="682"/>
      <c r="L229" s="682"/>
    </row>
    <row r="230">
      <c r="A230" s="682"/>
      <c r="B230" s="2155"/>
      <c r="C230" s="2156"/>
      <c r="D230" s="2155"/>
      <c r="E230" s="682"/>
      <c r="F230" s="682"/>
      <c r="G230" s="2156"/>
      <c r="H230" s="682"/>
      <c r="I230" s="682"/>
      <c r="J230" s="2156"/>
      <c r="K230" s="682"/>
      <c r="L230" s="682"/>
    </row>
    <row r="231">
      <c r="A231" s="682"/>
      <c r="B231" s="2155"/>
      <c r="C231" s="2156"/>
      <c r="D231" s="2155"/>
      <c r="E231" s="682"/>
      <c r="F231" s="682"/>
      <c r="G231" s="2156"/>
      <c r="H231" s="682"/>
      <c r="I231" s="682"/>
      <c r="J231" s="2156"/>
      <c r="K231" s="682"/>
      <c r="L231" s="682"/>
    </row>
    <row r="232">
      <c r="A232" s="682"/>
      <c r="B232" s="2155"/>
      <c r="C232" s="2156"/>
      <c r="D232" s="2155"/>
      <c r="E232" s="682"/>
      <c r="F232" s="682"/>
      <c r="G232" s="2156"/>
      <c r="H232" s="682"/>
      <c r="I232" s="682"/>
      <c r="J232" s="2156"/>
      <c r="K232" s="682"/>
      <c r="L232" s="682"/>
    </row>
    <row r="233">
      <c r="A233" s="682"/>
      <c r="B233" s="2155"/>
      <c r="C233" s="2156"/>
      <c r="D233" s="2155"/>
      <c r="E233" s="682"/>
      <c r="F233" s="682"/>
      <c r="G233" s="2156"/>
      <c r="H233" s="682"/>
      <c r="I233" s="682"/>
      <c r="J233" s="2156"/>
      <c r="K233" s="682"/>
      <c r="L233" s="682"/>
    </row>
    <row r="234">
      <c r="A234" s="682"/>
      <c r="B234" s="2155"/>
      <c r="C234" s="2156"/>
      <c r="D234" s="2155"/>
      <c r="E234" s="682"/>
      <c r="F234" s="682"/>
      <c r="G234" s="2156"/>
      <c r="H234" s="682"/>
      <c r="I234" s="682"/>
      <c r="J234" s="2156"/>
      <c r="K234" s="682"/>
      <c r="L234" s="682"/>
    </row>
    <row r="235">
      <c r="A235" s="682"/>
      <c r="B235" s="2155"/>
      <c r="C235" s="2156"/>
      <c r="D235" s="2155"/>
      <c r="E235" s="682"/>
      <c r="F235" s="682"/>
      <c r="G235" s="2156"/>
      <c r="H235" s="682"/>
      <c r="I235" s="682"/>
      <c r="J235" s="2156"/>
      <c r="K235" s="682"/>
      <c r="L235" s="682"/>
    </row>
    <row r="236">
      <c r="A236" s="682"/>
      <c r="B236" s="2155"/>
      <c r="C236" s="2156"/>
      <c r="D236" s="2155"/>
      <c r="E236" s="682"/>
      <c r="F236" s="682"/>
      <c r="G236" s="2156"/>
      <c r="H236" s="682"/>
      <c r="I236" s="682"/>
      <c r="J236" s="2156"/>
      <c r="K236" s="682"/>
      <c r="L236" s="682"/>
    </row>
    <row r="237">
      <c r="A237" s="682"/>
      <c r="B237" s="2155"/>
      <c r="C237" s="2156"/>
      <c r="D237" s="2155"/>
      <c r="E237" s="682"/>
      <c r="F237" s="682"/>
      <c r="G237" s="2156"/>
      <c r="H237" s="682"/>
      <c r="I237" s="682"/>
      <c r="J237" s="2156"/>
      <c r="K237" s="682"/>
      <c r="L237" s="682"/>
    </row>
    <row r="238">
      <c r="A238" s="682"/>
      <c r="B238" s="2155"/>
      <c r="C238" s="2156"/>
      <c r="D238" s="2155"/>
      <c r="E238" s="682"/>
      <c r="F238" s="682"/>
      <c r="G238" s="2156"/>
      <c r="H238" s="682"/>
      <c r="I238" s="682"/>
      <c r="J238" s="2156"/>
      <c r="K238" s="682"/>
      <c r="L238" s="682"/>
    </row>
    <row r="239">
      <c r="A239" s="682"/>
      <c r="B239" s="2155"/>
      <c r="C239" s="2156"/>
      <c r="D239" s="2155"/>
      <c r="E239" s="682"/>
      <c r="F239" s="682"/>
      <c r="G239" s="2156"/>
      <c r="H239" s="682"/>
      <c r="I239" s="682"/>
      <c r="J239" s="2156"/>
      <c r="K239" s="682"/>
      <c r="L239" s="682"/>
    </row>
    <row r="240">
      <c r="A240" s="682"/>
      <c r="B240" s="2155"/>
      <c r="C240" s="2156"/>
      <c r="D240" s="2155"/>
      <c r="E240" s="682"/>
      <c r="F240" s="682"/>
      <c r="G240" s="2156"/>
      <c r="H240" s="682"/>
      <c r="I240" s="682"/>
      <c r="J240" s="2156"/>
      <c r="K240" s="682"/>
      <c r="L240" s="682"/>
    </row>
    <row r="241">
      <c r="A241" s="682"/>
      <c r="B241" s="2155"/>
      <c r="C241" s="2156"/>
      <c r="D241" s="2155"/>
      <c r="E241" s="682"/>
      <c r="F241" s="682"/>
      <c r="G241" s="2156"/>
      <c r="H241" s="682"/>
      <c r="I241" s="682"/>
      <c r="J241" s="2156"/>
      <c r="K241" s="682"/>
      <c r="L241" s="682"/>
    </row>
    <row r="242">
      <c r="A242" s="682"/>
      <c r="B242" s="2155"/>
      <c r="C242" s="2156"/>
      <c r="D242" s="2155"/>
      <c r="E242" s="682"/>
      <c r="F242" s="682"/>
      <c r="G242" s="2156"/>
      <c r="H242" s="682"/>
      <c r="I242" s="682"/>
      <c r="J242" s="2156"/>
      <c r="K242" s="682"/>
      <c r="L242" s="682"/>
    </row>
    <row r="243">
      <c r="A243" s="682"/>
      <c r="B243" s="2155"/>
      <c r="C243" s="2156"/>
      <c r="D243" s="2155"/>
      <c r="E243" s="682"/>
      <c r="F243" s="682"/>
      <c r="G243" s="2156"/>
      <c r="H243" s="682"/>
      <c r="I243" s="682"/>
      <c r="J243" s="2156"/>
      <c r="K243" s="682"/>
      <c r="L243" s="682"/>
    </row>
    <row r="244">
      <c r="A244" s="682"/>
      <c r="B244" s="2155"/>
      <c r="C244" s="2156"/>
      <c r="D244" s="2155"/>
      <c r="E244" s="682"/>
      <c r="F244" s="682"/>
      <c r="G244" s="2156"/>
      <c r="H244" s="682"/>
      <c r="I244" s="682"/>
      <c r="J244" s="2156"/>
      <c r="K244" s="682"/>
      <c r="L244" s="682"/>
    </row>
    <row r="245">
      <c r="A245" s="682"/>
      <c r="B245" s="2155"/>
      <c r="C245" s="2156"/>
      <c r="D245" s="2155"/>
      <c r="E245" s="682"/>
      <c r="F245" s="682"/>
      <c r="G245" s="2156"/>
      <c r="H245" s="682"/>
      <c r="I245" s="682"/>
      <c r="J245" s="2156"/>
      <c r="K245" s="682"/>
      <c r="L245" s="682"/>
    </row>
    <row r="246">
      <c r="A246" s="682"/>
      <c r="B246" s="2155"/>
      <c r="C246" s="2156"/>
      <c r="D246" s="2155"/>
      <c r="E246" s="682"/>
      <c r="F246" s="682"/>
      <c r="G246" s="2156"/>
      <c r="H246" s="682"/>
      <c r="I246" s="682"/>
      <c r="J246" s="2156"/>
      <c r="K246" s="682"/>
      <c r="L246" s="682"/>
    </row>
    <row r="247">
      <c r="A247" s="682"/>
      <c r="B247" s="2155"/>
      <c r="C247" s="2156"/>
      <c r="D247" s="2155"/>
      <c r="E247" s="682"/>
      <c r="F247" s="682"/>
      <c r="G247" s="2156"/>
      <c r="H247" s="682"/>
      <c r="I247" s="682"/>
      <c r="J247" s="2156"/>
      <c r="K247" s="682"/>
      <c r="L247" s="682"/>
    </row>
    <row r="248">
      <c r="A248" s="682"/>
      <c r="B248" s="2155"/>
      <c r="C248" s="2156"/>
      <c r="D248" s="2155"/>
      <c r="E248" s="682"/>
      <c r="F248" s="682"/>
      <c r="G248" s="2156"/>
      <c r="H248" s="682"/>
      <c r="I248" s="682"/>
      <c r="J248" s="2156"/>
      <c r="K248" s="682"/>
      <c r="L248" s="682"/>
    </row>
    <row r="249">
      <c r="A249" s="682"/>
      <c r="B249" s="2155"/>
      <c r="C249" s="2156"/>
      <c r="D249" s="2155"/>
      <c r="E249" s="682"/>
      <c r="F249" s="682"/>
      <c r="G249" s="2156"/>
      <c r="H249" s="682"/>
      <c r="I249" s="682"/>
      <c r="J249" s="2156"/>
      <c r="K249" s="682"/>
      <c r="L249" s="682"/>
    </row>
    <row r="250">
      <c r="A250" s="682"/>
      <c r="B250" s="2155"/>
      <c r="C250" s="2156"/>
      <c r="D250" s="2155"/>
      <c r="E250" s="682"/>
      <c r="F250" s="682"/>
      <c r="G250" s="2156"/>
      <c r="H250" s="682"/>
      <c r="I250" s="682"/>
      <c r="J250" s="2156"/>
      <c r="K250" s="682"/>
      <c r="L250" s="682"/>
    </row>
    <row r="251">
      <c r="A251" s="682"/>
      <c r="B251" s="2155"/>
      <c r="C251" s="2156"/>
      <c r="D251" s="2155"/>
      <c r="E251" s="682"/>
      <c r="F251" s="682"/>
      <c r="G251" s="2156"/>
      <c r="H251" s="682"/>
      <c r="I251" s="682"/>
      <c r="J251" s="2156"/>
      <c r="K251" s="682"/>
      <c r="L251" s="682"/>
    </row>
    <row r="252">
      <c r="A252" s="682"/>
      <c r="B252" s="2155"/>
      <c r="C252" s="2156"/>
      <c r="D252" s="2155"/>
      <c r="E252" s="682"/>
      <c r="F252" s="682"/>
      <c r="G252" s="2156"/>
      <c r="H252" s="682"/>
      <c r="I252" s="682"/>
      <c r="J252" s="2156"/>
      <c r="K252" s="682"/>
      <c r="L252" s="682"/>
    </row>
    <row r="253">
      <c r="A253" s="682"/>
      <c r="B253" s="2155"/>
      <c r="C253" s="2156"/>
      <c r="D253" s="2155"/>
      <c r="E253" s="682"/>
      <c r="F253" s="682"/>
      <c r="G253" s="2156"/>
      <c r="H253" s="682"/>
      <c r="I253" s="682"/>
      <c r="J253" s="2156"/>
      <c r="K253" s="682"/>
      <c r="L253" s="682"/>
    </row>
    <row r="254">
      <c r="A254" s="682"/>
      <c r="B254" s="2155"/>
      <c r="C254" s="2156"/>
      <c r="D254" s="2155"/>
      <c r="E254" s="682"/>
      <c r="F254" s="682"/>
      <c r="G254" s="2156"/>
      <c r="H254" s="682"/>
      <c r="I254" s="682"/>
      <c r="J254" s="2156"/>
      <c r="K254" s="682"/>
      <c r="L254" s="682"/>
    </row>
    <row r="255">
      <c r="A255" s="682"/>
      <c r="B255" s="2155"/>
      <c r="C255" s="2156"/>
      <c r="D255" s="2155"/>
      <c r="E255" s="682"/>
      <c r="F255" s="682"/>
      <c r="G255" s="2156"/>
      <c r="H255" s="682"/>
      <c r="I255" s="682"/>
      <c r="J255" s="2156"/>
      <c r="K255" s="682"/>
      <c r="L255" s="682"/>
    </row>
    <row r="256">
      <c r="A256" s="682"/>
      <c r="B256" s="2155"/>
      <c r="C256" s="2156"/>
      <c r="D256" s="2155"/>
      <c r="E256" s="682"/>
      <c r="F256" s="682"/>
      <c r="G256" s="2156"/>
      <c r="H256" s="682"/>
      <c r="I256" s="682"/>
      <c r="J256" s="2156"/>
      <c r="K256" s="682"/>
      <c r="L256" s="682"/>
    </row>
    <row r="257">
      <c r="A257" s="682"/>
      <c r="B257" s="2155"/>
      <c r="C257" s="2156"/>
      <c r="D257" s="2155"/>
      <c r="E257" s="682"/>
      <c r="F257" s="682"/>
      <c r="G257" s="2156"/>
      <c r="H257" s="682"/>
      <c r="I257" s="682"/>
      <c r="J257" s="2156"/>
      <c r="K257" s="682"/>
      <c r="L257" s="682"/>
    </row>
    <row r="258">
      <c r="A258" s="682"/>
      <c r="B258" s="2155"/>
      <c r="C258" s="2156"/>
      <c r="D258" s="2155"/>
      <c r="E258" s="682"/>
      <c r="F258" s="682"/>
      <c r="G258" s="2156"/>
      <c r="H258" s="682"/>
      <c r="I258" s="682"/>
      <c r="J258" s="2156"/>
      <c r="K258" s="682"/>
      <c r="L258" s="682"/>
    </row>
    <row r="259">
      <c r="A259" s="682"/>
      <c r="B259" s="2155"/>
      <c r="C259" s="2156"/>
      <c r="D259" s="2155"/>
      <c r="E259" s="682"/>
      <c r="F259" s="682"/>
      <c r="G259" s="2156"/>
      <c r="H259" s="682"/>
      <c r="I259" s="682"/>
      <c r="J259" s="2156"/>
      <c r="K259" s="682"/>
      <c r="L259" s="682"/>
    </row>
    <row r="260">
      <c r="A260" s="682"/>
      <c r="B260" s="2155"/>
      <c r="C260" s="2156"/>
      <c r="D260" s="2155"/>
      <c r="E260" s="682"/>
      <c r="F260" s="682"/>
      <c r="G260" s="2156"/>
      <c r="H260" s="682"/>
      <c r="I260" s="682"/>
      <c r="J260" s="2156"/>
      <c r="K260" s="682"/>
      <c r="L260" s="682"/>
    </row>
    <row r="261">
      <c r="A261" s="682"/>
      <c r="B261" s="2155"/>
      <c r="C261" s="2156"/>
      <c r="D261" s="2155"/>
      <c r="E261" s="682"/>
      <c r="F261" s="682"/>
      <c r="G261" s="2156"/>
      <c r="H261" s="682"/>
      <c r="I261" s="682"/>
      <c r="J261" s="2156"/>
      <c r="K261" s="682"/>
      <c r="L261" s="682"/>
    </row>
    <row r="262">
      <c r="A262" s="682"/>
      <c r="B262" s="2155"/>
      <c r="C262" s="2156"/>
      <c r="D262" s="2155"/>
      <c r="E262" s="682"/>
      <c r="F262" s="682"/>
      <c r="G262" s="2156"/>
      <c r="H262" s="682"/>
      <c r="I262" s="682"/>
      <c r="J262" s="2156"/>
      <c r="K262" s="682"/>
      <c r="L262" s="682"/>
    </row>
    <row r="263">
      <c r="A263" s="682"/>
      <c r="B263" s="2155"/>
      <c r="C263" s="2156"/>
      <c r="D263" s="2155"/>
      <c r="E263" s="682"/>
      <c r="F263" s="682"/>
      <c r="G263" s="2156"/>
      <c r="H263" s="682"/>
      <c r="I263" s="682"/>
      <c r="J263" s="2156"/>
      <c r="K263" s="682"/>
      <c r="L263" s="682"/>
    </row>
    <row r="264">
      <c r="A264" s="682"/>
      <c r="B264" s="2155"/>
      <c r="C264" s="2156"/>
      <c r="D264" s="2155"/>
      <c r="E264" s="682"/>
      <c r="F264" s="682"/>
      <c r="G264" s="2156"/>
      <c r="H264" s="682"/>
      <c r="I264" s="682"/>
      <c r="J264" s="2156"/>
      <c r="K264" s="682"/>
      <c r="L264" s="682"/>
    </row>
    <row r="265">
      <c r="A265" s="682"/>
      <c r="B265" s="2155"/>
      <c r="C265" s="2156"/>
      <c r="D265" s="2155"/>
      <c r="E265" s="682"/>
      <c r="F265" s="682"/>
      <c r="G265" s="2156"/>
      <c r="H265" s="682"/>
      <c r="I265" s="682"/>
      <c r="J265" s="2156"/>
      <c r="K265" s="682"/>
      <c r="L265" s="682"/>
    </row>
    <row r="266">
      <c r="A266" s="682"/>
      <c r="B266" s="2155"/>
      <c r="C266" s="2156"/>
      <c r="D266" s="2155"/>
      <c r="E266" s="682"/>
      <c r="F266" s="682"/>
      <c r="G266" s="2156"/>
      <c r="H266" s="682"/>
      <c r="I266" s="682"/>
      <c r="J266" s="2156"/>
      <c r="K266" s="682"/>
      <c r="L266" s="682"/>
    </row>
    <row r="267">
      <c r="A267" s="682"/>
      <c r="B267" s="2155"/>
      <c r="C267" s="2156"/>
      <c r="D267" s="2155"/>
      <c r="E267" s="682"/>
      <c r="F267" s="682"/>
      <c r="G267" s="2156"/>
      <c r="H267" s="682"/>
      <c r="I267" s="682"/>
      <c r="J267" s="2156"/>
      <c r="K267" s="682"/>
      <c r="L267" s="682"/>
    </row>
    <row r="268">
      <c r="A268" s="682"/>
      <c r="B268" s="2155"/>
      <c r="C268" s="2156"/>
      <c r="D268" s="2155"/>
      <c r="E268" s="682"/>
      <c r="F268" s="682"/>
      <c r="G268" s="2156"/>
      <c r="H268" s="682"/>
      <c r="I268" s="682"/>
      <c r="J268" s="2156"/>
      <c r="K268" s="682"/>
      <c r="L268" s="682"/>
    </row>
    <row r="269">
      <c r="A269" s="682"/>
      <c r="B269" s="2155"/>
      <c r="C269" s="2156"/>
      <c r="D269" s="2155"/>
      <c r="E269" s="682"/>
      <c r="F269" s="682"/>
      <c r="G269" s="2156"/>
      <c r="H269" s="682"/>
      <c r="I269" s="682"/>
      <c r="J269" s="2156"/>
      <c r="K269" s="682"/>
      <c r="L269" s="682"/>
    </row>
    <row r="270">
      <c r="A270" s="682"/>
      <c r="B270" s="2155"/>
      <c r="C270" s="2156"/>
      <c r="D270" s="2155"/>
      <c r="E270" s="682"/>
      <c r="F270" s="682"/>
      <c r="G270" s="2156"/>
      <c r="H270" s="682"/>
      <c r="I270" s="682"/>
      <c r="J270" s="2156"/>
      <c r="K270" s="682"/>
      <c r="L270" s="682"/>
    </row>
    <row r="271">
      <c r="A271" s="682"/>
      <c r="B271" s="2155"/>
      <c r="C271" s="2156"/>
      <c r="D271" s="2155"/>
      <c r="E271" s="682"/>
      <c r="F271" s="682"/>
      <c r="G271" s="2156"/>
      <c r="H271" s="682"/>
      <c r="I271" s="682"/>
      <c r="J271" s="2156"/>
      <c r="K271" s="682"/>
      <c r="L271" s="682"/>
    </row>
    <row r="272">
      <c r="A272" s="682"/>
      <c r="B272" s="2155"/>
      <c r="C272" s="2156"/>
      <c r="D272" s="2155"/>
      <c r="E272" s="682"/>
      <c r="F272" s="682"/>
      <c r="G272" s="2156"/>
      <c r="H272" s="682"/>
      <c r="I272" s="682"/>
      <c r="J272" s="2156"/>
      <c r="K272" s="682"/>
      <c r="L272" s="682"/>
    </row>
    <row r="273">
      <c r="A273" s="682"/>
      <c r="B273" s="2155"/>
      <c r="C273" s="2156"/>
      <c r="D273" s="2155"/>
      <c r="E273" s="682"/>
      <c r="F273" s="682"/>
      <c r="G273" s="2156"/>
      <c r="H273" s="682"/>
      <c r="I273" s="682"/>
      <c r="J273" s="2156"/>
      <c r="K273" s="682"/>
      <c r="L273" s="682"/>
    </row>
    <row r="274">
      <c r="A274" s="682"/>
      <c r="B274" s="2155"/>
      <c r="C274" s="2156"/>
      <c r="D274" s="2155"/>
      <c r="E274" s="682"/>
      <c r="F274" s="682"/>
      <c r="G274" s="2156"/>
      <c r="H274" s="682"/>
      <c r="I274" s="682"/>
      <c r="J274" s="2156"/>
      <c r="K274" s="682"/>
      <c r="L274" s="682"/>
    </row>
    <row r="275">
      <c r="A275" s="682"/>
      <c r="B275" s="2155"/>
      <c r="C275" s="2156"/>
      <c r="D275" s="2155"/>
      <c r="E275" s="682"/>
      <c r="F275" s="682"/>
      <c r="G275" s="2156"/>
      <c r="H275" s="682"/>
      <c r="I275" s="682"/>
      <c r="J275" s="2156"/>
      <c r="K275" s="682"/>
      <c r="L275" s="682"/>
    </row>
    <row r="276">
      <c r="A276" s="682"/>
      <c r="B276" s="2155"/>
      <c r="C276" s="2156"/>
      <c r="D276" s="2155"/>
      <c r="E276" s="682"/>
      <c r="F276" s="682"/>
      <c r="G276" s="2156"/>
      <c r="H276" s="682"/>
      <c r="I276" s="682"/>
      <c r="J276" s="2156"/>
      <c r="K276" s="682"/>
      <c r="L276" s="682"/>
    </row>
    <row r="277">
      <c r="A277" s="682"/>
      <c r="B277" s="2155"/>
      <c r="C277" s="2156"/>
      <c r="D277" s="2155"/>
      <c r="E277" s="682"/>
      <c r="F277" s="682"/>
      <c r="G277" s="2156"/>
      <c r="H277" s="682"/>
      <c r="I277" s="682"/>
      <c r="J277" s="2156"/>
      <c r="K277" s="682"/>
      <c r="L277" s="682"/>
    </row>
    <row r="278">
      <c r="A278" s="682"/>
      <c r="B278" s="2155"/>
      <c r="C278" s="2156"/>
      <c r="D278" s="2155"/>
      <c r="E278" s="682"/>
      <c r="F278" s="682"/>
      <c r="G278" s="2156"/>
      <c r="H278" s="682"/>
      <c r="I278" s="682"/>
      <c r="J278" s="2156"/>
      <c r="K278" s="682"/>
      <c r="L278" s="682"/>
    </row>
    <row r="279">
      <c r="A279" s="682"/>
      <c r="B279" s="2155"/>
      <c r="C279" s="2156"/>
      <c r="D279" s="2155"/>
      <c r="E279" s="682"/>
      <c r="F279" s="682"/>
      <c r="G279" s="2156"/>
      <c r="H279" s="682"/>
      <c r="I279" s="682"/>
      <c r="J279" s="2156"/>
      <c r="K279" s="682"/>
      <c r="L279" s="682"/>
    </row>
    <row r="280">
      <c r="A280" s="682"/>
      <c r="B280" s="2155"/>
      <c r="C280" s="2156"/>
      <c r="D280" s="2155"/>
      <c r="E280" s="682"/>
      <c r="F280" s="682"/>
      <c r="G280" s="2156"/>
      <c r="H280" s="682"/>
      <c r="I280" s="682"/>
      <c r="J280" s="2156"/>
      <c r="K280" s="682"/>
      <c r="L280" s="682"/>
    </row>
    <row r="281">
      <c r="A281" s="682"/>
      <c r="B281" s="2155"/>
      <c r="C281" s="2156"/>
      <c r="D281" s="2155"/>
      <c r="E281" s="682"/>
      <c r="F281" s="682"/>
      <c r="G281" s="2156"/>
      <c r="H281" s="682"/>
      <c r="I281" s="682"/>
      <c r="J281" s="2156"/>
      <c r="K281" s="682"/>
      <c r="L281" s="682"/>
    </row>
    <row r="282">
      <c r="A282" s="682"/>
      <c r="B282" s="2155"/>
      <c r="C282" s="2156"/>
      <c r="D282" s="2155"/>
      <c r="E282" s="682"/>
      <c r="F282" s="682"/>
      <c r="G282" s="2156"/>
      <c r="H282" s="682"/>
      <c r="I282" s="682"/>
      <c r="J282" s="2156"/>
      <c r="K282" s="682"/>
      <c r="L282" s="682"/>
    </row>
    <row r="283">
      <c r="A283" s="682"/>
      <c r="B283" s="2155"/>
      <c r="C283" s="2156"/>
      <c r="D283" s="2155"/>
      <c r="E283" s="682"/>
      <c r="F283" s="682"/>
      <c r="G283" s="2156"/>
      <c r="H283" s="682"/>
      <c r="I283" s="682"/>
      <c r="J283" s="2156"/>
      <c r="K283" s="682"/>
      <c r="L283" s="682"/>
    </row>
    <row r="284">
      <c r="A284" s="682"/>
      <c r="B284" s="2155"/>
      <c r="C284" s="2156"/>
      <c r="D284" s="2155"/>
      <c r="E284" s="682"/>
      <c r="F284" s="682"/>
      <c r="G284" s="2156"/>
      <c r="H284" s="682"/>
      <c r="I284" s="682"/>
      <c r="J284" s="2156"/>
      <c r="K284" s="682"/>
      <c r="L284" s="682"/>
    </row>
    <row r="285">
      <c r="A285" s="682"/>
      <c r="B285" s="2155"/>
      <c r="C285" s="2156"/>
      <c r="D285" s="2155"/>
      <c r="E285" s="682"/>
      <c r="F285" s="682"/>
      <c r="G285" s="2156"/>
      <c r="H285" s="682"/>
      <c r="I285" s="682"/>
      <c r="J285" s="2156"/>
      <c r="K285" s="682"/>
      <c r="L285" s="682"/>
    </row>
    <row r="286">
      <c r="A286" s="682"/>
      <c r="B286" s="2155"/>
      <c r="C286" s="2156"/>
      <c r="D286" s="2155"/>
      <c r="E286" s="682"/>
      <c r="F286" s="682"/>
      <c r="G286" s="2156"/>
      <c r="H286" s="682"/>
      <c r="I286" s="682"/>
      <c r="J286" s="2156"/>
      <c r="K286" s="682"/>
      <c r="L286" s="682"/>
    </row>
    <row r="287">
      <c r="A287" s="682"/>
      <c r="B287" s="2155"/>
      <c r="C287" s="2156"/>
      <c r="D287" s="2155"/>
      <c r="E287" s="682"/>
      <c r="F287" s="682"/>
      <c r="G287" s="2156"/>
      <c r="H287" s="682"/>
      <c r="I287" s="682"/>
      <c r="J287" s="2156"/>
      <c r="K287" s="682"/>
      <c r="L287" s="682"/>
    </row>
    <row r="288">
      <c r="A288" s="682"/>
      <c r="B288" s="2155"/>
      <c r="C288" s="2156"/>
      <c r="D288" s="2155"/>
      <c r="E288" s="682"/>
      <c r="F288" s="682"/>
      <c r="G288" s="2156"/>
      <c r="H288" s="682"/>
      <c r="I288" s="682"/>
      <c r="J288" s="2156"/>
      <c r="K288" s="682"/>
      <c r="L288" s="682"/>
    </row>
    <row r="289">
      <c r="A289" s="682"/>
      <c r="B289" s="2155"/>
      <c r="C289" s="2156"/>
      <c r="D289" s="2155"/>
      <c r="E289" s="682"/>
      <c r="F289" s="682"/>
      <c r="G289" s="2156"/>
      <c r="H289" s="682"/>
      <c r="I289" s="682"/>
      <c r="J289" s="2156"/>
      <c r="K289" s="682"/>
      <c r="L289" s="682"/>
    </row>
    <row r="290">
      <c r="A290" s="682"/>
      <c r="B290" s="2155"/>
      <c r="C290" s="2156"/>
      <c r="D290" s="2155"/>
      <c r="E290" s="682"/>
      <c r="F290" s="682"/>
      <c r="G290" s="2156"/>
      <c r="H290" s="682"/>
      <c r="I290" s="682"/>
      <c r="J290" s="2156"/>
      <c r="K290" s="682"/>
      <c r="L290" s="682"/>
    </row>
    <row r="291">
      <c r="A291" s="682"/>
      <c r="B291" s="2155"/>
      <c r="C291" s="2156"/>
      <c r="D291" s="2155"/>
      <c r="E291" s="682"/>
      <c r="F291" s="682"/>
      <c r="G291" s="2156"/>
      <c r="H291" s="682"/>
      <c r="I291" s="682"/>
      <c r="J291" s="2156"/>
      <c r="K291" s="682"/>
      <c r="L291" s="682"/>
    </row>
    <row r="292">
      <c r="A292" s="682"/>
      <c r="B292" s="2155"/>
      <c r="C292" s="2156"/>
      <c r="D292" s="2155"/>
      <c r="E292" s="682"/>
      <c r="F292" s="682"/>
      <c r="G292" s="2156"/>
      <c r="H292" s="682"/>
      <c r="I292" s="682"/>
      <c r="J292" s="2156"/>
      <c r="K292" s="682"/>
      <c r="L292" s="682"/>
    </row>
    <row r="293">
      <c r="A293" s="682"/>
      <c r="B293" s="2155"/>
      <c r="C293" s="2156"/>
      <c r="D293" s="2155"/>
      <c r="E293" s="682"/>
      <c r="F293" s="682"/>
      <c r="G293" s="2156"/>
      <c r="H293" s="682"/>
      <c r="I293" s="682"/>
      <c r="J293" s="2156"/>
      <c r="K293" s="682"/>
      <c r="L293" s="682"/>
    </row>
    <row r="294">
      <c r="A294" s="682"/>
      <c r="B294" s="2155"/>
      <c r="C294" s="2156"/>
      <c r="D294" s="2155"/>
      <c r="E294" s="682"/>
      <c r="F294" s="682"/>
      <c r="G294" s="2156"/>
      <c r="H294" s="682"/>
      <c r="I294" s="682"/>
      <c r="J294" s="2156"/>
      <c r="K294" s="682"/>
      <c r="L294" s="682"/>
    </row>
    <row r="295">
      <c r="A295" s="682"/>
      <c r="B295" s="2155"/>
      <c r="C295" s="2156"/>
      <c r="D295" s="2155"/>
      <c r="E295" s="682"/>
      <c r="F295" s="682"/>
      <c r="G295" s="2156"/>
      <c r="H295" s="682"/>
      <c r="I295" s="682"/>
      <c r="J295" s="2156"/>
      <c r="K295" s="682"/>
      <c r="L295" s="682"/>
    </row>
    <row r="296">
      <c r="A296" s="682"/>
      <c r="B296" s="2155"/>
      <c r="C296" s="2156"/>
      <c r="D296" s="2155"/>
      <c r="E296" s="682"/>
      <c r="F296" s="682"/>
      <c r="G296" s="2156"/>
      <c r="H296" s="682"/>
      <c r="I296" s="682"/>
      <c r="J296" s="2156"/>
      <c r="K296" s="682"/>
      <c r="L296" s="682"/>
    </row>
    <row r="297">
      <c r="A297" s="682"/>
      <c r="B297" s="2155"/>
      <c r="C297" s="2156"/>
      <c r="D297" s="2155"/>
      <c r="E297" s="682"/>
      <c r="F297" s="682"/>
      <c r="G297" s="2156"/>
      <c r="H297" s="682"/>
      <c r="I297" s="682"/>
      <c r="J297" s="2156"/>
      <c r="K297" s="682"/>
      <c r="L297" s="682"/>
    </row>
    <row r="298">
      <c r="A298" s="682"/>
      <c r="B298" s="2155"/>
      <c r="C298" s="2156"/>
      <c r="D298" s="2155"/>
      <c r="E298" s="682"/>
      <c r="F298" s="682"/>
      <c r="G298" s="2156"/>
      <c r="H298" s="682"/>
      <c r="I298" s="682"/>
      <c r="J298" s="2156"/>
      <c r="K298" s="682"/>
      <c r="L298" s="682"/>
    </row>
    <row r="299">
      <c r="A299" s="682"/>
      <c r="B299" s="2155"/>
      <c r="C299" s="2156"/>
      <c r="D299" s="2155"/>
      <c r="E299" s="682"/>
      <c r="F299" s="682"/>
      <c r="G299" s="2156"/>
      <c r="H299" s="682"/>
      <c r="I299" s="682"/>
      <c r="J299" s="2156"/>
      <c r="K299" s="682"/>
      <c r="L299" s="682"/>
    </row>
    <row r="300">
      <c r="A300" s="682"/>
      <c r="B300" s="2155"/>
      <c r="C300" s="2156"/>
      <c r="D300" s="2155"/>
      <c r="E300" s="682"/>
      <c r="F300" s="682"/>
      <c r="G300" s="2156"/>
      <c r="H300" s="682"/>
      <c r="I300" s="682"/>
      <c r="J300" s="2156"/>
      <c r="K300" s="682"/>
      <c r="L300" s="682"/>
    </row>
    <row r="301">
      <c r="A301" s="682"/>
      <c r="B301" s="2155"/>
      <c r="C301" s="2156"/>
      <c r="D301" s="2155"/>
      <c r="E301" s="682"/>
      <c r="F301" s="682"/>
      <c r="G301" s="2156"/>
      <c r="H301" s="682"/>
      <c r="I301" s="682"/>
      <c r="J301" s="2156"/>
      <c r="K301" s="682"/>
      <c r="L301" s="682"/>
    </row>
    <row r="302">
      <c r="A302" s="682"/>
      <c r="B302" s="2155"/>
      <c r="C302" s="2156"/>
      <c r="D302" s="2155"/>
      <c r="E302" s="682"/>
      <c r="F302" s="682"/>
      <c r="G302" s="2156"/>
      <c r="H302" s="682"/>
      <c r="I302" s="682"/>
      <c r="J302" s="2156"/>
      <c r="K302" s="682"/>
      <c r="L302" s="682"/>
    </row>
    <row r="303">
      <c r="A303" s="682"/>
      <c r="B303" s="2155"/>
      <c r="C303" s="2156"/>
      <c r="D303" s="2155"/>
      <c r="E303" s="682"/>
      <c r="F303" s="682"/>
      <c r="G303" s="2156"/>
      <c r="H303" s="682"/>
      <c r="I303" s="682"/>
      <c r="J303" s="2156"/>
      <c r="K303" s="682"/>
      <c r="L303" s="682"/>
    </row>
    <row r="304">
      <c r="A304" s="682"/>
      <c r="B304" s="2155"/>
      <c r="C304" s="2156"/>
      <c r="D304" s="2155"/>
      <c r="E304" s="682"/>
      <c r="F304" s="682"/>
      <c r="G304" s="2156"/>
      <c r="H304" s="682"/>
      <c r="I304" s="682"/>
      <c r="J304" s="2156"/>
      <c r="K304" s="682"/>
      <c r="L304" s="682"/>
    </row>
    <row r="305">
      <c r="A305" s="682"/>
      <c r="B305" s="2155"/>
      <c r="C305" s="2156"/>
      <c r="D305" s="2155"/>
      <c r="E305" s="682"/>
      <c r="F305" s="682"/>
      <c r="G305" s="2156"/>
      <c r="H305" s="682"/>
      <c r="I305" s="682"/>
      <c r="J305" s="2156"/>
      <c r="K305" s="682"/>
      <c r="L305" s="682"/>
    </row>
    <row r="306">
      <c r="A306" s="682"/>
      <c r="B306" s="2155"/>
      <c r="C306" s="2156"/>
      <c r="D306" s="2155"/>
      <c r="E306" s="682"/>
      <c r="F306" s="682"/>
      <c r="G306" s="2156"/>
      <c r="H306" s="682"/>
      <c r="I306" s="682"/>
      <c r="J306" s="2156"/>
      <c r="K306" s="682"/>
      <c r="L306" s="682"/>
    </row>
    <row r="307">
      <c r="A307" s="682"/>
      <c r="B307" s="2155"/>
      <c r="C307" s="2156"/>
      <c r="D307" s="2155"/>
      <c r="E307" s="682"/>
      <c r="F307" s="682"/>
      <c r="G307" s="2156"/>
      <c r="H307" s="682"/>
      <c r="I307" s="682"/>
      <c r="J307" s="2156"/>
      <c r="K307" s="682"/>
      <c r="L307" s="682"/>
    </row>
    <row r="308">
      <c r="A308" s="682"/>
      <c r="B308" s="2155"/>
      <c r="C308" s="2156"/>
      <c r="D308" s="2155"/>
      <c r="E308" s="682"/>
      <c r="F308" s="682"/>
      <c r="G308" s="2156"/>
      <c r="H308" s="682"/>
      <c r="I308" s="682"/>
      <c r="J308" s="2156"/>
      <c r="K308" s="682"/>
      <c r="L308" s="682"/>
    </row>
    <row r="309">
      <c r="A309" s="682"/>
      <c r="B309" s="2155"/>
      <c r="C309" s="2156"/>
      <c r="D309" s="2155"/>
      <c r="E309" s="682"/>
      <c r="F309" s="682"/>
      <c r="G309" s="2156"/>
      <c r="H309" s="682"/>
      <c r="I309" s="682"/>
      <c r="J309" s="2156"/>
      <c r="K309" s="682"/>
      <c r="L309" s="682"/>
    </row>
    <row r="310">
      <c r="A310" s="682"/>
      <c r="B310" s="2155"/>
      <c r="C310" s="2156"/>
      <c r="D310" s="2155"/>
      <c r="E310" s="682"/>
      <c r="F310" s="682"/>
      <c r="G310" s="2156"/>
      <c r="H310" s="682"/>
      <c r="I310" s="682"/>
      <c r="J310" s="2156"/>
      <c r="K310" s="682"/>
      <c r="L310" s="682"/>
    </row>
    <row r="311">
      <c r="A311" s="682"/>
      <c r="B311" s="2155"/>
      <c r="C311" s="2156"/>
      <c r="D311" s="2155"/>
      <c r="E311" s="682"/>
      <c r="F311" s="682"/>
      <c r="G311" s="2156"/>
      <c r="H311" s="682"/>
      <c r="I311" s="682"/>
      <c r="J311" s="2156"/>
      <c r="K311" s="682"/>
      <c r="L311" s="682"/>
    </row>
    <row r="312">
      <c r="A312" s="682"/>
      <c r="B312" s="2155"/>
      <c r="C312" s="2156"/>
      <c r="D312" s="2155"/>
      <c r="E312" s="682"/>
      <c r="F312" s="682"/>
      <c r="G312" s="2156"/>
      <c r="H312" s="682"/>
      <c r="I312" s="682"/>
      <c r="J312" s="2156"/>
      <c r="K312" s="682"/>
      <c r="L312" s="682"/>
    </row>
    <row r="313">
      <c r="A313" s="682"/>
      <c r="B313" s="2155"/>
      <c r="C313" s="2156"/>
      <c r="D313" s="2155"/>
      <c r="E313" s="682"/>
      <c r="F313" s="682"/>
      <c r="G313" s="2156"/>
      <c r="H313" s="682"/>
      <c r="I313" s="682"/>
      <c r="J313" s="2156"/>
      <c r="K313" s="682"/>
      <c r="L313" s="682"/>
    </row>
    <row r="314">
      <c r="A314" s="682"/>
      <c r="B314" s="2155"/>
      <c r="C314" s="2156"/>
      <c r="D314" s="2155"/>
      <c r="E314" s="682"/>
      <c r="F314" s="682"/>
      <c r="G314" s="2156"/>
      <c r="H314" s="682"/>
      <c r="I314" s="682"/>
      <c r="J314" s="2156"/>
      <c r="K314" s="682"/>
      <c r="L314" s="682"/>
    </row>
    <row r="315">
      <c r="A315" s="682"/>
      <c r="B315" s="2155"/>
      <c r="C315" s="2156"/>
      <c r="D315" s="2155"/>
      <c r="E315" s="682"/>
      <c r="F315" s="682"/>
      <c r="G315" s="2156"/>
      <c r="H315" s="682"/>
      <c r="I315" s="682"/>
      <c r="J315" s="2156"/>
      <c r="K315" s="682"/>
      <c r="L315" s="682"/>
    </row>
    <row r="316">
      <c r="A316" s="682"/>
      <c r="B316" s="2155"/>
      <c r="C316" s="2156"/>
      <c r="D316" s="2155"/>
      <c r="E316" s="682"/>
      <c r="F316" s="682"/>
      <c r="G316" s="2156"/>
      <c r="H316" s="682"/>
      <c r="I316" s="682"/>
      <c r="J316" s="2156"/>
      <c r="K316" s="682"/>
      <c r="L316" s="682"/>
    </row>
    <row r="317">
      <c r="A317" s="682"/>
      <c r="B317" s="2155"/>
      <c r="C317" s="2156"/>
      <c r="D317" s="2155"/>
      <c r="E317" s="682"/>
      <c r="F317" s="682"/>
      <c r="G317" s="2156"/>
      <c r="H317" s="682"/>
      <c r="I317" s="682"/>
      <c r="J317" s="2156"/>
      <c r="K317" s="682"/>
      <c r="L317" s="682"/>
    </row>
    <row r="318">
      <c r="A318" s="682"/>
      <c r="B318" s="2155"/>
      <c r="C318" s="2156"/>
      <c r="D318" s="2155"/>
      <c r="E318" s="682"/>
      <c r="F318" s="682"/>
      <c r="G318" s="2156"/>
      <c r="H318" s="682"/>
      <c r="I318" s="682"/>
      <c r="J318" s="2156"/>
      <c r="K318" s="682"/>
      <c r="L318" s="682"/>
    </row>
    <row r="319">
      <c r="A319" s="682"/>
      <c r="B319" s="2155"/>
      <c r="C319" s="2156"/>
      <c r="D319" s="2155"/>
      <c r="E319" s="682"/>
      <c r="F319" s="682"/>
      <c r="G319" s="2156"/>
      <c r="H319" s="682"/>
      <c r="I319" s="682"/>
      <c r="J319" s="2156"/>
      <c r="K319" s="682"/>
      <c r="L319" s="682"/>
    </row>
    <row r="320">
      <c r="A320" s="682"/>
      <c r="B320" s="2155"/>
      <c r="C320" s="2156"/>
      <c r="D320" s="2155"/>
      <c r="E320" s="682"/>
      <c r="F320" s="682"/>
      <c r="G320" s="2156"/>
      <c r="H320" s="682"/>
      <c r="I320" s="682"/>
      <c r="J320" s="2156"/>
      <c r="K320" s="682"/>
      <c r="L320" s="682"/>
    </row>
    <row r="321">
      <c r="A321" s="682"/>
      <c r="B321" s="2155"/>
      <c r="C321" s="2156"/>
      <c r="D321" s="2155"/>
      <c r="E321" s="682"/>
      <c r="F321" s="682"/>
      <c r="G321" s="2156"/>
      <c r="H321" s="682"/>
      <c r="I321" s="682"/>
      <c r="J321" s="2156"/>
      <c r="K321" s="682"/>
      <c r="L321" s="682"/>
    </row>
    <row r="322">
      <c r="A322" s="682"/>
      <c r="B322" s="2155"/>
      <c r="C322" s="2156"/>
      <c r="D322" s="2155"/>
      <c r="E322" s="682"/>
      <c r="F322" s="682"/>
      <c r="G322" s="2156"/>
      <c r="H322" s="682"/>
      <c r="I322" s="682"/>
      <c r="J322" s="2156"/>
      <c r="K322" s="682"/>
      <c r="L322" s="682"/>
    </row>
    <row r="323">
      <c r="A323" s="682"/>
      <c r="B323" s="2155"/>
      <c r="C323" s="2156"/>
      <c r="D323" s="2155"/>
      <c r="E323" s="682"/>
      <c r="F323" s="682"/>
      <c r="G323" s="2156"/>
      <c r="H323" s="682"/>
      <c r="I323" s="682"/>
      <c r="J323" s="2156"/>
      <c r="K323" s="682"/>
      <c r="L323" s="682"/>
    </row>
    <row r="324">
      <c r="A324" s="682"/>
      <c r="B324" s="2155"/>
      <c r="C324" s="2156"/>
      <c r="D324" s="2155"/>
      <c r="E324" s="682"/>
      <c r="F324" s="682"/>
      <c r="G324" s="2156"/>
      <c r="H324" s="682"/>
      <c r="I324" s="682"/>
      <c r="J324" s="2156"/>
      <c r="K324" s="682"/>
      <c r="L324" s="682"/>
    </row>
    <row r="325">
      <c r="A325" s="682"/>
      <c r="B325" s="2155"/>
      <c r="C325" s="2156"/>
      <c r="D325" s="2155"/>
      <c r="E325" s="682"/>
      <c r="F325" s="682"/>
      <c r="G325" s="2156"/>
      <c r="H325" s="682"/>
      <c r="I325" s="682"/>
      <c r="J325" s="2156"/>
      <c r="K325" s="682"/>
      <c r="L325" s="682"/>
    </row>
    <row r="326">
      <c r="A326" s="682"/>
      <c r="B326" s="2155"/>
      <c r="C326" s="2156"/>
      <c r="D326" s="2155"/>
      <c r="E326" s="682"/>
      <c r="F326" s="682"/>
      <c r="G326" s="2156"/>
      <c r="H326" s="682"/>
      <c r="I326" s="682"/>
      <c r="J326" s="2156"/>
      <c r="K326" s="682"/>
      <c r="L326" s="682"/>
    </row>
    <row r="327">
      <c r="A327" s="682"/>
      <c r="B327" s="2155"/>
      <c r="C327" s="2156"/>
      <c r="D327" s="2155"/>
      <c r="E327" s="682"/>
      <c r="F327" s="682"/>
      <c r="G327" s="2156"/>
      <c r="H327" s="682"/>
      <c r="I327" s="682"/>
      <c r="J327" s="2156"/>
      <c r="K327" s="682"/>
      <c r="L327" s="682"/>
    </row>
    <row r="328">
      <c r="A328" s="682"/>
      <c r="B328" s="2155"/>
      <c r="C328" s="2156"/>
      <c r="D328" s="2155"/>
      <c r="E328" s="682"/>
      <c r="F328" s="682"/>
      <c r="G328" s="2156"/>
      <c r="H328" s="682"/>
      <c r="I328" s="682"/>
      <c r="J328" s="2156"/>
      <c r="K328" s="682"/>
      <c r="L328" s="682"/>
    </row>
    <row r="329">
      <c r="A329" s="682"/>
      <c r="B329" s="2155"/>
      <c r="C329" s="2156"/>
      <c r="D329" s="2155"/>
      <c r="E329" s="682"/>
      <c r="F329" s="682"/>
      <c r="G329" s="2156"/>
      <c r="H329" s="682"/>
      <c r="I329" s="682"/>
      <c r="J329" s="2156"/>
      <c r="K329" s="682"/>
      <c r="L329" s="682"/>
    </row>
    <row r="330">
      <c r="A330" s="682"/>
      <c r="B330" s="2155"/>
      <c r="C330" s="2156"/>
      <c r="D330" s="2155"/>
      <c r="E330" s="682"/>
      <c r="F330" s="682"/>
      <c r="G330" s="2156"/>
      <c r="H330" s="682"/>
      <c r="I330" s="682"/>
      <c r="J330" s="2156"/>
      <c r="K330" s="682"/>
      <c r="L330" s="682"/>
    </row>
    <row r="331">
      <c r="A331" s="682"/>
      <c r="B331" s="2155"/>
      <c r="C331" s="2156"/>
      <c r="D331" s="2155"/>
      <c r="E331" s="682"/>
      <c r="F331" s="682"/>
      <c r="G331" s="2156"/>
      <c r="H331" s="682"/>
      <c r="I331" s="682"/>
      <c r="J331" s="2156"/>
      <c r="K331" s="682"/>
      <c r="L331" s="682"/>
    </row>
    <row r="332">
      <c r="A332" s="682"/>
      <c r="B332" s="2155"/>
      <c r="C332" s="2156"/>
      <c r="D332" s="2155"/>
      <c r="E332" s="682"/>
      <c r="F332" s="682"/>
      <c r="G332" s="2156"/>
      <c r="H332" s="682"/>
      <c r="I332" s="682"/>
      <c r="J332" s="2156"/>
      <c r="K332" s="682"/>
      <c r="L332" s="682"/>
    </row>
    <row r="333">
      <c r="A333" s="682"/>
      <c r="B333" s="2155"/>
      <c r="C333" s="2156"/>
      <c r="D333" s="2155"/>
      <c r="E333" s="682"/>
      <c r="F333" s="682"/>
      <c r="G333" s="2156"/>
      <c r="H333" s="682"/>
      <c r="I333" s="682"/>
      <c r="J333" s="2156"/>
      <c r="K333" s="682"/>
      <c r="L333" s="682"/>
    </row>
    <row r="334">
      <c r="A334" s="682"/>
      <c r="B334" s="2155"/>
      <c r="C334" s="2156"/>
      <c r="D334" s="2155"/>
      <c r="E334" s="682"/>
      <c r="F334" s="682"/>
      <c r="G334" s="2156"/>
      <c r="H334" s="682"/>
      <c r="I334" s="682"/>
      <c r="J334" s="2156"/>
      <c r="K334" s="682"/>
      <c r="L334" s="682"/>
    </row>
    <row r="335">
      <c r="A335" s="682"/>
      <c r="B335" s="2155"/>
      <c r="C335" s="2156"/>
      <c r="D335" s="2155"/>
      <c r="E335" s="682"/>
      <c r="F335" s="682"/>
      <c r="G335" s="2156"/>
      <c r="H335" s="682"/>
      <c r="I335" s="682"/>
      <c r="J335" s="2156"/>
      <c r="K335" s="682"/>
      <c r="L335" s="682"/>
    </row>
    <row r="336">
      <c r="A336" s="682"/>
      <c r="B336" s="2155"/>
      <c r="C336" s="2156"/>
      <c r="D336" s="2155"/>
      <c r="E336" s="682"/>
      <c r="F336" s="682"/>
      <c r="G336" s="2156"/>
      <c r="H336" s="682"/>
      <c r="I336" s="682"/>
      <c r="J336" s="2156"/>
      <c r="K336" s="682"/>
      <c r="L336" s="682"/>
    </row>
    <row r="337">
      <c r="A337" s="682"/>
      <c r="B337" s="2155"/>
      <c r="C337" s="2156"/>
      <c r="D337" s="2155"/>
      <c r="E337" s="682"/>
      <c r="F337" s="682"/>
      <c r="G337" s="2156"/>
      <c r="H337" s="682"/>
      <c r="I337" s="682"/>
      <c r="J337" s="2156"/>
      <c r="K337" s="682"/>
      <c r="L337" s="682"/>
    </row>
    <row r="338">
      <c r="A338" s="682"/>
      <c r="B338" s="2155"/>
      <c r="C338" s="2156"/>
      <c r="D338" s="2155"/>
      <c r="E338" s="682"/>
      <c r="F338" s="682"/>
      <c r="G338" s="2156"/>
      <c r="H338" s="682"/>
      <c r="I338" s="682"/>
      <c r="J338" s="2156"/>
      <c r="K338" s="682"/>
      <c r="L338" s="682"/>
    </row>
    <row r="339">
      <c r="A339" s="682"/>
      <c r="B339" s="2155"/>
      <c r="C339" s="2156"/>
      <c r="D339" s="2155"/>
      <c r="E339" s="682"/>
      <c r="F339" s="682"/>
      <c r="G339" s="2156"/>
      <c r="H339" s="682"/>
      <c r="I339" s="682"/>
      <c r="J339" s="2156"/>
      <c r="K339" s="682"/>
      <c r="L339" s="682"/>
    </row>
    <row r="340">
      <c r="A340" s="682"/>
      <c r="B340" s="2155"/>
      <c r="C340" s="2156"/>
      <c r="D340" s="2155"/>
      <c r="E340" s="682"/>
      <c r="F340" s="682"/>
      <c r="G340" s="2156"/>
      <c r="H340" s="682"/>
      <c r="I340" s="682"/>
      <c r="J340" s="2156"/>
      <c r="K340" s="682"/>
      <c r="L340" s="682"/>
    </row>
    <row r="341">
      <c r="A341" s="682"/>
      <c r="B341" s="2155"/>
      <c r="C341" s="2156"/>
      <c r="D341" s="2155"/>
      <c r="E341" s="682"/>
      <c r="F341" s="682"/>
      <c r="G341" s="2156"/>
      <c r="H341" s="682"/>
      <c r="I341" s="682"/>
      <c r="J341" s="2156"/>
      <c r="K341" s="682"/>
      <c r="L341" s="682"/>
    </row>
    <row r="342">
      <c r="A342" s="682"/>
      <c r="B342" s="2155"/>
      <c r="C342" s="2156"/>
      <c r="D342" s="2155"/>
      <c r="E342" s="682"/>
      <c r="F342" s="682"/>
      <c r="G342" s="2156"/>
      <c r="H342" s="682"/>
      <c r="I342" s="682"/>
      <c r="J342" s="2156"/>
      <c r="K342" s="682"/>
      <c r="L342" s="682"/>
    </row>
    <row r="343">
      <c r="A343" s="682"/>
      <c r="B343" s="2155"/>
      <c r="C343" s="2156"/>
      <c r="D343" s="2155"/>
      <c r="E343" s="682"/>
      <c r="F343" s="682"/>
      <c r="G343" s="2156"/>
      <c r="H343" s="682"/>
      <c r="I343" s="682"/>
      <c r="J343" s="2156"/>
      <c r="K343" s="682"/>
      <c r="L343" s="682"/>
    </row>
    <row r="344">
      <c r="A344" s="682"/>
      <c r="B344" s="2155"/>
      <c r="C344" s="2156"/>
      <c r="D344" s="2155"/>
      <c r="E344" s="682"/>
      <c r="F344" s="682"/>
      <c r="G344" s="2156"/>
      <c r="H344" s="682"/>
      <c r="I344" s="682"/>
      <c r="J344" s="2156"/>
      <c r="K344" s="682"/>
      <c r="L344" s="682"/>
    </row>
    <row r="345">
      <c r="A345" s="682"/>
      <c r="B345" s="2155"/>
      <c r="C345" s="2156"/>
      <c r="D345" s="2155"/>
      <c r="E345" s="682"/>
      <c r="F345" s="682"/>
      <c r="G345" s="2156"/>
      <c r="H345" s="682"/>
      <c r="I345" s="682"/>
      <c r="J345" s="2156"/>
      <c r="K345" s="682"/>
      <c r="L345" s="682"/>
    </row>
    <row r="346">
      <c r="A346" s="682"/>
      <c r="B346" s="2155"/>
      <c r="C346" s="2156"/>
      <c r="D346" s="2155"/>
      <c r="E346" s="682"/>
      <c r="F346" s="682"/>
      <c r="G346" s="2156"/>
      <c r="H346" s="682"/>
      <c r="I346" s="682"/>
      <c r="J346" s="2156"/>
      <c r="K346" s="682"/>
      <c r="L346" s="682"/>
    </row>
    <row r="347">
      <c r="A347" s="682"/>
      <c r="B347" s="2155"/>
      <c r="C347" s="2156"/>
      <c r="D347" s="2155"/>
      <c r="E347" s="682"/>
      <c r="F347" s="682"/>
      <c r="G347" s="2156"/>
      <c r="H347" s="682"/>
      <c r="I347" s="682"/>
      <c r="J347" s="2156"/>
      <c r="K347" s="682"/>
      <c r="L347" s="682"/>
    </row>
    <row r="348">
      <c r="A348" s="682"/>
      <c r="B348" s="2155"/>
      <c r="C348" s="2156"/>
      <c r="D348" s="2155"/>
      <c r="E348" s="682"/>
      <c r="F348" s="682"/>
      <c r="G348" s="2156"/>
      <c r="H348" s="682"/>
      <c r="I348" s="682"/>
      <c r="J348" s="2156"/>
      <c r="K348" s="682"/>
      <c r="L348" s="682"/>
    </row>
    <row r="349">
      <c r="A349" s="682"/>
      <c r="B349" s="2155"/>
      <c r="C349" s="2156"/>
      <c r="D349" s="2155"/>
      <c r="E349" s="682"/>
      <c r="F349" s="682"/>
      <c r="G349" s="2156"/>
      <c r="H349" s="682"/>
      <c r="I349" s="682"/>
      <c r="J349" s="2156"/>
      <c r="K349" s="682"/>
      <c r="L349" s="682"/>
    </row>
    <row r="350">
      <c r="A350" s="682"/>
      <c r="B350" s="2155"/>
      <c r="C350" s="2156"/>
      <c r="D350" s="2155"/>
      <c r="E350" s="682"/>
      <c r="F350" s="682"/>
      <c r="G350" s="2156"/>
      <c r="H350" s="682"/>
      <c r="I350" s="682"/>
      <c r="J350" s="2156"/>
      <c r="K350" s="682"/>
      <c r="L350" s="682"/>
    </row>
    <row r="351">
      <c r="A351" s="682"/>
      <c r="B351" s="2155"/>
      <c r="C351" s="2156"/>
      <c r="D351" s="2155"/>
      <c r="E351" s="682"/>
      <c r="F351" s="682"/>
      <c r="G351" s="2156"/>
      <c r="H351" s="682"/>
      <c r="I351" s="682"/>
      <c r="J351" s="2156"/>
      <c r="K351" s="682"/>
      <c r="L351" s="682"/>
    </row>
    <row r="352">
      <c r="A352" s="682"/>
      <c r="B352" s="2155"/>
      <c r="C352" s="2156"/>
      <c r="D352" s="2155"/>
      <c r="E352" s="682"/>
      <c r="F352" s="682"/>
      <c r="G352" s="2156"/>
      <c r="H352" s="682"/>
      <c r="I352" s="682"/>
      <c r="J352" s="2156"/>
      <c r="K352" s="682"/>
      <c r="L352" s="682"/>
    </row>
    <row r="353">
      <c r="A353" s="682"/>
      <c r="B353" s="2155"/>
      <c r="C353" s="2156"/>
      <c r="D353" s="2155"/>
      <c r="E353" s="682"/>
      <c r="F353" s="682"/>
      <c r="G353" s="2156"/>
      <c r="H353" s="682"/>
      <c r="I353" s="682"/>
      <c r="J353" s="2156"/>
      <c r="K353" s="682"/>
      <c r="L353" s="682"/>
    </row>
    <row r="354">
      <c r="A354" s="682"/>
      <c r="B354" s="2155"/>
      <c r="C354" s="2156"/>
      <c r="D354" s="2155"/>
      <c r="E354" s="682"/>
      <c r="F354" s="682"/>
      <c r="G354" s="2156"/>
      <c r="H354" s="682"/>
      <c r="I354" s="682"/>
      <c r="J354" s="2156"/>
      <c r="K354" s="682"/>
      <c r="L354" s="682"/>
    </row>
    <row r="355">
      <c r="A355" s="682"/>
      <c r="B355" s="2155"/>
      <c r="C355" s="2156"/>
      <c r="D355" s="2155"/>
      <c r="E355" s="682"/>
      <c r="F355" s="682"/>
      <c r="G355" s="2156"/>
      <c r="H355" s="682"/>
      <c r="I355" s="682"/>
      <c r="J355" s="2156"/>
      <c r="K355" s="682"/>
      <c r="L355" s="682"/>
    </row>
    <row r="356">
      <c r="A356" s="682"/>
      <c r="B356" s="2155"/>
      <c r="C356" s="2156"/>
      <c r="D356" s="2155"/>
      <c r="E356" s="682"/>
      <c r="F356" s="682"/>
      <c r="G356" s="2156"/>
      <c r="H356" s="682"/>
      <c r="I356" s="682"/>
      <c r="J356" s="2156"/>
      <c r="K356" s="682"/>
      <c r="L356" s="682"/>
    </row>
    <row r="357">
      <c r="A357" s="682"/>
      <c r="B357" s="2155"/>
      <c r="C357" s="2156"/>
      <c r="D357" s="2155"/>
      <c r="E357" s="682"/>
      <c r="F357" s="682"/>
      <c r="G357" s="2156"/>
      <c r="H357" s="682"/>
      <c r="I357" s="682"/>
      <c r="J357" s="2156"/>
      <c r="K357" s="682"/>
      <c r="L357" s="682"/>
    </row>
    <row r="358">
      <c r="A358" s="682"/>
      <c r="B358" s="2155"/>
      <c r="C358" s="2156"/>
      <c r="D358" s="2155"/>
      <c r="E358" s="682"/>
      <c r="F358" s="682"/>
      <c r="G358" s="2156"/>
      <c r="H358" s="682"/>
      <c r="I358" s="682"/>
      <c r="J358" s="2156"/>
      <c r="K358" s="682"/>
      <c r="L358" s="682"/>
    </row>
    <row r="359">
      <c r="A359" s="682"/>
      <c r="B359" s="2155"/>
      <c r="C359" s="2156"/>
      <c r="D359" s="2155"/>
      <c r="E359" s="682"/>
      <c r="F359" s="682"/>
      <c r="G359" s="2156"/>
      <c r="H359" s="682"/>
      <c r="I359" s="682"/>
      <c r="J359" s="2156"/>
      <c r="K359" s="682"/>
      <c r="L359" s="682"/>
    </row>
    <row r="360">
      <c r="A360" s="682"/>
      <c r="B360" s="2155"/>
      <c r="C360" s="2156"/>
      <c r="D360" s="2155"/>
      <c r="E360" s="682"/>
      <c r="F360" s="682"/>
      <c r="G360" s="2156"/>
      <c r="H360" s="682"/>
      <c r="I360" s="682"/>
      <c r="J360" s="2156"/>
      <c r="K360" s="682"/>
      <c r="L360" s="682"/>
    </row>
    <row r="361">
      <c r="A361" s="682"/>
      <c r="B361" s="2155"/>
      <c r="C361" s="2156"/>
      <c r="D361" s="2155"/>
      <c r="E361" s="682"/>
      <c r="F361" s="682"/>
      <c r="G361" s="2156"/>
      <c r="H361" s="682"/>
      <c r="I361" s="682"/>
      <c r="J361" s="2156"/>
      <c r="K361" s="682"/>
      <c r="L361" s="682"/>
    </row>
    <row r="362">
      <c r="A362" s="682"/>
      <c r="B362" s="2155"/>
      <c r="C362" s="2156"/>
      <c r="D362" s="2155"/>
      <c r="E362" s="682"/>
      <c r="F362" s="682"/>
      <c r="G362" s="2156"/>
      <c r="H362" s="682"/>
      <c r="I362" s="682"/>
      <c r="J362" s="2156"/>
      <c r="K362" s="682"/>
      <c r="L362" s="682"/>
    </row>
    <row r="363">
      <c r="A363" s="682"/>
      <c r="B363" s="2155"/>
      <c r="C363" s="2156"/>
      <c r="D363" s="2155"/>
      <c r="E363" s="682"/>
      <c r="F363" s="682"/>
      <c r="G363" s="2156"/>
      <c r="H363" s="682"/>
      <c r="I363" s="682"/>
      <c r="J363" s="2156"/>
      <c r="K363" s="682"/>
      <c r="L363" s="682"/>
    </row>
    <row r="364">
      <c r="A364" s="682"/>
      <c r="B364" s="2155"/>
      <c r="C364" s="2156"/>
      <c r="D364" s="2155"/>
      <c r="E364" s="682"/>
      <c r="F364" s="682"/>
      <c r="G364" s="2156"/>
      <c r="H364" s="682"/>
      <c r="I364" s="682"/>
      <c r="J364" s="2156"/>
      <c r="K364" s="682"/>
      <c r="L364" s="682"/>
    </row>
    <row r="365">
      <c r="A365" s="682"/>
      <c r="B365" s="2155"/>
      <c r="C365" s="2156"/>
      <c r="D365" s="2155"/>
      <c r="E365" s="682"/>
      <c r="F365" s="682"/>
      <c r="G365" s="2156"/>
      <c r="H365" s="682"/>
      <c r="I365" s="682"/>
      <c r="J365" s="2156"/>
      <c r="K365" s="682"/>
      <c r="L365" s="682"/>
    </row>
    <row r="366">
      <c r="A366" s="682"/>
      <c r="B366" s="2155"/>
      <c r="C366" s="2156"/>
      <c r="D366" s="2155"/>
      <c r="E366" s="682"/>
      <c r="F366" s="682"/>
      <c r="G366" s="2156"/>
      <c r="H366" s="682"/>
      <c r="I366" s="682"/>
      <c r="J366" s="2156"/>
      <c r="K366" s="682"/>
      <c r="L366" s="682"/>
    </row>
    <row r="367">
      <c r="A367" s="682"/>
      <c r="B367" s="2155"/>
      <c r="C367" s="2156"/>
      <c r="D367" s="2155"/>
      <c r="E367" s="682"/>
      <c r="F367" s="682"/>
      <c r="G367" s="2156"/>
      <c r="H367" s="682"/>
      <c r="I367" s="682"/>
      <c r="J367" s="2156"/>
      <c r="K367" s="682"/>
      <c r="L367" s="682"/>
    </row>
    <row r="368">
      <c r="A368" s="682"/>
      <c r="B368" s="2155"/>
      <c r="C368" s="2156"/>
      <c r="D368" s="2155"/>
      <c r="E368" s="682"/>
      <c r="F368" s="682"/>
      <c r="G368" s="2156"/>
      <c r="H368" s="682"/>
      <c r="I368" s="682"/>
      <c r="J368" s="2156"/>
      <c r="K368" s="682"/>
      <c r="L368" s="682"/>
    </row>
    <row r="369">
      <c r="A369" s="682"/>
      <c r="B369" s="2155"/>
      <c r="C369" s="2156"/>
      <c r="D369" s="2155"/>
      <c r="E369" s="682"/>
      <c r="F369" s="682"/>
      <c r="G369" s="2156"/>
      <c r="H369" s="682"/>
      <c r="I369" s="682"/>
      <c r="J369" s="2156"/>
      <c r="K369" s="682"/>
      <c r="L369" s="682"/>
    </row>
    <row r="370">
      <c r="A370" s="682"/>
      <c r="B370" s="2155"/>
      <c r="C370" s="2156"/>
      <c r="D370" s="2155"/>
      <c r="E370" s="682"/>
      <c r="F370" s="682"/>
      <c r="G370" s="2156"/>
      <c r="H370" s="682"/>
      <c r="I370" s="682"/>
      <c r="J370" s="2156"/>
      <c r="K370" s="682"/>
      <c r="L370" s="682"/>
    </row>
    <row r="371">
      <c r="A371" s="682"/>
      <c r="B371" s="2155"/>
      <c r="C371" s="2156"/>
      <c r="D371" s="2155"/>
      <c r="E371" s="682"/>
      <c r="F371" s="682"/>
      <c r="G371" s="2156"/>
      <c r="H371" s="682"/>
      <c r="I371" s="682"/>
      <c r="J371" s="2156"/>
      <c r="K371" s="682"/>
      <c r="L371" s="682"/>
    </row>
    <row r="372">
      <c r="A372" s="682"/>
      <c r="B372" s="2155"/>
      <c r="C372" s="2156"/>
      <c r="D372" s="2155"/>
      <c r="E372" s="682"/>
      <c r="F372" s="682"/>
      <c r="G372" s="2156"/>
      <c r="H372" s="682"/>
      <c r="I372" s="682"/>
      <c r="J372" s="2156"/>
      <c r="K372" s="682"/>
      <c r="L372" s="682"/>
    </row>
    <row r="373">
      <c r="A373" s="682"/>
      <c r="B373" s="2155"/>
      <c r="C373" s="2156"/>
      <c r="D373" s="2155"/>
      <c r="E373" s="682"/>
      <c r="F373" s="682"/>
      <c r="G373" s="2156"/>
      <c r="H373" s="682"/>
      <c r="I373" s="682"/>
      <c r="J373" s="2156"/>
      <c r="K373" s="682"/>
      <c r="L373" s="682"/>
    </row>
    <row r="374">
      <c r="A374" s="682"/>
      <c r="B374" s="2155"/>
      <c r="C374" s="2156"/>
      <c r="D374" s="2155"/>
      <c r="E374" s="682"/>
      <c r="F374" s="682"/>
      <c r="G374" s="2156"/>
      <c r="H374" s="682"/>
      <c r="I374" s="682"/>
      <c r="J374" s="2156"/>
      <c r="K374" s="682"/>
      <c r="L374" s="682"/>
    </row>
    <row r="375">
      <c r="A375" s="682"/>
      <c r="B375" s="2155"/>
      <c r="C375" s="2156"/>
      <c r="D375" s="2155"/>
      <c r="E375" s="682"/>
      <c r="F375" s="682"/>
      <c r="G375" s="2156"/>
      <c r="H375" s="682"/>
      <c r="I375" s="682"/>
      <c r="J375" s="2156"/>
      <c r="K375" s="682"/>
      <c r="L375" s="682"/>
    </row>
    <row r="376">
      <c r="A376" s="682"/>
      <c r="B376" s="2155"/>
      <c r="C376" s="2156"/>
      <c r="D376" s="2155"/>
      <c r="E376" s="682"/>
      <c r="F376" s="682"/>
      <c r="G376" s="2156"/>
      <c r="H376" s="682"/>
      <c r="I376" s="682"/>
      <c r="J376" s="2156"/>
      <c r="K376" s="682"/>
      <c r="L376" s="682"/>
    </row>
    <row r="377">
      <c r="A377" s="682"/>
      <c r="B377" s="2155"/>
      <c r="C377" s="2156"/>
      <c r="D377" s="2155"/>
      <c r="E377" s="682"/>
      <c r="F377" s="682"/>
      <c r="G377" s="2156"/>
      <c r="H377" s="682"/>
      <c r="I377" s="682"/>
      <c r="J377" s="2156"/>
      <c r="K377" s="682"/>
      <c r="L377" s="682"/>
    </row>
    <row r="378">
      <c r="A378" s="682"/>
      <c r="B378" s="2155"/>
      <c r="C378" s="2156"/>
      <c r="D378" s="2155"/>
      <c r="E378" s="682"/>
      <c r="F378" s="682"/>
      <c r="G378" s="2156"/>
      <c r="H378" s="682"/>
      <c r="I378" s="682"/>
      <c r="J378" s="2156"/>
      <c r="K378" s="682"/>
      <c r="L378" s="682"/>
    </row>
    <row r="379">
      <c r="A379" s="682"/>
      <c r="B379" s="2155"/>
      <c r="C379" s="2156"/>
      <c r="D379" s="2155"/>
      <c r="E379" s="682"/>
      <c r="F379" s="682"/>
      <c r="G379" s="2156"/>
      <c r="H379" s="682"/>
      <c r="I379" s="682"/>
      <c r="J379" s="2156"/>
      <c r="K379" s="682"/>
      <c r="L379" s="682"/>
    </row>
    <row r="380">
      <c r="A380" s="682"/>
      <c r="B380" s="2155"/>
      <c r="C380" s="2156"/>
      <c r="D380" s="2155"/>
      <c r="E380" s="682"/>
      <c r="F380" s="682"/>
      <c r="G380" s="2156"/>
      <c r="H380" s="682"/>
      <c r="I380" s="682"/>
      <c r="J380" s="2156"/>
      <c r="K380" s="682"/>
      <c r="L380" s="682"/>
    </row>
    <row r="381">
      <c r="A381" s="682"/>
      <c r="B381" s="2155"/>
      <c r="C381" s="2156"/>
      <c r="D381" s="2155"/>
      <c r="E381" s="682"/>
      <c r="F381" s="682"/>
      <c r="G381" s="2156"/>
      <c r="H381" s="682"/>
      <c r="I381" s="682"/>
      <c r="J381" s="2156"/>
      <c r="K381" s="682"/>
      <c r="L381" s="682"/>
    </row>
    <row r="382">
      <c r="A382" s="682"/>
      <c r="B382" s="2155"/>
      <c r="C382" s="2156"/>
      <c r="D382" s="2155"/>
      <c r="E382" s="682"/>
      <c r="F382" s="682"/>
      <c r="G382" s="2156"/>
      <c r="H382" s="682"/>
      <c r="I382" s="682"/>
      <c r="J382" s="2156"/>
      <c r="K382" s="682"/>
      <c r="L382" s="682"/>
    </row>
    <row r="383">
      <c r="A383" s="682"/>
      <c r="B383" s="2155"/>
      <c r="C383" s="2156"/>
      <c r="D383" s="2155"/>
      <c r="E383" s="682"/>
      <c r="F383" s="682"/>
      <c r="G383" s="2156"/>
      <c r="H383" s="682"/>
      <c r="I383" s="682"/>
      <c r="J383" s="2156"/>
      <c r="K383" s="682"/>
      <c r="L383" s="682"/>
    </row>
    <row r="384">
      <c r="A384" s="682"/>
      <c r="B384" s="2155"/>
      <c r="C384" s="2156"/>
      <c r="D384" s="2155"/>
      <c r="E384" s="682"/>
      <c r="F384" s="682"/>
      <c r="G384" s="2156"/>
      <c r="H384" s="682"/>
      <c r="I384" s="682"/>
      <c r="J384" s="2156"/>
      <c r="K384" s="682"/>
      <c r="L384" s="682"/>
    </row>
    <row r="385">
      <c r="A385" s="682"/>
      <c r="B385" s="2155"/>
      <c r="C385" s="2156"/>
      <c r="D385" s="2155"/>
      <c r="E385" s="682"/>
      <c r="F385" s="682"/>
      <c r="G385" s="2156"/>
      <c r="H385" s="682"/>
      <c r="I385" s="682"/>
      <c r="J385" s="2156"/>
      <c r="K385" s="682"/>
      <c r="L385" s="682"/>
    </row>
    <row r="386">
      <c r="A386" s="682"/>
      <c r="B386" s="2155"/>
      <c r="C386" s="2156"/>
      <c r="D386" s="2155"/>
      <c r="E386" s="682"/>
      <c r="F386" s="682"/>
      <c r="G386" s="2156"/>
      <c r="H386" s="682"/>
      <c r="I386" s="682"/>
      <c r="J386" s="2156"/>
      <c r="K386" s="682"/>
      <c r="L386" s="682"/>
    </row>
    <row r="387">
      <c r="A387" s="682"/>
      <c r="B387" s="2155"/>
      <c r="C387" s="2156"/>
      <c r="D387" s="2155"/>
      <c r="E387" s="682"/>
      <c r="F387" s="682"/>
      <c r="G387" s="2156"/>
      <c r="H387" s="682"/>
      <c r="I387" s="682"/>
      <c r="J387" s="2156"/>
      <c r="K387" s="682"/>
      <c r="L387" s="682"/>
    </row>
    <row r="388">
      <c r="A388" s="682"/>
      <c r="B388" s="2155"/>
      <c r="C388" s="2156"/>
      <c r="D388" s="2155"/>
      <c r="E388" s="682"/>
      <c r="F388" s="682"/>
      <c r="G388" s="2156"/>
      <c r="H388" s="682"/>
      <c r="I388" s="682"/>
      <c r="J388" s="2156"/>
      <c r="K388" s="682"/>
      <c r="L388" s="682"/>
    </row>
    <row r="389">
      <c r="A389" s="682"/>
      <c r="B389" s="2155"/>
      <c r="C389" s="2156"/>
      <c r="D389" s="2155"/>
      <c r="E389" s="682"/>
      <c r="F389" s="682"/>
      <c r="G389" s="2156"/>
      <c r="H389" s="682"/>
      <c r="I389" s="682"/>
      <c r="J389" s="2156"/>
      <c r="K389" s="682"/>
      <c r="L389" s="682"/>
    </row>
    <row r="390">
      <c r="A390" s="682"/>
      <c r="B390" s="2155"/>
      <c r="C390" s="2156"/>
      <c r="D390" s="2155"/>
      <c r="E390" s="682"/>
      <c r="F390" s="682"/>
      <c r="G390" s="2156"/>
      <c r="H390" s="682"/>
      <c r="I390" s="682"/>
      <c r="J390" s="2156"/>
      <c r="K390" s="682"/>
      <c r="L390" s="682"/>
    </row>
    <row r="391">
      <c r="A391" s="682"/>
      <c r="B391" s="2155"/>
      <c r="C391" s="2156"/>
      <c r="D391" s="2155"/>
      <c r="E391" s="682"/>
      <c r="F391" s="682"/>
      <c r="G391" s="2156"/>
      <c r="H391" s="682"/>
      <c r="I391" s="682"/>
      <c r="J391" s="2156"/>
      <c r="K391" s="682"/>
      <c r="L391" s="682"/>
    </row>
    <row r="392">
      <c r="A392" s="682"/>
      <c r="B392" s="2155"/>
      <c r="C392" s="2156"/>
      <c r="D392" s="2155"/>
      <c r="E392" s="682"/>
      <c r="F392" s="682"/>
      <c r="G392" s="2156"/>
      <c r="H392" s="682"/>
      <c r="I392" s="682"/>
      <c r="J392" s="2156"/>
      <c r="K392" s="682"/>
      <c r="L392" s="682"/>
    </row>
    <row r="393">
      <c r="A393" s="682"/>
      <c r="B393" s="2155"/>
      <c r="C393" s="2156"/>
      <c r="D393" s="2155"/>
      <c r="E393" s="682"/>
      <c r="F393" s="682"/>
      <c r="G393" s="2156"/>
      <c r="H393" s="682"/>
      <c r="I393" s="682"/>
      <c r="J393" s="2156"/>
      <c r="K393" s="682"/>
      <c r="L393" s="682"/>
    </row>
    <row r="394">
      <c r="A394" s="682"/>
      <c r="B394" s="2155"/>
      <c r="C394" s="2156"/>
      <c r="D394" s="2155"/>
      <c r="E394" s="682"/>
      <c r="F394" s="682"/>
      <c r="G394" s="2156"/>
      <c r="H394" s="682"/>
      <c r="I394" s="682"/>
      <c r="J394" s="2156"/>
      <c r="K394" s="682"/>
      <c r="L394" s="682"/>
    </row>
    <row r="395">
      <c r="A395" s="682"/>
      <c r="B395" s="2155"/>
      <c r="C395" s="2156"/>
      <c r="D395" s="2155"/>
      <c r="E395" s="682"/>
      <c r="F395" s="682"/>
      <c r="G395" s="2156"/>
      <c r="H395" s="682"/>
      <c r="I395" s="682"/>
      <c r="J395" s="2156"/>
      <c r="K395" s="682"/>
      <c r="L395" s="682"/>
    </row>
    <row r="396">
      <c r="A396" s="682"/>
      <c r="B396" s="2155"/>
      <c r="C396" s="2156"/>
      <c r="D396" s="2155"/>
      <c r="E396" s="682"/>
      <c r="F396" s="682"/>
      <c r="G396" s="2156"/>
      <c r="H396" s="682"/>
      <c r="I396" s="682"/>
      <c r="J396" s="2156"/>
      <c r="K396" s="682"/>
      <c r="L396" s="682"/>
    </row>
    <row r="397">
      <c r="A397" s="682"/>
      <c r="B397" s="2155"/>
      <c r="C397" s="2156"/>
      <c r="D397" s="2155"/>
      <c r="E397" s="682"/>
      <c r="F397" s="682"/>
      <c r="G397" s="2156"/>
      <c r="H397" s="682"/>
      <c r="I397" s="682"/>
      <c r="J397" s="2156"/>
      <c r="K397" s="682"/>
      <c r="L397" s="682"/>
    </row>
    <row r="398">
      <c r="A398" s="682"/>
      <c r="B398" s="2155"/>
      <c r="C398" s="2156"/>
      <c r="D398" s="2155"/>
      <c r="E398" s="682"/>
      <c r="F398" s="682"/>
      <c r="G398" s="2156"/>
      <c r="H398" s="682"/>
      <c r="I398" s="682"/>
      <c r="J398" s="2156"/>
      <c r="K398" s="682"/>
      <c r="L398" s="682"/>
    </row>
    <row r="399">
      <c r="A399" s="682"/>
      <c r="B399" s="2155"/>
      <c r="C399" s="2156"/>
      <c r="D399" s="2155"/>
      <c r="E399" s="682"/>
      <c r="F399" s="682"/>
      <c r="G399" s="2156"/>
      <c r="H399" s="682"/>
      <c r="I399" s="682"/>
      <c r="J399" s="2156"/>
      <c r="K399" s="682"/>
      <c r="L399" s="682"/>
    </row>
    <row r="400">
      <c r="A400" s="682"/>
      <c r="B400" s="2155"/>
      <c r="C400" s="2156"/>
      <c r="D400" s="2155"/>
      <c r="E400" s="682"/>
      <c r="F400" s="682"/>
      <c r="G400" s="2156"/>
      <c r="H400" s="682"/>
      <c r="I400" s="682"/>
      <c r="J400" s="2156"/>
      <c r="K400" s="682"/>
      <c r="L400" s="682"/>
    </row>
    <row r="401">
      <c r="A401" s="682"/>
      <c r="B401" s="2155"/>
      <c r="C401" s="2156"/>
      <c r="D401" s="2155"/>
      <c r="E401" s="682"/>
      <c r="F401" s="682"/>
      <c r="G401" s="2156"/>
      <c r="H401" s="682"/>
      <c r="I401" s="682"/>
      <c r="J401" s="2156"/>
      <c r="K401" s="682"/>
      <c r="L401" s="682"/>
    </row>
    <row r="402">
      <c r="A402" s="682"/>
      <c r="B402" s="2155"/>
      <c r="C402" s="2156"/>
      <c r="D402" s="2155"/>
      <c r="E402" s="682"/>
      <c r="F402" s="682"/>
      <c r="G402" s="2156"/>
      <c r="H402" s="682"/>
      <c r="I402" s="682"/>
      <c r="J402" s="2156"/>
      <c r="K402" s="682"/>
      <c r="L402" s="682"/>
    </row>
    <row r="403">
      <c r="A403" s="682"/>
      <c r="B403" s="2155"/>
      <c r="C403" s="2156"/>
      <c r="D403" s="2155"/>
      <c r="E403" s="682"/>
      <c r="F403" s="682"/>
      <c r="G403" s="2156"/>
      <c r="H403" s="682"/>
      <c r="I403" s="682"/>
      <c r="J403" s="2156"/>
      <c r="K403" s="682"/>
      <c r="L403" s="682"/>
    </row>
    <row r="404">
      <c r="A404" s="682"/>
      <c r="B404" s="2155"/>
      <c r="C404" s="2156"/>
      <c r="D404" s="2155"/>
      <c r="E404" s="682"/>
      <c r="F404" s="682"/>
      <c r="G404" s="2156"/>
      <c r="H404" s="682"/>
      <c r="I404" s="682"/>
      <c r="J404" s="2156"/>
      <c r="K404" s="682"/>
      <c r="L404" s="682"/>
    </row>
    <row r="405">
      <c r="A405" s="682"/>
      <c r="B405" s="2155"/>
      <c r="C405" s="2156"/>
      <c r="D405" s="2155"/>
      <c r="E405" s="682"/>
      <c r="F405" s="682"/>
      <c r="G405" s="2156"/>
      <c r="H405" s="682"/>
      <c r="I405" s="682"/>
      <c r="J405" s="2156"/>
      <c r="K405" s="682"/>
      <c r="L405" s="682"/>
    </row>
    <row r="406">
      <c r="A406" s="682"/>
      <c r="B406" s="2155"/>
      <c r="C406" s="2156"/>
      <c r="D406" s="2155"/>
      <c r="E406" s="682"/>
      <c r="F406" s="682"/>
      <c r="G406" s="2156"/>
      <c r="H406" s="682"/>
      <c r="I406" s="682"/>
      <c r="J406" s="2156"/>
      <c r="K406" s="682"/>
      <c r="L406" s="682"/>
    </row>
    <row r="407">
      <c r="A407" s="682"/>
      <c r="B407" s="2155"/>
      <c r="C407" s="2156"/>
      <c r="D407" s="2155"/>
      <c r="E407" s="682"/>
      <c r="F407" s="682"/>
      <c r="G407" s="2156"/>
      <c r="H407" s="682"/>
      <c r="I407" s="682"/>
      <c r="J407" s="2156"/>
      <c r="K407" s="682"/>
      <c r="L407" s="682"/>
    </row>
    <row r="408">
      <c r="A408" s="682"/>
      <c r="B408" s="2155"/>
      <c r="C408" s="2156"/>
      <c r="D408" s="2155"/>
      <c r="E408" s="682"/>
      <c r="F408" s="682"/>
      <c r="G408" s="2156"/>
      <c r="H408" s="682"/>
      <c r="I408" s="682"/>
      <c r="J408" s="2156"/>
      <c r="K408" s="682"/>
      <c r="L408" s="682"/>
    </row>
    <row r="409">
      <c r="A409" s="682"/>
      <c r="B409" s="2155"/>
      <c r="C409" s="2156"/>
      <c r="D409" s="2155"/>
      <c r="E409" s="682"/>
      <c r="F409" s="682"/>
      <c r="G409" s="2156"/>
      <c r="H409" s="682"/>
      <c r="I409" s="682"/>
      <c r="J409" s="2156"/>
      <c r="K409" s="682"/>
      <c r="L409" s="682"/>
    </row>
    <row r="410">
      <c r="A410" s="682"/>
      <c r="B410" s="2155"/>
      <c r="C410" s="2156"/>
      <c r="D410" s="2155"/>
      <c r="E410" s="682"/>
      <c r="F410" s="682"/>
      <c r="G410" s="2156"/>
      <c r="H410" s="682"/>
      <c r="I410" s="682"/>
      <c r="J410" s="2156"/>
      <c r="K410" s="682"/>
      <c r="L410" s="682"/>
    </row>
    <row r="411">
      <c r="A411" s="682"/>
      <c r="B411" s="2155"/>
      <c r="C411" s="2156"/>
      <c r="D411" s="2155"/>
      <c r="E411" s="682"/>
      <c r="F411" s="682"/>
      <c r="G411" s="2156"/>
      <c r="H411" s="682"/>
      <c r="I411" s="682"/>
      <c r="J411" s="2156"/>
      <c r="K411" s="682"/>
      <c r="L411" s="682"/>
    </row>
    <row r="412">
      <c r="A412" s="682"/>
      <c r="B412" s="2155"/>
      <c r="C412" s="2156"/>
      <c r="D412" s="2155"/>
      <c r="E412" s="682"/>
      <c r="F412" s="682"/>
      <c r="G412" s="2156"/>
      <c r="H412" s="682"/>
      <c r="I412" s="682"/>
      <c r="J412" s="2156"/>
      <c r="K412" s="682"/>
      <c r="L412" s="682"/>
    </row>
    <row r="413">
      <c r="A413" s="682"/>
      <c r="B413" s="2155"/>
      <c r="C413" s="2156"/>
      <c r="D413" s="2155"/>
      <c r="E413" s="682"/>
      <c r="F413" s="682"/>
      <c r="G413" s="2156"/>
      <c r="H413" s="682"/>
      <c r="I413" s="682"/>
      <c r="J413" s="2156"/>
      <c r="K413" s="682"/>
      <c r="L413" s="682"/>
    </row>
    <row r="414">
      <c r="A414" s="682"/>
      <c r="B414" s="2155"/>
      <c r="C414" s="2156"/>
      <c r="D414" s="2155"/>
      <c r="E414" s="682"/>
      <c r="F414" s="682"/>
      <c r="G414" s="2156"/>
      <c r="H414" s="682"/>
      <c r="I414" s="682"/>
      <c r="J414" s="2156"/>
      <c r="K414" s="682"/>
      <c r="L414" s="682"/>
    </row>
    <row r="415">
      <c r="A415" s="682"/>
      <c r="B415" s="2155"/>
      <c r="C415" s="2156"/>
      <c r="D415" s="2155"/>
      <c r="E415" s="682"/>
      <c r="F415" s="682"/>
      <c r="G415" s="2156"/>
      <c r="H415" s="682"/>
      <c r="I415" s="682"/>
      <c r="J415" s="2156"/>
      <c r="K415" s="682"/>
      <c r="L415" s="682"/>
    </row>
    <row r="416">
      <c r="A416" s="682"/>
      <c r="B416" s="2155"/>
      <c r="C416" s="2156"/>
      <c r="D416" s="2155"/>
      <c r="E416" s="682"/>
      <c r="F416" s="682"/>
      <c r="G416" s="2156"/>
      <c r="H416" s="682"/>
      <c r="I416" s="682"/>
      <c r="J416" s="2156"/>
      <c r="K416" s="682"/>
      <c r="L416" s="682"/>
    </row>
    <row r="417">
      <c r="A417" s="682"/>
      <c r="B417" s="2155"/>
      <c r="C417" s="2156"/>
      <c r="D417" s="2155"/>
      <c r="E417" s="682"/>
      <c r="F417" s="682"/>
      <c r="G417" s="2156"/>
      <c r="H417" s="682"/>
      <c r="I417" s="682"/>
      <c r="J417" s="2156"/>
      <c r="K417" s="682"/>
      <c r="L417" s="682"/>
    </row>
    <row r="418">
      <c r="A418" s="682"/>
      <c r="B418" s="2155"/>
      <c r="C418" s="2156"/>
      <c r="D418" s="2155"/>
      <c r="E418" s="682"/>
      <c r="F418" s="682"/>
      <c r="G418" s="2156"/>
      <c r="H418" s="682"/>
      <c r="I418" s="682"/>
      <c r="J418" s="2156"/>
      <c r="K418" s="682"/>
      <c r="L418" s="682"/>
    </row>
    <row r="419">
      <c r="A419" s="682"/>
      <c r="B419" s="2155"/>
      <c r="C419" s="2156"/>
      <c r="D419" s="2155"/>
      <c r="E419" s="682"/>
      <c r="F419" s="682"/>
      <c r="G419" s="2156"/>
      <c r="H419" s="682"/>
      <c r="I419" s="682"/>
      <c r="J419" s="2156"/>
      <c r="K419" s="682"/>
      <c r="L419" s="682"/>
    </row>
    <row r="420">
      <c r="A420" s="682"/>
      <c r="B420" s="2155"/>
      <c r="C420" s="2156"/>
      <c r="D420" s="2155"/>
      <c r="E420" s="682"/>
      <c r="F420" s="682"/>
      <c r="G420" s="2156"/>
      <c r="H420" s="682"/>
      <c r="I420" s="682"/>
      <c r="J420" s="2156"/>
      <c r="K420" s="682"/>
      <c r="L420" s="682"/>
    </row>
    <row r="421">
      <c r="A421" s="682"/>
      <c r="B421" s="2155"/>
      <c r="C421" s="2156"/>
      <c r="D421" s="2155"/>
      <c r="E421" s="682"/>
      <c r="F421" s="682"/>
      <c r="G421" s="2156"/>
      <c r="H421" s="682"/>
      <c r="I421" s="682"/>
      <c r="J421" s="2156"/>
      <c r="K421" s="682"/>
      <c r="L421" s="682"/>
    </row>
    <row r="422">
      <c r="A422" s="682"/>
      <c r="B422" s="2155"/>
      <c r="C422" s="2156"/>
      <c r="D422" s="2155"/>
      <c r="E422" s="682"/>
      <c r="F422" s="682"/>
      <c r="G422" s="2156"/>
      <c r="H422" s="682"/>
      <c r="I422" s="682"/>
      <c r="J422" s="2156"/>
      <c r="K422" s="682"/>
      <c r="L422" s="682"/>
    </row>
    <row r="423">
      <c r="A423" s="682"/>
      <c r="B423" s="2155"/>
      <c r="C423" s="2156"/>
      <c r="D423" s="2155"/>
      <c r="E423" s="682"/>
      <c r="F423" s="682"/>
      <c r="G423" s="2156"/>
      <c r="H423" s="682"/>
      <c r="I423" s="682"/>
      <c r="J423" s="2156"/>
      <c r="K423" s="682"/>
      <c r="L423" s="682"/>
    </row>
    <row r="424">
      <c r="A424" s="682"/>
      <c r="B424" s="2155"/>
      <c r="C424" s="2156"/>
      <c r="D424" s="2155"/>
      <c r="E424" s="682"/>
      <c r="F424" s="682"/>
      <c r="G424" s="2156"/>
      <c r="H424" s="682"/>
      <c r="I424" s="682"/>
      <c r="J424" s="2156"/>
      <c r="K424" s="682"/>
      <c r="L424" s="682"/>
    </row>
    <row r="425">
      <c r="A425" s="682"/>
      <c r="B425" s="2155"/>
      <c r="C425" s="2156"/>
      <c r="D425" s="2155"/>
      <c r="E425" s="682"/>
      <c r="F425" s="682"/>
      <c r="G425" s="2156"/>
      <c r="H425" s="682"/>
      <c r="I425" s="682"/>
      <c r="J425" s="2156"/>
      <c r="K425" s="682"/>
      <c r="L425" s="682"/>
    </row>
    <row r="426">
      <c r="A426" s="682"/>
      <c r="B426" s="2155"/>
      <c r="C426" s="2156"/>
      <c r="D426" s="2155"/>
      <c r="E426" s="682"/>
      <c r="F426" s="682"/>
      <c r="G426" s="2156"/>
      <c r="H426" s="682"/>
      <c r="I426" s="682"/>
      <c r="J426" s="2156"/>
      <c r="K426" s="682"/>
      <c r="L426" s="682"/>
    </row>
    <row r="427">
      <c r="A427" s="682"/>
      <c r="B427" s="2155"/>
      <c r="C427" s="2156"/>
      <c r="D427" s="2155"/>
      <c r="E427" s="682"/>
      <c r="F427" s="682"/>
      <c r="G427" s="2156"/>
      <c r="H427" s="682"/>
      <c r="I427" s="682"/>
      <c r="J427" s="2156"/>
      <c r="K427" s="682"/>
      <c r="L427" s="682"/>
    </row>
    <row r="428">
      <c r="A428" s="682"/>
      <c r="B428" s="2155"/>
      <c r="C428" s="2156"/>
      <c r="D428" s="2155"/>
      <c r="E428" s="682"/>
      <c r="F428" s="682"/>
      <c r="G428" s="2156"/>
      <c r="H428" s="682"/>
      <c r="I428" s="682"/>
      <c r="J428" s="2156"/>
      <c r="K428" s="682"/>
      <c r="L428" s="682"/>
    </row>
    <row r="429">
      <c r="A429" s="682"/>
      <c r="B429" s="2155"/>
      <c r="C429" s="2156"/>
      <c r="D429" s="2155"/>
      <c r="E429" s="682"/>
      <c r="F429" s="682"/>
      <c r="G429" s="2156"/>
      <c r="H429" s="682"/>
      <c r="I429" s="682"/>
      <c r="J429" s="2156"/>
      <c r="K429" s="682"/>
      <c r="L429" s="682"/>
    </row>
    <row r="430">
      <c r="A430" s="682"/>
      <c r="B430" s="2155"/>
      <c r="C430" s="2156"/>
      <c r="D430" s="2155"/>
      <c r="E430" s="682"/>
      <c r="F430" s="682"/>
      <c r="G430" s="2156"/>
      <c r="H430" s="682"/>
      <c r="I430" s="682"/>
      <c r="J430" s="2156"/>
      <c r="K430" s="682"/>
      <c r="L430" s="682"/>
    </row>
    <row r="431">
      <c r="A431" s="682"/>
      <c r="B431" s="2155"/>
      <c r="C431" s="2156"/>
      <c r="D431" s="2155"/>
      <c r="E431" s="682"/>
      <c r="F431" s="682"/>
      <c r="G431" s="2156"/>
      <c r="H431" s="682"/>
      <c r="I431" s="682"/>
      <c r="J431" s="2156"/>
      <c r="K431" s="682"/>
      <c r="L431" s="682"/>
    </row>
    <row r="432">
      <c r="A432" s="682"/>
      <c r="B432" s="2155"/>
      <c r="C432" s="2156"/>
      <c r="D432" s="2155"/>
      <c r="E432" s="682"/>
      <c r="F432" s="682"/>
      <c r="G432" s="2156"/>
      <c r="H432" s="682"/>
      <c r="I432" s="682"/>
      <c r="J432" s="2156"/>
      <c r="K432" s="682"/>
      <c r="L432" s="682"/>
    </row>
    <row r="433">
      <c r="A433" s="682"/>
      <c r="B433" s="2155"/>
      <c r="C433" s="2156"/>
      <c r="D433" s="2155"/>
      <c r="E433" s="682"/>
      <c r="F433" s="682"/>
      <c r="G433" s="2156"/>
      <c r="H433" s="682"/>
      <c r="I433" s="682"/>
      <c r="J433" s="2156"/>
      <c r="K433" s="682"/>
      <c r="L433" s="682"/>
    </row>
    <row r="434">
      <c r="A434" s="682"/>
      <c r="B434" s="2155"/>
      <c r="C434" s="2156"/>
      <c r="D434" s="2155"/>
      <c r="E434" s="682"/>
      <c r="F434" s="682"/>
      <c r="G434" s="2156"/>
      <c r="H434" s="682"/>
      <c r="I434" s="682"/>
      <c r="J434" s="2156"/>
      <c r="K434" s="682"/>
      <c r="L434" s="682"/>
    </row>
    <row r="435">
      <c r="A435" s="682"/>
      <c r="B435" s="2155"/>
      <c r="C435" s="2156"/>
      <c r="D435" s="2155"/>
      <c r="E435" s="682"/>
      <c r="F435" s="682"/>
      <c r="G435" s="2156"/>
      <c r="H435" s="682"/>
      <c r="I435" s="682"/>
      <c r="J435" s="2156"/>
      <c r="K435" s="682"/>
      <c r="L435" s="682"/>
    </row>
    <row r="436">
      <c r="A436" s="682"/>
      <c r="B436" s="2155"/>
      <c r="C436" s="2156"/>
      <c r="D436" s="2155"/>
      <c r="E436" s="682"/>
      <c r="F436" s="682"/>
      <c r="G436" s="2156"/>
      <c r="H436" s="682"/>
      <c r="I436" s="682"/>
      <c r="J436" s="2156"/>
      <c r="K436" s="682"/>
      <c r="L436" s="682"/>
    </row>
    <row r="437">
      <c r="A437" s="682"/>
      <c r="B437" s="2155"/>
      <c r="C437" s="2156"/>
      <c r="D437" s="2155"/>
      <c r="E437" s="682"/>
      <c r="F437" s="682"/>
      <c r="G437" s="2156"/>
      <c r="H437" s="682"/>
      <c r="I437" s="682"/>
      <c r="J437" s="2156"/>
      <c r="K437" s="682"/>
      <c r="L437" s="682"/>
    </row>
    <row r="438">
      <c r="A438" s="682"/>
      <c r="B438" s="2155"/>
      <c r="C438" s="2156"/>
      <c r="D438" s="2155"/>
      <c r="E438" s="682"/>
      <c r="F438" s="682"/>
      <c r="G438" s="2156"/>
      <c r="H438" s="682"/>
      <c r="I438" s="682"/>
      <c r="J438" s="2156"/>
      <c r="K438" s="682"/>
      <c r="L438" s="682"/>
    </row>
    <row r="439">
      <c r="A439" s="682"/>
      <c r="B439" s="2155"/>
      <c r="C439" s="2156"/>
      <c r="D439" s="2155"/>
      <c r="E439" s="682"/>
      <c r="F439" s="682"/>
      <c r="G439" s="2156"/>
      <c r="H439" s="682"/>
      <c r="I439" s="682"/>
      <c r="J439" s="2156"/>
      <c r="K439" s="682"/>
      <c r="L439" s="682"/>
    </row>
    <row r="440">
      <c r="A440" s="682"/>
      <c r="B440" s="2155"/>
      <c r="C440" s="2156"/>
      <c r="D440" s="2155"/>
      <c r="E440" s="682"/>
      <c r="F440" s="682"/>
      <c r="G440" s="2156"/>
      <c r="H440" s="682"/>
      <c r="I440" s="682"/>
      <c r="J440" s="2156"/>
      <c r="K440" s="682"/>
      <c r="L440" s="682"/>
    </row>
    <row r="441">
      <c r="A441" s="682"/>
      <c r="B441" s="2155"/>
      <c r="C441" s="2156"/>
      <c r="D441" s="2155"/>
      <c r="E441" s="682"/>
      <c r="F441" s="682"/>
      <c r="G441" s="2156"/>
      <c r="H441" s="682"/>
      <c r="I441" s="682"/>
      <c r="J441" s="2156"/>
      <c r="K441" s="682"/>
      <c r="L441" s="682"/>
    </row>
    <row r="442">
      <c r="A442" s="682"/>
      <c r="B442" s="2155"/>
      <c r="C442" s="2156"/>
      <c r="D442" s="2155"/>
      <c r="E442" s="682"/>
      <c r="F442" s="682"/>
      <c r="G442" s="2156"/>
      <c r="H442" s="682"/>
      <c r="I442" s="682"/>
      <c r="J442" s="2156"/>
      <c r="K442" s="682"/>
      <c r="L442" s="682"/>
    </row>
    <row r="443">
      <c r="A443" s="682"/>
      <c r="B443" s="2155"/>
      <c r="C443" s="2156"/>
      <c r="D443" s="2155"/>
      <c r="E443" s="682"/>
      <c r="F443" s="682"/>
      <c r="G443" s="2156"/>
      <c r="H443" s="682"/>
      <c r="I443" s="682"/>
      <c r="J443" s="2156"/>
      <c r="K443" s="682"/>
      <c r="L443" s="682"/>
    </row>
    <row r="444">
      <c r="A444" s="682"/>
      <c r="B444" s="2155"/>
      <c r="C444" s="2156"/>
      <c r="D444" s="2155"/>
      <c r="E444" s="682"/>
      <c r="F444" s="682"/>
      <c r="G444" s="2156"/>
      <c r="H444" s="682"/>
      <c r="I444" s="682"/>
      <c r="J444" s="2156"/>
      <c r="K444" s="682"/>
      <c r="L444" s="682"/>
    </row>
    <row r="445">
      <c r="A445" s="682"/>
      <c r="B445" s="2155"/>
      <c r="C445" s="2156"/>
      <c r="D445" s="2155"/>
      <c r="E445" s="682"/>
      <c r="F445" s="682"/>
      <c r="G445" s="2156"/>
      <c r="H445" s="682"/>
      <c r="I445" s="682"/>
      <c r="J445" s="2156"/>
      <c r="K445" s="682"/>
      <c r="L445" s="682"/>
    </row>
    <row r="446">
      <c r="A446" s="682"/>
      <c r="B446" s="2155"/>
      <c r="C446" s="2156"/>
      <c r="D446" s="2155"/>
      <c r="E446" s="682"/>
      <c r="F446" s="682"/>
      <c r="G446" s="2156"/>
      <c r="H446" s="682"/>
      <c r="I446" s="682"/>
      <c r="J446" s="2156"/>
      <c r="K446" s="682"/>
      <c r="L446" s="682"/>
    </row>
    <row r="447">
      <c r="A447" s="682"/>
      <c r="B447" s="2155"/>
      <c r="C447" s="2156"/>
      <c r="D447" s="2155"/>
      <c r="E447" s="682"/>
      <c r="F447" s="682"/>
      <c r="G447" s="2156"/>
      <c r="H447" s="682"/>
      <c r="I447" s="682"/>
      <c r="J447" s="2156"/>
      <c r="K447" s="682"/>
      <c r="L447" s="682"/>
    </row>
    <row r="448">
      <c r="A448" s="682"/>
      <c r="B448" s="2155"/>
      <c r="C448" s="2156"/>
      <c r="D448" s="2155"/>
      <c r="E448" s="682"/>
      <c r="F448" s="682"/>
      <c r="G448" s="2156"/>
      <c r="H448" s="682"/>
      <c r="I448" s="682"/>
      <c r="J448" s="2156"/>
      <c r="K448" s="682"/>
      <c r="L448" s="682"/>
    </row>
    <row r="449">
      <c r="A449" s="682"/>
      <c r="B449" s="2155"/>
      <c r="C449" s="2156"/>
      <c r="D449" s="2155"/>
      <c r="E449" s="682"/>
      <c r="F449" s="682"/>
      <c r="G449" s="2156"/>
      <c r="H449" s="682"/>
      <c r="I449" s="682"/>
      <c r="J449" s="2156"/>
      <c r="K449" s="682"/>
      <c r="L449" s="682"/>
    </row>
    <row r="450">
      <c r="A450" s="682"/>
      <c r="B450" s="2155"/>
      <c r="C450" s="2156"/>
      <c r="D450" s="2155"/>
      <c r="E450" s="682"/>
      <c r="F450" s="682"/>
      <c r="G450" s="2156"/>
      <c r="H450" s="682"/>
      <c r="I450" s="682"/>
      <c r="J450" s="2156"/>
      <c r="K450" s="682"/>
      <c r="L450" s="682"/>
    </row>
    <row r="451">
      <c r="A451" s="682"/>
      <c r="B451" s="2155"/>
      <c r="C451" s="2156"/>
      <c r="D451" s="2155"/>
      <c r="E451" s="682"/>
      <c r="F451" s="682"/>
      <c r="G451" s="2156"/>
      <c r="H451" s="682"/>
      <c r="I451" s="682"/>
      <c r="J451" s="2156"/>
      <c r="K451" s="682"/>
      <c r="L451" s="682"/>
    </row>
    <row r="452">
      <c r="A452" s="682"/>
      <c r="B452" s="2155"/>
      <c r="C452" s="2156"/>
      <c r="D452" s="2155"/>
      <c r="E452" s="682"/>
      <c r="F452" s="682"/>
      <c r="G452" s="2156"/>
      <c r="H452" s="682"/>
      <c r="I452" s="682"/>
      <c r="J452" s="2156"/>
      <c r="K452" s="682"/>
      <c r="L452" s="682"/>
    </row>
    <row r="453">
      <c r="A453" s="682"/>
      <c r="B453" s="2155"/>
      <c r="C453" s="2156"/>
      <c r="D453" s="2155"/>
      <c r="E453" s="682"/>
      <c r="F453" s="682"/>
      <c r="G453" s="2156"/>
      <c r="H453" s="682"/>
      <c r="I453" s="682"/>
      <c r="J453" s="2156"/>
      <c r="K453" s="682"/>
      <c r="L453" s="682"/>
    </row>
    <row r="454">
      <c r="A454" s="682"/>
      <c r="B454" s="2155"/>
      <c r="C454" s="2156"/>
      <c r="D454" s="2155"/>
      <c r="E454" s="682"/>
      <c r="F454" s="682"/>
      <c r="G454" s="2156"/>
      <c r="H454" s="682"/>
      <c r="I454" s="682"/>
      <c r="J454" s="2156"/>
      <c r="K454" s="682"/>
      <c r="L454" s="682"/>
    </row>
    <row r="455">
      <c r="A455" s="682"/>
      <c r="B455" s="2155"/>
      <c r="C455" s="2156"/>
      <c r="D455" s="2155"/>
      <c r="E455" s="682"/>
      <c r="F455" s="682"/>
      <c r="G455" s="2156"/>
      <c r="H455" s="682"/>
      <c r="I455" s="682"/>
      <c r="J455" s="2156"/>
      <c r="K455" s="682"/>
      <c r="L455" s="682"/>
    </row>
    <row r="456">
      <c r="A456" s="682"/>
      <c r="B456" s="2155"/>
      <c r="C456" s="2156"/>
      <c r="D456" s="2155"/>
      <c r="E456" s="682"/>
      <c r="F456" s="682"/>
      <c r="G456" s="2156"/>
      <c r="H456" s="682"/>
      <c r="I456" s="682"/>
      <c r="J456" s="2156"/>
      <c r="K456" s="682"/>
      <c r="L456" s="682"/>
    </row>
    <row r="457">
      <c r="A457" s="682"/>
      <c r="B457" s="2155"/>
      <c r="C457" s="2156"/>
      <c r="D457" s="2155"/>
      <c r="E457" s="682"/>
      <c r="F457" s="682"/>
      <c r="G457" s="2156"/>
      <c r="H457" s="682"/>
      <c r="I457" s="682"/>
      <c r="J457" s="2156"/>
      <c r="K457" s="682"/>
      <c r="L457" s="682"/>
    </row>
    <row r="458">
      <c r="A458" s="682"/>
      <c r="B458" s="2155"/>
      <c r="C458" s="2156"/>
      <c r="D458" s="2155"/>
      <c r="E458" s="682"/>
      <c r="F458" s="682"/>
      <c r="G458" s="2156"/>
      <c r="H458" s="682"/>
      <c r="I458" s="682"/>
      <c r="J458" s="2156"/>
      <c r="K458" s="682"/>
      <c r="L458" s="682"/>
    </row>
    <row r="459">
      <c r="A459" s="682"/>
      <c r="B459" s="2155"/>
      <c r="C459" s="2156"/>
      <c r="D459" s="2155"/>
      <c r="E459" s="682"/>
      <c r="F459" s="682"/>
      <c r="G459" s="2156"/>
      <c r="H459" s="682"/>
      <c r="I459" s="682"/>
      <c r="J459" s="2156"/>
      <c r="K459" s="682"/>
      <c r="L459" s="682"/>
    </row>
    <row r="460">
      <c r="A460" s="682"/>
      <c r="B460" s="2155"/>
      <c r="C460" s="2156"/>
      <c r="D460" s="2155"/>
      <c r="E460" s="682"/>
      <c r="F460" s="682"/>
      <c r="G460" s="2156"/>
      <c r="H460" s="682"/>
      <c r="I460" s="682"/>
      <c r="J460" s="2156"/>
      <c r="K460" s="682"/>
      <c r="L460" s="682"/>
    </row>
    <row r="461">
      <c r="A461" s="682"/>
      <c r="B461" s="2155"/>
      <c r="C461" s="2156"/>
      <c r="D461" s="2155"/>
      <c r="E461" s="682"/>
      <c r="F461" s="682"/>
      <c r="G461" s="2156"/>
      <c r="H461" s="682"/>
      <c r="I461" s="682"/>
      <c r="J461" s="2156"/>
      <c r="K461" s="682"/>
      <c r="L461" s="682"/>
    </row>
    <row r="462">
      <c r="A462" s="682"/>
      <c r="B462" s="2155"/>
      <c r="C462" s="2156"/>
      <c r="D462" s="2155"/>
      <c r="E462" s="682"/>
      <c r="F462" s="682"/>
      <c r="G462" s="2156"/>
      <c r="H462" s="682"/>
      <c r="I462" s="682"/>
      <c r="J462" s="2156"/>
      <c r="K462" s="682"/>
      <c r="L462" s="682"/>
    </row>
    <row r="463">
      <c r="A463" s="682"/>
      <c r="B463" s="2155"/>
      <c r="C463" s="2156"/>
      <c r="D463" s="2155"/>
      <c r="E463" s="682"/>
      <c r="F463" s="682"/>
      <c r="G463" s="2156"/>
      <c r="H463" s="682"/>
      <c r="I463" s="682"/>
      <c r="J463" s="2156"/>
      <c r="K463" s="682"/>
      <c r="L463" s="682"/>
    </row>
    <row r="464">
      <c r="A464" s="682"/>
      <c r="B464" s="2155"/>
      <c r="C464" s="2156"/>
      <c r="D464" s="2155"/>
      <c r="E464" s="682"/>
      <c r="F464" s="682"/>
      <c r="G464" s="2156"/>
      <c r="H464" s="682"/>
      <c r="I464" s="682"/>
      <c r="J464" s="2156"/>
      <c r="K464" s="682"/>
      <c r="L464" s="682"/>
    </row>
    <row r="465">
      <c r="A465" s="682"/>
      <c r="B465" s="2155"/>
      <c r="C465" s="2156"/>
      <c r="D465" s="2155"/>
      <c r="E465" s="682"/>
      <c r="F465" s="682"/>
      <c r="G465" s="2156"/>
      <c r="H465" s="682"/>
      <c r="I465" s="682"/>
      <c r="J465" s="2156"/>
      <c r="K465" s="682"/>
      <c r="L465" s="682"/>
    </row>
    <row r="466">
      <c r="A466" s="682"/>
      <c r="B466" s="2155"/>
      <c r="C466" s="2156"/>
      <c r="D466" s="2155"/>
      <c r="E466" s="682"/>
      <c r="F466" s="682"/>
      <c r="G466" s="2156"/>
      <c r="H466" s="682"/>
      <c r="I466" s="682"/>
      <c r="J466" s="2156"/>
      <c r="K466" s="682"/>
      <c r="L466" s="682"/>
    </row>
    <row r="467">
      <c r="A467" s="682"/>
      <c r="B467" s="2155"/>
      <c r="C467" s="2156"/>
      <c r="D467" s="2155"/>
      <c r="E467" s="682"/>
      <c r="F467" s="682"/>
      <c r="G467" s="2156"/>
      <c r="H467" s="682"/>
      <c r="I467" s="682"/>
      <c r="J467" s="2156"/>
      <c r="K467" s="682"/>
      <c r="L467" s="682"/>
    </row>
    <row r="468">
      <c r="A468" s="682"/>
      <c r="B468" s="2155"/>
      <c r="C468" s="2156"/>
      <c r="D468" s="2155"/>
      <c r="E468" s="682"/>
      <c r="F468" s="682"/>
      <c r="G468" s="2156"/>
      <c r="H468" s="682"/>
      <c r="I468" s="682"/>
      <c r="J468" s="2156"/>
      <c r="K468" s="682"/>
      <c r="L468" s="682"/>
    </row>
    <row r="469">
      <c r="A469" s="682"/>
      <c r="B469" s="2155"/>
      <c r="C469" s="2156"/>
      <c r="D469" s="2155"/>
      <c r="E469" s="682"/>
      <c r="F469" s="682"/>
      <c r="G469" s="2156"/>
      <c r="H469" s="682"/>
      <c r="I469" s="682"/>
      <c r="J469" s="2156"/>
      <c r="K469" s="682"/>
      <c r="L469" s="682"/>
    </row>
    <row r="470">
      <c r="A470" s="682"/>
      <c r="B470" s="2155"/>
      <c r="C470" s="2156"/>
      <c r="D470" s="2155"/>
      <c r="E470" s="682"/>
      <c r="F470" s="682"/>
      <c r="G470" s="2156"/>
      <c r="H470" s="682"/>
      <c r="I470" s="682"/>
      <c r="J470" s="2156"/>
      <c r="K470" s="682"/>
      <c r="L470" s="682"/>
    </row>
    <row r="471">
      <c r="A471" s="682"/>
      <c r="B471" s="2155"/>
      <c r="C471" s="2156"/>
      <c r="D471" s="2155"/>
      <c r="E471" s="682"/>
      <c r="F471" s="682"/>
      <c r="G471" s="2156"/>
      <c r="H471" s="682"/>
      <c r="I471" s="682"/>
      <c r="J471" s="2156"/>
      <c r="K471" s="682"/>
      <c r="L471" s="682"/>
    </row>
    <row r="472">
      <c r="A472" s="682"/>
      <c r="B472" s="2155"/>
      <c r="C472" s="2156"/>
      <c r="D472" s="2155"/>
      <c r="E472" s="682"/>
      <c r="F472" s="682"/>
      <c r="G472" s="2156"/>
      <c r="H472" s="682"/>
      <c r="I472" s="682"/>
      <c r="J472" s="2156"/>
      <c r="K472" s="682"/>
      <c r="L472" s="682"/>
    </row>
    <row r="473">
      <c r="A473" s="682"/>
      <c r="B473" s="2155"/>
      <c r="C473" s="2156"/>
      <c r="D473" s="2155"/>
      <c r="E473" s="682"/>
      <c r="F473" s="682"/>
      <c r="G473" s="2156"/>
      <c r="H473" s="682"/>
      <c r="I473" s="682"/>
      <c r="J473" s="2156"/>
      <c r="K473" s="682"/>
      <c r="L473" s="682"/>
    </row>
    <row r="474">
      <c r="A474" s="682"/>
      <c r="B474" s="2155"/>
      <c r="C474" s="2156"/>
      <c r="D474" s="2155"/>
      <c r="E474" s="682"/>
      <c r="F474" s="682"/>
      <c r="G474" s="2156"/>
      <c r="H474" s="682"/>
      <c r="I474" s="682"/>
      <c r="J474" s="2156"/>
      <c r="K474" s="682"/>
      <c r="L474" s="682"/>
    </row>
    <row r="475">
      <c r="A475" s="682"/>
      <c r="B475" s="2155"/>
      <c r="C475" s="2156"/>
      <c r="D475" s="2155"/>
      <c r="E475" s="682"/>
      <c r="F475" s="682"/>
      <c r="G475" s="2156"/>
      <c r="H475" s="682"/>
      <c r="I475" s="682"/>
      <c r="J475" s="2156"/>
      <c r="K475" s="682"/>
      <c r="L475" s="682"/>
    </row>
    <row r="476">
      <c r="A476" s="682"/>
      <c r="B476" s="2155"/>
      <c r="C476" s="2156"/>
      <c r="D476" s="2155"/>
      <c r="E476" s="682"/>
      <c r="F476" s="682"/>
      <c r="G476" s="2156"/>
      <c r="H476" s="682"/>
      <c r="I476" s="682"/>
      <c r="J476" s="2156"/>
      <c r="K476" s="682"/>
      <c r="L476" s="682"/>
    </row>
    <row r="477">
      <c r="A477" s="682"/>
      <c r="B477" s="2155"/>
      <c r="C477" s="2156"/>
      <c r="D477" s="2155"/>
      <c r="E477" s="682"/>
      <c r="F477" s="682"/>
      <c r="G477" s="2156"/>
      <c r="H477" s="682"/>
      <c r="I477" s="682"/>
      <c r="J477" s="2156"/>
      <c r="K477" s="682"/>
      <c r="L477" s="682"/>
    </row>
    <row r="478">
      <c r="A478" s="682"/>
      <c r="B478" s="2155"/>
      <c r="C478" s="2156"/>
      <c r="D478" s="2155"/>
      <c r="E478" s="682"/>
      <c r="F478" s="682"/>
      <c r="G478" s="2156"/>
      <c r="H478" s="682"/>
      <c r="I478" s="682"/>
      <c r="J478" s="2156"/>
      <c r="K478" s="682"/>
      <c r="L478" s="682"/>
    </row>
    <row r="479">
      <c r="A479" s="682"/>
      <c r="B479" s="2155"/>
      <c r="C479" s="2156"/>
      <c r="D479" s="2155"/>
      <c r="E479" s="682"/>
      <c r="F479" s="682"/>
      <c r="G479" s="2156"/>
      <c r="H479" s="682"/>
      <c r="I479" s="682"/>
      <c r="J479" s="2156"/>
      <c r="K479" s="682"/>
      <c r="L479" s="682"/>
    </row>
    <row r="480">
      <c r="A480" s="682"/>
      <c r="B480" s="2155"/>
      <c r="C480" s="2156"/>
      <c r="D480" s="2155"/>
      <c r="E480" s="682"/>
      <c r="F480" s="682"/>
      <c r="G480" s="2156"/>
      <c r="H480" s="682"/>
      <c r="I480" s="682"/>
      <c r="J480" s="2156"/>
      <c r="K480" s="682"/>
      <c r="L480" s="682"/>
    </row>
    <row r="481">
      <c r="A481" s="682"/>
      <c r="B481" s="2155"/>
      <c r="C481" s="2156"/>
      <c r="D481" s="2155"/>
      <c r="E481" s="682"/>
      <c r="F481" s="682"/>
      <c r="G481" s="2156"/>
      <c r="H481" s="682"/>
      <c r="I481" s="682"/>
      <c r="J481" s="2156"/>
      <c r="K481" s="682"/>
      <c r="L481" s="682"/>
    </row>
    <row r="482">
      <c r="A482" s="682"/>
      <c r="B482" s="2155"/>
      <c r="C482" s="2156"/>
      <c r="D482" s="2155"/>
      <c r="E482" s="682"/>
      <c r="F482" s="682"/>
      <c r="G482" s="2156"/>
      <c r="H482" s="682"/>
      <c r="I482" s="682"/>
      <c r="J482" s="2156"/>
      <c r="K482" s="682"/>
      <c r="L482" s="682"/>
    </row>
    <row r="483">
      <c r="A483" s="682"/>
      <c r="B483" s="2155"/>
      <c r="C483" s="2156"/>
      <c r="D483" s="2155"/>
      <c r="E483" s="682"/>
      <c r="F483" s="682"/>
      <c r="G483" s="2156"/>
      <c r="H483" s="682"/>
      <c r="I483" s="682"/>
      <c r="J483" s="2156"/>
      <c r="K483" s="682"/>
      <c r="L483" s="682"/>
    </row>
    <row r="484">
      <c r="A484" s="682"/>
      <c r="B484" s="2155"/>
      <c r="C484" s="2156"/>
      <c r="D484" s="2155"/>
      <c r="E484" s="682"/>
      <c r="F484" s="682"/>
      <c r="G484" s="2156"/>
      <c r="H484" s="682"/>
      <c r="I484" s="682"/>
      <c r="J484" s="2156"/>
      <c r="K484" s="682"/>
      <c r="L484" s="682"/>
    </row>
    <row r="485">
      <c r="A485" s="682"/>
      <c r="B485" s="2155"/>
      <c r="C485" s="2156"/>
      <c r="D485" s="2155"/>
      <c r="E485" s="682"/>
      <c r="F485" s="682"/>
      <c r="G485" s="2156"/>
      <c r="H485" s="682"/>
      <c r="I485" s="682"/>
      <c r="J485" s="2156"/>
      <c r="K485" s="682"/>
      <c r="L485" s="682"/>
    </row>
    <row r="486">
      <c r="A486" s="682"/>
      <c r="B486" s="2155"/>
      <c r="C486" s="2156"/>
      <c r="D486" s="2155"/>
      <c r="E486" s="682"/>
      <c r="F486" s="682"/>
      <c r="G486" s="2156"/>
      <c r="H486" s="682"/>
      <c r="I486" s="682"/>
      <c r="J486" s="2156"/>
      <c r="K486" s="682"/>
      <c r="L486" s="682"/>
    </row>
    <row r="487">
      <c r="A487" s="682"/>
      <c r="B487" s="2155"/>
      <c r="C487" s="2156"/>
      <c r="D487" s="2155"/>
      <c r="E487" s="682"/>
      <c r="F487" s="682"/>
      <c r="G487" s="2156"/>
      <c r="H487" s="682"/>
      <c r="I487" s="682"/>
      <c r="J487" s="2156"/>
      <c r="K487" s="682"/>
      <c r="L487" s="682"/>
    </row>
    <row r="488">
      <c r="A488" s="682"/>
      <c r="B488" s="2155"/>
      <c r="C488" s="2156"/>
      <c r="D488" s="2155"/>
      <c r="E488" s="682"/>
      <c r="F488" s="682"/>
      <c r="G488" s="2156"/>
      <c r="H488" s="682"/>
      <c r="I488" s="682"/>
      <c r="J488" s="2156"/>
      <c r="K488" s="682"/>
      <c r="L488" s="682"/>
    </row>
    <row r="489">
      <c r="A489" s="682"/>
      <c r="B489" s="2155"/>
      <c r="C489" s="2156"/>
      <c r="D489" s="2155"/>
      <c r="E489" s="682"/>
      <c r="F489" s="682"/>
      <c r="G489" s="2156"/>
      <c r="H489" s="682"/>
      <c r="I489" s="682"/>
      <c r="J489" s="2156"/>
      <c r="K489" s="682"/>
      <c r="L489" s="682"/>
    </row>
    <row r="490">
      <c r="A490" s="682"/>
      <c r="B490" s="2155"/>
      <c r="C490" s="2156"/>
      <c r="D490" s="2155"/>
      <c r="E490" s="682"/>
      <c r="F490" s="682"/>
      <c r="G490" s="2156"/>
      <c r="H490" s="682"/>
      <c r="I490" s="682"/>
      <c r="J490" s="2156"/>
      <c r="K490" s="682"/>
      <c r="L490" s="682"/>
    </row>
    <row r="491">
      <c r="A491" s="682"/>
      <c r="B491" s="2155"/>
      <c r="C491" s="2156"/>
      <c r="D491" s="2155"/>
      <c r="E491" s="682"/>
      <c r="F491" s="682"/>
      <c r="G491" s="2156"/>
      <c r="H491" s="682"/>
      <c r="I491" s="682"/>
      <c r="J491" s="2156"/>
      <c r="K491" s="682"/>
      <c r="L491" s="682"/>
    </row>
    <row r="492">
      <c r="A492" s="682"/>
      <c r="B492" s="2155"/>
      <c r="C492" s="2156"/>
      <c r="D492" s="2155"/>
      <c r="E492" s="682"/>
      <c r="F492" s="682"/>
      <c r="G492" s="2156"/>
      <c r="H492" s="682"/>
      <c r="I492" s="682"/>
      <c r="J492" s="2156"/>
      <c r="K492" s="682"/>
      <c r="L492" s="682"/>
    </row>
    <row r="493">
      <c r="A493" s="682"/>
      <c r="B493" s="2155"/>
      <c r="C493" s="2156"/>
      <c r="D493" s="2155"/>
      <c r="E493" s="682"/>
      <c r="F493" s="682"/>
      <c r="G493" s="2156"/>
      <c r="H493" s="682"/>
      <c r="I493" s="682"/>
      <c r="J493" s="2156"/>
      <c r="K493" s="682"/>
      <c r="L493" s="682"/>
    </row>
    <row r="494">
      <c r="A494" s="682"/>
      <c r="B494" s="2155"/>
      <c r="C494" s="2156"/>
      <c r="D494" s="2155"/>
      <c r="E494" s="682"/>
      <c r="F494" s="682"/>
      <c r="G494" s="2156"/>
      <c r="H494" s="682"/>
      <c r="I494" s="682"/>
      <c r="J494" s="2156"/>
      <c r="K494" s="682"/>
      <c r="L494" s="682"/>
    </row>
    <row r="495">
      <c r="A495" s="682"/>
      <c r="B495" s="2155"/>
      <c r="C495" s="2156"/>
      <c r="D495" s="2155"/>
      <c r="E495" s="682"/>
      <c r="F495" s="682"/>
      <c r="G495" s="2156"/>
      <c r="H495" s="682"/>
      <c r="I495" s="682"/>
      <c r="J495" s="2156"/>
      <c r="K495" s="682"/>
      <c r="L495" s="682"/>
    </row>
    <row r="496">
      <c r="A496" s="682"/>
      <c r="B496" s="2155"/>
      <c r="C496" s="2156"/>
      <c r="D496" s="2155"/>
      <c r="E496" s="682"/>
      <c r="F496" s="682"/>
      <c r="G496" s="2156"/>
      <c r="H496" s="682"/>
      <c r="I496" s="682"/>
      <c r="J496" s="2156"/>
      <c r="K496" s="682"/>
      <c r="L496" s="682"/>
    </row>
    <row r="497">
      <c r="A497" s="682"/>
      <c r="B497" s="2155"/>
      <c r="C497" s="2156"/>
      <c r="D497" s="2155"/>
      <c r="E497" s="682"/>
      <c r="F497" s="682"/>
      <c r="G497" s="2156"/>
      <c r="H497" s="682"/>
      <c r="I497" s="682"/>
      <c r="J497" s="2156"/>
      <c r="K497" s="682"/>
      <c r="L497" s="682"/>
    </row>
    <row r="498">
      <c r="A498" s="682"/>
      <c r="B498" s="2155"/>
      <c r="C498" s="2156"/>
      <c r="D498" s="2155"/>
      <c r="E498" s="682"/>
      <c r="F498" s="682"/>
      <c r="G498" s="2156"/>
      <c r="H498" s="682"/>
      <c r="I498" s="682"/>
      <c r="J498" s="2156"/>
      <c r="K498" s="682"/>
      <c r="L498" s="682"/>
    </row>
    <row r="499">
      <c r="A499" s="682"/>
      <c r="B499" s="2155"/>
      <c r="C499" s="2156"/>
      <c r="D499" s="2155"/>
      <c r="E499" s="682"/>
      <c r="F499" s="682"/>
      <c r="G499" s="2156"/>
      <c r="H499" s="682"/>
      <c r="I499" s="682"/>
      <c r="J499" s="2156"/>
      <c r="K499" s="682"/>
      <c r="L499" s="682"/>
    </row>
    <row r="500">
      <c r="A500" s="682"/>
      <c r="B500" s="2155"/>
      <c r="C500" s="2156"/>
      <c r="D500" s="2155"/>
      <c r="E500" s="682"/>
      <c r="F500" s="682"/>
      <c r="G500" s="2156"/>
      <c r="H500" s="682"/>
      <c r="I500" s="682"/>
      <c r="J500" s="2156"/>
      <c r="K500" s="682"/>
      <c r="L500" s="682"/>
    </row>
    <row r="501">
      <c r="A501" s="682"/>
      <c r="B501" s="2155"/>
      <c r="C501" s="2156"/>
      <c r="D501" s="2155"/>
      <c r="E501" s="682"/>
      <c r="F501" s="682"/>
      <c r="G501" s="2156"/>
      <c r="H501" s="682"/>
      <c r="I501" s="682"/>
      <c r="J501" s="2156"/>
      <c r="K501" s="682"/>
      <c r="L501" s="682"/>
    </row>
    <row r="502">
      <c r="A502" s="682"/>
      <c r="B502" s="2155"/>
      <c r="C502" s="2156"/>
      <c r="D502" s="2155"/>
      <c r="E502" s="682"/>
      <c r="F502" s="682"/>
      <c r="G502" s="2156"/>
      <c r="H502" s="682"/>
      <c r="I502" s="682"/>
      <c r="J502" s="2156"/>
      <c r="K502" s="682"/>
      <c r="L502" s="682"/>
    </row>
    <row r="503">
      <c r="A503" s="682"/>
      <c r="B503" s="2155"/>
      <c r="C503" s="2156"/>
      <c r="D503" s="2155"/>
      <c r="E503" s="682"/>
      <c r="F503" s="682"/>
      <c r="G503" s="2156"/>
      <c r="H503" s="682"/>
      <c r="I503" s="682"/>
      <c r="J503" s="2156"/>
      <c r="K503" s="682"/>
      <c r="L503" s="682"/>
    </row>
    <row r="504">
      <c r="A504" s="682"/>
      <c r="B504" s="2155"/>
      <c r="C504" s="2156"/>
      <c r="D504" s="2155"/>
      <c r="E504" s="682"/>
      <c r="F504" s="682"/>
      <c r="G504" s="2156"/>
      <c r="H504" s="682"/>
      <c r="I504" s="682"/>
      <c r="J504" s="2156"/>
      <c r="K504" s="682"/>
      <c r="L504" s="682"/>
    </row>
    <row r="505">
      <c r="A505" s="682"/>
      <c r="B505" s="2155"/>
      <c r="C505" s="2156"/>
      <c r="D505" s="2155"/>
      <c r="E505" s="682"/>
      <c r="F505" s="682"/>
      <c r="G505" s="2156"/>
      <c r="H505" s="682"/>
      <c r="I505" s="682"/>
      <c r="J505" s="2156"/>
      <c r="K505" s="682"/>
      <c r="L505" s="682"/>
    </row>
    <row r="506">
      <c r="A506" s="682"/>
      <c r="B506" s="2155"/>
      <c r="C506" s="2156"/>
      <c r="D506" s="2155"/>
      <c r="E506" s="682"/>
      <c r="F506" s="682"/>
      <c r="G506" s="2156"/>
      <c r="H506" s="682"/>
      <c r="I506" s="682"/>
      <c r="J506" s="2156"/>
      <c r="K506" s="682"/>
      <c r="L506" s="682"/>
    </row>
    <row r="507">
      <c r="A507" s="682"/>
      <c r="B507" s="2155"/>
      <c r="C507" s="2156"/>
      <c r="D507" s="2155"/>
      <c r="E507" s="682"/>
      <c r="F507" s="682"/>
      <c r="G507" s="2156"/>
      <c r="H507" s="682"/>
      <c r="I507" s="682"/>
      <c r="J507" s="2156"/>
      <c r="K507" s="682"/>
      <c r="L507" s="682"/>
    </row>
    <row r="508">
      <c r="A508" s="682"/>
      <c r="B508" s="2155"/>
      <c r="C508" s="2156"/>
      <c r="D508" s="2155"/>
      <c r="E508" s="682"/>
      <c r="F508" s="682"/>
      <c r="G508" s="2156"/>
      <c r="H508" s="682"/>
      <c r="I508" s="682"/>
      <c r="J508" s="2156"/>
      <c r="K508" s="682"/>
      <c r="L508" s="682"/>
    </row>
    <row r="509">
      <c r="A509" s="682"/>
      <c r="B509" s="2155"/>
      <c r="C509" s="2156"/>
      <c r="D509" s="2155"/>
      <c r="E509" s="682"/>
      <c r="F509" s="682"/>
      <c r="G509" s="2156"/>
      <c r="H509" s="682"/>
      <c r="I509" s="682"/>
      <c r="J509" s="2156"/>
      <c r="K509" s="682"/>
      <c r="L509" s="682"/>
    </row>
    <row r="510">
      <c r="A510" s="682"/>
      <c r="B510" s="2155"/>
      <c r="C510" s="2156"/>
      <c r="D510" s="2155"/>
      <c r="E510" s="682"/>
      <c r="F510" s="682"/>
      <c r="G510" s="2156"/>
      <c r="H510" s="682"/>
      <c r="I510" s="682"/>
      <c r="J510" s="2156"/>
      <c r="K510" s="682"/>
      <c r="L510" s="682"/>
    </row>
    <row r="511">
      <c r="A511" s="682"/>
      <c r="B511" s="2155"/>
      <c r="C511" s="2156"/>
      <c r="D511" s="2155"/>
      <c r="E511" s="682"/>
      <c r="F511" s="682"/>
      <c r="G511" s="2156"/>
      <c r="H511" s="682"/>
      <c r="I511" s="682"/>
      <c r="J511" s="2156"/>
      <c r="K511" s="682"/>
      <c r="L511" s="682"/>
    </row>
    <row r="512">
      <c r="A512" s="682"/>
      <c r="B512" s="2155"/>
      <c r="C512" s="2156"/>
      <c r="D512" s="2155"/>
      <c r="E512" s="682"/>
      <c r="F512" s="682"/>
      <c r="G512" s="2156"/>
      <c r="H512" s="682"/>
      <c r="I512" s="682"/>
      <c r="J512" s="2156"/>
      <c r="K512" s="682"/>
      <c r="L512" s="682"/>
    </row>
    <row r="513">
      <c r="A513" s="682"/>
      <c r="B513" s="2155"/>
      <c r="C513" s="2156"/>
      <c r="D513" s="2155"/>
      <c r="E513" s="682"/>
      <c r="F513" s="682"/>
      <c r="G513" s="2156"/>
      <c r="H513" s="682"/>
      <c r="I513" s="682"/>
      <c r="J513" s="2156"/>
      <c r="K513" s="682"/>
      <c r="L513" s="682"/>
    </row>
    <row r="514">
      <c r="A514" s="682"/>
      <c r="B514" s="2155"/>
      <c r="C514" s="2156"/>
      <c r="D514" s="2155"/>
      <c r="E514" s="682"/>
      <c r="F514" s="682"/>
      <c r="G514" s="2156"/>
      <c r="H514" s="682"/>
      <c r="I514" s="682"/>
      <c r="J514" s="2156"/>
      <c r="K514" s="682"/>
      <c r="L514" s="682"/>
    </row>
    <row r="515">
      <c r="A515" s="682"/>
      <c r="B515" s="2155"/>
      <c r="C515" s="2156"/>
      <c r="D515" s="2155"/>
      <c r="E515" s="682"/>
      <c r="F515" s="682"/>
      <c r="G515" s="2156"/>
      <c r="H515" s="682"/>
      <c r="I515" s="682"/>
      <c r="J515" s="2156"/>
      <c r="K515" s="682"/>
      <c r="L515" s="682"/>
    </row>
    <row r="516">
      <c r="A516" s="682"/>
      <c r="B516" s="2155"/>
      <c r="C516" s="2156"/>
      <c r="D516" s="2155"/>
      <c r="E516" s="682"/>
      <c r="F516" s="682"/>
      <c r="G516" s="2156"/>
      <c r="H516" s="682"/>
      <c r="I516" s="682"/>
      <c r="J516" s="2156"/>
      <c r="K516" s="682"/>
      <c r="L516" s="682"/>
    </row>
    <row r="517">
      <c r="A517" s="682"/>
      <c r="B517" s="2155"/>
      <c r="C517" s="2156"/>
      <c r="D517" s="2155"/>
      <c r="E517" s="682"/>
      <c r="F517" s="682"/>
      <c r="G517" s="2156"/>
      <c r="H517" s="682"/>
      <c r="I517" s="682"/>
      <c r="J517" s="2156"/>
      <c r="K517" s="682"/>
      <c r="L517" s="682"/>
    </row>
    <row r="518">
      <c r="A518" s="682"/>
      <c r="B518" s="2155"/>
      <c r="C518" s="2156"/>
      <c r="D518" s="2155"/>
      <c r="E518" s="682"/>
      <c r="F518" s="682"/>
      <c r="G518" s="2156"/>
      <c r="H518" s="682"/>
      <c r="I518" s="682"/>
      <c r="J518" s="2156"/>
      <c r="K518" s="682"/>
      <c r="L518" s="682"/>
    </row>
    <row r="519">
      <c r="A519" s="682"/>
      <c r="B519" s="2155"/>
      <c r="C519" s="2156"/>
      <c r="D519" s="2155"/>
      <c r="E519" s="682"/>
      <c r="F519" s="682"/>
      <c r="G519" s="2156"/>
      <c r="H519" s="682"/>
      <c r="I519" s="682"/>
      <c r="J519" s="2156"/>
      <c r="K519" s="682"/>
      <c r="L519" s="682"/>
    </row>
    <row r="520">
      <c r="A520" s="682"/>
      <c r="B520" s="2155"/>
      <c r="C520" s="2156"/>
      <c r="D520" s="2155"/>
      <c r="E520" s="682"/>
      <c r="F520" s="682"/>
      <c r="G520" s="2156"/>
      <c r="H520" s="682"/>
      <c r="I520" s="682"/>
      <c r="J520" s="2156"/>
      <c r="K520" s="682"/>
      <c r="L520" s="682"/>
    </row>
    <row r="521">
      <c r="A521" s="682"/>
      <c r="B521" s="2155"/>
      <c r="C521" s="2156"/>
      <c r="D521" s="2155"/>
      <c r="E521" s="682"/>
      <c r="F521" s="682"/>
      <c r="G521" s="2156"/>
      <c r="H521" s="682"/>
      <c r="I521" s="682"/>
      <c r="J521" s="2156"/>
      <c r="K521" s="682"/>
      <c r="L521" s="682"/>
    </row>
    <row r="522">
      <c r="A522" s="682"/>
      <c r="B522" s="2155"/>
      <c r="C522" s="2156"/>
      <c r="D522" s="2155"/>
      <c r="E522" s="682"/>
      <c r="F522" s="682"/>
      <c r="G522" s="2156"/>
      <c r="H522" s="682"/>
      <c r="I522" s="682"/>
      <c r="J522" s="2156"/>
      <c r="K522" s="682"/>
      <c r="L522" s="682"/>
    </row>
    <row r="523">
      <c r="A523" s="682"/>
      <c r="B523" s="2155"/>
      <c r="C523" s="2156"/>
      <c r="D523" s="2155"/>
      <c r="E523" s="682"/>
      <c r="F523" s="682"/>
      <c r="G523" s="2156"/>
      <c r="H523" s="682"/>
      <c r="I523" s="682"/>
      <c r="J523" s="2156"/>
      <c r="K523" s="682"/>
      <c r="L523" s="682"/>
    </row>
    <row r="524">
      <c r="A524" s="682"/>
      <c r="B524" s="2155"/>
      <c r="C524" s="2156"/>
      <c r="D524" s="2155"/>
      <c r="E524" s="682"/>
      <c r="F524" s="682"/>
      <c r="G524" s="2156"/>
      <c r="H524" s="682"/>
      <c r="I524" s="682"/>
      <c r="J524" s="2156"/>
      <c r="K524" s="682"/>
      <c r="L524" s="682"/>
    </row>
    <row r="525">
      <c r="A525" s="682"/>
      <c r="B525" s="2155"/>
      <c r="C525" s="2156"/>
      <c r="D525" s="2155"/>
      <c r="E525" s="682"/>
      <c r="F525" s="682"/>
      <c r="G525" s="2156"/>
      <c r="H525" s="682"/>
      <c r="I525" s="682"/>
      <c r="J525" s="2156"/>
      <c r="K525" s="682"/>
      <c r="L525" s="682"/>
    </row>
    <row r="526">
      <c r="A526" s="682"/>
      <c r="B526" s="2155"/>
      <c r="C526" s="2156"/>
      <c r="D526" s="2155"/>
      <c r="E526" s="682"/>
      <c r="F526" s="682"/>
      <c r="G526" s="2156"/>
      <c r="H526" s="682"/>
      <c r="I526" s="682"/>
      <c r="J526" s="2156"/>
      <c r="K526" s="682"/>
      <c r="L526" s="682"/>
    </row>
    <row r="527">
      <c r="A527" s="682"/>
      <c r="B527" s="2155"/>
      <c r="C527" s="2156"/>
      <c r="D527" s="2155"/>
      <c r="E527" s="682"/>
      <c r="F527" s="682"/>
      <c r="G527" s="2156"/>
      <c r="H527" s="682"/>
      <c r="I527" s="682"/>
      <c r="J527" s="2156"/>
      <c r="K527" s="682"/>
      <c r="L527" s="682"/>
    </row>
    <row r="528">
      <c r="A528" s="682"/>
      <c r="B528" s="2155"/>
      <c r="C528" s="2156"/>
      <c r="D528" s="2155"/>
      <c r="E528" s="682"/>
      <c r="F528" s="682"/>
      <c r="G528" s="2156"/>
      <c r="H528" s="682"/>
      <c r="I528" s="682"/>
      <c r="J528" s="2156"/>
      <c r="K528" s="682"/>
      <c r="L528" s="682"/>
    </row>
    <row r="529">
      <c r="A529" s="682"/>
      <c r="B529" s="2155"/>
      <c r="C529" s="2156"/>
      <c r="D529" s="2155"/>
      <c r="E529" s="682"/>
      <c r="F529" s="682"/>
      <c r="G529" s="2156"/>
      <c r="H529" s="682"/>
      <c r="I529" s="682"/>
      <c r="J529" s="2156"/>
      <c r="K529" s="682"/>
      <c r="L529" s="682"/>
    </row>
    <row r="530">
      <c r="A530" s="682"/>
      <c r="B530" s="2155"/>
      <c r="C530" s="2156"/>
      <c r="D530" s="2155"/>
      <c r="E530" s="682"/>
      <c r="F530" s="682"/>
      <c r="G530" s="2156"/>
      <c r="H530" s="682"/>
      <c r="I530" s="682"/>
      <c r="J530" s="2156"/>
      <c r="K530" s="682"/>
      <c r="L530" s="682"/>
    </row>
    <row r="531">
      <c r="A531" s="682"/>
      <c r="B531" s="2155"/>
      <c r="C531" s="2156"/>
      <c r="D531" s="2155"/>
      <c r="E531" s="682"/>
      <c r="F531" s="682"/>
      <c r="G531" s="2156"/>
      <c r="H531" s="682"/>
      <c r="I531" s="682"/>
      <c r="J531" s="2156"/>
      <c r="K531" s="682"/>
      <c r="L531" s="682"/>
    </row>
    <row r="532">
      <c r="A532" s="682"/>
      <c r="B532" s="2155"/>
      <c r="C532" s="2156"/>
      <c r="D532" s="2155"/>
      <c r="E532" s="682"/>
      <c r="F532" s="682"/>
      <c r="G532" s="2156"/>
      <c r="H532" s="682"/>
      <c r="I532" s="682"/>
      <c r="J532" s="2156"/>
      <c r="K532" s="682"/>
      <c r="L532" s="682"/>
    </row>
    <row r="533">
      <c r="A533" s="682"/>
      <c r="B533" s="2155"/>
      <c r="C533" s="2156"/>
      <c r="D533" s="2155"/>
      <c r="E533" s="682"/>
      <c r="F533" s="682"/>
      <c r="G533" s="2156"/>
      <c r="H533" s="682"/>
      <c r="I533" s="682"/>
      <c r="J533" s="2156"/>
      <c r="K533" s="682"/>
      <c r="L533" s="682"/>
    </row>
    <row r="534">
      <c r="A534" s="682"/>
      <c r="B534" s="2155"/>
      <c r="C534" s="2156"/>
      <c r="D534" s="2155"/>
      <c r="E534" s="682"/>
      <c r="F534" s="682"/>
      <c r="G534" s="2156"/>
      <c r="H534" s="682"/>
      <c r="I534" s="682"/>
      <c r="J534" s="2156"/>
      <c r="K534" s="682"/>
      <c r="L534" s="682"/>
    </row>
    <row r="535">
      <c r="A535" s="682"/>
      <c r="B535" s="2155"/>
      <c r="C535" s="2156"/>
      <c r="D535" s="2155"/>
      <c r="E535" s="682"/>
      <c r="F535" s="682"/>
      <c r="G535" s="2156"/>
      <c r="H535" s="682"/>
      <c r="I535" s="682"/>
      <c r="J535" s="2156"/>
      <c r="K535" s="682"/>
      <c r="L535" s="682"/>
    </row>
    <row r="536">
      <c r="A536" s="682"/>
      <c r="B536" s="2155"/>
      <c r="C536" s="2156"/>
      <c r="D536" s="2155"/>
      <c r="E536" s="682"/>
      <c r="F536" s="682"/>
      <c r="G536" s="2156"/>
      <c r="H536" s="682"/>
      <c r="I536" s="682"/>
      <c r="J536" s="2156"/>
      <c r="K536" s="682"/>
      <c r="L536" s="682"/>
    </row>
    <row r="537">
      <c r="A537" s="682"/>
      <c r="B537" s="2155"/>
      <c r="C537" s="2156"/>
      <c r="D537" s="2155"/>
      <c r="E537" s="682"/>
      <c r="F537" s="682"/>
      <c r="G537" s="2156"/>
      <c r="H537" s="682"/>
      <c r="I537" s="682"/>
      <c r="J537" s="2156"/>
      <c r="K537" s="682"/>
      <c r="L537" s="682"/>
    </row>
    <row r="538">
      <c r="A538" s="682"/>
      <c r="B538" s="2155"/>
      <c r="C538" s="2156"/>
      <c r="D538" s="2155"/>
      <c r="E538" s="682"/>
      <c r="F538" s="682"/>
      <c r="G538" s="2156"/>
      <c r="H538" s="682"/>
      <c r="I538" s="682"/>
      <c r="J538" s="2156"/>
      <c r="K538" s="682"/>
      <c r="L538" s="682"/>
    </row>
    <row r="539">
      <c r="A539" s="682"/>
      <c r="B539" s="2155"/>
      <c r="C539" s="2156"/>
      <c r="D539" s="2155"/>
      <c r="E539" s="682"/>
      <c r="F539" s="682"/>
      <c r="G539" s="2156"/>
      <c r="H539" s="682"/>
      <c r="I539" s="682"/>
      <c r="J539" s="2156"/>
      <c r="K539" s="682"/>
      <c r="L539" s="682"/>
    </row>
    <row r="540">
      <c r="A540" s="682"/>
      <c r="B540" s="2155"/>
      <c r="C540" s="2156"/>
      <c r="D540" s="2155"/>
      <c r="E540" s="682"/>
      <c r="F540" s="682"/>
      <c r="G540" s="2156"/>
      <c r="H540" s="682"/>
      <c r="I540" s="682"/>
      <c r="J540" s="2156"/>
      <c r="K540" s="682"/>
      <c r="L540" s="682"/>
    </row>
    <row r="541">
      <c r="A541" s="682"/>
      <c r="B541" s="2155"/>
      <c r="C541" s="2156"/>
      <c r="D541" s="2155"/>
      <c r="E541" s="682"/>
      <c r="F541" s="682"/>
      <c r="G541" s="2156"/>
      <c r="H541" s="682"/>
      <c r="I541" s="682"/>
      <c r="J541" s="2156"/>
      <c r="K541" s="682"/>
      <c r="L541" s="682"/>
    </row>
    <row r="542">
      <c r="A542" s="682"/>
      <c r="B542" s="2155"/>
      <c r="C542" s="2156"/>
      <c r="D542" s="2155"/>
      <c r="E542" s="682"/>
      <c r="F542" s="682"/>
      <c r="G542" s="2156"/>
      <c r="H542" s="682"/>
      <c r="I542" s="682"/>
      <c r="J542" s="2156"/>
      <c r="K542" s="682"/>
      <c r="L542" s="682"/>
    </row>
    <row r="543">
      <c r="A543" s="682"/>
      <c r="B543" s="2155"/>
      <c r="C543" s="2156"/>
      <c r="D543" s="2155"/>
      <c r="E543" s="682"/>
      <c r="F543" s="682"/>
      <c r="G543" s="2156"/>
      <c r="H543" s="682"/>
      <c r="I543" s="682"/>
      <c r="J543" s="2156"/>
      <c r="K543" s="682"/>
      <c r="L543" s="682"/>
    </row>
    <row r="544">
      <c r="A544" s="682"/>
      <c r="B544" s="2155"/>
      <c r="C544" s="2156"/>
      <c r="D544" s="2155"/>
      <c r="E544" s="682"/>
      <c r="F544" s="682"/>
      <c r="G544" s="2156"/>
      <c r="H544" s="682"/>
      <c r="I544" s="682"/>
      <c r="J544" s="2156"/>
      <c r="K544" s="682"/>
      <c r="L544" s="682"/>
    </row>
    <row r="545">
      <c r="A545" s="682"/>
      <c r="B545" s="2155"/>
      <c r="C545" s="2156"/>
      <c r="D545" s="2155"/>
      <c r="E545" s="682"/>
      <c r="F545" s="682"/>
      <c r="G545" s="2156"/>
      <c r="H545" s="682"/>
      <c r="I545" s="682"/>
      <c r="J545" s="2156"/>
      <c r="K545" s="682"/>
      <c r="L545" s="682"/>
    </row>
    <row r="546">
      <c r="A546" s="682"/>
      <c r="B546" s="2155"/>
      <c r="C546" s="2156"/>
      <c r="D546" s="2155"/>
      <c r="E546" s="682"/>
      <c r="F546" s="682"/>
      <c r="G546" s="2156"/>
      <c r="H546" s="682"/>
      <c r="I546" s="682"/>
      <c r="J546" s="2156"/>
      <c r="K546" s="682"/>
      <c r="L546" s="682"/>
    </row>
    <row r="547">
      <c r="A547" s="682"/>
      <c r="B547" s="2155"/>
      <c r="C547" s="2156"/>
      <c r="D547" s="2155"/>
      <c r="E547" s="682"/>
      <c r="F547" s="682"/>
      <c r="G547" s="2156"/>
      <c r="H547" s="682"/>
      <c r="I547" s="682"/>
      <c r="J547" s="2156"/>
      <c r="K547" s="682"/>
      <c r="L547" s="682"/>
    </row>
    <row r="548">
      <c r="A548" s="682"/>
      <c r="B548" s="2155"/>
      <c r="C548" s="2156"/>
      <c r="D548" s="2155"/>
      <c r="E548" s="682"/>
      <c r="F548" s="682"/>
      <c r="G548" s="2156"/>
      <c r="H548" s="682"/>
      <c r="I548" s="682"/>
      <c r="J548" s="2156"/>
      <c r="K548" s="682"/>
      <c r="L548" s="682"/>
    </row>
    <row r="549">
      <c r="A549" s="682"/>
      <c r="B549" s="2155"/>
      <c r="C549" s="2156"/>
      <c r="D549" s="2155"/>
      <c r="E549" s="682"/>
      <c r="F549" s="682"/>
      <c r="G549" s="2156"/>
      <c r="H549" s="682"/>
      <c r="I549" s="682"/>
      <c r="J549" s="2156"/>
      <c r="K549" s="682"/>
      <c r="L549" s="682"/>
    </row>
    <row r="550">
      <c r="A550" s="682"/>
      <c r="B550" s="2155"/>
      <c r="C550" s="2156"/>
      <c r="D550" s="2155"/>
      <c r="E550" s="682"/>
      <c r="F550" s="682"/>
      <c r="G550" s="2156"/>
      <c r="H550" s="682"/>
      <c r="I550" s="682"/>
      <c r="J550" s="2156"/>
      <c r="K550" s="682"/>
      <c r="L550" s="682"/>
    </row>
    <row r="551">
      <c r="A551" s="682"/>
      <c r="B551" s="2155"/>
      <c r="C551" s="2156"/>
      <c r="D551" s="2155"/>
      <c r="E551" s="682"/>
      <c r="F551" s="682"/>
      <c r="G551" s="2156"/>
      <c r="H551" s="682"/>
      <c r="I551" s="682"/>
      <c r="J551" s="2156"/>
      <c r="K551" s="682"/>
      <c r="L551" s="682"/>
    </row>
    <row r="552">
      <c r="A552" s="682"/>
      <c r="B552" s="2155"/>
      <c r="C552" s="2156"/>
      <c r="D552" s="2155"/>
      <c r="E552" s="682"/>
      <c r="F552" s="682"/>
      <c r="G552" s="2156"/>
      <c r="H552" s="682"/>
      <c r="I552" s="682"/>
      <c r="J552" s="2156"/>
      <c r="K552" s="682"/>
      <c r="L552" s="682"/>
    </row>
    <row r="553">
      <c r="A553" s="682"/>
      <c r="B553" s="2155"/>
      <c r="C553" s="2156"/>
      <c r="D553" s="2155"/>
      <c r="E553" s="682"/>
      <c r="F553" s="682"/>
      <c r="G553" s="2156"/>
      <c r="H553" s="682"/>
      <c r="I553" s="682"/>
      <c r="J553" s="2156"/>
      <c r="K553" s="682"/>
      <c r="L553" s="682"/>
    </row>
    <row r="554">
      <c r="A554" s="682"/>
      <c r="B554" s="2155"/>
      <c r="C554" s="2156"/>
      <c r="D554" s="2155"/>
      <c r="E554" s="682"/>
      <c r="F554" s="682"/>
      <c r="G554" s="2156"/>
      <c r="H554" s="682"/>
      <c r="I554" s="682"/>
      <c r="J554" s="2156"/>
      <c r="K554" s="682"/>
      <c r="L554" s="682"/>
    </row>
    <row r="555">
      <c r="A555" s="682"/>
      <c r="B555" s="2155"/>
      <c r="C555" s="2156"/>
      <c r="D555" s="2155"/>
      <c r="E555" s="682"/>
      <c r="F555" s="682"/>
      <c r="G555" s="2156"/>
      <c r="H555" s="682"/>
      <c r="I555" s="682"/>
      <c r="J555" s="2156"/>
      <c r="K555" s="682"/>
      <c r="L555" s="682"/>
    </row>
    <row r="556">
      <c r="A556" s="682"/>
      <c r="B556" s="2155"/>
      <c r="C556" s="2156"/>
      <c r="D556" s="2155"/>
      <c r="E556" s="682"/>
      <c r="F556" s="682"/>
      <c r="G556" s="2156"/>
      <c r="H556" s="682"/>
      <c r="I556" s="682"/>
      <c r="J556" s="2156"/>
      <c r="K556" s="682"/>
      <c r="L556" s="682"/>
    </row>
    <row r="557">
      <c r="A557" s="682"/>
      <c r="B557" s="2155"/>
      <c r="C557" s="2156"/>
      <c r="D557" s="2155"/>
      <c r="E557" s="682"/>
      <c r="F557" s="682"/>
      <c r="G557" s="2156"/>
      <c r="H557" s="682"/>
      <c r="I557" s="682"/>
      <c r="J557" s="2156"/>
      <c r="K557" s="682"/>
      <c r="L557" s="682"/>
    </row>
    <row r="558">
      <c r="A558" s="682"/>
      <c r="B558" s="2155"/>
      <c r="C558" s="2156"/>
      <c r="D558" s="2155"/>
      <c r="E558" s="682"/>
      <c r="F558" s="682"/>
      <c r="G558" s="2156"/>
      <c r="H558" s="682"/>
      <c r="I558" s="682"/>
      <c r="J558" s="2156"/>
      <c r="K558" s="682"/>
      <c r="L558" s="682"/>
    </row>
    <row r="559">
      <c r="A559" s="682"/>
      <c r="B559" s="2155"/>
      <c r="C559" s="2156"/>
      <c r="D559" s="2155"/>
      <c r="E559" s="682"/>
      <c r="F559" s="682"/>
      <c r="G559" s="2156"/>
      <c r="H559" s="682"/>
      <c r="I559" s="682"/>
      <c r="J559" s="2156"/>
      <c r="K559" s="682"/>
      <c r="L559" s="682"/>
    </row>
    <row r="560">
      <c r="A560" s="682"/>
      <c r="B560" s="2155"/>
      <c r="C560" s="2156"/>
      <c r="D560" s="2155"/>
      <c r="E560" s="682"/>
      <c r="F560" s="682"/>
      <c r="G560" s="2156"/>
      <c r="H560" s="682"/>
      <c r="I560" s="682"/>
      <c r="J560" s="2156"/>
      <c r="K560" s="682"/>
      <c r="L560" s="682"/>
    </row>
    <row r="561">
      <c r="A561" s="682"/>
      <c r="B561" s="2155"/>
      <c r="C561" s="2156"/>
      <c r="D561" s="2155"/>
      <c r="E561" s="682"/>
      <c r="F561" s="682"/>
      <c r="G561" s="2156"/>
      <c r="H561" s="682"/>
      <c r="I561" s="682"/>
      <c r="J561" s="2156"/>
      <c r="K561" s="682"/>
      <c r="L561" s="682"/>
    </row>
    <row r="562">
      <c r="A562" s="682"/>
      <c r="B562" s="2155"/>
      <c r="C562" s="2156"/>
      <c r="D562" s="2155"/>
      <c r="E562" s="682"/>
      <c r="F562" s="682"/>
      <c r="G562" s="2156"/>
      <c r="H562" s="682"/>
      <c r="I562" s="682"/>
      <c r="J562" s="2156"/>
      <c r="K562" s="682"/>
      <c r="L562" s="682"/>
    </row>
    <row r="563">
      <c r="A563" s="682"/>
      <c r="B563" s="2155"/>
      <c r="C563" s="2156"/>
      <c r="D563" s="2155"/>
      <c r="E563" s="682"/>
      <c r="F563" s="682"/>
      <c r="G563" s="2156"/>
      <c r="H563" s="682"/>
      <c r="I563" s="682"/>
      <c r="J563" s="2156"/>
      <c r="K563" s="682"/>
      <c r="L563" s="682"/>
    </row>
    <row r="564">
      <c r="A564" s="682"/>
      <c r="B564" s="2155"/>
      <c r="C564" s="2156"/>
      <c r="D564" s="2155"/>
      <c r="E564" s="682"/>
      <c r="F564" s="682"/>
      <c r="G564" s="2156"/>
      <c r="H564" s="682"/>
      <c r="I564" s="682"/>
      <c r="J564" s="2156"/>
      <c r="K564" s="682"/>
      <c r="L564" s="682"/>
    </row>
    <row r="565">
      <c r="A565" s="682"/>
      <c r="B565" s="2155"/>
      <c r="C565" s="2156"/>
      <c r="D565" s="2155"/>
      <c r="E565" s="682"/>
      <c r="F565" s="682"/>
      <c r="G565" s="2156"/>
      <c r="H565" s="682"/>
      <c r="I565" s="682"/>
      <c r="J565" s="2156"/>
      <c r="K565" s="682"/>
      <c r="L565" s="682"/>
    </row>
    <row r="566">
      <c r="A566" s="682"/>
      <c r="B566" s="2155"/>
      <c r="C566" s="2156"/>
      <c r="D566" s="2155"/>
      <c r="E566" s="682"/>
      <c r="F566" s="682"/>
      <c r="G566" s="2156"/>
      <c r="H566" s="682"/>
      <c r="I566" s="682"/>
      <c r="J566" s="2156"/>
      <c r="K566" s="682"/>
      <c r="L566" s="682"/>
    </row>
    <row r="567">
      <c r="A567" s="682"/>
      <c r="B567" s="2155"/>
      <c r="C567" s="2156"/>
      <c r="D567" s="2155"/>
      <c r="E567" s="682"/>
      <c r="F567" s="682"/>
      <c r="G567" s="2156"/>
      <c r="H567" s="682"/>
      <c r="I567" s="682"/>
      <c r="J567" s="2156"/>
      <c r="K567" s="682"/>
      <c r="L567" s="682"/>
    </row>
    <row r="568">
      <c r="A568" s="682"/>
      <c r="B568" s="2155"/>
      <c r="C568" s="2156"/>
      <c r="D568" s="2155"/>
      <c r="E568" s="682"/>
      <c r="F568" s="682"/>
      <c r="G568" s="2156"/>
      <c r="H568" s="682"/>
      <c r="I568" s="682"/>
      <c r="J568" s="2156"/>
      <c r="K568" s="682"/>
      <c r="L568" s="682"/>
    </row>
    <row r="569">
      <c r="A569" s="682"/>
      <c r="B569" s="2155"/>
      <c r="C569" s="2156"/>
      <c r="D569" s="2155"/>
      <c r="E569" s="682"/>
      <c r="F569" s="682"/>
      <c r="G569" s="2156"/>
      <c r="H569" s="682"/>
      <c r="I569" s="682"/>
      <c r="J569" s="2156"/>
      <c r="K569" s="682"/>
      <c r="L569" s="682"/>
    </row>
    <row r="570">
      <c r="A570" s="682"/>
      <c r="B570" s="2155"/>
      <c r="C570" s="2156"/>
      <c r="D570" s="2155"/>
      <c r="E570" s="682"/>
      <c r="F570" s="682"/>
      <c r="G570" s="2156"/>
      <c r="H570" s="682"/>
      <c r="I570" s="682"/>
      <c r="J570" s="2156"/>
      <c r="K570" s="682"/>
      <c r="L570" s="682"/>
    </row>
    <row r="571">
      <c r="A571" s="682"/>
      <c r="B571" s="2155"/>
      <c r="C571" s="2156"/>
      <c r="D571" s="2155"/>
      <c r="E571" s="682"/>
      <c r="F571" s="682"/>
      <c r="G571" s="2156"/>
      <c r="H571" s="682"/>
      <c r="I571" s="682"/>
      <c r="J571" s="2156"/>
      <c r="K571" s="682"/>
      <c r="L571" s="682"/>
    </row>
    <row r="572">
      <c r="A572" s="682"/>
      <c r="B572" s="2155"/>
      <c r="C572" s="2156"/>
      <c r="D572" s="2155"/>
      <c r="E572" s="682"/>
      <c r="F572" s="682"/>
      <c r="G572" s="2156"/>
      <c r="H572" s="682"/>
      <c r="I572" s="682"/>
      <c r="J572" s="2156"/>
      <c r="K572" s="682"/>
      <c r="L572" s="682"/>
    </row>
    <row r="573">
      <c r="A573" s="682"/>
      <c r="B573" s="2155"/>
      <c r="C573" s="2156"/>
      <c r="D573" s="2155"/>
      <c r="E573" s="682"/>
      <c r="F573" s="682"/>
      <c r="G573" s="2156"/>
      <c r="H573" s="682"/>
      <c r="I573" s="682"/>
      <c r="J573" s="2156"/>
      <c r="K573" s="682"/>
      <c r="L573" s="682"/>
    </row>
    <row r="574">
      <c r="A574" s="682"/>
      <c r="B574" s="2155"/>
      <c r="C574" s="2156"/>
      <c r="D574" s="2155"/>
      <c r="E574" s="682"/>
      <c r="F574" s="682"/>
      <c r="G574" s="2156"/>
      <c r="H574" s="682"/>
      <c r="I574" s="682"/>
      <c r="J574" s="2156"/>
      <c r="K574" s="682"/>
      <c r="L574" s="682"/>
    </row>
    <row r="575">
      <c r="A575" s="682"/>
      <c r="B575" s="2155"/>
      <c r="C575" s="2156"/>
      <c r="D575" s="2155"/>
      <c r="E575" s="682"/>
      <c r="F575" s="682"/>
      <c r="G575" s="2156"/>
      <c r="H575" s="682"/>
      <c r="I575" s="682"/>
      <c r="J575" s="2156"/>
      <c r="K575" s="682"/>
      <c r="L575" s="682"/>
    </row>
    <row r="576">
      <c r="A576" s="682"/>
      <c r="B576" s="2155"/>
      <c r="C576" s="2156"/>
      <c r="D576" s="2155"/>
      <c r="E576" s="682"/>
      <c r="F576" s="682"/>
      <c r="G576" s="2156"/>
      <c r="H576" s="682"/>
      <c r="I576" s="682"/>
      <c r="J576" s="2156"/>
      <c r="K576" s="682"/>
      <c r="L576" s="682"/>
    </row>
    <row r="577">
      <c r="A577" s="682"/>
      <c r="B577" s="2155"/>
      <c r="C577" s="2156"/>
      <c r="D577" s="2155"/>
      <c r="E577" s="682"/>
      <c r="F577" s="682"/>
      <c r="G577" s="2156"/>
      <c r="H577" s="682"/>
      <c r="I577" s="682"/>
      <c r="J577" s="2156"/>
      <c r="K577" s="682"/>
      <c r="L577" s="682"/>
    </row>
    <row r="578">
      <c r="A578" s="682"/>
      <c r="B578" s="2155"/>
      <c r="C578" s="2156"/>
      <c r="D578" s="2155"/>
      <c r="E578" s="682"/>
      <c r="F578" s="682"/>
      <c r="G578" s="2156"/>
      <c r="H578" s="682"/>
      <c r="I578" s="682"/>
      <c r="J578" s="2156"/>
      <c r="K578" s="682"/>
      <c r="L578" s="682"/>
    </row>
    <row r="579">
      <c r="A579" s="682"/>
      <c r="B579" s="2155"/>
      <c r="C579" s="2156"/>
      <c r="D579" s="2155"/>
      <c r="E579" s="682"/>
      <c r="F579" s="682"/>
      <c r="G579" s="2156"/>
      <c r="H579" s="682"/>
      <c r="I579" s="682"/>
      <c r="J579" s="2156"/>
      <c r="K579" s="682"/>
      <c r="L579" s="682"/>
    </row>
    <row r="580">
      <c r="A580" s="682"/>
      <c r="B580" s="2155"/>
      <c r="C580" s="2156"/>
      <c r="D580" s="2155"/>
      <c r="E580" s="682"/>
      <c r="F580" s="682"/>
      <c r="G580" s="2156"/>
      <c r="H580" s="682"/>
      <c r="I580" s="682"/>
      <c r="J580" s="2156"/>
      <c r="K580" s="682"/>
      <c r="L580" s="682"/>
    </row>
    <row r="581">
      <c r="A581" s="682"/>
      <c r="B581" s="2155"/>
      <c r="C581" s="2156"/>
      <c r="D581" s="2155"/>
      <c r="E581" s="682"/>
      <c r="F581" s="682"/>
      <c r="G581" s="2156"/>
      <c r="H581" s="682"/>
      <c r="I581" s="682"/>
      <c r="J581" s="2156"/>
      <c r="K581" s="682"/>
      <c r="L581" s="682"/>
    </row>
    <row r="582">
      <c r="A582" s="682"/>
      <c r="B582" s="2155"/>
      <c r="C582" s="2156"/>
      <c r="D582" s="2155"/>
      <c r="E582" s="682"/>
      <c r="F582" s="682"/>
      <c r="G582" s="2156"/>
      <c r="H582" s="682"/>
      <c r="I582" s="682"/>
      <c r="J582" s="2156"/>
      <c r="K582" s="682"/>
      <c r="L582" s="682"/>
    </row>
    <row r="583">
      <c r="A583" s="682"/>
      <c r="B583" s="2155"/>
      <c r="C583" s="2156"/>
      <c r="D583" s="2155"/>
      <c r="E583" s="682"/>
      <c r="F583" s="682"/>
      <c r="G583" s="2156"/>
      <c r="H583" s="682"/>
      <c r="I583" s="682"/>
      <c r="J583" s="2156"/>
      <c r="K583" s="682"/>
      <c r="L583" s="682"/>
    </row>
    <row r="584">
      <c r="A584" s="682"/>
      <c r="B584" s="2155"/>
      <c r="C584" s="2156"/>
      <c r="D584" s="2155"/>
      <c r="E584" s="682"/>
      <c r="F584" s="682"/>
      <c r="G584" s="2156"/>
      <c r="H584" s="682"/>
      <c r="I584" s="682"/>
      <c r="J584" s="2156"/>
      <c r="K584" s="682"/>
      <c r="L584" s="682"/>
    </row>
    <row r="585">
      <c r="A585" s="682"/>
      <c r="B585" s="2155"/>
      <c r="C585" s="2156"/>
      <c r="D585" s="2155"/>
      <c r="E585" s="682"/>
      <c r="F585" s="682"/>
      <c r="G585" s="2156"/>
      <c r="H585" s="682"/>
      <c r="I585" s="682"/>
      <c r="J585" s="2156"/>
      <c r="K585" s="682"/>
      <c r="L585" s="682"/>
    </row>
    <row r="586">
      <c r="A586" s="682"/>
      <c r="B586" s="2155"/>
      <c r="C586" s="2156"/>
      <c r="D586" s="2155"/>
      <c r="E586" s="682"/>
      <c r="F586" s="682"/>
      <c r="G586" s="2156"/>
      <c r="H586" s="682"/>
      <c r="I586" s="682"/>
      <c r="J586" s="2156"/>
      <c r="K586" s="682"/>
      <c r="L586" s="682"/>
    </row>
    <row r="587">
      <c r="A587" s="682"/>
      <c r="B587" s="2155"/>
      <c r="C587" s="2156"/>
      <c r="D587" s="2155"/>
      <c r="E587" s="682"/>
      <c r="F587" s="682"/>
      <c r="G587" s="2156"/>
      <c r="H587" s="682"/>
      <c r="I587" s="682"/>
      <c r="J587" s="2156"/>
      <c r="K587" s="682"/>
      <c r="L587" s="682"/>
    </row>
    <row r="588">
      <c r="A588" s="682"/>
      <c r="B588" s="2155"/>
      <c r="C588" s="2156"/>
      <c r="D588" s="2155"/>
      <c r="E588" s="682"/>
      <c r="F588" s="682"/>
      <c r="G588" s="2156"/>
      <c r="H588" s="682"/>
      <c r="I588" s="682"/>
      <c r="J588" s="2156"/>
      <c r="K588" s="682"/>
      <c r="L588" s="682"/>
    </row>
    <row r="589">
      <c r="A589" s="682"/>
      <c r="B589" s="2155"/>
      <c r="C589" s="2156"/>
      <c r="D589" s="2155"/>
      <c r="E589" s="682"/>
      <c r="F589" s="682"/>
      <c r="G589" s="2156"/>
      <c r="H589" s="682"/>
      <c r="I589" s="682"/>
      <c r="J589" s="2156"/>
      <c r="K589" s="682"/>
      <c r="L589" s="682"/>
    </row>
    <row r="590">
      <c r="A590" s="682"/>
      <c r="B590" s="2155"/>
      <c r="C590" s="2156"/>
      <c r="D590" s="2155"/>
      <c r="E590" s="682"/>
      <c r="F590" s="682"/>
      <c r="G590" s="2156"/>
      <c r="H590" s="682"/>
      <c r="I590" s="682"/>
      <c r="J590" s="2156"/>
      <c r="K590" s="682"/>
      <c r="L590" s="682"/>
    </row>
    <row r="591">
      <c r="A591" s="682"/>
      <c r="B591" s="2155"/>
      <c r="C591" s="2156"/>
      <c r="D591" s="2155"/>
      <c r="E591" s="682"/>
      <c r="F591" s="682"/>
      <c r="G591" s="2156"/>
      <c r="H591" s="682"/>
      <c r="I591" s="682"/>
      <c r="J591" s="2156"/>
      <c r="K591" s="682"/>
      <c r="L591" s="682"/>
    </row>
    <row r="592">
      <c r="A592" s="682"/>
      <c r="B592" s="2155"/>
      <c r="C592" s="2156"/>
      <c r="D592" s="2155"/>
      <c r="E592" s="682"/>
      <c r="F592" s="682"/>
      <c r="G592" s="2156"/>
      <c r="H592" s="682"/>
      <c r="I592" s="682"/>
      <c r="J592" s="2156"/>
      <c r="K592" s="682"/>
      <c r="L592" s="682"/>
    </row>
    <row r="593">
      <c r="A593" s="682"/>
      <c r="B593" s="2155"/>
      <c r="C593" s="2156"/>
      <c r="D593" s="2155"/>
      <c r="E593" s="682"/>
      <c r="F593" s="682"/>
      <c r="G593" s="2156"/>
      <c r="H593" s="682"/>
      <c r="I593" s="682"/>
      <c r="J593" s="2156"/>
      <c r="K593" s="682"/>
      <c r="L593" s="682"/>
    </row>
    <row r="594">
      <c r="A594" s="682"/>
      <c r="B594" s="2155"/>
      <c r="C594" s="2156"/>
      <c r="D594" s="2155"/>
      <c r="E594" s="682"/>
      <c r="F594" s="682"/>
      <c r="G594" s="2156"/>
      <c r="H594" s="682"/>
      <c r="I594" s="682"/>
      <c r="J594" s="2156"/>
      <c r="K594" s="682"/>
      <c r="L594" s="682"/>
    </row>
    <row r="595">
      <c r="A595" s="682"/>
      <c r="B595" s="2155"/>
      <c r="C595" s="2156"/>
      <c r="D595" s="2155"/>
      <c r="E595" s="682"/>
      <c r="F595" s="682"/>
      <c r="G595" s="2156"/>
      <c r="H595" s="682"/>
      <c r="I595" s="682"/>
      <c r="J595" s="2156"/>
      <c r="K595" s="682"/>
      <c r="L595" s="682"/>
    </row>
    <row r="596">
      <c r="A596" s="682"/>
      <c r="B596" s="2155"/>
      <c r="C596" s="2156"/>
      <c r="D596" s="2155"/>
      <c r="E596" s="682"/>
      <c r="F596" s="682"/>
      <c r="G596" s="2156"/>
      <c r="H596" s="682"/>
      <c r="I596" s="682"/>
      <c r="J596" s="2156"/>
      <c r="K596" s="682"/>
      <c r="L596" s="682"/>
    </row>
    <row r="597">
      <c r="A597" s="682"/>
      <c r="B597" s="2155"/>
      <c r="C597" s="2156"/>
      <c r="D597" s="2155"/>
      <c r="E597" s="682"/>
      <c r="F597" s="682"/>
      <c r="G597" s="2156"/>
      <c r="H597" s="682"/>
      <c r="I597" s="682"/>
      <c r="J597" s="2156"/>
      <c r="K597" s="682"/>
      <c r="L597" s="682"/>
    </row>
    <row r="598">
      <c r="A598" s="682"/>
      <c r="B598" s="2155"/>
      <c r="C598" s="2156"/>
      <c r="D598" s="2155"/>
      <c r="E598" s="682"/>
      <c r="F598" s="682"/>
      <c r="G598" s="2156"/>
      <c r="H598" s="682"/>
      <c r="I598" s="682"/>
      <c r="J598" s="2156"/>
      <c r="K598" s="682"/>
      <c r="L598" s="682"/>
    </row>
    <row r="599">
      <c r="A599" s="682"/>
      <c r="B599" s="2155"/>
      <c r="C599" s="2156"/>
      <c r="D599" s="2155"/>
      <c r="E599" s="682"/>
      <c r="F599" s="682"/>
      <c r="G599" s="2156"/>
      <c r="H599" s="682"/>
      <c r="I599" s="682"/>
      <c r="J599" s="2156"/>
      <c r="K599" s="682"/>
      <c r="L599" s="682"/>
    </row>
    <row r="600">
      <c r="A600" s="682"/>
      <c r="B600" s="2155"/>
      <c r="C600" s="2156"/>
      <c r="D600" s="2155"/>
      <c r="E600" s="682"/>
      <c r="F600" s="682"/>
      <c r="G600" s="2156"/>
      <c r="H600" s="682"/>
      <c r="I600" s="682"/>
      <c r="J600" s="2156"/>
      <c r="K600" s="682"/>
      <c r="L600" s="682"/>
    </row>
    <row r="601">
      <c r="A601" s="682"/>
      <c r="B601" s="2155"/>
      <c r="C601" s="2156"/>
      <c r="D601" s="2155"/>
      <c r="E601" s="682"/>
      <c r="F601" s="682"/>
      <c r="G601" s="2156"/>
      <c r="H601" s="682"/>
      <c r="I601" s="682"/>
      <c r="J601" s="2156"/>
      <c r="K601" s="682"/>
      <c r="L601" s="682"/>
    </row>
    <row r="602">
      <c r="A602" s="682"/>
      <c r="B602" s="2155"/>
      <c r="C602" s="2156"/>
      <c r="D602" s="2155"/>
      <c r="E602" s="682"/>
      <c r="F602" s="682"/>
      <c r="G602" s="2156"/>
      <c r="H602" s="682"/>
      <c r="I602" s="682"/>
      <c r="J602" s="2156"/>
      <c r="K602" s="682"/>
      <c r="L602" s="682"/>
    </row>
    <row r="603">
      <c r="A603" s="682"/>
      <c r="B603" s="2155"/>
      <c r="C603" s="2156"/>
      <c r="D603" s="2155"/>
      <c r="E603" s="682"/>
      <c r="F603" s="682"/>
      <c r="G603" s="2156"/>
      <c r="H603" s="682"/>
      <c r="I603" s="682"/>
      <c r="J603" s="2156"/>
      <c r="K603" s="682"/>
      <c r="L603" s="682"/>
    </row>
    <row r="604">
      <c r="A604" s="682"/>
      <c r="B604" s="2155"/>
      <c r="C604" s="2156"/>
      <c r="D604" s="2155"/>
      <c r="E604" s="682"/>
      <c r="F604" s="682"/>
      <c r="G604" s="2156"/>
      <c r="H604" s="682"/>
      <c r="I604" s="682"/>
      <c r="J604" s="2156"/>
      <c r="K604" s="682"/>
      <c r="L604" s="682"/>
    </row>
    <row r="605">
      <c r="A605" s="682"/>
      <c r="B605" s="2155"/>
      <c r="C605" s="2156"/>
      <c r="D605" s="2155"/>
      <c r="E605" s="682"/>
      <c r="F605" s="682"/>
      <c r="G605" s="2156"/>
      <c r="H605" s="682"/>
      <c r="I605" s="682"/>
      <c r="J605" s="2156"/>
      <c r="K605" s="682"/>
      <c r="L605" s="682"/>
    </row>
    <row r="606">
      <c r="A606" s="682"/>
      <c r="B606" s="2155"/>
      <c r="C606" s="2156"/>
      <c r="D606" s="2155"/>
      <c r="E606" s="682"/>
      <c r="F606" s="682"/>
      <c r="G606" s="2156"/>
      <c r="H606" s="682"/>
      <c r="I606" s="682"/>
      <c r="J606" s="2156"/>
      <c r="K606" s="682"/>
      <c r="L606" s="682"/>
    </row>
    <row r="607">
      <c r="A607" s="682"/>
      <c r="B607" s="2155"/>
      <c r="C607" s="2156"/>
      <c r="D607" s="2155"/>
      <c r="E607" s="682"/>
      <c r="F607" s="682"/>
      <c r="G607" s="2156"/>
      <c r="H607" s="682"/>
      <c r="I607" s="682"/>
      <c r="J607" s="2156"/>
      <c r="K607" s="682"/>
      <c r="L607" s="682"/>
    </row>
    <row r="608">
      <c r="A608" s="682"/>
      <c r="B608" s="2155"/>
      <c r="C608" s="2156"/>
      <c r="D608" s="2155"/>
      <c r="E608" s="682"/>
      <c r="F608" s="682"/>
      <c r="G608" s="2156"/>
      <c r="H608" s="682"/>
      <c r="I608" s="682"/>
      <c r="J608" s="2156"/>
      <c r="K608" s="682"/>
      <c r="L608" s="682"/>
    </row>
    <row r="609">
      <c r="A609" s="682"/>
      <c r="B609" s="2155"/>
      <c r="C609" s="2156"/>
      <c r="D609" s="2155"/>
      <c r="E609" s="682"/>
      <c r="F609" s="682"/>
      <c r="G609" s="2156"/>
      <c r="H609" s="682"/>
      <c r="I609" s="682"/>
      <c r="J609" s="2156"/>
      <c r="K609" s="682"/>
      <c r="L609" s="682"/>
    </row>
    <row r="610">
      <c r="A610" s="682"/>
      <c r="B610" s="2155"/>
      <c r="C610" s="2156"/>
      <c r="D610" s="2155"/>
      <c r="E610" s="682"/>
      <c r="F610" s="682"/>
      <c r="G610" s="2156"/>
      <c r="H610" s="682"/>
      <c r="I610" s="682"/>
      <c r="J610" s="2156"/>
      <c r="K610" s="682"/>
      <c r="L610" s="682"/>
    </row>
    <row r="611">
      <c r="A611" s="682"/>
      <c r="B611" s="2155"/>
      <c r="C611" s="2156"/>
      <c r="D611" s="2155"/>
      <c r="E611" s="682"/>
      <c r="F611" s="682"/>
      <c r="G611" s="2156"/>
      <c r="H611" s="682"/>
      <c r="I611" s="682"/>
      <c r="J611" s="2156"/>
      <c r="K611" s="682"/>
      <c r="L611" s="682"/>
    </row>
    <row r="612">
      <c r="A612" s="682"/>
      <c r="B612" s="2155"/>
      <c r="C612" s="2156"/>
      <c r="D612" s="2155"/>
      <c r="E612" s="682"/>
      <c r="F612" s="682"/>
      <c r="G612" s="2156"/>
      <c r="H612" s="682"/>
      <c r="I612" s="682"/>
      <c r="J612" s="2156"/>
      <c r="K612" s="682"/>
      <c r="L612" s="682"/>
    </row>
    <row r="613">
      <c r="A613" s="682"/>
      <c r="B613" s="2155"/>
      <c r="C613" s="2156"/>
      <c r="D613" s="2155"/>
      <c r="E613" s="682"/>
      <c r="F613" s="682"/>
      <c r="G613" s="2156"/>
      <c r="H613" s="682"/>
      <c r="I613" s="682"/>
      <c r="J613" s="2156"/>
      <c r="K613" s="682"/>
      <c r="L613" s="682"/>
    </row>
    <row r="614">
      <c r="A614" s="682"/>
      <c r="B614" s="2155"/>
      <c r="C614" s="2156"/>
      <c r="D614" s="2155"/>
      <c r="E614" s="682"/>
      <c r="F614" s="682"/>
      <c r="G614" s="2156"/>
      <c r="H614" s="682"/>
      <c r="I614" s="682"/>
      <c r="J614" s="2156"/>
      <c r="K614" s="682"/>
      <c r="L614" s="682"/>
    </row>
    <row r="615">
      <c r="A615" s="682"/>
      <c r="B615" s="2155"/>
      <c r="C615" s="2156"/>
      <c r="D615" s="2155"/>
      <c r="E615" s="682"/>
      <c r="F615" s="682"/>
      <c r="G615" s="2156"/>
      <c r="H615" s="682"/>
      <c r="I615" s="682"/>
      <c r="J615" s="2156"/>
      <c r="K615" s="682"/>
      <c r="L615" s="682"/>
    </row>
    <row r="616">
      <c r="A616" s="682"/>
      <c r="B616" s="2155"/>
      <c r="C616" s="2156"/>
      <c r="D616" s="2155"/>
      <c r="E616" s="682"/>
      <c r="F616" s="682"/>
      <c r="G616" s="2156"/>
      <c r="H616" s="682"/>
      <c r="I616" s="682"/>
      <c r="J616" s="2156"/>
      <c r="K616" s="682"/>
      <c r="L616" s="682"/>
    </row>
    <row r="617">
      <c r="A617" s="682"/>
      <c r="B617" s="2155"/>
      <c r="C617" s="2156"/>
      <c r="D617" s="2155"/>
      <c r="E617" s="682"/>
      <c r="F617" s="682"/>
      <c r="G617" s="2156"/>
      <c r="H617" s="682"/>
      <c r="I617" s="682"/>
      <c r="J617" s="2156"/>
      <c r="K617" s="682"/>
      <c r="L617" s="682"/>
    </row>
    <row r="618">
      <c r="A618" s="682"/>
      <c r="B618" s="2155"/>
      <c r="C618" s="2156"/>
      <c r="D618" s="2155"/>
      <c r="E618" s="682"/>
      <c r="F618" s="682"/>
      <c r="G618" s="2156"/>
      <c r="H618" s="682"/>
      <c r="I618" s="682"/>
      <c r="J618" s="2156"/>
      <c r="K618" s="682"/>
      <c r="L618" s="682"/>
    </row>
    <row r="619">
      <c r="A619" s="682"/>
      <c r="B619" s="2155"/>
      <c r="C619" s="2156"/>
      <c r="D619" s="2155"/>
      <c r="E619" s="682"/>
      <c r="F619" s="682"/>
      <c r="G619" s="2156"/>
      <c r="H619" s="682"/>
      <c r="I619" s="682"/>
      <c r="J619" s="2156"/>
      <c r="K619" s="682"/>
      <c r="L619" s="682"/>
    </row>
    <row r="620">
      <c r="A620" s="682"/>
      <c r="B620" s="2155"/>
      <c r="C620" s="2156"/>
      <c r="D620" s="2155"/>
      <c r="E620" s="682"/>
      <c r="F620" s="682"/>
      <c r="G620" s="2156"/>
      <c r="H620" s="682"/>
      <c r="I620" s="682"/>
      <c r="J620" s="2156"/>
      <c r="K620" s="682"/>
      <c r="L620" s="682"/>
    </row>
    <row r="621">
      <c r="A621" s="682"/>
      <c r="B621" s="2155"/>
      <c r="C621" s="2156"/>
      <c r="D621" s="2155"/>
      <c r="E621" s="682"/>
      <c r="F621" s="682"/>
      <c r="G621" s="2156"/>
      <c r="H621" s="682"/>
      <c r="I621" s="682"/>
      <c r="J621" s="2156"/>
      <c r="K621" s="682"/>
      <c r="L621" s="682"/>
    </row>
    <row r="622">
      <c r="A622" s="682"/>
      <c r="B622" s="2155"/>
      <c r="C622" s="2156"/>
      <c r="D622" s="2155"/>
      <c r="E622" s="682"/>
      <c r="F622" s="682"/>
      <c r="G622" s="2156"/>
      <c r="H622" s="682"/>
      <c r="I622" s="682"/>
      <c r="J622" s="2156"/>
      <c r="K622" s="682"/>
      <c r="L622" s="682"/>
    </row>
    <row r="623">
      <c r="A623" s="682"/>
      <c r="B623" s="2155"/>
      <c r="C623" s="2156"/>
      <c r="D623" s="2155"/>
      <c r="E623" s="682"/>
      <c r="F623" s="682"/>
      <c r="G623" s="2156"/>
      <c r="H623" s="682"/>
      <c r="I623" s="682"/>
      <c r="J623" s="2156"/>
      <c r="K623" s="682"/>
      <c r="L623" s="682"/>
    </row>
    <row r="624">
      <c r="A624" s="682"/>
      <c r="B624" s="2155"/>
      <c r="C624" s="2156"/>
      <c r="D624" s="2155"/>
      <c r="E624" s="682"/>
      <c r="F624" s="682"/>
      <c r="G624" s="2156"/>
      <c r="H624" s="682"/>
      <c r="I624" s="682"/>
      <c r="J624" s="2156"/>
      <c r="K624" s="682"/>
      <c r="L624" s="682"/>
    </row>
    <row r="625">
      <c r="A625" s="682"/>
      <c r="B625" s="2155"/>
      <c r="C625" s="2156"/>
      <c r="D625" s="2155"/>
      <c r="E625" s="682"/>
      <c r="F625" s="682"/>
      <c r="G625" s="2156"/>
      <c r="H625" s="682"/>
      <c r="I625" s="682"/>
      <c r="J625" s="2156"/>
      <c r="K625" s="682"/>
      <c r="L625" s="682"/>
    </row>
    <row r="626">
      <c r="A626" s="682"/>
      <c r="B626" s="2155"/>
      <c r="C626" s="2156"/>
      <c r="D626" s="2155"/>
      <c r="E626" s="682"/>
      <c r="F626" s="682"/>
      <c r="G626" s="2156"/>
      <c r="H626" s="682"/>
      <c r="I626" s="682"/>
      <c r="J626" s="2156"/>
      <c r="K626" s="682"/>
      <c r="L626" s="682"/>
    </row>
    <row r="627">
      <c r="A627" s="682"/>
      <c r="B627" s="2155"/>
      <c r="C627" s="2156"/>
      <c r="D627" s="2155"/>
      <c r="E627" s="682"/>
      <c r="F627" s="682"/>
      <c r="G627" s="2156"/>
      <c r="H627" s="682"/>
      <c r="I627" s="682"/>
      <c r="J627" s="2156"/>
      <c r="K627" s="682"/>
      <c r="L627" s="682"/>
    </row>
    <row r="628">
      <c r="A628" s="682"/>
      <c r="B628" s="2155"/>
      <c r="C628" s="2156"/>
      <c r="D628" s="2155"/>
      <c r="E628" s="682"/>
      <c r="F628" s="682"/>
      <c r="G628" s="2156"/>
      <c r="H628" s="682"/>
      <c r="I628" s="682"/>
      <c r="J628" s="2156"/>
      <c r="K628" s="682"/>
      <c r="L628" s="682"/>
    </row>
    <row r="629">
      <c r="A629" s="682"/>
      <c r="B629" s="2155"/>
      <c r="C629" s="2156"/>
      <c r="D629" s="2155"/>
      <c r="E629" s="682"/>
      <c r="F629" s="682"/>
      <c r="G629" s="2156"/>
      <c r="H629" s="682"/>
      <c r="I629" s="682"/>
      <c r="J629" s="2156"/>
      <c r="K629" s="682"/>
      <c r="L629" s="682"/>
    </row>
    <row r="630">
      <c r="A630" s="682"/>
      <c r="B630" s="2155"/>
      <c r="C630" s="2156"/>
      <c r="D630" s="2155"/>
      <c r="E630" s="682"/>
      <c r="F630" s="682"/>
      <c r="G630" s="2156"/>
      <c r="H630" s="682"/>
      <c r="I630" s="682"/>
      <c r="J630" s="2156"/>
      <c r="K630" s="682"/>
      <c r="L630" s="682"/>
    </row>
    <row r="631">
      <c r="A631" s="682"/>
      <c r="B631" s="2155"/>
      <c r="C631" s="2156"/>
      <c r="D631" s="2155"/>
      <c r="E631" s="682"/>
      <c r="F631" s="682"/>
      <c r="G631" s="2156"/>
      <c r="H631" s="682"/>
      <c r="I631" s="682"/>
      <c r="J631" s="2156"/>
      <c r="K631" s="682"/>
      <c r="L631" s="682"/>
    </row>
    <row r="632">
      <c r="A632" s="682"/>
      <c r="B632" s="2155"/>
      <c r="C632" s="2156"/>
      <c r="D632" s="2155"/>
      <c r="E632" s="682"/>
      <c r="F632" s="682"/>
      <c r="G632" s="2156"/>
      <c r="H632" s="682"/>
      <c r="I632" s="682"/>
      <c r="J632" s="2156"/>
      <c r="K632" s="682"/>
      <c r="L632" s="682"/>
    </row>
    <row r="633">
      <c r="A633" s="682"/>
      <c r="B633" s="2155"/>
      <c r="C633" s="2156"/>
      <c r="D633" s="2155"/>
      <c r="E633" s="682"/>
      <c r="F633" s="682"/>
      <c r="G633" s="2156"/>
      <c r="H633" s="682"/>
      <c r="I633" s="682"/>
      <c r="J633" s="2156"/>
      <c r="K633" s="682"/>
      <c r="L633" s="682"/>
    </row>
    <row r="634">
      <c r="A634" s="682"/>
      <c r="B634" s="2155"/>
      <c r="C634" s="2156"/>
      <c r="D634" s="2155"/>
      <c r="E634" s="682"/>
      <c r="F634" s="682"/>
      <c r="G634" s="2156"/>
      <c r="H634" s="682"/>
      <c r="I634" s="682"/>
      <c r="J634" s="2156"/>
      <c r="K634" s="682"/>
      <c r="L634" s="682"/>
    </row>
    <row r="635">
      <c r="A635" s="682"/>
      <c r="B635" s="2155"/>
      <c r="C635" s="2156"/>
      <c r="D635" s="2155"/>
      <c r="E635" s="682"/>
      <c r="F635" s="682"/>
      <c r="G635" s="2156"/>
      <c r="H635" s="682"/>
      <c r="I635" s="682"/>
      <c r="J635" s="2156"/>
      <c r="K635" s="682"/>
      <c r="L635" s="682"/>
    </row>
    <row r="636">
      <c r="A636" s="682"/>
      <c r="B636" s="2155"/>
      <c r="C636" s="2156"/>
      <c r="D636" s="2155"/>
      <c r="E636" s="682"/>
      <c r="F636" s="682"/>
      <c r="G636" s="2156"/>
      <c r="H636" s="682"/>
      <c r="I636" s="682"/>
      <c r="J636" s="2156"/>
      <c r="K636" s="682"/>
      <c r="L636" s="682"/>
    </row>
    <row r="637">
      <c r="A637" s="682"/>
      <c r="B637" s="2155"/>
      <c r="C637" s="2156"/>
      <c r="D637" s="2155"/>
      <c r="E637" s="682"/>
      <c r="F637" s="682"/>
      <c r="G637" s="2156"/>
      <c r="H637" s="682"/>
      <c r="I637" s="682"/>
      <c r="J637" s="2156"/>
      <c r="K637" s="682"/>
      <c r="L637" s="682"/>
    </row>
    <row r="638">
      <c r="A638" s="682"/>
      <c r="B638" s="2155"/>
      <c r="C638" s="2156"/>
      <c r="D638" s="2155"/>
      <c r="E638" s="682"/>
      <c r="F638" s="682"/>
      <c r="G638" s="2156"/>
      <c r="H638" s="682"/>
      <c r="I638" s="682"/>
      <c r="J638" s="2156"/>
      <c r="K638" s="682"/>
      <c r="L638" s="682"/>
    </row>
    <row r="639">
      <c r="A639" s="682"/>
      <c r="B639" s="2155"/>
      <c r="C639" s="2156"/>
      <c r="D639" s="2155"/>
      <c r="E639" s="682"/>
      <c r="F639" s="682"/>
      <c r="G639" s="2156"/>
      <c r="H639" s="682"/>
      <c r="I639" s="682"/>
      <c r="J639" s="2156"/>
      <c r="K639" s="682"/>
      <c r="L639" s="682"/>
    </row>
    <row r="640">
      <c r="A640" s="682"/>
      <c r="B640" s="2155"/>
      <c r="C640" s="2156"/>
      <c r="D640" s="2155"/>
      <c r="E640" s="682"/>
      <c r="F640" s="682"/>
      <c r="G640" s="2156"/>
      <c r="H640" s="682"/>
      <c r="I640" s="682"/>
      <c r="J640" s="2156"/>
      <c r="K640" s="682"/>
      <c r="L640" s="682"/>
    </row>
    <row r="641">
      <c r="A641" s="682"/>
      <c r="B641" s="2155"/>
      <c r="C641" s="2156"/>
      <c r="D641" s="2155"/>
      <c r="E641" s="682"/>
      <c r="F641" s="682"/>
      <c r="G641" s="2156"/>
      <c r="H641" s="682"/>
      <c r="I641" s="682"/>
      <c r="J641" s="2156"/>
      <c r="K641" s="682"/>
      <c r="L641" s="682"/>
    </row>
    <row r="642">
      <c r="A642" s="682"/>
      <c r="B642" s="2155"/>
      <c r="C642" s="2156"/>
      <c r="D642" s="2155"/>
      <c r="E642" s="682"/>
      <c r="F642" s="682"/>
      <c r="G642" s="2156"/>
      <c r="H642" s="682"/>
      <c r="I642" s="682"/>
      <c r="J642" s="2156"/>
      <c r="K642" s="682"/>
      <c r="L642" s="682"/>
    </row>
    <row r="643">
      <c r="A643" s="682"/>
      <c r="B643" s="2155"/>
      <c r="C643" s="2156"/>
      <c r="D643" s="2155"/>
      <c r="E643" s="682"/>
      <c r="F643" s="682"/>
      <c r="G643" s="2156"/>
      <c r="H643" s="682"/>
      <c r="I643" s="682"/>
      <c r="J643" s="2156"/>
      <c r="K643" s="682"/>
      <c r="L643" s="682"/>
    </row>
    <row r="644">
      <c r="A644" s="682"/>
      <c r="B644" s="2155"/>
      <c r="C644" s="2156"/>
      <c r="D644" s="2155"/>
      <c r="E644" s="682"/>
      <c r="F644" s="682"/>
      <c r="G644" s="2156"/>
      <c r="H644" s="682"/>
      <c r="I644" s="682"/>
      <c r="J644" s="2156"/>
      <c r="K644" s="682"/>
      <c r="L644" s="682"/>
    </row>
    <row r="645">
      <c r="A645" s="682"/>
      <c r="B645" s="2155"/>
      <c r="C645" s="2156"/>
      <c r="D645" s="2155"/>
      <c r="E645" s="682"/>
      <c r="F645" s="682"/>
      <c r="G645" s="2156"/>
      <c r="H645" s="682"/>
      <c r="I645" s="682"/>
      <c r="J645" s="2156"/>
      <c r="K645" s="682"/>
      <c r="L645" s="682"/>
    </row>
    <row r="646">
      <c r="A646" s="682"/>
      <c r="B646" s="2155"/>
      <c r="C646" s="2156"/>
      <c r="D646" s="2155"/>
      <c r="E646" s="682"/>
      <c r="F646" s="682"/>
      <c r="G646" s="2156"/>
      <c r="H646" s="682"/>
      <c r="I646" s="682"/>
      <c r="J646" s="2156"/>
      <c r="K646" s="682"/>
      <c r="L646" s="682"/>
    </row>
    <row r="647">
      <c r="A647" s="682"/>
      <c r="B647" s="2155"/>
      <c r="C647" s="2156"/>
      <c r="D647" s="2155"/>
      <c r="E647" s="682"/>
      <c r="F647" s="682"/>
      <c r="G647" s="2156"/>
      <c r="H647" s="682"/>
      <c r="I647" s="682"/>
      <c r="J647" s="2156"/>
      <c r="K647" s="682"/>
      <c r="L647" s="682"/>
    </row>
    <row r="648">
      <c r="A648" s="682"/>
      <c r="B648" s="2155"/>
      <c r="C648" s="2156"/>
      <c r="D648" s="2155"/>
      <c r="E648" s="682"/>
      <c r="F648" s="682"/>
      <c r="G648" s="2156"/>
      <c r="H648" s="682"/>
      <c r="I648" s="682"/>
      <c r="J648" s="2156"/>
      <c r="K648" s="682"/>
      <c r="L648" s="682"/>
    </row>
    <row r="649">
      <c r="A649" s="682"/>
      <c r="B649" s="2155"/>
      <c r="C649" s="2156"/>
      <c r="D649" s="2155"/>
      <c r="E649" s="682"/>
      <c r="F649" s="682"/>
      <c r="G649" s="2156"/>
      <c r="H649" s="682"/>
      <c r="I649" s="682"/>
      <c r="J649" s="2156"/>
      <c r="K649" s="682"/>
      <c r="L649" s="682"/>
    </row>
    <row r="650">
      <c r="A650" s="682"/>
      <c r="B650" s="2155"/>
      <c r="C650" s="2156"/>
      <c r="D650" s="2155"/>
      <c r="E650" s="682"/>
      <c r="F650" s="682"/>
      <c r="G650" s="2156"/>
      <c r="H650" s="682"/>
      <c r="I650" s="682"/>
      <c r="J650" s="2156"/>
      <c r="K650" s="682"/>
      <c r="L650" s="682"/>
    </row>
    <row r="651">
      <c r="A651" s="682"/>
      <c r="B651" s="2155"/>
      <c r="C651" s="2156"/>
      <c r="D651" s="2155"/>
      <c r="E651" s="682"/>
      <c r="F651" s="682"/>
      <c r="G651" s="2156"/>
      <c r="H651" s="682"/>
      <c r="I651" s="682"/>
      <c r="J651" s="2156"/>
      <c r="K651" s="682"/>
      <c r="L651" s="682"/>
    </row>
    <row r="652">
      <c r="A652" s="682"/>
      <c r="B652" s="2155"/>
      <c r="C652" s="2156"/>
      <c r="D652" s="2155"/>
      <c r="E652" s="682"/>
      <c r="F652" s="682"/>
      <c r="G652" s="2156"/>
      <c r="H652" s="682"/>
      <c r="I652" s="682"/>
      <c r="J652" s="2156"/>
      <c r="K652" s="682"/>
      <c r="L652" s="682"/>
    </row>
    <row r="653">
      <c r="A653" s="682"/>
      <c r="B653" s="2155"/>
      <c r="C653" s="2156"/>
      <c r="D653" s="2155"/>
      <c r="E653" s="682"/>
      <c r="F653" s="682"/>
      <c r="G653" s="2156"/>
      <c r="H653" s="682"/>
      <c r="I653" s="682"/>
      <c r="J653" s="2156"/>
      <c r="K653" s="682"/>
      <c r="L653" s="682"/>
    </row>
    <row r="654">
      <c r="A654" s="682"/>
      <c r="B654" s="2155"/>
      <c r="C654" s="2156"/>
      <c r="D654" s="2155"/>
      <c r="E654" s="682"/>
      <c r="F654" s="682"/>
      <c r="G654" s="2156"/>
      <c r="H654" s="682"/>
      <c r="I654" s="682"/>
      <c r="J654" s="2156"/>
      <c r="K654" s="682"/>
      <c r="L654" s="682"/>
    </row>
    <row r="655">
      <c r="A655" s="682"/>
      <c r="B655" s="2155"/>
      <c r="C655" s="2156"/>
      <c r="D655" s="2155"/>
      <c r="E655" s="682"/>
      <c r="F655" s="682"/>
      <c r="G655" s="2156"/>
      <c r="H655" s="682"/>
      <c r="I655" s="682"/>
      <c r="J655" s="2156"/>
      <c r="K655" s="682"/>
      <c r="L655" s="682"/>
    </row>
    <row r="656">
      <c r="A656" s="682"/>
      <c r="B656" s="2155"/>
      <c r="C656" s="2156"/>
      <c r="D656" s="2155"/>
      <c r="E656" s="682"/>
      <c r="F656" s="682"/>
      <c r="G656" s="2156"/>
      <c r="H656" s="682"/>
      <c r="I656" s="682"/>
      <c r="J656" s="2156"/>
      <c r="K656" s="682"/>
      <c r="L656" s="682"/>
    </row>
    <row r="657">
      <c r="A657" s="682"/>
      <c r="B657" s="2155"/>
      <c r="C657" s="2156"/>
      <c r="D657" s="2155"/>
      <c r="E657" s="682"/>
      <c r="F657" s="682"/>
      <c r="G657" s="2156"/>
      <c r="H657" s="682"/>
      <c r="I657" s="682"/>
      <c r="J657" s="2156"/>
      <c r="K657" s="682"/>
      <c r="L657" s="682"/>
    </row>
    <row r="658">
      <c r="A658" s="682"/>
      <c r="B658" s="2155"/>
      <c r="C658" s="2156"/>
      <c r="D658" s="2155"/>
      <c r="E658" s="682"/>
      <c r="F658" s="682"/>
      <c r="G658" s="2156"/>
      <c r="H658" s="682"/>
      <c r="I658" s="682"/>
      <c r="J658" s="2156"/>
      <c r="K658" s="682"/>
      <c r="L658" s="682"/>
    </row>
    <row r="659">
      <c r="A659" s="682"/>
      <c r="B659" s="2155"/>
      <c r="C659" s="2156"/>
      <c r="D659" s="2155"/>
      <c r="E659" s="682"/>
      <c r="F659" s="682"/>
      <c r="G659" s="2156"/>
      <c r="H659" s="682"/>
      <c r="I659" s="682"/>
      <c r="J659" s="2156"/>
      <c r="K659" s="682"/>
      <c r="L659" s="682"/>
    </row>
    <row r="660">
      <c r="A660" s="682"/>
      <c r="B660" s="2155"/>
      <c r="C660" s="2156"/>
      <c r="D660" s="2155"/>
      <c r="E660" s="682"/>
      <c r="F660" s="682"/>
      <c r="G660" s="2156"/>
      <c r="H660" s="682"/>
      <c r="I660" s="682"/>
      <c r="J660" s="2156"/>
      <c r="K660" s="682"/>
      <c r="L660" s="682"/>
    </row>
    <row r="661">
      <c r="A661" s="682"/>
      <c r="B661" s="2155"/>
      <c r="C661" s="2156"/>
      <c r="D661" s="2155"/>
      <c r="E661" s="682"/>
      <c r="F661" s="682"/>
      <c r="G661" s="2156"/>
      <c r="H661" s="682"/>
      <c r="I661" s="682"/>
      <c r="J661" s="2156"/>
      <c r="K661" s="682"/>
      <c r="L661" s="682"/>
    </row>
    <row r="662">
      <c r="A662" s="682"/>
      <c r="B662" s="2155"/>
      <c r="C662" s="2156"/>
      <c r="D662" s="2155"/>
      <c r="E662" s="682"/>
      <c r="F662" s="682"/>
      <c r="G662" s="2156"/>
      <c r="H662" s="682"/>
      <c r="I662" s="682"/>
      <c r="J662" s="2156"/>
      <c r="K662" s="682"/>
      <c r="L662" s="682"/>
    </row>
    <row r="663">
      <c r="A663" s="682"/>
      <c r="B663" s="2155"/>
      <c r="C663" s="2156"/>
      <c r="D663" s="2155"/>
      <c r="E663" s="682"/>
      <c r="F663" s="682"/>
      <c r="G663" s="2156"/>
      <c r="H663" s="682"/>
      <c r="I663" s="682"/>
      <c r="J663" s="2156"/>
      <c r="K663" s="682"/>
      <c r="L663" s="682"/>
    </row>
    <row r="664">
      <c r="A664" s="682"/>
      <c r="B664" s="2155"/>
      <c r="C664" s="2156"/>
      <c r="D664" s="2155"/>
      <c r="E664" s="682"/>
      <c r="F664" s="682"/>
      <c r="G664" s="2156"/>
      <c r="H664" s="682"/>
      <c r="I664" s="682"/>
      <c r="J664" s="2156"/>
      <c r="K664" s="682"/>
      <c r="L664" s="682"/>
    </row>
    <row r="665">
      <c r="A665" s="682"/>
      <c r="B665" s="2155"/>
      <c r="C665" s="2156"/>
      <c r="D665" s="2155"/>
      <c r="E665" s="682"/>
      <c r="F665" s="682"/>
      <c r="G665" s="2156"/>
      <c r="H665" s="682"/>
      <c r="I665" s="682"/>
      <c r="J665" s="2156"/>
      <c r="K665" s="682"/>
      <c r="L665" s="682"/>
    </row>
    <row r="666">
      <c r="A666" s="682"/>
      <c r="B666" s="2155"/>
      <c r="C666" s="2156"/>
      <c r="D666" s="2155"/>
      <c r="E666" s="682"/>
      <c r="F666" s="682"/>
      <c r="G666" s="2156"/>
      <c r="H666" s="682"/>
      <c r="I666" s="682"/>
      <c r="J666" s="2156"/>
      <c r="K666" s="682"/>
      <c r="L666" s="682"/>
    </row>
    <row r="667">
      <c r="A667" s="682"/>
      <c r="B667" s="2155"/>
      <c r="C667" s="2156"/>
      <c r="D667" s="2155"/>
      <c r="E667" s="682"/>
      <c r="F667" s="682"/>
      <c r="G667" s="2156"/>
      <c r="H667" s="682"/>
      <c r="I667" s="682"/>
      <c r="J667" s="2156"/>
      <c r="K667" s="682"/>
      <c r="L667" s="682"/>
    </row>
    <row r="668">
      <c r="A668" s="682"/>
      <c r="B668" s="2155"/>
      <c r="C668" s="2156"/>
      <c r="D668" s="2155"/>
      <c r="E668" s="682"/>
      <c r="F668" s="682"/>
      <c r="G668" s="2156"/>
      <c r="H668" s="682"/>
      <c r="I668" s="682"/>
      <c r="J668" s="2156"/>
      <c r="K668" s="682"/>
      <c r="L668" s="682"/>
    </row>
    <row r="669">
      <c r="A669" s="682"/>
      <c r="B669" s="2155"/>
      <c r="C669" s="2156"/>
      <c r="D669" s="2155"/>
      <c r="E669" s="682"/>
      <c r="F669" s="682"/>
      <c r="G669" s="2156"/>
      <c r="H669" s="682"/>
      <c r="I669" s="682"/>
      <c r="J669" s="2156"/>
      <c r="K669" s="682"/>
      <c r="L669" s="682"/>
    </row>
    <row r="670">
      <c r="A670" s="682"/>
      <c r="B670" s="2155"/>
      <c r="C670" s="2156"/>
      <c r="D670" s="2155"/>
      <c r="E670" s="682"/>
      <c r="F670" s="682"/>
      <c r="G670" s="2156"/>
      <c r="H670" s="682"/>
      <c r="I670" s="682"/>
      <c r="J670" s="2156"/>
      <c r="K670" s="682"/>
      <c r="L670" s="682"/>
    </row>
    <row r="671">
      <c r="A671" s="682"/>
      <c r="B671" s="2155"/>
      <c r="C671" s="2156"/>
      <c r="D671" s="2155"/>
      <c r="E671" s="682"/>
      <c r="F671" s="682"/>
      <c r="G671" s="2156"/>
      <c r="H671" s="682"/>
      <c r="I671" s="682"/>
      <c r="J671" s="2156"/>
      <c r="K671" s="682"/>
      <c r="L671" s="682"/>
    </row>
    <row r="672">
      <c r="A672" s="682"/>
      <c r="B672" s="2155"/>
      <c r="C672" s="2156"/>
      <c r="D672" s="2155"/>
      <c r="E672" s="682"/>
      <c r="F672" s="682"/>
      <c r="G672" s="2156"/>
      <c r="H672" s="682"/>
      <c r="I672" s="682"/>
      <c r="J672" s="2156"/>
      <c r="K672" s="682"/>
      <c r="L672" s="682"/>
    </row>
    <row r="673">
      <c r="A673" s="682"/>
      <c r="B673" s="2155"/>
      <c r="C673" s="2156"/>
      <c r="D673" s="2155"/>
      <c r="E673" s="682"/>
      <c r="F673" s="682"/>
      <c r="G673" s="2156"/>
      <c r="H673" s="682"/>
      <c r="I673" s="682"/>
      <c r="J673" s="2156"/>
      <c r="K673" s="682"/>
      <c r="L673" s="682"/>
    </row>
    <row r="674">
      <c r="A674" s="682"/>
      <c r="B674" s="2155"/>
      <c r="C674" s="2156"/>
      <c r="D674" s="2155"/>
      <c r="E674" s="682"/>
      <c r="F674" s="682"/>
      <c r="G674" s="2156"/>
      <c r="H674" s="682"/>
      <c r="I674" s="682"/>
      <c r="J674" s="2156"/>
      <c r="K674" s="682"/>
      <c r="L674" s="682"/>
    </row>
    <row r="675">
      <c r="A675" s="682"/>
      <c r="B675" s="2155"/>
      <c r="C675" s="2156"/>
      <c r="D675" s="2155"/>
      <c r="E675" s="682"/>
      <c r="F675" s="682"/>
      <c r="G675" s="2156"/>
      <c r="H675" s="682"/>
      <c r="I675" s="682"/>
      <c r="J675" s="2156"/>
      <c r="K675" s="682"/>
      <c r="L675" s="682"/>
    </row>
    <row r="676">
      <c r="A676" s="682"/>
      <c r="B676" s="2155"/>
      <c r="C676" s="2156"/>
      <c r="D676" s="2155"/>
      <c r="E676" s="682"/>
      <c r="F676" s="682"/>
      <c r="G676" s="2156"/>
      <c r="H676" s="682"/>
      <c r="I676" s="682"/>
      <c r="J676" s="2156"/>
      <c r="K676" s="682"/>
      <c r="L676" s="682"/>
    </row>
    <row r="677">
      <c r="A677" s="682"/>
      <c r="B677" s="2155"/>
      <c r="C677" s="2156"/>
      <c r="D677" s="2155"/>
      <c r="E677" s="682"/>
      <c r="F677" s="682"/>
      <c r="G677" s="2156"/>
      <c r="H677" s="682"/>
      <c r="I677" s="682"/>
      <c r="J677" s="2156"/>
      <c r="K677" s="682"/>
      <c r="L677" s="682"/>
    </row>
    <row r="678">
      <c r="A678" s="682"/>
      <c r="B678" s="2155"/>
      <c r="C678" s="2156"/>
      <c r="D678" s="2155"/>
      <c r="E678" s="682"/>
      <c r="F678" s="682"/>
      <c r="G678" s="2156"/>
      <c r="H678" s="682"/>
      <c r="I678" s="682"/>
      <c r="J678" s="2156"/>
      <c r="K678" s="682"/>
      <c r="L678" s="682"/>
    </row>
    <row r="679">
      <c r="A679" s="682"/>
      <c r="B679" s="2155"/>
      <c r="C679" s="2156"/>
      <c r="D679" s="2155"/>
      <c r="E679" s="682"/>
      <c r="F679" s="682"/>
      <c r="G679" s="2156"/>
      <c r="H679" s="682"/>
      <c r="I679" s="682"/>
      <c r="J679" s="2156"/>
      <c r="K679" s="682"/>
      <c r="L679" s="682"/>
    </row>
    <row r="680">
      <c r="A680" s="682"/>
      <c r="B680" s="2155"/>
      <c r="C680" s="2156"/>
      <c r="D680" s="2155"/>
      <c r="E680" s="682"/>
      <c r="F680" s="682"/>
      <c r="G680" s="2156"/>
      <c r="H680" s="682"/>
      <c r="I680" s="682"/>
      <c r="J680" s="2156"/>
      <c r="K680" s="682"/>
      <c r="L680" s="682"/>
    </row>
    <row r="681">
      <c r="A681" s="682"/>
      <c r="B681" s="2155"/>
      <c r="C681" s="2156"/>
      <c r="D681" s="2155"/>
      <c r="E681" s="682"/>
      <c r="F681" s="682"/>
      <c r="G681" s="2156"/>
      <c r="H681" s="682"/>
      <c r="I681" s="682"/>
      <c r="J681" s="2156"/>
      <c r="K681" s="682"/>
      <c r="L681" s="682"/>
    </row>
    <row r="682">
      <c r="A682" s="682"/>
      <c r="B682" s="2155"/>
      <c r="C682" s="2156"/>
      <c r="D682" s="2155"/>
      <c r="E682" s="682"/>
      <c r="F682" s="682"/>
      <c r="G682" s="2156"/>
      <c r="H682" s="682"/>
      <c r="I682" s="682"/>
      <c r="J682" s="2156"/>
      <c r="K682" s="682"/>
      <c r="L682" s="682"/>
    </row>
    <row r="683">
      <c r="A683" s="682"/>
      <c r="B683" s="2155"/>
      <c r="C683" s="2156"/>
      <c r="D683" s="2155"/>
      <c r="E683" s="682"/>
      <c r="F683" s="682"/>
      <c r="G683" s="2156"/>
      <c r="H683" s="682"/>
      <c r="I683" s="682"/>
      <c r="J683" s="2156"/>
      <c r="K683" s="682"/>
      <c r="L683" s="682"/>
    </row>
    <row r="684">
      <c r="A684" s="682"/>
      <c r="B684" s="2155"/>
      <c r="C684" s="2156"/>
      <c r="D684" s="2155"/>
      <c r="E684" s="682"/>
      <c r="F684" s="682"/>
      <c r="G684" s="2156"/>
      <c r="H684" s="682"/>
      <c r="I684" s="682"/>
      <c r="J684" s="2156"/>
      <c r="K684" s="682"/>
      <c r="L684" s="682"/>
    </row>
    <row r="685">
      <c r="A685" s="682"/>
      <c r="B685" s="2155"/>
      <c r="C685" s="2156"/>
      <c r="D685" s="2155"/>
      <c r="E685" s="682"/>
      <c r="F685" s="682"/>
      <c r="G685" s="2156"/>
      <c r="H685" s="682"/>
      <c r="I685" s="682"/>
      <c r="J685" s="2156"/>
      <c r="K685" s="682"/>
      <c r="L685" s="682"/>
    </row>
    <row r="686">
      <c r="A686" s="682"/>
      <c r="B686" s="2155"/>
      <c r="C686" s="2156"/>
      <c r="D686" s="2155"/>
      <c r="E686" s="682"/>
      <c r="F686" s="682"/>
      <c r="G686" s="2156"/>
      <c r="H686" s="682"/>
      <c r="I686" s="682"/>
      <c r="J686" s="2156"/>
      <c r="K686" s="682"/>
      <c r="L686" s="682"/>
    </row>
    <row r="687">
      <c r="A687" s="682"/>
      <c r="B687" s="2155"/>
      <c r="C687" s="2156"/>
      <c r="D687" s="2155"/>
      <c r="E687" s="682"/>
      <c r="F687" s="682"/>
      <c r="G687" s="2156"/>
      <c r="H687" s="682"/>
      <c r="I687" s="682"/>
      <c r="J687" s="2156"/>
      <c r="K687" s="682"/>
      <c r="L687" s="682"/>
    </row>
    <row r="688">
      <c r="A688" s="682"/>
      <c r="B688" s="2155"/>
      <c r="C688" s="2156"/>
      <c r="D688" s="2155"/>
      <c r="E688" s="682"/>
      <c r="F688" s="682"/>
      <c r="G688" s="2156"/>
      <c r="H688" s="682"/>
      <c r="I688" s="682"/>
      <c r="J688" s="2156"/>
      <c r="K688" s="682"/>
      <c r="L688" s="682"/>
    </row>
    <row r="689">
      <c r="A689" s="682"/>
      <c r="B689" s="2155"/>
      <c r="C689" s="2156"/>
      <c r="D689" s="2155"/>
      <c r="E689" s="682"/>
      <c r="F689" s="682"/>
      <c r="G689" s="2156"/>
      <c r="H689" s="682"/>
      <c r="I689" s="682"/>
      <c r="J689" s="2156"/>
      <c r="K689" s="682"/>
      <c r="L689" s="682"/>
    </row>
    <row r="690">
      <c r="A690" s="682"/>
      <c r="B690" s="2155"/>
      <c r="C690" s="2156"/>
      <c r="D690" s="2155"/>
      <c r="E690" s="682"/>
      <c r="F690" s="682"/>
      <c r="G690" s="2156"/>
      <c r="H690" s="682"/>
      <c r="I690" s="682"/>
      <c r="J690" s="2156"/>
      <c r="K690" s="682"/>
      <c r="L690" s="682"/>
    </row>
    <row r="691">
      <c r="A691" s="682"/>
      <c r="B691" s="2155"/>
      <c r="C691" s="2156"/>
      <c r="D691" s="2155"/>
      <c r="E691" s="682"/>
      <c r="F691" s="682"/>
      <c r="G691" s="2156"/>
      <c r="H691" s="682"/>
      <c r="I691" s="682"/>
      <c r="J691" s="2156"/>
      <c r="K691" s="682"/>
      <c r="L691" s="682"/>
    </row>
    <row r="692">
      <c r="A692" s="682"/>
      <c r="B692" s="2155"/>
      <c r="C692" s="2156"/>
      <c r="D692" s="2155"/>
      <c r="E692" s="682"/>
      <c r="F692" s="682"/>
      <c r="G692" s="2156"/>
      <c r="H692" s="682"/>
      <c r="I692" s="682"/>
      <c r="J692" s="2156"/>
      <c r="K692" s="682"/>
      <c r="L692" s="682"/>
    </row>
    <row r="693">
      <c r="A693" s="682"/>
      <c r="B693" s="2155"/>
      <c r="C693" s="2156"/>
      <c r="D693" s="2155"/>
      <c r="E693" s="682"/>
      <c r="F693" s="682"/>
      <c r="G693" s="2156"/>
      <c r="H693" s="682"/>
      <c r="I693" s="682"/>
      <c r="J693" s="2156"/>
      <c r="K693" s="682"/>
      <c r="L693" s="682"/>
    </row>
    <row r="694">
      <c r="A694" s="682"/>
      <c r="B694" s="2155"/>
      <c r="C694" s="2156"/>
      <c r="D694" s="2155"/>
      <c r="E694" s="682"/>
      <c r="F694" s="682"/>
      <c r="G694" s="2156"/>
      <c r="H694" s="682"/>
      <c r="I694" s="682"/>
      <c r="J694" s="2156"/>
      <c r="K694" s="682"/>
      <c r="L694" s="682"/>
    </row>
    <row r="695">
      <c r="A695" s="682"/>
      <c r="B695" s="2155"/>
      <c r="C695" s="2156"/>
      <c r="D695" s="2155"/>
      <c r="E695" s="682"/>
      <c r="F695" s="682"/>
      <c r="G695" s="2156"/>
      <c r="H695" s="682"/>
      <c r="I695" s="682"/>
      <c r="J695" s="2156"/>
      <c r="K695" s="682"/>
      <c r="L695" s="682"/>
    </row>
    <row r="696">
      <c r="A696" s="682"/>
      <c r="B696" s="2155"/>
      <c r="C696" s="2156"/>
      <c r="D696" s="2155"/>
      <c r="E696" s="682"/>
      <c r="F696" s="682"/>
      <c r="G696" s="2156"/>
      <c r="H696" s="682"/>
      <c r="I696" s="682"/>
      <c r="J696" s="2156"/>
      <c r="K696" s="682"/>
      <c r="L696" s="682"/>
    </row>
    <row r="697">
      <c r="A697" s="682"/>
      <c r="B697" s="2155"/>
      <c r="C697" s="2156"/>
      <c r="D697" s="2155"/>
      <c r="E697" s="682"/>
      <c r="F697" s="682"/>
      <c r="G697" s="2156"/>
      <c r="H697" s="682"/>
      <c r="I697" s="682"/>
      <c r="J697" s="2156"/>
      <c r="K697" s="682"/>
      <c r="L697" s="682"/>
    </row>
    <row r="698">
      <c r="A698" s="682"/>
      <c r="B698" s="2155"/>
      <c r="C698" s="2156"/>
      <c r="D698" s="2155"/>
      <c r="E698" s="682"/>
      <c r="F698" s="682"/>
      <c r="G698" s="2156"/>
      <c r="H698" s="682"/>
      <c r="I698" s="682"/>
      <c r="J698" s="2156"/>
      <c r="K698" s="682"/>
      <c r="L698" s="682"/>
    </row>
    <row r="699">
      <c r="A699" s="682"/>
      <c r="B699" s="2155"/>
      <c r="C699" s="2156"/>
      <c r="D699" s="2155"/>
      <c r="E699" s="682"/>
      <c r="F699" s="682"/>
      <c r="G699" s="2156"/>
      <c r="H699" s="682"/>
      <c r="I699" s="682"/>
      <c r="J699" s="2156"/>
      <c r="K699" s="682"/>
      <c r="L699" s="682"/>
    </row>
    <row r="700">
      <c r="A700" s="682"/>
      <c r="B700" s="2155"/>
      <c r="C700" s="2156"/>
      <c r="D700" s="2155"/>
      <c r="E700" s="682"/>
      <c r="F700" s="682"/>
      <c r="G700" s="2156"/>
      <c r="H700" s="682"/>
      <c r="I700" s="682"/>
      <c r="J700" s="2156"/>
      <c r="K700" s="682"/>
      <c r="L700" s="682"/>
    </row>
    <row r="701">
      <c r="A701" s="682"/>
      <c r="B701" s="2155"/>
      <c r="C701" s="2156"/>
      <c r="D701" s="2155"/>
      <c r="E701" s="682"/>
      <c r="F701" s="682"/>
      <c r="G701" s="2156"/>
      <c r="H701" s="682"/>
      <c r="I701" s="682"/>
      <c r="J701" s="2156"/>
      <c r="K701" s="682"/>
      <c r="L701" s="682"/>
    </row>
    <row r="702">
      <c r="A702" s="682"/>
      <c r="B702" s="2155"/>
      <c r="C702" s="2156"/>
      <c r="D702" s="2155"/>
      <c r="E702" s="682"/>
      <c r="F702" s="682"/>
      <c r="G702" s="2156"/>
      <c r="H702" s="682"/>
      <c r="I702" s="682"/>
      <c r="J702" s="2156"/>
      <c r="K702" s="682"/>
      <c r="L702" s="682"/>
    </row>
    <row r="703">
      <c r="A703" s="682"/>
      <c r="B703" s="2155"/>
      <c r="C703" s="2156"/>
      <c r="D703" s="2155"/>
      <c r="E703" s="682"/>
      <c r="F703" s="682"/>
      <c r="G703" s="2156"/>
      <c r="H703" s="682"/>
      <c r="I703" s="682"/>
      <c r="J703" s="2156"/>
      <c r="K703" s="682"/>
      <c r="L703" s="682"/>
    </row>
    <row r="704">
      <c r="A704" s="682"/>
      <c r="B704" s="2155"/>
      <c r="C704" s="2156"/>
      <c r="D704" s="2155"/>
      <c r="E704" s="682"/>
      <c r="F704" s="682"/>
      <c r="G704" s="2156"/>
      <c r="H704" s="682"/>
      <c r="I704" s="682"/>
      <c r="J704" s="2156"/>
      <c r="K704" s="682"/>
      <c r="L704" s="682"/>
    </row>
    <row r="705">
      <c r="A705" s="682"/>
      <c r="B705" s="2155"/>
      <c r="C705" s="2156"/>
      <c r="D705" s="2155"/>
      <c r="E705" s="682"/>
      <c r="F705" s="682"/>
      <c r="G705" s="2156"/>
      <c r="H705" s="682"/>
      <c r="I705" s="682"/>
      <c r="J705" s="2156"/>
      <c r="K705" s="682"/>
      <c r="L705" s="682"/>
    </row>
    <row r="706">
      <c r="A706" s="682"/>
      <c r="B706" s="2155"/>
      <c r="C706" s="2156"/>
      <c r="D706" s="2155"/>
      <c r="E706" s="682"/>
      <c r="F706" s="682"/>
      <c r="G706" s="2156"/>
      <c r="H706" s="682"/>
      <c r="I706" s="682"/>
      <c r="J706" s="2156"/>
      <c r="K706" s="682"/>
      <c r="L706" s="682"/>
    </row>
    <row r="707">
      <c r="A707" s="682"/>
      <c r="B707" s="2155"/>
      <c r="C707" s="2156"/>
      <c r="D707" s="2155"/>
      <c r="E707" s="682"/>
      <c r="F707" s="682"/>
      <c r="G707" s="2156"/>
      <c r="H707" s="682"/>
      <c r="I707" s="682"/>
      <c r="J707" s="2156"/>
      <c r="K707" s="682"/>
      <c r="L707" s="682"/>
    </row>
    <row r="708">
      <c r="A708" s="682"/>
      <c r="B708" s="2155"/>
      <c r="C708" s="2156"/>
      <c r="D708" s="2155"/>
      <c r="E708" s="682"/>
      <c r="F708" s="682"/>
      <c r="G708" s="2156"/>
      <c r="H708" s="682"/>
      <c r="I708" s="682"/>
      <c r="J708" s="2156"/>
      <c r="K708" s="682"/>
      <c r="L708" s="682"/>
    </row>
    <row r="709">
      <c r="A709" s="682"/>
      <c r="B709" s="2155"/>
      <c r="C709" s="2156"/>
      <c r="D709" s="2155"/>
      <c r="E709" s="682"/>
      <c r="F709" s="682"/>
      <c r="G709" s="2156"/>
      <c r="H709" s="682"/>
      <c r="I709" s="682"/>
      <c r="J709" s="2156"/>
      <c r="K709" s="682"/>
      <c r="L709" s="682"/>
    </row>
    <row r="710">
      <c r="A710" s="682"/>
      <c r="B710" s="2155"/>
      <c r="C710" s="2156"/>
      <c r="D710" s="2155"/>
      <c r="E710" s="682"/>
      <c r="F710" s="682"/>
      <c r="G710" s="2156"/>
      <c r="H710" s="682"/>
      <c r="I710" s="682"/>
      <c r="J710" s="2156"/>
      <c r="K710" s="682"/>
      <c r="L710" s="682"/>
    </row>
    <row r="711">
      <c r="A711" s="682"/>
      <c r="B711" s="2155"/>
      <c r="C711" s="2156"/>
      <c r="D711" s="2155"/>
      <c r="E711" s="682"/>
      <c r="F711" s="682"/>
      <c r="G711" s="2156"/>
      <c r="H711" s="682"/>
      <c r="I711" s="682"/>
      <c r="J711" s="2156"/>
      <c r="K711" s="682"/>
      <c r="L711" s="682"/>
    </row>
    <row r="712">
      <c r="A712" s="682"/>
      <c r="B712" s="2155"/>
      <c r="C712" s="2156"/>
      <c r="D712" s="2155"/>
      <c r="E712" s="682"/>
      <c r="F712" s="682"/>
      <c r="G712" s="2156"/>
      <c r="H712" s="682"/>
      <c r="I712" s="682"/>
      <c r="J712" s="2156"/>
      <c r="K712" s="682"/>
      <c r="L712" s="682"/>
    </row>
    <row r="713">
      <c r="A713" s="682"/>
      <c r="B713" s="2155"/>
      <c r="C713" s="2156"/>
      <c r="D713" s="2155"/>
      <c r="E713" s="682"/>
      <c r="F713" s="682"/>
      <c r="G713" s="2156"/>
      <c r="H713" s="682"/>
      <c r="I713" s="682"/>
      <c r="J713" s="2156"/>
      <c r="K713" s="682"/>
      <c r="L713" s="682"/>
    </row>
    <row r="714">
      <c r="A714" s="682"/>
      <c r="B714" s="2155"/>
      <c r="C714" s="2156"/>
      <c r="D714" s="2155"/>
      <c r="E714" s="682"/>
      <c r="F714" s="682"/>
      <c r="G714" s="2156"/>
      <c r="H714" s="682"/>
      <c r="I714" s="682"/>
      <c r="J714" s="2156"/>
      <c r="K714" s="682"/>
      <c r="L714" s="682"/>
    </row>
    <row r="715">
      <c r="A715" s="682"/>
      <c r="B715" s="2155"/>
      <c r="C715" s="2156"/>
      <c r="D715" s="2155"/>
      <c r="E715" s="682"/>
      <c r="F715" s="682"/>
      <c r="G715" s="2156"/>
      <c r="H715" s="682"/>
      <c r="I715" s="682"/>
      <c r="J715" s="2156"/>
      <c r="K715" s="682"/>
      <c r="L715" s="682"/>
    </row>
    <row r="716">
      <c r="A716" s="682"/>
      <c r="B716" s="2155"/>
      <c r="C716" s="2156"/>
      <c r="D716" s="2155"/>
      <c r="E716" s="682"/>
      <c r="F716" s="682"/>
      <c r="G716" s="2156"/>
      <c r="H716" s="682"/>
      <c r="I716" s="682"/>
      <c r="J716" s="2156"/>
      <c r="K716" s="682"/>
      <c r="L716" s="682"/>
    </row>
    <row r="717">
      <c r="A717" s="682"/>
      <c r="B717" s="2155"/>
      <c r="C717" s="2156"/>
      <c r="D717" s="2155"/>
      <c r="E717" s="682"/>
      <c r="F717" s="682"/>
      <c r="G717" s="2156"/>
      <c r="H717" s="682"/>
      <c r="I717" s="682"/>
      <c r="J717" s="2156"/>
      <c r="K717" s="682"/>
      <c r="L717" s="682"/>
    </row>
    <row r="718">
      <c r="A718" s="682"/>
      <c r="B718" s="2155"/>
      <c r="C718" s="2156"/>
      <c r="D718" s="2155"/>
      <c r="E718" s="682"/>
      <c r="F718" s="682"/>
      <c r="G718" s="2156"/>
      <c r="H718" s="682"/>
      <c r="I718" s="682"/>
      <c r="J718" s="2156"/>
      <c r="K718" s="682"/>
      <c r="L718" s="682"/>
    </row>
    <row r="719">
      <c r="A719" s="682"/>
      <c r="B719" s="2155"/>
      <c r="C719" s="2156"/>
      <c r="D719" s="2155"/>
      <c r="E719" s="682"/>
      <c r="F719" s="682"/>
      <c r="G719" s="2156"/>
      <c r="H719" s="682"/>
      <c r="I719" s="682"/>
      <c r="J719" s="2156"/>
      <c r="K719" s="682"/>
      <c r="L719" s="682"/>
    </row>
    <row r="720">
      <c r="A720" s="682"/>
      <c r="B720" s="2155"/>
      <c r="C720" s="2156"/>
      <c r="D720" s="2155"/>
      <c r="E720" s="682"/>
      <c r="F720" s="682"/>
      <c r="G720" s="2156"/>
      <c r="H720" s="682"/>
      <c r="I720" s="682"/>
      <c r="J720" s="2156"/>
      <c r="K720" s="682"/>
      <c r="L720" s="682"/>
    </row>
    <row r="721">
      <c r="A721" s="682"/>
      <c r="B721" s="2155"/>
      <c r="C721" s="2156"/>
      <c r="D721" s="2155"/>
      <c r="E721" s="682"/>
      <c r="F721" s="682"/>
      <c r="G721" s="2156"/>
      <c r="H721" s="682"/>
      <c r="I721" s="682"/>
      <c r="J721" s="2156"/>
      <c r="K721" s="682"/>
      <c r="L721" s="682"/>
    </row>
    <row r="722">
      <c r="A722" s="682"/>
      <c r="B722" s="2155"/>
      <c r="C722" s="2156"/>
      <c r="D722" s="2155"/>
      <c r="E722" s="682"/>
      <c r="F722" s="682"/>
      <c r="G722" s="2156"/>
      <c r="H722" s="682"/>
      <c r="I722" s="682"/>
      <c r="J722" s="2156"/>
      <c r="K722" s="682"/>
      <c r="L722" s="682"/>
    </row>
    <row r="723">
      <c r="A723" s="682"/>
      <c r="B723" s="2155"/>
      <c r="C723" s="2156"/>
      <c r="D723" s="2155"/>
      <c r="E723" s="682"/>
      <c r="F723" s="682"/>
      <c r="G723" s="2156"/>
      <c r="H723" s="682"/>
      <c r="I723" s="682"/>
      <c r="J723" s="2156"/>
      <c r="K723" s="682"/>
      <c r="L723" s="682"/>
    </row>
    <row r="724">
      <c r="A724" s="682"/>
      <c r="B724" s="2155"/>
      <c r="C724" s="2156"/>
      <c r="D724" s="2155"/>
      <c r="E724" s="682"/>
      <c r="F724" s="682"/>
      <c r="G724" s="2156"/>
      <c r="H724" s="682"/>
      <c r="I724" s="682"/>
      <c r="J724" s="2156"/>
      <c r="K724" s="682"/>
      <c r="L724" s="682"/>
    </row>
    <row r="725">
      <c r="A725" s="682"/>
      <c r="B725" s="2155"/>
      <c r="C725" s="2156"/>
      <c r="D725" s="2155"/>
      <c r="E725" s="682"/>
      <c r="F725" s="682"/>
      <c r="G725" s="2156"/>
      <c r="H725" s="682"/>
      <c r="I725" s="682"/>
      <c r="J725" s="2156"/>
      <c r="K725" s="682"/>
      <c r="L725" s="682"/>
    </row>
    <row r="726">
      <c r="A726" s="682"/>
      <c r="B726" s="2155"/>
      <c r="C726" s="2156"/>
      <c r="D726" s="2155"/>
      <c r="E726" s="682"/>
      <c r="F726" s="682"/>
      <c r="G726" s="2156"/>
      <c r="H726" s="682"/>
      <c r="I726" s="682"/>
      <c r="J726" s="2156"/>
      <c r="K726" s="682"/>
      <c r="L726" s="682"/>
    </row>
    <row r="727">
      <c r="A727" s="682"/>
      <c r="B727" s="2155"/>
      <c r="C727" s="2156"/>
      <c r="D727" s="2155"/>
      <c r="E727" s="682"/>
      <c r="F727" s="682"/>
      <c r="G727" s="2156"/>
      <c r="H727" s="682"/>
      <c r="I727" s="682"/>
      <c r="J727" s="2156"/>
      <c r="K727" s="682"/>
      <c r="L727" s="682"/>
    </row>
    <row r="728">
      <c r="A728" s="682"/>
      <c r="B728" s="2155"/>
      <c r="C728" s="2156"/>
      <c r="D728" s="2155"/>
      <c r="E728" s="682"/>
      <c r="F728" s="682"/>
      <c r="G728" s="2156"/>
      <c r="H728" s="682"/>
      <c r="I728" s="682"/>
      <c r="J728" s="2156"/>
      <c r="K728" s="682"/>
      <c r="L728" s="682"/>
    </row>
    <row r="729">
      <c r="A729" s="682"/>
      <c r="B729" s="2155"/>
      <c r="C729" s="2156"/>
      <c r="D729" s="2155"/>
      <c r="E729" s="682"/>
      <c r="F729" s="682"/>
      <c r="G729" s="2156"/>
      <c r="H729" s="682"/>
      <c r="I729" s="682"/>
      <c r="J729" s="2156"/>
      <c r="K729" s="682"/>
      <c r="L729" s="682"/>
    </row>
    <row r="730">
      <c r="A730" s="682"/>
      <c r="B730" s="2155"/>
      <c r="C730" s="2156"/>
      <c r="D730" s="2155"/>
      <c r="E730" s="682"/>
      <c r="F730" s="682"/>
      <c r="G730" s="2156"/>
      <c r="H730" s="682"/>
      <c r="I730" s="682"/>
      <c r="J730" s="2156"/>
      <c r="K730" s="682"/>
      <c r="L730" s="682"/>
    </row>
    <row r="731">
      <c r="A731" s="682"/>
      <c r="B731" s="2155"/>
      <c r="C731" s="2156"/>
      <c r="D731" s="2155"/>
      <c r="E731" s="682"/>
      <c r="F731" s="682"/>
      <c r="G731" s="2156"/>
      <c r="H731" s="682"/>
      <c r="I731" s="682"/>
      <c r="J731" s="2156"/>
      <c r="K731" s="682"/>
      <c r="L731" s="682"/>
    </row>
    <row r="732">
      <c r="A732" s="682"/>
      <c r="B732" s="2155"/>
      <c r="C732" s="2156"/>
      <c r="D732" s="2155"/>
      <c r="E732" s="682"/>
      <c r="F732" s="682"/>
      <c r="G732" s="2156"/>
      <c r="H732" s="682"/>
      <c r="I732" s="682"/>
      <c r="J732" s="2156"/>
      <c r="K732" s="682"/>
      <c r="L732" s="682"/>
    </row>
    <row r="733">
      <c r="A733" s="682"/>
      <c r="B733" s="2155"/>
      <c r="C733" s="2156"/>
      <c r="D733" s="2155"/>
      <c r="E733" s="682"/>
      <c r="F733" s="682"/>
      <c r="G733" s="2156"/>
      <c r="H733" s="682"/>
      <c r="I733" s="682"/>
      <c r="J733" s="2156"/>
      <c r="K733" s="682"/>
      <c r="L733" s="682"/>
    </row>
    <row r="734">
      <c r="A734" s="682"/>
      <c r="B734" s="2155"/>
      <c r="C734" s="2156"/>
      <c r="D734" s="2155"/>
      <c r="E734" s="682"/>
      <c r="F734" s="682"/>
      <c r="G734" s="2156"/>
      <c r="H734" s="682"/>
      <c r="I734" s="682"/>
      <c r="J734" s="2156"/>
      <c r="K734" s="682"/>
      <c r="L734" s="682"/>
    </row>
    <row r="735">
      <c r="A735" s="682"/>
      <c r="B735" s="2155"/>
      <c r="C735" s="2156"/>
      <c r="D735" s="2155"/>
      <c r="E735" s="682"/>
      <c r="F735" s="682"/>
      <c r="G735" s="2156"/>
      <c r="H735" s="682"/>
      <c r="I735" s="682"/>
      <c r="J735" s="2156"/>
      <c r="K735" s="682"/>
      <c r="L735" s="682"/>
    </row>
    <row r="736">
      <c r="A736" s="682"/>
      <c r="B736" s="2155"/>
      <c r="C736" s="2156"/>
      <c r="D736" s="2155"/>
      <c r="E736" s="682"/>
      <c r="F736" s="682"/>
      <c r="G736" s="2156"/>
      <c r="H736" s="682"/>
      <c r="I736" s="682"/>
      <c r="J736" s="2156"/>
      <c r="K736" s="682"/>
      <c r="L736" s="682"/>
    </row>
    <row r="737">
      <c r="A737" s="682"/>
      <c r="B737" s="2155"/>
      <c r="C737" s="2156"/>
      <c r="D737" s="2155"/>
      <c r="E737" s="682"/>
      <c r="F737" s="682"/>
      <c r="G737" s="2156"/>
      <c r="H737" s="682"/>
      <c r="I737" s="682"/>
      <c r="J737" s="2156"/>
      <c r="K737" s="682"/>
      <c r="L737" s="682"/>
    </row>
    <row r="738">
      <c r="A738" s="682"/>
      <c r="B738" s="2155"/>
      <c r="C738" s="2156"/>
      <c r="D738" s="2155"/>
      <c r="E738" s="682"/>
      <c r="F738" s="682"/>
      <c r="G738" s="2156"/>
      <c r="H738" s="682"/>
      <c r="I738" s="682"/>
      <c r="J738" s="2156"/>
      <c r="K738" s="682"/>
      <c r="L738" s="682"/>
    </row>
    <row r="739">
      <c r="A739" s="682"/>
      <c r="B739" s="2155"/>
      <c r="C739" s="2156"/>
      <c r="D739" s="2155"/>
      <c r="E739" s="682"/>
      <c r="F739" s="682"/>
      <c r="G739" s="2156"/>
      <c r="H739" s="682"/>
      <c r="I739" s="682"/>
      <c r="J739" s="2156"/>
      <c r="K739" s="682"/>
      <c r="L739" s="682"/>
    </row>
    <row r="740">
      <c r="A740" s="682"/>
      <c r="B740" s="2155"/>
      <c r="C740" s="2156"/>
      <c r="D740" s="2155"/>
      <c r="E740" s="682"/>
      <c r="F740" s="682"/>
      <c r="G740" s="2156"/>
      <c r="H740" s="682"/>
      <c r="I740" s="682"/>
      <c r="J740" s="2156"/>
      <c r="K740" s="682"/>
      <c r="L740" s="682"/>
    </row>
    <row r="741">
      <c r="A741" s="682"/>
      <c r="B741" s="2155"/>
      <c r="C741" s="2156"/>
      <c r="D741" s="2155"/>
      <c r="E741" s="682"/>
      <c r="F741" s="682"/>
      <c r="G741" s="2156"/>
      <c r="H741" s="682"/>
      <c r="I741" s="682"/>
      <c r="J741" s="2156"/>
      <c r="K741" s="682"/>
      <c r="L741" s="682"/>
    </row>
    <row r="742">
      <c r="A742" s="682"/>
      <c r="B742" s="2155"/>
      <c r="C742" s="2156"/>
      <c r="D742" s="2155"/>
      <c r="E742" s="682"/>
      <c r="F742" s="682"/>
      <c r="G742" s="2156"/>
      <c r="H742" s="682"/>
      <c r="I742" s="682"/>
      <c r="J742" s="2156"/>
      <c r="K742" s="682"/>
      <c r="L742" s="682"/>
    </row>
    <row r="743">
      <c r="A743" s="682"/>
      <c r="B743" s="2155"/>
      <c r="C743" s="2156"/>
      <c r="D743" s="2155"/>
      <c r="E743" s="682"/>
      <c r="F743" s="682"/>
      <c r="G743" s="2156"/>
      <c r="H743" s="682"/>
      <c r="I743" s="682"/>
      <c r="J743" s="2156"/>
      <c r="K743" s="682"/>
      <c r="L743" s="682"/>
    </row>
    <row r="744">
      <c r="A744" s="682"/>
      <c r="B744" s="2155"/>
      <c r="C744" s="2156"/>
      <c r="D744" s="2155"/>
      <c r="E744" s="682"/>
      <c r="F744" s="682"/>
      <c r="G744" s="2156"/>
      <c r="H744" s="682"/>
      <c r="I744" s="682"/>
      <c r="J744" s="2156"/>
      <c r="K744" s="682"/>
      <c r="L744" s="682"/>
    </row>
    <row r="745">
      <c r="A745" s="682"/>
      <c r="B745" s="2155"/>
      <c r="C745" s="2156"/>
      <c r="D745" s="2155"/>
      <c r="E745" s="682"/>
      <c r="F745" s="682"/>
      <c r="G745" s="2156"/>
      <c r="H745" s="682"/>
      <c r="I745" s="682"/>
      <c r="J745" s="2156"/>
      <c r="K745" s="682"/>
      <c r="L745" s="682"/>
    </row>
    <row r="746">
      <c r="A746" s="682"/>
      <c r="B746" s="2155"/>
      <c r="C746" s="2156"/>
      <c r="D746" s="2155"/>
      <c r="E746" s="682"/>
      <c r="F746" s="682"/>
      <c r="G746" s="2156"/>
      <c r="H746" s="682"/>
      <c r="I746" s="682"/>
      <c r="J746" s="2156"/>
      <c r="K746" s="682"/>
      <c r="L746" s="682"/>
    </row>
    <row r="747">
      <c r="A747" s="682"/>
      <c r="B747" s="2155"/>
      <c r="C747" s="2156"/>
      <c r="D747" s="2155"/>
      <c r="E747" s="682"/>
      <c r="F747" s="682"/>
      <c r="G747" s="2156"/>
      <c r="H747" s="682"/>
      <c r="I747" s="682"/>
      <c r="J747" s="2156"/>
      <c r="K747" s="682"/>
      <c r="L747" s="682"/>
    </row>
    <row r="748">
      <c r="A748" s="682"/>
      <c r="B748" s="2155"/>
      <c r="C748" s="2156"/>
      <c r="D748" s="2155"/>
      <c r="E748" s="682"/>
      <c r="F748" s="682"/>
      <c r="G748" s="2156"/>
      <c r="H748" s="682"/>
      <c r="I748" s="682"/>
      <c r="J748" s="2156"/>
      <c r="K748" s="682"/>
      <c r="L748" s="682"/>
    </row>
    <row r="749">
      <c r="A749" s="682"/>
      <c r="B749" s="2155"/>
      <c r="C749" s="2156"/>
      <c r="D749" s="2155"/>
      <c r="E749" s="682"/>
      <c r="F749" s="682"/>
      <c r="G749" s="2156"/>
      <c r="H749" s="682"/>
      <c r="I749" s="682"/>
      <c r="J749" s="2156"/>
      <c r="K749" s="682"/>
      <c r="L749" s="682"/>
    </row>
    <row r="750">
      <c r="A750" s="682"/>
      <c r="B750" s="2155"/>
      <c r="C750" s="2156"/>
      <c r="D750" s="2155"/>
      <c r="E750" s="682"/>
      <c r="F750" s="682"/>
      <c r="G750" s="2156"/>
      <c r="H750" s="682"/>
      <c r="I750" s="682"/>
      <c r="J750" s="2156"/>
      <c r="K750" s="682"/>
      <c r="L750" s="682"/>
    </row>
    <row r="751">
      <c r="A751" s="682"/>
      <c r="B751" s="2155"/>
      <c r="C751" s="2156"/>
      <c r="D751" s="2155"/>
      <c r="E751" s="682"/>
      <c r="F751" s="682"/>
      <c r="G751" s="2156"/>
      <c r="H751" s="682"/>
      <c r="I751" s="682"/>
      <c r="J751" s="2156"/>
      <c r="K751" s="682"/>
      <c r="L751" s="682"/>
    </row>
    <row r="752">
      <c r="A752" s="682"/>
      <c r="B752" s="2155"/>
      <c r="C752" s="2156"/>
      <c r="D752" s="2155"/>
      <c r="E752" s="682"/>
      <c r="F752" s="682"/>
      <c r="G752" s="2156"/>
      <c r="H752" s="682"/>
      <c r="I752" s="682"/>
      <c r="J752" s="2156"/>
      <c r="K752" s="682"/>
      <c r="L752" s="682"/>
    </row>
    <row r="753">
      <c r="A753" s="682"/>
      <c r="B753" s="2155"/>
      <c r="C753" s="2156"/>
      <c r="D753" s="2155"/>
      <c r="E753" s="682"/>
      <c r="F753" s="682"/>
      <c r="G753" s="2156"/>
      <c r="H753" s="682"/>
      <c r="I753" s="682"/>
      <c r="J753" s="2156"/>
      <c r="K753" s="682"/>
      <c r="L753" s="682"/>
    </row>
    <row r="754">
      <c r="A754" s="682"/>
      <c r="B754" s="2155"/>
      <c r="C754" s="2156"/>
      <c r="D754" s="2155"/>
      <c r="E754" s="682"/>
      <c r="F754" s="682"/>
      <c r="G754" s="2156"/>
      <c r="H754" s="682"/>
      <c r="I754" s="682"/>
      <c r="J754" s="2156"/>
      <c r="K754" s="682"/>
      <c r="L754" s="682"/>
    </row>
    <row r="755">
      <c r="A755" s="682"/>
      <c r="B755" s="2155"/>
      <c r="C755" s="2156"/>
      <c r="D755" s="2155"/>
      <c r="E755" s="682"/>
      <c r="F755" s="682"/>
      <c r="G755" s="2156"/>
      <c r="H755" s="682"/>
      <c r="I755" s="682"/>
      <c r="J755" s="2156"/>
      <c r="K755" s="682"/>
      <c r="L755" s="682"/>
    </row>
    <row r="756">
      <c r="A756" s="682"/>
      <c r="B756" s="2155"/>
      <c r="C756" s="2156"/>
      <c r="D756" s="2155"/>
      <c r="E756" s="682"/>
      <c r="F756" s="682"/>
      <c r="G756" s="2156"/>
      <c r="H756" s="682"/>
      <c r="I756" s="682"/>
      <c r="J756" s="2156"/>
      <c r="K756" s="682"/>
      <c r="L756" s="682"/>
    </row>
    <row r="757">
      <c r="A757" s="682"/>
      <c r="B757" s="2155"/>
      <c r="C757" s="2156"/>
      <c r="D757" s="2155"/>
      <c r="E757" s="682"/>
      <c r="F757" s="682"/>
      <c r="G757" s="2156"/>
      <c r="H757" s="682"/>
      <c r="I757" s="682"/>
      <c r="J757" s="2156"/>
      <c r="K757" s="682"/>
      <c r="L757" s="682"/>
    </row>
    <row r="758">
      <c r="A758" s="682"/>
      <c r="B758" s="2155"/>
      <c r="C758" s="2156"/>
      <c r="D758" s="2155"/>
      <c r="E758" s="682"/>
      <c r="F758" s="682"/>
      <c r="G758" s="2156"/>
      <c r="H758" s="682"/>
      <c r="I758" s="682"/>
      <c r="J758" s="2156"/>
      <c r="K758" s="682"/>
      <c r="L758" s="682"/>
    </row>
    <row r="759">
      <c r="A759" s="682"/>
      <c r="B759" s="2155"/>
      <c r="C759" s="2156"/>
      <c r="D759" s="2155"/>
      <c r="E759" s="682"/>
      <c r="F759" s="682"/>
      <c r="G759" s="2156"/>
      <c r="H759" s="682"/>
      <c r="I759" s="682"/>
      <c r="J759" s="2156"/>
      <c r="K759" s="682"/>
      <c r="L759" s="682"/>
    </row>
    <row r="760">
      <c r="A760" s="682"/>
      <c r="B760" s="2155"/>
      <c r="C760" s="2156"/>
      <c r="D760" s="2155"/>
      <c r="E760" s="682"/>
      <c r="F760" s="682"/>
      <c r="G760" s="2156"/>
      <c r="H760" s="682"/>
      <c r="I760" s="682"/>
      <c r="J760" s="2156"/>
      <c r="K760" s="682"/>
      <c r="L760" s="682"/>
    </row>
    <row r="761">
      <c r="A761" s="682"/>
      <c r="B761" s="2155"/>
      <c r="C761" s="2156"/>
      <c r="D761" s="2155"/>
      <c r="E761" s="682"/>
      <c r="F761" s="682"/>
      <c r="G761" s="2156"/>
      <c r="H761" s="682"/>
      <c r="I761" s="682"/>
      <c r="J761" s="2156"/>
      <c r="K761" s="682"/>
      <c r="L761" s="682"/>
    </row>
    <row r="762">
      <c r="A762" s="682"/>
      <c r="B762" s="2155"/>
      <c r="C762" s="2156"/>
      <c r="D762" s="2155"/>
      <c r="E762" s="682"/>
      <c r="F762" s="682"/>
      <c r="G762" s="2156"/>
      <c r="H762" s="682"/>
      <c r="I762" s="682"/>
      <c r="J762" s="2156"/>
      <c r="K762" s="682"/>
      <c r="L762" s="682"/>
    </row>
    <row r="763">
      <c r="A763" s="682"/>
      <c r="B763" s="2155"/>
      <c r="C763" s="2156"/>
      <c r="D763" s="2155"/>
      <c r="E763" s="682"/>
      <c r="F763" s="682"/>
      <c r="G763" s="2156"/>
      <c r="H763" s="682"/>
      <c r="I763" s="682"/>
      <c r="J763" s="2156"/>
      <c r="K763" s="682"/>
      <c r="L763" s="682"/>
    </row>
    <row r="764">
      <c r="A764" s="682"/>
      <c r="B764" s="2155"/>
      <c r="C764" s="2156"/>
      <c r="D764" s="2155"/>
      <c r="E764" s="682"/>
      <c r="F764" s="682"/>
      <c r="G764" s="2156"/>
      <c r="H764" s="682"/>
      <c r="I764" s="682"/>
      <c r="J764" s="2156"/>
      <c r="K764" s="682"/>
      <c r="L764" s="682"/>
    </row>
    <row r="765">
      <c r="A765" s="682"/>
      <c r="B765" s="2155"/>
      <c r="C765" s="2156"/>
      <c r="D765" s="2155"/>
      <c r="E765" s="682"/>
      <c r="F765" s="682"/>
      <c r="G765" s="2156"/>
      <c r="H765" s="682"/>
      <c r="I765" s="682"/>
      <c r="J765" s="2156"/>
      <c r="K765" s="682"/>
      <c r="L765" s="682"/>
    </row>
    <row r="766">
      <c r="A766" s="682"/>
      <c r="B766" s="2155"/>
      <c r="C766" s="2156"/>
      <c r="D766" s="2155"/>
      <c r="E766" s="682"/>
      <c r="F766" s="682"/>
      <c r="G766" s="2156"/>
      <c r="H766" s="682"/>
      <c r="I766" s="682"/>
      <c r="J766" s="2156"/>
      <c r="K766" s="682"/>
      <c r="L766" s="682"/>
    </row>
    <row r="767">
      <c r="A767" s="682"/>
      <c r="B767" s="2155"/>
      <c r="C767" s="2156"/>
      <c r="D767" s="2155"/>
      <c r="E767" s="682"/>
      <c r="F767" s="682"/>
      <c r="G767" s="2156"/>
      <c r="H767" s="682"/>
      <c r="I767" s="682"/>
      <c r="J767" s="2156"/>
      <c r="K767" s="682"/>
      <c r="L767" s="682"/>
    </row>
    <row r="768">
      <c r="A768" s="682"/>
      <c r="B768" s="2155"/>
      <c r="C768" s="2156"/>
      <c r="D768" s="2155"/>
      <c r="E768" s="682"/>
      <c r="F768" s="682"/>
      <c r="G768" s="2156"/>
      <c r="H768" s="682"/>
      <c r="I768" s="682"/>
      <c r="J768" s="2156"/>
      <c r="K768" s="682"/>
      <c r="L768" s="682"/>
    </row>
    <row r="769">
      <c r="A769" s="682"/>
      <c r="B769" s="2155"/>
      <c r="C769" s="2156"/>
      <c r="D769" s="2155"/>
      <c r="E769" s="682"/>
      <c r="F769" s="682"/>
      <c r="G769" s="2156"/>
      <c r="H769" s="682"/>
      <c r="I769" s="682"/>
      <c r="J769" s="2156"/>
      <c r="K769" s="682"/>
      <c r="L769" s="682"/>
    </row>
    <row r="770">
      <c r="A770" s="682"/>
      <c r="B770" s="2155"/>
      <c r="C770" s="2156"/>
      <c r="D770" s="2155"/>
      <c r="E770" s="682"/>
      <c r="F770" s="682"/>
      <c r="G770" s="2156"/>
      <c r="H770" s="682"/>
      <c r="I770" s="682"/>
      <c r="J770" s="2156"/>
      <c r="K770" s="682"/>
      <c r="L770" s="682"/>
    </row>
    <row r="771">
      <c r="A771" s="682"/>
      <c r="B771" s="2155"/>
      <c r="C771" s="2156"/>
      <c r="D771" s="2155"/>
      <c r="E771" s="682"/>
      <c r="F771" s="682"/>
      <c r="G771" s="2156"/>
      <c r="H771" s="682"/>
      <c r="I771" s="682"/>
      <c r="J771" s="2156"/>
      <c r="K771" s="682"/>
      <c r="L771" s="682"/>
    </row>
    <row r="772">
      <c r="A772" s="682"/>
      <c r="B772" s="2155"/>
      <c r="C772" s="2156"/>
      <c r="D772" s="2155"/>
      <c r="E772" s="682"/>
      <c r="F772" s="682"/>
      <c r="G772" s="2156"/>
      <c r="H772" s="682"/>
      <c r="I772" s="682"/>
      <c r="J772" s="2156"/>
      <c r="K772" s="682"/>
      <c r="L772" s="682"/>
    </row>
    <row r="773">
      <c r="A773" s="682"/>
      <c r="B773" s="2155"/>
      <c r="C773" s="2156"/>
      <c r="D773" s="2155"/>
      <c r="E773" s="682"/>
      <c r="F773" s="682"/>
      <c r="G773" s="2156"/>
      <c r="H773" s="682"/>
      <c r="I773" s="682"/>
      <c r="J773" s="2156"/>
      <c r="K773" s="682"/>
      <c r="L773" s="682"/>
    </row>
    <row r="774">
      <c r="A774" s="682"/>
      <c r="B774" s="2155"/>
      <c r="C774" s="2156"/>
      <c r="D774" s="2155"/>
      <c r="E774" s="682"/>
      <c r="F774" s="682"/>
      <c r="G774" s="2156"/>
      <c r="H774" s="682"/>
      <c r="I774" s="682"/>
      <c r="J774" s="2156"/>
      <c r="K774" s="682"/>
      <c r="L774" s="682"/>
    </row>
    <row r="775">
      <c r="A775" s="682"/>
      <c r="B775" s="2155"/>
      <c r="C775" s="2156"/>
      <c r="D775" s="2155"/>
      <c r="E775" s="682"/>
      <c r="F775" s="682"/>
      <c r="G775" s="2156"/>
      <c r="H775" s="682"/>
      <c r="I775" s="682"/>
      <c r="J775" s="2156"/>
      <c r="K775" s="682"/>
      <c r="L775" s="682"/>
    </row>
    <row r="776">
      <c r="A776" s="682"/>
      <c r="B776" s="2155"/>
      <c r="C776" s="2156"/>
      <c r="D776" s="2155"/>
      <c r="E776" s="682"/>
      <c r="F776" s="682"/>
      <c r="G776" s="2156"/>
      <c r="H776" s="682"/>
      <c r="I776" s="682"/>
      <c r="J776" s="2156"/>
      <c r="K776" s="682"/>
      <c r="L776" s="682"/>
    </row>
    <row r="777">
      <c r="A777" s="682"/>
      <c r="B777" s="2155"/>
      <c r="C777" s="2156"/>
      <c r="D777" s="2155"/>
      <c r="E777" s="682"/>
      <c r="F777" s="682"/>
      <c r="G777" s="2156"/>
      <c r="H777" s="682"/>
      <c r="I777" s="682"/>
      <c r="J777" s="2156"/>
      <c r="K777" s="682"/>
      <c r="L777" s="682"/>
    </row>
    <row r="778">
      <c r="A778" s="682"/>
      <c r="B778" s="2155"/>
      <c r="C778" s="2156"/>
      <c r="D778" s="2155"/>
      <c r="E778" s="682"/>
      <c r="F778" s="682"/>
      <c r="G778" s="2156"/>
      <c r="H778" s="682"/>
      <c r="I778" s="682"/>
      <c r="J778" s="2156"/>
      <c r="K778" s="682"/>
      <c r="L778" s="682"/>
    </row>
    <row r="779">
      <c r="A779" s="682"/>
      <c r="B779" s="2155"/>
      <c r="C779" s="2156"/>
      <c r="D779" s="2155"/>
      <c r="E779" s="682"/>
      <c r="F779" s="682"/>
      <c r="G779" s="2156"/>
      <c r="H779" s="682"/>
      <c r="I779" s="682"/>
      <c r="J779" s="2156"/>
      <c r="K779" s="682"/>
      <c r="L779" s="682"/>
    </row>
    <row r="780">
      <c r="A780" s="682"/>
      <c r="B780" s="2155"/>
      <c r="C780" s="2156"/>
      <c r="D780" s="2155"/>
      <c r="E780" s="682"/>
      <c r="F780" s="682"/>
      <c r="G780" s="2156"/>
      <c r="H780" s="682"/>
      <c r="I780" s="682"/>
      <c r="J780" s="2156"/>
      <c r="K780" s="682"/>
      <c r="L780" s="682"/>
    </row>
    <row r="781">
      <c r="A781" s="682"/>
      <c r="B781" s="2155"/>
      <c r="C781" s="2156"/>
      <c r="D781" s="2155"/>
      <c r="E781" s="682"/>
      <c r="F781" s="682"/>
      <c r="G781" s="2156"/>
      <c r="H781" s="682"/>
      <c r="I781" s="682"/>
      <c r="J781" s="2156"/>
      <c r="K781" s="682"/>
      <c r="L781" s="682"/>
    </row>
    <row r="782">
      <c r="A782" s="682"/>
      <c r="B782" s="2155"/>
      <c r="C782" s="2156"/>
      <c r="D782" s="2155"/>
      <c r="E782" s="682"/>
      <c r="F782" s="682"/>
      <c r="G782" s="2156"/>
      <c r="H782" s="682"/>
      <c r="I782" s="682"/>
      <c r="J782" s="2156"/>
      <c r="K782" s="682"/>
      <c r="L782" s="682"/>
    </row>
    <row r="783">
      <c r="A783" s="682"/>
      <c r="B783" s="2155"/>
      <c r="C783" s="2156"/>
      <c r="D783" s="2155"/>
      <c r="E783" s="682"/>
      <c r="F783" s="682"/>
      <c r="G783" s="2156"/>
      <c r="H783" s="682"/>
      <c r="I783" s="682"/>
      <c r="J783" s="2156"/>
      <c r="K783" s="682"/>
      <c r="L783" s="682"/>
    </row>
    <row r="784">
      <c r="A784" s="682"/>
      <c r="B784" s="2155"/>
      <c r="C784" s="2156"/>
      <c r="D784" s="2155"/>
      <c r="E784" s="682"/>
      <c r="F784" s="682"/>
      <c r="G784" s="2156"/>
      <c r="H784" s="682"/>
      <c r="I784" s="682"/>
      <c r="J784" s="2156"/>
      <c r="K784" s="682"/>
      <c r="L784" s="682"/>
    </row>
    <row r="785">
      <c r="A785" s="682"/>
      <c r="B785" s="2155"/>
      <c r="C785" s="2156"/>
      <c r="D785" s="2155"/>
      <c r="E785" s="682"/>
      <c r="F785" s="682"/>
      <c r="G785" s="2156"/>
      <c r="H785" s="682"/>
      <c r="I785" s="682"/>
      <c r="J785" s="2156"/>
      <c r="K785" s="682"/>
      <c r="L785" s="682"/>
    </row>
    <row r="786">
      <c r="A786" s="682"/>
      <c r="B786" s="2155"/>
      <c r="C786" s="2156"/>
      <c r="D786" s="2155"/>
      <c r="E786" s="682"/>
      <c r="F786" s="682"/>
      <c r="G786" s="2156"/>
      <c r="H786" s="682"/>
      <c r="I786" s="682"/>
      <c r="J786" s="2156"/>
      <c r="K786" s="682"/>
      <c r="L786" s="682"/>
    </row>
    <row r="787">
      <c r="A787" s="682"/>
      <c r="B787" s="2155"/>
      <c r="C787" s="2156"/>
      <c r="D787" s="2155"/>
      <c r="E787" s="682"/>
      <c r="F787" s="682"/>
      <c r="G787" s="2156"/>
      <c r="H787" s="682"/>
      <c r="I787" s="682"/>
      <c r="J787" s="2156"/>
      <c r="K787" s="682"/>
      <c r="L787" s="682"/>
    </row>
    <row r="788">
      <c r="A788" s="682"/>
      <c r="B788" s="2155"/>
      <c r="C788" s="2156"/>
      <c r="D788" s="2155"/>
      <c r="E788" s="682"/>
      <c r="F788" s="682"/>
      <c r="G788" s="2156"/>
      <c r="H788" s="682"/>
      <c r="I788" s="682"/>
      <c r="J788" s="2156"/>
      <c r="K788" s="682"/>
      <c r="L788" s="682"/>
    </row>
    <row r="789">
      <c r="A789" s="682"/>
      <c r="B789" s="2155"/>
      <c r="C789" s="2156"/>
      <c r="D789" s="2155"/>
      <c r="E789" s="682"/>
      <c r="F789" s="682"/>
      <c r="G789" s="2156"/>
      <c r="H789" s="682"/>
      <c r="I789" s="682"/>
      <c r="J789" s="2156"/>
      <c r="K789" s="682"/>
      <c r="L789" s="682"/>
    </row>
    <row r="790">
      <c r="A790" s="682"/>
      <c r="B790" s="2155"/>
      <c r="C790" s="2156"/>
      <c r="D790" s="2155"/>
      <c r="E790" s="682"/>
      <c r="F790" s="682"/>
      <c r="G790" s="2156"/>
      <c r="H790" s="682"/>
      <c r="I790" s="682"/>
      <c r="J790" s="2156"/>
      <c r="K790" s="682"/>
      <c r="L790" s="682"/>
    </row>
    <row r="791">
      <c r="A791" s="682"/>
      <c r="B791" s="2155"/>
      <c r="C791" s="2156"/>
      <c r="D791" s="2155"/>
      <c r="E791" s="682"/>
      <c r="F791" s="682"/>
      <c r="G791" s="2156"/>
      <c r="H791" s="682"/>
      <c r="I791" s="682"/>
      <c r="J791" s="2156"/>
      <c r="K791" s="682"/>
      <c r="L791" s="682"/>
    </row>
    <row r="792">
      <c r="A792" s="682"/>
      <c r="B792" s="2155"/>
      <c r="C792" s="2156"/>
      <c r="D792" s="2155"/>
      <c r="E792" s="682"/>
      <c r="F792" s="682"/>
      <c r="G792" s="2156"/>
      <c r="H792" s="682"/>
      <c r="I792" s="682"/>
      <c r="J792" s="2156"/>
      <c r="K792" s="682"/>
      <c r="L792" s="682"/>
    </row>
    <row r="793">
      <c r="A793" s="682"/>
      <c r="B793" s="2155"/>
      <c r="C793" s="2156"/>
      <c r="D793" s="2155"/>
      <c r="E793" s="682"/>
      <c r="F793" s="682"/>
      <c r="G793" s="2156"/>
      <c r="H793" s="682"/>
      <c r="I793" s="682"/>
      <c r="J793" s="2156"/>
      <c r="K793" s="682"/>
      <c r="L793" s="682"/>
    </row>
    <row r="794">
      <c r="A794" s="682"/>
      <c r="B794" s="2155"/>
      <c r="C794" s="2156"/>
      <c r="D794" s="2155"/>
      <c r="E794" s="682"/>
      <c r="F794" s="682"/>
      <c r="G794" s="2156"/>
      <c r="H794" s="682"/>
      <c r="I794" s="682"/>
      <c r="J794" s="2156"/>
      <c r="K794" s="682"/>
      <c r="L794" s="682"/>
    </row>
    <row r="795">
      <c r="A795" s="682"/>
      <c r="B795" s="2155"/>
      <c r="C795" s="2156"/>
      <c r="D795" s="2155"/>
      <c r="E795" s="682"/>
      <c r="F795" s="682"/>
      <c r="G795" s="2156"/>
      <c r="H795" s="682"/>
      <c r="I795" s="682"/>
      <c r="J795" s="2156"/>
      <c r="K795" s="682"/>
      <c r="L795" s="682"/>
    </row>
    <row r="796">
      <c r="A796" s="682"/>
      <c r="B796" s="2155"/>
      <c r="C796" s="2156"/>
      <c r="D796" s="2155"/>
      <c r="E796" s="682"/>
      <c r="F796" s="682"/>
      <c r="G796" s="2156"/>
      <c r="H796" s="682"/>
      <c r="I796" s="682"/>
      <c r="J796" s="2156"/>
      <c r="K796" s="682"/>
      <c r="L796" s="682"/>
    </row>
    <row r="797">
      <c r="A797" s="682"/>
      <c r="B797" s="2155"/>
      <c r="C797" s="2156"/>
      <c r="D797" s="2155"/>
      <c r="E797" s="682"/>
      <c r="F797" s="682"/>
      <c r="G797" s="2156"/>
      <c r="H797" s="682"/>
      <c r="I797" s="682"/>
      <c r="J797" s="2156"/>
      <c r="K797" s="682"/>
      <c r="L797" s="682"/>
    </row>
    <row r="798">
      <c r="A798" s="682"/>
      <c r="B798" s="2155"/>
      <c r="C798" s="2156"/>
      <c r="D798" s="2155"/>
      <c r="E798" s="682"/>
      <c r="F798" s="682"/>
      <c r="G798" s="2156"/>
      <c r="H798" s="682"/>
      <c r="I798" s="682"/>
      <c r="J798" s="2156"/>
      <c r="K798" s="682"/>
      <c r="L798" s="682"/>
    </row>
    <row r="799">
      <c r="A799" s="682"/>
      <c r="B799" s="2155"/>
      <c r="C799" s="2156"/>
      <c r="D799" s="2155"/>
      <c r="E799" s="682"/>
      <c r="F799" s="682"/>
      <c r="G799" s="2156"/>
      <c r="H799" s="682"/>
      <c r="I799" s="682"/>
      <c r="J799" s="2156"/>
      <c r="K799" s="682"/>
      <c r="L799" s="682"/>
    </row>
    <row r="800">
      <c r="A800" s="682"/>
      <c r="B800" s="2155"/>
      <c r="C800" s="2156"/>
      <c r="D800" s="2155"/>
      <c r="E800" s="682"/>
      <c r="F800" s="682"/>
      <c r="G800" s="2156"/>
      <c r="H800" s="682"/>
      <c r="I800" s="682"/>
      <c r="J800" s="2156"/>
      <c r="K800" s="682"/>
      <c r="L800" s="682"/>
    </row>
    <row r="801">
      <c r="A801" s="682"/>
      <c r="B801" s="2155"/>
      <c r="C801" s="2156"/>
      <c r="D801" s="2155"/>
      <c r="E801" s="682"/>
      <c r="F801" s="682"/>
      <c r="G801" s="2156"/>
      <c r="H801" s="682"/>
      <c r="I801" s="682"/>
      <c r="J801" s="2156"/>
      <c r="K801" s="682"/>
      <c r="L801" s="682"/>
    </row>
    <row r="802">
      <c r="A802" s="682"/>
      <c r="B802" s="2155"/>
      <c r="C802" s="2156"/>
      <c r="D802" s="2155"/>
      <c r="E802" s="682"/>
      <c r="F802" s="682"/>
      <c r="G802" s="2156"/>
      <c r="H802" s="682"/>
      <c r="I802" s="682"/>
      <c r="J802" s="2156"/>
      <c r="K802" s="682"/>
      <c r="L802" s="682"/>
    </row>
    <row r="803">
      <c r="A803" s="682"/>
      <c r="B803" s="2155"/>
      <c r="C803" s="2156"/>
      <c r="D803" s="2155"/>
      <c r="E803" s="682"/>
      <c r="F803" s="682"/>
      <c r="G803" s="2156"/>
      <c r="H803" s="682"/>
      <c r="I803" s="682"/>
      <c r="J803" s="2156"/>
      <c r="K803" s="682"/>
      <c r="L803" s="682"/>
    </row>
    <row r="804">
      <c r="A804" s="682"/>
      <c r="B804" s="2155"/>
      <c r="C804" s="2156"/>
      <c r="D804" s="2155"/>
      <c r="E804" s="682"/>
      <c r="F804" s="682"/>
      <c r="G804" s="2156"/>
      <c r="H804" s="682"/>
      <c r="I804" s="682"/>
      <c r="J804" s="2156"/>
      <c r="K804" s="682"/>
      <c r="L804" s="682"/>
    </row>
    <row r="805">
      <c r="A805" s="682"/>
      <c r="B805" s="2155"/>
      <c r="C805" s="2156"/>
      <c r="D805" s="2155"/>
      <c r="E805" s="682"/>
      <c r="F805" s="682"/>
      <c r="G805" s="2156"/>
      <c r="H805" s="682"/>
      <c r="I805" s="682"/>
      <c r="J805" s="2156"/>
      <c r="K805" s="682"/>
      <c r="L805" s="682"/>
    </row>
    <row r="806">
      <c r="A806" s="682"/>
      <c r="B806" s="2155"/>
      <c r="C806" s="2156"/>
      <c r="D806" s="2155"/>
      <c r="E806" s="682"/>
      <c r="F806" s="682"/>
      <c r="G806" s="2156"/>
      <c r="H806" s="682"/>
      <c r="I806" s="682"/>
      <c r="J806" s="2156"/>
      <c r="K806" s="682"/>
      <c r="L806" s="682"/>
    </row>
    <row r="807">
      <c r="A807" s="682"/>
      <c r="B807" s="2155"/>
      <c r="C807" s="2156"/>
      <c r="D807" s="2155"/>
      <c r="E807" s="682"/>
      <c r="F807" s="682"/>
      <c r="G807" s="2156"/>
      <c r="H807" s="682"/>
      <c r="I807" s="682"/>
      <c r="J807" s="2156"/>
      <c r="K807" s="682"/>
      <c r="L807" s="682"/>
    </row>
    <row r="808">
      <c r="A808" s="682"/>
      <c r="B808" s="2155"/>
      <c r="C808" s="2156"/>
      <c r="D808" s="2155"/>
      <c r="E808" s="682"/>
      <c r="F808" s="682"/>
      <c r="G808" s="2156"/>
      <c r="H808" s="682"/>
      <c r="I808" s="682"/>
      <c r="J808" s="2156"/>
      <c r="K808" s="682"/>
      <c r="L808" s="682"/>
    </row>
    <row r="809">
      <c r="A809" s="682"/>
      <c r="B809" s="2155"/>
      <c r="C809" s="2156"/>
      <c r="D809" s="2155"/>
      <c r="E809" s="682"/>
      <c r="F809" s="682"/>
      <c r="G809" s="2156"/>
      <c r="H809" s="682"/>
      <c r="I809" s="682"/>
      <c r="J809" s="2156"/>
      <c r="K809" s="682"/>
      <c r="L809" s="682"/>
    </row>
    <row r="810">
      <c r="A810" s="682"/>
      <c r="B810" s="2155"/>
      <c r="C810" s="2156"/>
      <c r="D810" s="2155"/>
      <c r="E810" s="682"/>
      <c r="F810" s="682"/>
      <c r="G810" s="2156"/>
      <c r="H810" s="682"/>
      <c r="I810" s="682"/>
      <c r="J810" s="2156"/>
      <c r="K810" s="682"/>
      <c r="L810" s="682"/>
    </row>
    <row r="811">
      <c r="A811" s="682"/>
      <c r="B811" s="2155"/>
      <c r="C811" s="2156"/>
      <c r="D811" s="2155"/>
      <c r="E811" s="682"/>
      <c r="F811" s="682"/>
      <c r="G811" s="2156"/>
      <c r="H811" s="682"/>
      <c r="I811" s="682"/>
      <c r="J811" s="2156"/>
      <c r="K811" s="682"/>
      <c r="L811" s="682"/>
    </row>
    <row r="812">
      <c r="A812" s="682"/>
      <c r="B812" s="2155"/>
      <c r="C812" s="2156"/>
      <c r="D812" s="2155"/>
      <c r="E812" s="682"/>
      <c r="F812" s="682"/>
      <c r="G812" s="2156"/>
      <c r="H812" s="682"/>
      <c r="I812" s="682"/>
      <c r="J812" s="2156"/>
      <c r="K812" s="682"/>
      <c r="L812" s="682"/>
    </row>
    <row r="813">
      <c r="A813" s="682"/>
      <c r="B813" s="2155"/>
      <c r="C813" s="2156"/>
      <c r="D813" s="2155"/>
      <c r="E813" s="682"/>
      <c r="F813" s="682"/>
      <c r="G813" s="2156"/>
      <c r="H813" s="682"/>
      <c r="I813" s="682"/>
      <c r="J813" s="2156"/>
      <c r="K813" s="682"/>
      <c r="L813" s="682"/>
    </row>
    <row r="814">
      <c r="A814" s="682"/>
      <c r="B814" s="2155"/>
      <c r="C814" s="2156"/>
      <c r="D814" s="2155"/>
      <c r="E814" s="682"/>
      <c r="F814" s="682"/>
      <c r="G814" s="2156"/>
      <c r="H814" s="682"/>
      <c r="I814" s="682"/>
      <c r="J814" s="2156"/>
      <c r="K814" s="682"/>
      <c r="L814" s="682"/>
    </row>
    <row r="815">
      <c r="A815" s="682"/>
      <c r="B815" s="2155"/>
      <c r="C815" s="2156"/>
      <c r="D815" s="2155"/>
      <c r="E815" s="682"/>
      <c r="F815" s="682"/>
      <c r="G815" s="2156"/>
      <c r="H815" s="682"/>
      <c r="I815" s="682"/>
      <c r="J815" s="2156"/>
      <c r="K815" s="682"/>
      <c r="L815" s="682"/>
    </row>
    <row r="816">
      <c r="A816" s="682"/>
      <c r="B816" s="2155"/>
      <c r="C816" s="2156"/>
      <c r="D816" s="2155"/>
      <c r="E816" s="682"/>
      <c r="F816" s="682"/>
      <c r="G816" s="2156"/>
      <c r="H816" s="682"/>
      <c r="I816" s="682"/>
      <c r="J816" s="2156"/>
      <c r="K816" s="682"/>
      <c r="L816" s="682"/>
    </row>
    <row r="817">
      <c r="A817" s="682"/>
      <c r="B817" s="2155"/>
      <c r="C817" s="2156"/>
      <c r="D817" s="2155"/>
      <c r="E817" s="682"/>
      <c r="F817" s="682"/>
      <c r="G817" s="2156"/>
      <c r="H817" s="682"/>
      <c r="I817" s="682"/>
      <c r="J817" s="2156"/>
      <c r="K817" s="682"/>
      <c r="L817" s="682"/>
    </row>
    <row r="818">
      <c r="A818" s="682"/>
      <c r="B818" s="2155"/>
      <c r="C818" s="2156"/>
      <c r="D818" s="2155"/>
      <c r="E818" s="682"/>
      <c r="F818" s="682"/>
      <c r="G818" s="2156"/>
      <c r="H818" s="682"/>
      <c r="I818" s="682"/>
      <c r="J818" s="2156"/>
      <c r="K818" s="682"/>
      <c r="L818" s="682"/>
    </row>
    <row r="819">
      <c r="A819" s="682"/>
      <c r="B819" s="2155"/>
      <c r="C819" s="2156"/>
      <c r="D819" s="2155"/>
      <c r="E819" s="682"/>
      <c r="F819" s="682"/>
      <c r="G819" s="2156"/>
      <c r="H819" s="682"/>
      <c r="I819" s="682"/>
      <c r="J819" s="2156"/>
      <c r="K819" s="682"/>
      <c r="L819" s="682"/>
    </row>
    <row r="820">
      <c r="A820" s="682"/>
      <c r="B820" s="2155"/>
      <c r="C820" s="2156"/>
      <c r="D820" s="2155"/>
      <c r="E820" s="682"/>
      <c r="F820" s="682"/>
      <c r="G820" s="2156"/>
      <c r="H820" s="682"/>
      <c r="I820" s="682"/>
      <c r="J820" s="2156"/>
      <c r="K820" s="682"/>
      <c r="L820" s="682"/>
    </row>
    <row r="821">
      <c r="A821" s="682"/>
      <c r="B821" s="2155"/>
      <c r="C821" s="2156"/>
      <c r="D821" s="2155"/>
      <c r="E821" s="682"/>
      <c r="F821" s="682"/>
      <c r="G821" s="2156"/>
      <c r="H821" s="682"/>
      <c r="I821" s="682"/>
      <c r="J821" s="2156"/>
      <c r="K821" s="682"/>
      <c r="L821" s="682"/>
    </row>
    <row r="822">
      <c r="A822" s="682"/>
      <c r="B822" s="2155"/>
      <c r="C822" s="2156"/>
      <c r="D822" s="2155"/>
      <c r="E822" s="682"/>
      <c r="F822" s="682"/>
      <c r="G822" s="2156"/>
      <c r="H822" s="682"/>
      <c r="I822" s="682"/>
      <c r="J822" s="2156"/>
      <c r="K822" s="682"/>
      <c r="L822" s="682"/>
    </row>
    <row r="823">
      <c r="A823" s="682"/>
      <c r="B823" s="2155"/>
      <c r="C823" s="2156"/>
      <c r="D823" s="2155"/>
      <c r="E823" s="682"/>
      <c r="F823" s="682"/>
      <c r="G823" s="2156"/>
      <c r="H823" s="682"/>
      <c r="I823" s="682"/>
      <c r="J823" s="2156"/>
      <c r="K823" s="682"/>
      <c r="L823" s="682"/>
    </row>
    <row r="824">
      <c r="A824" s="682"/>
      <c r="B824" s="2155"/>
      <c r="C824" s="2156"/>
      <c r="D824" s="2155"/>
      <c r="E824" s="682"/>
      <c r="F824" s="682"/>
      <c r="G824" s="2156"/>
      <c r="H824" s="682"/>
      <c r="I824" s="682"/>
      <c r="J824" s="2156"/>
      <c r="K824" s="682"/>
      <c r="L824" s="682"/>
    </row>
    <row r="825">
      <c r="A825" s="682"/>
      <c r="B825" s="2155"/>
      <c r="C825" s="2156"/>
      <c r="D825" s="2155"/>
      <c r="E825" s="682"/>
      <c r="F825" s="682"/>
      <c r="G825" s="2156"/>
      <c r="H825" s="682"/>
      <c r="I825" s="682"/>
      <c r="J825" s="2156"/>
      <c r="K825" s="682"/>
      <c r="L825" s="682"/>
    </row>
    <row r="826">
      <c r="A826" s="682"/>
      <c r="B826" s="2155"/>
      <c r="C826" s="2156"/>
      <c r="D826" s="2155"/>
      <c r="E826" s="682"/>
      <c r="F826" s="682"/>
      <c r="G826" s="2156"/>
      <c r="H826" s="682"/>
      <c r="I826" s="682"/>
      <c r="J826" s="2156"/>
      <c r="K826" s="682"/>
      <c r="L826" s="682"/>
    </row>
    <row r="827">
      <c r="A827" s="682"/>
      <c r="B827" s="2155"/>
      <c r="C827" s="2156"/>
      <c r="D827" s="2155"/>
      <c r="E827" s="682"/>
      <c r="F827" s="682"/>
      <c r="G827" s="2156"/>
      <c r="H827" s="682"/>
      <c r="I827" s="682"/>
      <c r="J827" s="2156"/>
      <c r="K827" s="682"/>
      <c r="L827" s="682"/>
    </row>
    <row r="828">
      <c r="A828" s="682"/>
      <c r="B828" s="2155"/>
      <c r="C828" s="2156"/>
      <c r="D828" s="2155"/>
      <c r="E828" s="682"/>
      <c r="F828" s="682"/>
      <c r="G828" s="2156"/>
      <c r="H828" s="682"/>
      <c r="I828" s="682"/>
      <c r="J828" s="2156"/>
      <c r="K828" s="682"/>
      <c r="L828" s="682"/>
    </row>
    <row r="829">
      <c r="A829" s="682"/>
      <c r="B829" s="2155"/>
      <c r="C829" s="2156"/>
      <c r="D829" s="2155"/>
      <c r="E829" s="682"/>
      <c r="F829" s="682"/>
      <c r="G829" s="2156"/>
      <c r="H829" s="682"/>
      <c r="I829" s="682"/>
      <c r="J829" s="2156"/>
      <c r="K829" s="682"/>
      <c r="L829" s="682"/>
    </row>
    <row r="830">
      <c r="A830" s="682"/>
      <c r="B830" s="2155"/>
      <c r="C830" s="2156"/>
      <c r="D830" s="2155"/>
      <c r="E830" s="682"/>
      <c r="F830" s="682"/>
      <c r="G830" s="2156"/>
      <c r="H830" s="682"/>
      <c r="I830" s="682"/>
      <c r="J830" s="2156"/>
      <c r="K830" s="682"/>
      <c r="L830" s="682"/>
    </row>
    <row r="831">
      <c r="A831" s="682"/>
      <c r="B831" s="2155"/>
      <c r="C831" s="2156"/>
      <c r="D831" s="2155"/>
      <c r="E831" s="682"/>
      <c r="F831" s="682"/>
      <c r="G831" s="2156"/>
      <c r="H831" s="682"/>
      <c r="I831" s="682"/>
      <c r="J831" s="2156"/>
      <c r="K831" s="682"/>
      <c r="L831" s="682"/>
    </row>
    <row r="832">
      <c r="A832" s="682"/>
      <c r="B832" s="2155"/>
      <c r="C832" s="2156"/>
      <c r="D832" s="2155"/>
      <c r="E832" s="682"/>
      <c r="F832" s="682"/>
      <c r="G832" s="2156"/>
      <c r="H832" s="682"/>
      <c r="I832" s="682"/>
      <c r="J832" s="2156"/>
      <c r="K832" s="682"/>
      <c r="L832" s="682"/>
    </row>
    <row r="833">
      <c r="A833" s="682"/>
      <c r="B833" s="2155"/>
      <c r="C833" s="2156"/>
      <c r="D833" s="2155"/>
      <c r="E833" s="682"/>
      <c r="F833" s="682"/>
      <c r="G833" s="2156"/>
      <c r="H833" s="682"/>
      <c r="I833" s="682"/>
      <c r="J833" s="2156"/>
      <c r="K833" s="682"/>
      <c r="L833" s="682"/>
    </row>
    <row r="834">
      <c r="A834" s="682"/>
      <c r="B834" s="2155"/>
      <c r="C834" s="2156"/>
      <c r="D834" s="2155"/>
      <c r="E834" s="682"/>
      <c r="F834" s="682"/>
      <c r="G834" s="2156"/>
      <c r="H834" s="682"/>
      <c r="I834" s="682"/>
      <c r="J834" s="2156"/>
      <c r="K834" s="682"/>
      <c r="L834" s="682"/>
    </row>
    <row r="835">
      <c r="A835" s="682"/>
      <c r="B835" s="2155"/>
      <c r="C835" s="2156"/>
      <c r="D835" s="2155"/>
      <c r="E835" s="682"/>
      <c r="F835" s="682"/>
      <c r="G835" s="2156"/>
      <c r="H835" s="682"/>
      <c r="I835" s="682"/>
      <c r="J835" s="2156"/>
      <c r="K835" s="682"/>
      <c r="L835" s="682"/>
    </row>
    <row r="836">
      <c r="A836" s="682"/>
      <c r="B836" s="2155"/>
      <c r="C836" s="2156"/>
      <c r="D836" s="2155"/>
      <c r="E836" s="682"/>
      <c r="F836" s="682"/>
      <c r="G836" s="2156"/>
      <c r="H836" s="682"/>
      <c r="I836" s="682"/>
      <c r="J836" s="2156"/>
      <c r="K836" s="682"/>
      <c r="L836" s="682"/>
    </row>
    <row r="837">
      <c r="A837" s="682"/>
      <c r="B837" s="2155"/>
      <c r="C837" s="2156"/>
      <c r="D837" s="2155"/>
      <c r="E837" s="682"/>
      <c r="F837" s="682"/>
      <c r="G837" s="2156"/>
      <c r="H837" s="682"/>
      <c r="I837" s="682"/>
      <c r="J837" s="2156"/>
      <c r="K837" s="682"/>
      <c r="L837" s="682"/>
    </row>
    <row r="838">
      <c r="A838" s="682"/>
      <c r="B838" s="2155"/>
      <c r="C838" s="2156"/>
      <c r="D838" s="2155"/>
      <c r="E838" s="682"/>
      <c r="F838" s="682"/>
      <c r="G838" s="2156"/>
      <c r="H838" s="682"/>
      <c r="I838" s="682"/>
      <c r="J838" s="2156"/>
      <c r="K838" s="682"/>
      <c r="L838" s="682"/>
    </row>
    <row r="839">
      <c r="A839" s="682"/>
      <c r="B839" s="2155"/>
      <c r="C839" s="2156"/>
      <c r="D839" s="2155"/>
      <c r="E839" s="682"/>
      <c r="F839" s="682"/>
      <c r="G839" s="2156"/>
      <c r="H839" s="682"/>
      <c r="I839" s="682"/>
      <c r="J839" s="2156"/>
      <c r="K839" s="682"/>
      <c r="L839" s="682"/>
    </row>
    <row r="840">
      <c r="A840" s="682"/>
      <c r="B840" s="2155"/>
      <c r="C840" s="2156"/>
      <c r="D840" s="2155"/>
      <c r="E840" s="682"/>
      <c r="F840" s="682"/>
      <c r="G840" s="2156"/>
      <c r="H840" s="682"/>
      <c r="I840" s="682"/>
      <c r="J840" s="2156"/>
      <c r="K840" s="682"/>
      <c r="L840" s="682"/>
    </row>
    <row r="841">
      <c r="A841" s="682"/>
      <c r="B841" s="2155"/>
      <c r="C841" s="2156"/>
      <c r="D841" s="2155"/>
      <c r="E841" s="682"/>
      <c r="F841" s="682"/>
      <c r="G841" s="2156"/>
      <c r="H841" s="682"/>
      <c r="I841" s="682"/>
      <c r="J841" s="2156"/>
      <c r="K841" s="682"/>
      <c r="L841" s="682"/>
    </row>
    <row r="842">
      <c r="A842" s="682"/>
      <c r="B842" s="2155"/>
      <c r="C842" s="2156"/>
      <c r="D842" s="2155"/>
      <c r="E842" s="682"/>
      <c r="F842" s="682"/>
      <c r="G842" s="2156"/>
      <c r="H842" s="682"/>
      <c r="I842" s="682"/>
      <c r="J842" s="2156"/>
      <c r="K842" s="682"/>
      <c r="L842" s="682"/>
    </row>
    <row r="843">
      <c r="A843" s="682"/>
      <c r="B843" s="2155"/>
      <c r="C843" s="2156"/>
      <c r="D843" s="2155"/>
      <c r="E843" s="682"/>
      <c r="F843" s="682"/>
      <c r="G843" s="2156"/>
      <c r="H843" s="682"/>
      <c r="I843" s="682"/>
      <c r="J843" s="2156"/>
      <c r="K843" s="682"/>
      <c r="L843" s="682"/>
    </row>
    <row r="844">
      <c r="A844" s="682"/>
      <c r="B844" s="2155"/>
      <c r="C844" s="2156"/>
      <c r="D844" s="2155"/>
      <c r="E844" s="682"/>
      <c r="F844" s="682"/>
      <c r="G844" s="2156"/>
      <c r="H844" s="682"/>
      <c r="I844" s="682"/>
      <c r="J844" s="2156"/>
      <c r="K844" s="682"/>
      <c r="L844" s="682"/>
    </row>
    <row r="845">
      <c r="A845" s="682"/>
      <c r="B845" s="2155"/>
      <c r="C845" s="2156"/>
      <c r="D845" s="2155"/>
      <c r="E845" s="682"/>
      <c r="F845" s="682"/>
      <c r="G845" s="2156"/>
      <c r="H845" s="682"/>
      <c r="I845" s="682"/>
      <c r="J845" s="2156"/>
      <c r="K845" s="682"/>
      <c r="L845" s="682"/>
    </row>
    <row r="846">
      <c r="A846" s="682"/>
      <c r="B846" s="2155"/>
      <c r="C846" s="2156"/>
      <c r="D846" s="2155"/>
      <c r="E846" s="682"/>
      <c r="F846" s="682"/>
      <c r="G846" s="2156"/>
      <c r="H846" s="682"/>
      <c r="I846" s="682"/>
      <c r="J846" s="2156"/>
      <c r="K846" s="682"/>
      <c r="L846" s="682"/>
    </row>
    <row r="847">
      <c r="A847" s="682"/>
      <c r="B847" s="2155"/>
      <c r="C847" s="2156"/>
      <c r="D847" s="2155"/>
      <c r="E847" s="682"/>
      <c r="F847" s="682"/>
      <c r="G847" s="2156"/>
      <c r="H847" s="682"/>
      <c r="I847" s="682"/>
      <c r="J847" s="2156"/>
      <c r="K847" s="682"/>
      <c r="L847" s="682"/>
    </row>
    <row r="848">
      <c r="A848" s="682"/>
      <c r="B848" s="2155"/>
      <c r="C848" s="2156"/>
      <c r="D848" s="2155"/>
      <c r="E848" s="682"/>
      <c r="F848" s="682"/>
      <c r="G848" s="2156"/>
      <c r="H848" s="682"/>
      <c r="I848" s="682"/>
      <c r="J848" s="2156"/>
      <c r="K848" s="682"/>
      <c r="L848" s="682"/>
    </row>
    <row r="849">
      <c r="A849" s="682"/>
      <c r="B849" s="2155"/>
      <c r="C849" s="2156"/>
      <c r="D849" s="2155"/>
      <c r="E849" s="682"/>
      <c r="F849" s="682"/>
      <c r="G849" s="2156"/>
      <c r="H849" s="682"/>
      <c r="I849" s="682"/>
      <c r="J849" s="2156"/>
      <c r="K849" s="682"/>
      <c r="L849" s="682"/>
    </row>
    <row r="850">
      <c r="A850" s="682"/>
      <c r="B850" s="2155"/>
      <c r="C850" s="2156"/>
      <c r="D850" s="2155"/>
      <c r="E850" s="682"/>
      <c r="F850" s="682"/>
      <c r="G850" s="2156"/>
      <c r="H850" s="682"/>
      <c r="I850" s="682"/>
      <c r="J850" s="2156"/>
      <c r="K850" s="682"/>
      <c r="L850" s="682"/>
    </row>
    <row r="851">
      <c r="A851" s="682"/>
      <c r="B851" s="2155"/>
      <c r="C851" s="2156"/>
      <c r="D851" s="2155"/>
      <c r="E851" s="682"/>
      <c r="F851" s="682"/>
      <c r="G851" s="2156"/>
      <c r="H851" s="682"/>
      <c r="I851" s="682"/>
      <c r="J851" s="2156"/>
      <c r="K851" s="682"/>
      <c r="L851" s="682"/>
    </row>
    <row r="852">
      <c r="A852" s="682"/>
      <c r="B852" s="2155"/>
      <c r="C852" s="2156"/>
      <c r="D852" s="2155"/>
      <c r="E852" s="682"/>
      <c r="F852" s="682"/>
      <c r="G852" s="2156"/>
      <c r="H852" s="682"/>
      <c r="I852" s="682"/>
      <c r="J852" s="2156"/>
      <c r="K852" s="682"/>
      <c r="L852" s="682"/>
    </row>
    <row r="853">
      <c r="A853" s="682"/>
      <c r="B853" s="2155"/>
      <c r="C853" s="2156"/>
      <c r="D853" s="2155"/>
      <c r="E853" s="682"/>
      <c r="F853" s="682"/>
      <c r="G853" s="2156"/>
      <c r="H853" s="682"/>
      <c r="I853" s="682"/>
      <c r="J853" s="2156"/>
      <c r="K853" s="682"/>
      <c r="L853" s="682"/>
    </row>
    <row r="854">
      <c r="A854" s="682"/>
      <c r="B854" s="2155"/>
      <c r="C854" s="2156"/>
      <c r="D854" s="2155"/>
      <c r="E854" s="682"/>
      <c r="F854" s="682"/>
      <c r="G854" s="2156"/>
      <c r="H854" s="682"/>
      <c r="I854" s="682"/>
      <c r="J854" s="2156"/>
      <c r="K854" s="682"/>
      <c r="L854" s="682"/>
    </row>
    <row r="855">
      <c r="A855" s="682"/>
      <c r="B855" s="2155"/>
      <c r="C855" s="2156"/>
      <c r="D855" s="2155"/>
      <c r="E855" s="682"/>
      <c r="F855" s="682"/>
      <c r="G855" s="2156"/>
      <c r="H855" s="682"/>
      <c r="I855" s="682"/>
      <c r="J855" s="2156"/>
      <c r="K855" s="682"/>
      <c r="L855" s="682"/>
    </row>
    <row r="856">
      <c r="A856" s="682"/>
      <c r="B856" s="2155"/>
      <c r="C856" s="2156"/>
      <c r="D856" s="2155"/>
      <c r="E856" s="682"/>
      <c r="F856" s="682"/>
      <c r="G856" s="2156"/>
      <c r="H856" s="682"/>
      <c r="I856" s="682"/>
      <c r="J856" s="2156"/>
      <c r="K856" s="682"/>
      <c r="L856" s="682"/>
    </row>
    <row r="857">
      <c r="A857" s="682"/>
      <c r="B857" s="2155"/>
      <c r="C857" s="2156"/>
      <c r="D857" s="2155"/>
      <c r="E857" s="682"/>
      <c r="F857" s="682"/>
      <c r="G857" s="2156"/>
      <c r="H857" s="682"/>
      <c r="I857" s="682"/>
      <c r="J857" s="2156"/>
      <c r="K857" s="682"/>
      <c r="L857" s="682"/>
    </row>
    <row r="858">
      <c r="A858" s="682"/>
      <c r="B858" s="2155"/>
      <c r="C858" s="2156"/>
      <c r="D858" s="2155"/>
      <c r="E858" s="682"/>
      <c r="F858" s="682"/>
      <c r="G858" s="2156"/>
      <c r="H858" s="682"/>
      <c r="I858" s="682"/>
      <c r="J858" s="2156"/>
      <c r="K858" s="682"/>
      <c r="L858" s="682"/>
    </row>
    <row r="859">
      <c r="A859" s="682"/>
      <c r="B859" s="2155"/>
      <c r="C859" s="2156"/>
      <c r="D859" s="2155"/>
      <c r="E859" s="682"/>
      <c r="F859" s="682"/>
      <c r="G859" s="2156"/>
      <c r="H859" s="682"/>
      <c r="I859" s="682"/>
      <c r="J859" s="2156"/>
      <c r="K859" s="682"/>
      <c r="L859" s="682"/>
    </row>
    <row r="860">
      <c r="A860" s="682"/>
      <c r="B860" s="2155"/>
      <c r="C860" s="2156"/>
      <c r="D860" s="2155"/>
      <c r="E860" s="682"/>
      <c r="F860" s="682"/>
      <c r="G860" s="2156"/>
      <c r="H860" s="682"/>
      <c r="I860" s="682"/>
      <c r="J860" s="2156"/>
      <c r="K860" s="682"/>
      <c r="L860" s="682"/>
    </row>
    <row r="861">
      <c r="A861" s="682"/>
      <c r="B861" s="2155"/>
      <c r="C861" s="2156"/>
      <c r="D861" s="2155"/>
      <c r="E861" s="682"/>
      <c r="F861" s="682"/>
      <c r="G861" s="2156"/>
      <c r="H861" s="682"/>
      <c r="I861" s="682"/>
      <c r="J861" s="2156"/>
      <c r="K861" s="682"/>
      <c r="L861" s="682"/>
    </row>
    <row r="862">
      <c r="A862" s="682"/>
      <c r="B862" s="2155"/>
      <c r="C862" s="2156"/>
      <c r="D862" s="2155"/>
      <c r="E862" s="682"/>
      <c r="F862" s="682"/>
      <c r="G862" s="2156"/>
      <c r="H862" s="682"/>
      <c r="I862" s="682"/>
      <c r="J862" s="2156"/>
      <c r="K862" s="682"/>
      <c r="L862" s="682"/>
    </row>
    <row r="863">
      <c r="A863" s="682"/>
      <c r="B863" s="2155"/>
      <c r="C863" s="2156"/>
      <c r="D863" s="2155"/>
      <c r="E863" s="682"/>
      <c r="F863" s="682"/>
      <c r="G863" s="2156"/>
      <c r="H863" s="682"/>
      <c r="I863" s="682"/>
      <c r="J863" s="2156"/>
      <c r="K863" s="682"/>
      <c r="L863" s="682"/>
    </row>
    <row r="864">
      <c r="A864" s="682"/>
      <c r="B864" s="2155"/>
      <c r="C864" s="2156"/>
      <c r="D864" s="2155"/>
      <c r="E864" s="682"/>
      <c r="F864" s="682"/>
      <c r="G864" s="2156"/>
      <c r="H864" s="682"/>
      <c r="I864" s="682"/>
      <c r="J864" s="2156"/>
      <c r="K864" s="682"/>
      <c r="L864" s="682"/>
    </row>
    <row r="865">
      <c r="A865" s="682"/>
      <c r="B865" s="2155"/>
      <c r="C865" s="2156"/>
      <c r="D865" s="2155"/>
      <c r="E865" s="682"/>
      <c r="F865" s="682"/>
      <c r="G865" s="2156"/>
      <c r="H865" s="682"/>
      <c r="I865" s="682"/>
      <c r="J865" s="2156"/>
      <c r="K865" s="682"/>
      <c r="L865" s="682"/>
    </row>
    <row r="866">
      <c r="A866" s="682"/>
      <c r="B866" s="2155"/>
      <c r="C866" s="2156"/>
      <c r="D866" s="2155"/>
      <c r="E866" s="682"/>
      <c r="F866" s="682"/>
      <c r="G866" s="2156"/>
      <c r="H866" s="682"/>
      <c r="I866" s="682"/>
      <c r="J866" s="2156"/>
      <c r="K866" s="682"/>
      <c r="L866" s="682"/>
    </row>
    <row r="867">
      <c r="A867" s="682"/>
      <c r="B867" s="2155"/>
      <c r="C867" s="2156"/>
      <c r="D867" s="2155"/>
      <c r="E867" s="682"/>
      <c r="F867" s="682"/>
      <c r="G867" s="2156"/>
      <c r="H867" s="682"/>
      <c r="I867" s="682"/>
      <c r="J867" s="2156"/>
      <c r="K867" s="682"/>
      <c r="L867" s="682"/>
    </row>
    <row r="868">
      <c r="A868" s="682"/>
      <c r="B868" s="2155"/>
      <c r="C868" s="2156"/>
      <c r="D868" s="2155"/>
      <c r="E868" s="682"/>
      <c r="F868" s="682"/>
      <c r="G868" s="2156"/>
      <c r="H868" s="682"/>
      <c r="I868" s="682"/>
      <c r="J868" s="2156"/>
      <c r="K868" s="682"/>
      <c r="L868" s="682"/>
    </row>
    <row r="869">
      <c r="A869" s="682"/>
      <c r="B869" s="2155"/>
      <c r="C869" s="2156"/>
      <c r="D869" s="2155"/>
      <c r="E869" s="682"/>
      <c r="F869" s="682"/>
      <c r="G869" s="2156"/>
      <c r="H869" s="682"/>
      <c r="I869" s="682"/>
      <c r="J869" s="2156"/>
      <c r="K869" s="682"/>
      <c r="L869" s="682"/>
    </row>
    <row r="870">
      <c r="A870" s="682"/>
      <c r="B870" s="2155"/>
      <c r="C870" s="2156"/>
      <c r="D870" s="2155"/>
      <c r="E870" s="682"/>
      <c r="F870" s="682"/>
      <c r="G870" s="2156"/>
      <c r="H870" s="682"/>
      <c r="I870" s="682"/>
      <c r="J870" s="2156"/>
      <c r="K870" s="682"/>
      <c r="L870" s="682"/>
    </row>
    <row r="871">
      <c r="A871" s="682"/>
      <c r="B871" s="2155"/>
      <c r="C871" s="2156"/>
      <c r="D871" s="2155"/>
      <c r="E871" s="682"/>
      <c r="F871" s="682"/>
      <c r="G871" s="2156"/>
      <c r="H871" s="682"/>
      <c r="I871" s="682"/>
      <c r="J871" s="2156"/>
      <c r="K871" s="682"/>
      <c r="L871" s="682"/>
    </row>
    <row r="872">
      <c r="A872" s="682"/>
      <c r="B872" s="2155"/>
      <c r="C872" s="2156"/>
      <c r="D872" s="2155"/>
      <c r="E872" s="682"/>
      <c r="F872" s="682"/>
      <c r="G872" s="2156"/>
      <c r="H872" s="682"/>
      <c r="I872" s="682"/>
      <c r="J872" s="2156"/>
      <c r="K872" s="682"/>
      <c r="L872" s="682"/>
    </row>
    <row r="873">
      <c r="A873" s="682"/>
      <c r="B873" s="2155"/>
      <c r="C873" s="2156"/>
      <c r="D873" s="2155"/>
      <c r="E873" s="682"/>
      <c r="F873" s="682"/>
      <c r="G873" s="2156"/>
      <c r="H873" s="682"/>
      <c r="I873" s="682"/>
      <c r="J873" s="2156"/>
      <c r="K873" s="682"/>
      <c r="L873" s="682"/>
    </row>
    <row r="874">
      <c r="A874" s="682"/>
      <c r="B874" s="2155"/>
      <c r="C874" s="2156"/>
      <c r="D874" s="2155"/>
      <c r="E874" s="682"/>
      <c r="F874" s="682"/>
      <c r="G874" s="2156"/>
      <c r="H874" s="682"/>
      <c r="I874" s="682"/>
      <c r="J874" s="2156"/>
      <c r="K874" s="682"/>
      <c r="L874" s="682"/>
    </row>
    <row r="875">
      <c r="A875" s="682"/>
      <c r="B875" s="2155"/>
      <c r="C875" s="2156"/>
      <c r="D875" s="2155"/>
      <c r="E875" s="682"/>
      <c r="F875" s="682"/>
      <c r="G875" s="2156"/>
      <c r="H875" s="682"/>
      <c r="I875" s="682"/>
      <c r="J875" s="2156"/>
      <c r="K875" s="682"/>
      <c r="L875" s="682"/>
    </row>
    <row r="876">
      <c r="A876" s="682"/>
      <c r="B876" s="2155"/>
      <c r="C876" s="2156"/>
      <c r="D876" s="2155"/>
      <c r="E876" s="682"/>
      <c r="F876" s="682"/>
      <c r="G876" s="2156"/>
      <c r="H876" s="682"/>
      <c r="I876" s="682"/>
      <c r="J876" s="2156"/>
      <c r="K876" s="682"/>
      <c r="L876" s="682"/>
    </row>
    <row r="877">
      <c r="A877" s="682"/>
      <c r="B877" s="2155"/>
      <c r="C877" s="2156"/>
      <c r="D877" s="2155"/>
      <c r="E877" s="682"/>
      <c r="F877" s="682"/>
      <c r="G877" s="2156"/>
      <c r="H877" s="682"/>
      <c r="I877" s="682"/>
      <c r="J877" s="2156"/>
      <c r="K877" s="682"/>
      <c r="L877" s="682"/>
    </row>
    <row r="878">
      <c r="A878" s="682"/>
      <c r="B878" s="2155"/>
      <c r="C878" s="2156"/>
      <c r="D878" s="2155"/>
      <c r="E878" s="682"/>
      <c r="F878" s="682"/>
      <c r="G878" s="2156"/>
      <c r="H878" s="682"/>
      <c r="I878" s="682"/>
      <c r="J878" s="2156"/>
      <c r="K878" s="682"/>
      <c r="L878" s="682"/>
    </row>
    <row r="879">
      <c r="A879" s="682"/>
      <c r="B879" s="2155"/>
      <c r="C879" s="2156"/>
      <c r="D879" s="2155"/>
      <c r="E879" s="682"/>
      <c r="F879" s="682"/>
      <c r="G879" s="2156"/>
      <c r="H879" s="682"/>
      <c r="I879" s="682"/>
      <c r="J879" s="2156"/>
      <c r="K879" s="682"/>
      <c r="L879" s="682"/>
    </row>
    <row r="880">
      <c r="A880" s="682"/>
      <c r="B880" s="2155"/>
      <c r="C880" s="2156"/>
      <c r="D880" s="2155"/>
      <c r="E880" s="682"/>
      <c r="F880" s="682"/>
      <c r="G880" s="2156"/>
      <c r="H880" s="682"/>
      <c r="I880" s="682"/>
      <c r="J880" s="2156"/>
      <c r="K880" s="682"/>
      <c r="L880" s="682"/>
    </row>
    <row r="881">
      <c r="A881" s="682"/>
      <c r="B881" s="2155"/>
      <c r="C881" s="2156"/>
      <c r="D881" s="2155"/>
      <c r="E881" s="682"/>
      <c r="F881" s="682"/>
      <c r="G881" s="2156"/>
      <c r="H881" s="682"/>
      <c r="I881" s="682"/>
      <c r="J881" s="2156"/>
      <c r="K881" s="682"/>
      <c r="L881" s="682"/>
    </row>
    <row r="882">
      <c r="A882" s="682"/>
      <c r="B882" s="2155"/>
      <c r="C882" s="2156"/>
      <c r="D882" s="2155"/>
      <c r="E882" s="682"/>
      <c r="F882" s="682"/>
      <c r="G882" s="2156"/>
      <c r="H882" s="682"/>
      <c r="I882" s="682"/>
      <c r="J882" s="2156"/>
      <c r="K882" s="682"/>
      <c r="L882" s="682"/>
    </row>
    <row r="883">
      <c r="A883" s="682"/>
      <c r="B883" s="2155"/>
      <c r="C883" s="2156"/>
      <c r="D883" s="2155"/>
      <c r="E883" s="682"/>
      <c r="F883" s="682"/>
      <c r="G883" s="2156"/>
      <c r="H883" s="682"/>
      <c r="I883" s="682"/>
      <c r="J883" s="2156"/>
      <c r="K883" s="682"/>
      <c r="L883" s="682"/>
    </row>
    <row r="884">
      <c r="A884" s="682"/>
      <c r="B884" s="2155"/>
      <c r="C884" s="2156"/>
      <c r="D884" s="2155"/>
      <c r="E884" s="682"/>
      <c r="F884" s="682"/>
      <c r="G884" s="2156"/>
      <c r="H884" s="682"/>
      <c r="I884" s="682"/>
      <c r="J884" s="2156"/>
      <c r="K884" s="682"/>
      <c r="L884" s="682"/>
    </row>
    <row r="885">
      <c r="A885" s="682"/>
      <c r="B885" s="2155"/>
      <c r="C885" s="2156"/>
      <c r="D885" s="2155"/>
      <c r="E885" s="682"/>
      <c r="F885" s="682"/>
      <c r="G885" s="2156"/>
      <c r="H885" s="682"/>
      <c r="I885" s="682"/>
      <c r="J885" s="2156"/>
      <c r="K885" s="682"/>
      <c r="L885" s="682"/>
    </row>
    <row r="886">
      <c r="A886" s="682"/>
      <c r="B886" s="2155"/>
      <c r="C886" s="2156"/>
      <c r="D886" s="2155"/>
      <c r="E886" s="682"/>
      <c r="F886" s="682"/>
      <c r="G886" s="2156"/>
      <c r="H886" s="682"/>
      <c r="I886" s="682"/>
      <c r="J886" s="2156"/>
      <c r="K886" s="682"/>
      <c r="L886" s="682"/>
    </row>
    <row r="887">
      <c r="A887" s="682"/>
      <c r="B887" s="2155"/>
      <c r="C887" s="2156"/>
      <c r="D887" s="2155"/>
      <c r="E887" s="682"/>
      <c r="F887" s="682"/>
      <c r="G887" s="2156"/>
      <c r="H887" s="682"/>
      <c r="I887" s="682"/>
      <c r="J887" s="2156"/>
      <c r="K887" s="682"/>
      <c r="L887" s="682"/>
    </row>
    <row r="888">
      <c r="A888" s="682"/>
      <c r="B888" s="2155"/>
      <c r="C888" s="2156"/>
      <c r="D888" s="2155"/>
      <c r="E888" s="682"/>
      <c r="F888" s="682"/>
      <c r="G888" s="2156"/>
      <c r="H888" s="682"/>
      <c r="I888" s="682"/>
      <c r="J888" s="2156"/>
      <c r="K888" s="682"/>
      <c r="L888" s="682"/>
    </row>
    <row r="889">
      <c r="A889" s="682"/>
      <c r="B889" s="2155"/>
      <c r="C889" s="2156"/>
      <c r="D889" s="2155"/>
      <c r="E889" s="682"/>
      <c r="F889" s="682"/>
      <c r="G889" s="2156"/>
      <c r="H889" s="682"/>
      <c r="I889" s="682"/>
      <c r="J889" s="2156"/>
      <c r="K889" s="682"/>
      <c r="L889" s="682"/>
    </row>
    <row r="890">
      <c r="A890" s="682"/>
      <c r="B890" s="2155"/>
      <c r="C890" s="2156"/>
      <c r="D890" s="2155"/>
      <c r="E890" s="682"/>
      <c r="F890" s="682"/>
      <c r="G890" s="2156"/>
      <c r="H890" s="682"/>
      <c r="I890" s="682"/>
      <c r="J890" s="2156"/>
      <c r="K890" s="682"/>
      <c r="L890" s="682"/>
    </row>
    <row r="891">
      <c r="A891" s="682"/>
      <c r="B891" s="2155"/>
      <c r="C891" s="2156"/>
      <c r="D891" s="2155"/>
      <c r="E891" s="682"/>
      <c r="F891" s="682"/>
      <c r="G891" s="2156"/>
      <c r="H891" s="682"/>
      <c r="I891" s="682"/>
      <c r="J891" s="2156"/>
      <c r="K891" s="682"/>
      <c r="L891" s="682"/>
    </row>
    <row r="892">
      <c r="A892" s="682"/>
      <c r="B892" s="2155"/>
      <c r="C892" s="2156"/>
      <c r="D892" s="2155"/>
      <c r="E892" s="682"/>
      <c r="F892" s="682"/>
      <c r="G892" s="2156"/>
      <c r="H892" s="682"/>
      <c r="I892" s="682"/>
      <c r="J892" s="2156"/>
      <c r="K892" s="682"/>
      <c r="L892" s="682"/>
    </row>
    <row r="893">
      <c r="A893" s="682"/>
      <c r="B893" s="2155"/>
      <c r="C893" s="2156"/>
      <c r="D893" s="2155"/>
      <c r="E893" s="682"/>
      <c r="F893" s="682"/>
      <c r="G893" s="2156"/>
      <c r="H893" s="682"/>
      <c r="I893" s="682"/>
      <c r="J893" s="2156"/>
      <c r="K893" s="682"/>
      <c r="L893" s="682"/>
    </row>
    <row r="894">
      <c r="A894" s="682"/>
      <c r="B894" s="2155"/>
      <c r="C894" s="2156"/>
      <c r="D894" s="2155"/>
      <c r="E894" s="682"/>
      <c r="F894" s="682"/>
      <c r="G894" s="2156"/>
      <c r="H894" s="682"/>
      <c r="I894" s="682"/>
      <c r="J894" s="2156"/>
      <c r="K894" s="682"/>
      <c r="L894" s="682"/>
    </row>
    <row r="895">
      <c r="A895" s="682"/>
      <c r="B895" s="2155"/>
      <c r="C895" s="2156"/>
      <c r="D895" s="2155"/>
      <c r="E895" s="682"/>
      <c r="F895" s="682"/>
      <c r="G895" s="2156"/>
      <c r="H895" s="682"/>
      <c r="I895" s="682"/>
      <c r="J895" s="2156"/>
      <c r="K895" s="682"/>
      <c r="L895" s="682"/>
    </row>
    <row r="896">
      <c r="A896" s="682"/>
      <c r="B896" s="2155"/>
      <c r="C896" s="2156"/>
      <c r="D896" s="2155"/>
      <c r="E896" s="682"/>
      <c r="F896" s="682"/>
      <c r="G896" s="2156"/>
      <c r="H896" s="682"/>
      <c r="I896" s="682"/>
      <c r="J896" s="2156"/>
      <c r="K896" s="682"/>
      <c r="L896" s="682"/>
    </row>
    <row r="897">
      <c r="A897" s="682"/>
      <c r="B897" s="2155"/>
      <c r="C897" s="2156"/>
      <c r="D897" s="2155"/>
      <c r="E897" s="682"/>
      <c r="F897" s="682"/>
      <c r="G897" s="2156"/>
      <c r="H897" s="682"/>
      <c r="I897" s="682"/>
      <c r="J897" s="2156"/>
      <c r="K897" s="682"/>
      <c r="L897" s="682"/>
    </row>
    <row r="898">
      <c r="A898" s="682"/>
      <c r="B898" s="2155"/>
      <c r="C898" s="2156"/>
      <c r="D898" s="2155"/>
      <c r="E898" s="682"/>
      <c r="F898" s="682"/>
      <c r="G898" s="2156"/>
      <c r="H898" s="682"/>
      <c r="I898" s="682"/>
      <c r="J898" s="2156"/>
      <c r="K898" s="682"/>
      <c r="L898" s="682"/>
    </row>
    <row r="899">
      <c r="A899" s="682"/>
      <c r="B899" s="2155"/>
      <c r="C899" s="2156"/>
      <c r="D899" s="2155"/>
      <c r="E899" s="682"/>
      <c r="F899" s="682"/>
      <c r="G899" s="2156"/>
      <c r="H899" s="682"/>
      <c r="I899" s="682"/>
      <c r="J899" s="2156"/>
      <c r="K899" s="682"/>
      <c r="L899" s="682"/>
    </row>
    <row r="900">
      <c r="A900" s="682"/>
      <c r="B900" s="2155"/>
      <c r="C900" s="2156"/>
      <c r="D900" s="2155"/>
      <c r="E900" s="682"/>
      <c r="F900" s="682"/>
      <c r="G900" s="2156"/>
      <c r="H900" s="682"/>
      <c r="I900" s="682"/>
      <c r="J900" s="2156"/>
      <c r="K900" s="682"/>
      <c r="L900" s="682"/>
    </row>
    <row r="901">
      <c r="A901" s="682"/>
      <c r="B901" s="2155"/>
      <c r="C901" s="2156"/>
      <c r="D901" s="2155"/>
      <c r="E901" s="682"/>
      <c r="F901" s="682"/>
      <c r="G901" s="2156"/>
      <c r="H901" s="682"/>
      <c r="I901" s="682"/>
      <c r="J901" s="2156"/>
      <c r="K901" s="682"/>
      <c r="L901" s="682"/>
    </row>
    <row r="902">
      <c r="A902" s="682"/>
      <c r="B902" s="2155"/>
      <c r="C902" s="2156"/>
      <c r="D902" s="2155"/>
      <c r="E902" s="682"/>
      <c r="F902" s="682"/>
      <c r="G902" s="2156"/>
      <c r="H902" s="682"/>
      <c r="I902" s="682"/>
      <c r="J902" s="2156"/>
      <c r="K902" s="682"/>
      <c r="L902" s="682"/>
    </row>
    <row r="903">
      <c r="A903" s="682"/>
      <c r="B903" s="2155"/>
      <c r="C903" s="2156"/>
      <c r="D903" s="2155"/>
      <c r="E903" s="682"/>
      <c r="F903" s="682"/>
      <c r="G903" s="2156"/>
      <c r="H903" s="682"/>
      <c r="I903" s="682"/>
      <c r="J903" s="2156"/>
      <c r="K903" s="682"/>
      <c r="L903" s="682"/>
    </row>
    <row r="904">
      <c r="A904" s="682"/>
      <c r="B904" s="2155"/>
      <c r="C904" s="2156"/>
      <c r="D904" s="2155"/>
      <c r="E904" s="682"/>
      <c r="F904" s="682"/>
      <c r="G904" s="2156"/>
      <c r="H904" s="682"/>
      <c r="I904" s="682"/>
      <c r="J904" s="2156"/>
      <c r="K904" s="682"/>
      <c r="L904" s="682"/>
    </row>
    <row r="905">
      <c r="A905" s="682"/>
      <c r="B905" s="2155"/>
      <c r="C905" s="2156"/>
      <c r="D905" s="2155"/>
      <c r="E905" s="682"/>
      <c r="F905" s="682"/>
      <c r="G905" s="2156"/>
      <c r="H905" s="682"/>
      <c r="I905" s="682"/>
      <c r="J905" s="2156"/>
      <c r="K905" s="682"/>
      <c r="L905" s="682"/>
    </row>
    <row r="906">
      <c r="A906" s="682"/>
      <c r="B906" s="2155"/>
      <c r="C906" s="2156"/>
      <c r="D906" s="2155"/>
      <c r="E906" s="682"/>
      <c r="F906" s="682"/>
      <c r="G906" s="2156"/>
      <c r="H906" s="682"/>
      <c r="I906" s="682"/>
      <c r="J906" s="2156"/>
      <c r="K906" s="682"/>
      <c r="L906" s="682"/>
    </row>
    <row r="907">
      <c r="A907" s="682"/>
      <c r="B907" s="2155"/>
      <c r="C907" s="2156"/>
      <c r="D907" s="2155"/>
      <c r="E907" s="682"/>
      <c r="F907" s="682"/>
      <c r="G907" s="2156"/>
      <c r="H907" s="682"/>
      <c r="I907" s="682"/>
      <c r="J907" s="2156"/>
      <c r="K907" s="682"/>
      <c r="L907" s="682"/>
    </row>
    <row r="908">
      <c r="A908" s="682"/>
      <c r="B908" s="2155"/>
      <c r="C908" s="2156"/>
      <c r="D908" s="2155"/>
      <c r="E908" s="682"/>
      <c r="F908" s="682"/>
      <c r="G908" s="2156"/>
      <c r="H908" s="682"/>
      <c r="I908" s="682"/>
      <c r="J908" s="2156"/>
      <c r="K908" s="682"/>
      <c r="L908" s="682"/>
    </row>
    <row r="909">
      <c r="A909" s="682"/>
      <c r="B909" s="2155"/>
      <c r="C909" s="2156"/>
      <c r="D909" s="2155"/>
      <c r="E909" s="682"/>
      <c r="F909" s="682"/>
      <c r="G909" s="2156"/>
      <c r="H909" s="682"/>
      <c r="I909" s="682"/>
      <c r="J909" s="2156"/>
      <c r="K909" s="682"/>
      <c r="L909" s="682"/>
    </row>
    <row r="910">
      <c r="A910" s="682"/>
      <c r="B910" s="2155"/>
      <c r="C910" s="2156"/>
      <c r="D910" s="2155"/>
      <c r="E910" s="682"/>
      <c r="F910" s="682"/>
      <c r="G910" s="2156"/>
      <c r="H910" s="682"/>
      <c r="I910" s="682"/>
      <c r="J910" s="2156"/>
      <c r="K910" s="682"/>
      <c r="L910" s="682"/>
    </row>
    <row r="911">
      <c r="A911" s="682"/>
      <c r="B911" s="2155"/>
      <c r="C911" s="2156"/>
      <c r="D911" s="2155"/>
      <c r="E911" s="682"/>
      <c r="F911" s="682"/>
      <c r="G911" s="2156"/>
      <c r="H911" s="682"/>
      <c r="I911" s="682"/>
      <c r="J911" s="2156"/>
      <c r="K911" s="682"/>
      <c r="L911" s="682"/>
    </row>
    <row r="912">
      <c r="A912" s="682"/>
      <c r="B912" s="2155"/>
      <c r="C912" s="2156"/>
      <c r="D912" s="2155"/>
      <c r="E912" s="682"/>
      <c r="F912" s="682"/>
      <c r="G912" s="2156"/>
      <c r="H912" s="682"/>
      <c r="I912" s="682"/>
      <c r="J912" s="2156"/>
      <c r="K912" s="682"/>
      <c r="L912" s="682"/>
    </row>
    <row r="913">
      <c r="A913" s="682"/>
      <c r="B913" s="2155"/>
      <c r="C913" s="2156"/>
      <c r="D913" s="2155"/>
      <c r="E913" s="682"/>
      <c r="F913" s="682"/>
      <c r="G913" s="2156"/>
      <c r="H913" s="682"/>
      <c r="I913" s="682"/>
      <c r="J913" s="2156"/>
      <c r="K913" s="682"/>
      <c r="L913" s="682"/>
    </row>
    <row r="914">
      <c r="A914" s="682"/>
      <c r="B914" s="2155"/>
      <c r="C914" s="2156"/>
      <c r="D914" s="2155"/>
      <c r="E914" s="682"/>
      <c r="F914" s="682"/>
      <c r="G914" s="2156"/>
      <c r="H914" s="682"/>
      <c r="I914" s="682"/>
      <c r="J914" s="2156"/>
      <c r="K914" s="682"/>
      <c r="L914" s="682"/>
    </row>
    <row r="915">
      <c r="A915" s="682"/>
      <c r="B915" s="2155"/>
      <c r="C915" s="2156"/>
      <c r="D915" s="2155"/>
      <c r="E915" s="682"/>
      <c r="F915" s="682"/>
      <c r="G915" s="2156"/>
      <c r="H915" s="682"/>
      <c r="I915" s="682"/>
      <c r="J915" s="2156"/>
      <c r="K915" s="682"/>
      <c r="L915" s="682"/>
    </row>
    <row r="916">
      <c r="A916" s="682"/>
      <c r="B916" s="2155"/>
      <c r="C916" s="2156"/>
      <c r="D916" s="2155"/>
      <c r="E916" s="682"/>
      <c r="F916" s="682"/>
      <c r="G916" s="2156"/>
      <c r="H916" s="682"/>
      <c r="I916" s="682"/>
      <c r="J916" s="2156"/>
      <c r="K916" s="682"/>
      <c r="L916" s="682"/>
    </row>
    <row r="917">
      <c r="A917" s="682"/>
      <c r="B917" s="2155"/>
      <c r="C917" s="2156"/>
      <c r="D917" s="2155"/>
      <c r="E917" s="682"/>
      <c r="F917" s="682"/>
      <c r="G917" s="2156"/>
      <c r="H917" s="682"/>
      <c r="I917" s="682"/>
      <c r="J917" s="2156"/>
      <c r="K917" s="682"/>
      <c r="L917" s="682"/>
    </row>
    <row r="918">
      <c r="A918" s="682"/>
      <c r="B918" s="2155"/>
      <c r="C918" s="2156"/>
      <c r="D918" s="2155"/>
      <c r="E918" s="682"/>
      <c r="F918" s="682"/>
      <c r="G918" s="2156"/>
      <c r="H918" s="682"/>
      <c r="I918" s="682"/>
      <c r="J918" s="2156"/>
      <c r="K918" s="682"/>
      <c r="L918" s="682"/>
    </row>
    <row r="919">
      <c r="A919" s="682"/>
      <c r="B919" s="2155"/>
      <c r="C919" s="2156"/>
      <c r="D919" s="2155"/>
      <c r="E919" s="682"/>
      <c r="F919" s="682"/>
      <c r="G919" s="2156"/>
      <c r="H919" s="682"/>
      <c r="I919" s="682"/>
      <c r="J919" s="2156"/>
      <c r="K919" s="682"/>
      <c r="L919" s="682"/>
    </row>
    <row r="920">
      <c r="A920" s="682"/>
      <c r="B920" s="2155"/>
      <c r="C920" s="2156"/>
      <c r="D920" s="2155"/>
      <c r="E920" s="682"/>
      <c r="F920" s="682"/>
      <c r="G920" s="2156"/>
      <c r="H920" s="682"/>
      <c r="I920" s="682"/>
      <c r="J920" s="2156"/>
      <c r="K920" s="682"/>
      <c r="L920" s="682"/>
    </row>
    <row r="921">
      <c r="A921" s="682"/>
      <c r="B921" s="2155"/>
      <c r="C921" s="2156"/>
      <c r="D921" s="2155"/>
      <c r="E921" s="682"/>
      <c r="F921" s="682"/>
      <c r="G921" s="2156"/>
      <c r="H921" s="682"/>
      <c r="I921" s="682"/>
      <c r="J921" s="2156"/>
      <c r="K921" s="682"/>
      <c r="L921" s="682"/>
    </row>
    <row r="922">
      <c r="A922" s="682"/>
      <c r="B922" s="2155"/>
      <c r="C922" s="2156"/>
      <c r="D922" s="2155"/>
      <c r="E922" s="682"/>
      <c r="F922" s="682"/>
      <c r="G922" s="2156"/>
      <c r="H922" s="682"/>
      <c r="I922" s="682"/>
      <c r="J922" s="2156"/>
      <c r="K922" s="682"/>
      <c r="L922" s="682"/>
    </row>
    <row r="923">
      <c r="A923" s="682"/>
      <c r="B923" s="2155"/>
      <c r="C923" s="2156"/>
      <c r="D923" s="2155"/>
      <c r="E923" s="682"/>
      <c r="F923" s="682"/>
      <c r="G923" s="2156"/>
      <c r="H923" s="682"/>
      <c r="I923" s="682"/>
      <c r="J923" s="2156"/>
      <c r="K923" s="682"/>
      <c r="L923" s="682"/>
    </row>
    <row r="924">
      <c r="A924" s="682"/>
      <c r="B924" s="2155"/>
      <c r="C924" s="2156"/>
      <c r="D924" s="2155"/>
      <c r="E924" s="682"/>
      <c r="F924" s="682"/>
      <c r="G924" s="2156"/>
      <c r="H924" s="682"/>
      <c r="I924" s="682"/>
      <c r="J924" s="2156"/>
      <c r="K924" s="682"/>
      <c r="L924" s="682"/>
    </row>
    <row r="925">
      <c r="A925" s="682"/>
      <c r="B925" s="2155"/>
      <c r="C925" s="2156"/>
      <c r="D925" s="2155"/>
      <c r="E925" s="682"/>
      <c r="F925" s="682"/>
      <c r="G925" s="2156"/>
      <c r="H925" s="682"/>
      <c r="I925" s="682"/>
      <c r="J925" s="2156"/>
      <c r="K925" s="682"/>
      <c r="L925" s="682"/>
    </row>
    <row r="926">
      <c r="A926" s="682"/>
      <c r="B926" s="2155"/>
      <c r="C926" s="2156"/>
      <c r="D926" s="2155"/>
      <c r="E926" s="682"/>
      <c r="F926" s="682"/>
      <c r="G926" s="2156"/>
      <c r="H926" s="682"/>
      <c r="I926" s="682"/>
      <c r="J926" s="2156"/>
      <c r="K926" s="682"/>
      <c r="L926" s="682"/>
    </row>
    <row r="927">
      <c r="A927" s="682"/>
      <c r="B927" s="2155"/>
      <c r="C927" s="2156"/>
      <c r="D927" s="2155"/>
      <c r="E927" s="682"/>
      <c r="F927" s="682"/>
      <c r="G927" s="2156"/>
      <c r="H927" s="682"/>
      <c r="I927" s="682"/>
      <c r="J927" s="2156"/>
      <c r="K927" s="682"/>
      <c r="L927" s="682"/>
    </row>
    <row r="928">
      <c r="A928" s="682"/>
      <c r="B928" s="2155"/>
      <c r="C928" s="2156"/>
      <c r="D928" s="2155"/>
      <c r="E928" s="682"/>
      <c r="F928" s="682"/>
      <c r="G928" s="2156"/>
      <c r="H928" s="682"/>
      <c r="I928" s="682"/>
      <c r="J928" s="2156"/>
      <c r="K928" s="682"/>
      <c r="L928" s="682"/>
    </row>
    <row r="929">
      <c r="A929" s="682"/>
      <c r="B929" s="2155"/>
      <c r="C929" s="2156"/>
      <c r="D929" s="2155"/>
      <c r="E929" s="682"/>
      <c r="F929" s="682"/>
      <c r="G929" s="2156"/>
      <c r="H929" s="682"/>
      <c r="I929" s="682"/>
      <c r="J929" s="2156"/>
      <c r="K929" s="682"/>
      <c r="L929" s="682"/>
    </row>
    <row r="930">
      <c r="A930" s="682"/>
      <c r="B930" s="2155"/>
      <c r="C930" s="2156"/>
      <c r="D930" s="2155"/>
      <c r="E930" s="682"/>
      <c r="F930" s="682"/>
      <c r="G930" s="2156"/>
      <c r="H930" s="682"/>
      <c r="I930" s="682"/>
      <c r="J930" s="2156"/>
      <c r="K930" s="682"/>
      <c r="L930" s="682"/>
    </row>
    <row r="931">
      <c r="A931" s="682"/>
      <c r="B931" s="2155"/>
      <c r="C931" s="2156"/>
      <c r="D931" s="2155"/>
      <c r="E931" s="682"/>
      <c r="F931" s="682"/>
      <c r="G931" s="2156"/>
      <c r="H931" s="682"/>
      <c r="I931" s="682"/>
      <c r="J931" s="2156"/>
      <c r="K931" s="682"/>
      <c r="L931" s="682"/>
    </row>
    <row r="932">
      <c r="A932" s="682"/>
      <c r="B932" s="2155"/>
      <c r="C932" s="2156"/>
      <c r="D932" s="2155"/>
      <c r="E932" s="682"/>
      <c r="F932" s="682"/>
      <c r="G932" s="2156"/>
      <c r="H932" s="682"/>
      <c r="I932" s="682"/>
      <c r="J932" s="2156"/>
      <c r="K932" s="682"/>
      <c r="L932" s="682"/>
    </row>
    <row r="933">
      <c r="A933" s="682"/>
      <c r="B933" s="2155"/>
      <c r="C933" s="2156"/>
      <c r="D933" s="2155"/>
      <c r="E933" s="682"/>
      <c r="F933" s="682"/>
      <c r="G933" s="2156"/>
      <c r="H933" s="682"/>
      <c r="I933" s="682"/>
      <c r="J933" s="2156"/>
      <c r="K933" s="682"/>
      <c r="L933" s="682"/>
    </row>
    <row r="934">
      <c r="A934" s="682"/>
      <c r="B934" s="2155"/>
      <c r="C934" s="2156"/>
      <c r="D934" s="2155"/>
      <c r="E934" s="682"/>
      <c r="F934" s="682"/>
      <c r="G934" s="2156"/>
      <c r="H934" s="682"/>
      <c r="I934" s="682"/>
      <c r="J934" s="2156"/>
      <c r="K934" s="682"/>
      <c r="L934" s="682"/>
    </row>
    <row r="935">
      <c r="A935" s="682"/>
      <c r="B935" s="2155"/>
      <c r="C935" s="2156"/>
      <c r="D935" s="2155"/>
      <c r="E935" s="682"/>
      <c r="F935" s="682"/>
      <c r="G935" s="2156"/>
      <c r="H935" s="682"/>
      <c r="I935" s="682"/>
      <c r="J935" s="2156"/>
      <c r="K935" s="682"/>
      <c r="L935" s="682"/>
    </row>
    <row r="936">
      <c r="A936" s="682"/>
      <c r="B936" s="2155"/>
      <c r="C936" s="2156"/>
      <c r="D936" s="2155"/>
      <c r="E936" s="682"/>
      <c r="F936" s="682"/>
      <c r="G936" s="2156"/>
      <c r="H936" s="682"/>
      <c r="I936" s="682"/>
      <c r="J936" s="2156"/>
      <c r="K936" s="682"/>
      <c r="L936" s="682"/>
    </row>
    <row r="937">
      <c r="A937" s="682"/>
      <c r="B937" s="2155"/>
      <c r="C937" s="2156"/>
      <c r="D937" s="2155"/>
      <c r="E937" s="682"/>
      <c r="F937" s="682"/>
      <c r="G937" s="2156"/>
      <c r="H937" s="682"/>
      <c r="I937" s="682"/>
      <c r="J937" s="2156"/>
      <c r="K937" s="682"/>
      <c r="L937" s="682"/>
    </row>
    <row r="938">
      <c r="A938" s="682"/>
      <c r="B938" s="2155"/>
      <c r="C938" s="2156"/>
      <c r="D938" s="2155"/>
      <c r="E938" s="682"/>
      <c r="F938" s="682"/>
      <c r="G938" s="2156"/>
      <c r="H938" s="682"/>
      <c r="I938" s="682"/>
      <c r="J938" s="2156"/>
      <c r="K938" s="682"/>
      <c r="L938" s="682"/>
    </row>
    <row r="939">
      <c r="A939" s="682"/>
      <c r="B939" s="2155"/>
      <c r="C939" s="2156"/>
      <c r="D939" s="2155"/>
      <c r="E939" s="682"/>
      <c r="F939" s="682"/>
      <c r="G939" s="2156"/>
      <c r="H939" s="682"/>
      <c r="I939" s="682"/>
      <c r="J939" s="2156"/>
      <c r="K939" s="682"/>
      <c r="L939" s="682"/>
    </row>
    <row r="940">
      <c r="A940" s="682"/>
      <c r="B940" s="2155"/>
      <c r="C940" s="2156"/>
      <c r="D940" s="2155"/>
      <c r="E940" s="682"/>
      <c r="F940" s="682"/>
      <c r="G940" s="2156"/>
      <c r="H940" s="682"/>
      <c r="I940" s="682"/>
      <c r="J940" s="2156"/>
      <c r="K940" s="682"/>
      <c r="L940" s="682"/>
    </row>
    <row r="941">
      <c r="A941" s="682"/>
      <c r="B941" s="2155"/>
      <c r="C941" s="2156"/>
      <c r="D941" s="2155"/>
      <c r="E941" s="682"/>
      <c r="F941" s="682"/>
      <c r="G941" s="2156"/>
      <c r="H941" s="682"/>
      <c r="I941" s="682"/>
      <c r="J941" s="2156"/>
      <c r="K941" s="682"/>
      <c r="L941" s="682"/>
    </row>
    <row r="942">
      <c r="A942" s="682"/>
      <c r="B942" s="2155"/>
      <c r="C942" s="2156"/>
      <c r="D942" s="2155"/>
      <c r="E942" s="682"/>
      <c r="F942" s="682"/>
      <c r="G942" s="2156"/>
      <c r="H942" s="682"/>
      <c r="I942" s="682"/>
      <c r="J942" s="2156"/>
      <c r="K942" s="682"/>
      <c r="L942" s="682"/>
    </row>
    <row r="943">
      <c r="A943" s="682"/>
      <c r="B943" s="2155"/>
      <c r="C943" s="2156"/>
      <c r="D943" s="2155"/>
      <c r="E943" s="682"/>
      <c r="F943" s="682"/>
      <c r="G943" s="2156"/>
      <c r="H943" s="682"/>
      <c r="I943" s="682"/>
      <c r="J943" s="2156"/>
      <c r="K943" s="682"/>
      <c r="L943" s="682"/>
    </row>
    <row r="944">
      <c r="A944" s="682"/>
      <c r="B944" s="2155"/>
      <c r="C944" s="2156"/>
      <c r="D944" s="2155"/>
      <c r="E944" s="682"/>
      <c r="F944" s="682"/>
      <c r="G944" s="2156"/>
      <c r="H944" s="682"/>
      <c r="I944" s="682"/>
      <c r="J944" s="2156"/>
      <c r="K944" s="682"/>
      <c r="L944" s="682"/>
    </row>
    <row r="945">
      <c r="A945" s="682"/>
      <c r="B945" s="2155"/>
      <c r="C945" s="2156"/>
      <c r="D945" s="2155"/>
      <c r="E945" s="682"/>
      <c r="F945" s="682"/>
      <c r="G945" s="2156"/>
      <c r="H945" s="682"/>
      <c r="I945" s="682"/>
      <c r="J945" s="2156"/>
      <c r="K945" s="682"/>
      <c r="L945" s="682"/>
    </row>
    <row r="946">
      <c r="A946" s="682"/>
      <c r="B946" s="2155"/>
      <c r="C946" s="2156"/>
      <c r="D946" s="2155"/>
      <c r="E946" s="682"/>
      <c r="F946" s="682"/>
      <c r="G946" s="2156"/>
      <c r="H946" s="682"/>
      <c r="I946" s="682"/>
      <c r="J946" s="2156"/>
      <c r="K946" s="682"/>
      <c r="L946" s="682"/>
    </row>
    <row r="947">
      <c r="A947" s="682"/>
      <c r="B947" s="2155"/>
      <c r="C947" s="2156"/>
      <c r="D947" s="2155"/>
      <c r="E947" s="682"/>
      <c r="F947" s="682"/>
      <c r="G947" s="2156"/>
      <c r="H947" s="682"/>
      <c r="I947" s="682"/>
      <c r="J947" s="2156"/>
      <c r="K947" s="682"/>
      <c r="L947" s="682"/>
    </row>
    <row r="948">
      <c r="A948" s="682"/>
      <c r="B948" s="2155"/>
      <c r="C948" s="2156"/>
      <c r="D948" s="2155"/>
      <c r="E948" s="682"/>
      <c r="F948" s="682"/>
      <c r="G948" s="2156"/>
      <c r="H948" s="682"/>
      <c r="I948" s="682"/>
      <c r="J948" s="2156"/>
      <c r="K948" s="682"/>
      <c r="L948" s="682"/>
    </row>
    <row r="949">
      <c r="A949" s="682"/>
      <c r="B949" s="2155"/>
      <c r="C949" s="2156"/>
      <c r="D949" s="2155"/>
      <c r="E949" s="682"/>
      <c r="F949" s="682"/>
      <c r="G949" s="2156"/>
      <c r="H949" s="682"/>
      <c r="I949" s="682"/>
      <c r="J949" s="2156"/>
      <c r="K949" s="682"/>
      <c r="L949" s="682"/>
    </row>
    <row r="950">
      <c r="A950" s="682"/>
      <c r="B950" s="2155"/>
      <c r="C950" s="2156"/>
      <c r="D950" s="2155"/>
      <c r="E950" s="682"/>
      <c r="F950" s="682"/>
      <c r="G950" s="2156"/>
      <c r="H950" s="682"/>
      <c r="I950" s="682"/>
      <c r="J950" s="2156"/>
      <c r="K950" s="682"/>
      <c r="L950" s="682"/>
    </row>
    <row r="951">
      <c r="A951" s="682"/>
      <c r="B951" s="2155"/>
      <c r="C951" s="2156"/>
      <c r="D951" s="2155"/>
      <c r="E951" s="682"/>
      <c r="F951" s="682"/>
      <c r="G951" s="2156"/>
      <c r="H951" s="682"/>
      <c r="I951" s="682"/>
      <c r="J951" s="2156"/>
      <c r="K951" s="682"/>
      <c r="L951" s="682"/>
    </row>
    <row r="952">
      <c r="A952" s="682"/>
      <c r="B952" s="2155"/>
      <c r="C952" s="2156"/>
      <c r="D952" s="2155"/>
      <c r="E952" s="682"/>
      <c r="F952" s="682"/>
      <c r="G952" s="2156"/>
      <c r="H952" s="682"/>
      <c r="I952" s="682"/>
      <c r="J952" s="2156"/>
      <c r="K952" s="682"/>
      <c r="L952" s="682"/>
    </row>
    <row r="953">
      <c r="A953" s="682"/>
      <c r="B953" s="2155"/>
      <c r="C953" s="2156"/>
      <c r="D953" s="2155"/>
      <c r="E953" s="682"/>
      <c r="F953" s="682"/>
      <c r="G953" s="2156"/>
      <c r="H953" s="682"/>
      <c r="I953" s="682"/>
      <c r="J953" s="2156"/>
      <c r="K953" s="682"/>
      <c r="L953" s="682"/>
    </row>
    <row r="954">
      <c r="A954" s="682"/>
      <c r="B954" s="2155"/>
      <c r="C954" s="2156"/>
      <c r="D954" s="2155"/>
      <c r="E954" s="682"/>
      <c r="F954" s="682"/>
      <c r="G954" s="2156"/>
      <c r="H954" s="682"/>
      <c r="I954" s="682"/>
      <c r="J954" s="2156"/>
      <c r="K954" s="682"/>
      <c r="L954" s="682"/>
    </row>
    <row r="955">
      <c r="A955" s="682"/>
      <c r="B955" s="2155"/>
      <c r="C955" s="2156"/>
      <c r="D955" s="2155"/>
      <c r="E955" s="682"/>
      <c r="F955" s="682"/>
      <c r="G955" s="2156"/>
      <c r="H955" s="682"/>
      <c r="I955" s="682"/>
      <c r="J955" s="2156"/>
      <c r="K955" s="682"/>
      <c r="L955" s="682"/>
    </row>
    <row r="956">
      <c r="A956" s="682"/>
      <c r="B956" s="2155"/>
      <c r="C956" s="2156"/>
      <c r="D956" s="2155"/>
      <c r="E956" s="682"/>
      <c r="F956" s="682"/>
      <c r="G956" s="2156"/>
      <c r="H956" s="682"/>
      <c r="I956" s="682"/>
      <c r="J956" s="2156"/>
      <c r="K956" s="682"/>
      <c r="L956" s="682"/>
    </row>
    <row r="957">
      <c r="A957" s="682"/>
      <c r="B957" s="2155"/>
      <c r="C957" s="2156"/>
      <c r="D957" s="2155"/>
      <c r="E957" s="682"/>
      <c r="F957" s="682"/>
      <c r="G957" s="2156"/>
      <c r="H957" s="682"/>
      <c r="I957" s="682"/>
      <c r="J957" s="2156"/>
      <c r="K957" s="682"/>
      <c r="L957" s="682"/>
    </row>
    <row r="958">
      <c r="A958" s="682"/>
      <c r="B958" s="2155"/>
      <c r="C958" s="2156"/>
      <c r="D958" s="2155"/>
      <c r="E958" s="682"/>
      <c r="F958" s="682"/>
      <c r="G958" s="2156"/>
      <c r="H958" s="682"/>
      <c r="I958" s="682"/>
      <c r="J958" s="2156"/>
      <c r="K958" s="682"/>
      <c r="L958" s="682"/>
    </row>
    <row r="959">
      <c r="A959" s="682"/>
      <c r="B959" s="2155"/>
      <c r="C959" s="2156"/>
      <c r="D959" s="2155"/>
      <c r="E959" s="682"/>
      <c r="F959" s="682"/>
      <c r="G959" s="2156"/>
      <c r="H959" s="682"/>
      <c r="I959" s="682"/>
      <c r="J959" s="2156"/>
      <c r="K959" s="682"/>
      <c r="L959" s="682"/>
    </row>
    <row r="960">
      <c r="A960" s="682"/>
      <c r="B960" s="2155"/>
      <c r="C960" s="2156"/>
      <c r="D960" s="2155"/>
      <c r="E960" s="682"/>
      <c r="F960" s="682"/>
      <c r="G960" s="2156"/>
      <c r="H960" s="682"/>
      <c r="I960" s="682"/>
      <c r="J960" s="2156"/>
      <c r="K960" s="682"/>
      <c r="L960" s="682"/>
    </row>
    <row r="961">
      <c r="A961" s="682"/>
      <c r="B961" s="2155"/>
      <c r="C961" s="2156"/>
      <c r="D961" s="2155"/>
      <c r="E961" s="682"/>
      <c r="F961" s="682"/>
      <c r="G961" s="2156"/>
      <c r="H961" s="682"/>
      <c r="I961" s="682"/>
      <c r="J961" s="2156"/>
      <c r="K961" s="682"/>
      <c r="L961" s="682"/>
    </row>
    <row r="962">
      <c r="A962" s="682"/>
      <c r="B962" s="2155"/>
      <c r="C962" s="2156"/>
      <c r="D962" s="2155"/>
      <c r="E962" s="682"/>
      <c r="F962" s="682"/>
      <c r="G962" s="2156"/>
      <c r="H962" s="682"/>
      <c r="I962" s="682"/>
      <c r="J962" s="2156"/>
      <c r="K962" s="682"/>
      <c r="L962" s="682"/>
    </row>
    <row r="963">
      <c r="A963" s="682"/>
      <c r="B963" s="2155"/>
      <c r="C963" s="2156"/>
      <c r="D963" s="2155"/>
      <c r="E963" s="682"/>
      <c r="F963" s="682"/>
      <c r="G963" s="2156"/>
      <c r="H963" s="682"/>
      <c r="I963" s="682"/>
      <c r="J963" s="2156"/>
      <c r="K963" s="682"/>
      <c r="L963" s="682"/>
    </row>
    <row r="964">
      <c r="A964" s="682"/>
      <c r="B964" s="2155"/>
      <c r="C964" s="2156"/>
      <c r="D964" s="2155"/>
      <c r="E964" s="682"/>
      <c r="F964" s="682"/>
      <c r="G964" s="2156"/>
      <c r="H964" s="682"/>
      <c r="I964" s="682"/>
      <c r="J964" s="2156"/>
      <c r="K964" s="682"/>
      <c r="L964" s="682"/>
    </row>
    <row r="965">
      <c r="A965" s="682"/>
      <c r="B965" s="2155"/>
      <c r="C965" s="2156"/>
      <c r="D965" s="2155"/>
      <c r="E965" s="682"/>
      <c r="F965" s="682"/>
      <c r="G965" s="2156"/>
      <c r="H965" s="682"/>
      <c r="I965" s="682"/>
      <c r="J965" s="2156"/>
      <c r="K965" s="682"/>
      <c r="L965" s="682"/>
    </row>
    <row r="966">
      <c r="A966" s="682"/>
      <c r="B966" s="2155"/>
      <c r="C966" s="2156"/>
      <c r="D966" s="2155"/>
      <c r="E966" s="682"/>
      <c r="F966" s="682"/>
      <c r="G966" s="2156"/>
      <c r="H966" s="682"/>
      <c r="I966" s="682"/>
      <c r="J966" s="2156"/>
      <c r="K966" s="682"/>
      <c r="L966" s="682"/>
    </row>
    <row r="967">
      <c r="A967" s="682"/>
      <c r="B967" s="2155"/>
      <c r="C967" s="2156"/>
      <c r="D967" s="2155"/>
      <c r="E967" s="682"/>
      <c r="F967" s="682"/>
      <c r="G967" s="2156"/>
      <c r="H967" s="682"/>
      <c r="I967" s="682"/>
      <c r="J967" s="2156"/>
      <c r="K967" s="682"/>
      <c r="L967" s="682"/>
    </row>
    <row r="968">
      <c r="A968" s="682"/>
      <c r="B968" s="2155"/>
      <c r="C968" s="2156"/>
      <c r="D968" s="2155"/>
      <c r="E968" s="682"/>
      <c r="F968" s="682"/>
      <c r="G968" s="2156"/>
      <c r="H968" s="682"/>
      <c r="I968" s="682"/>
      <c r="J968" s="2156"/>
      <c r="K968" s="682"/>
      <c r="L968" s="682"/>
    </row>
    <row r="969">
      <c r="A969" s="682"/>
      <c r="B969" s="2155"/>
      <c r="C969" s="2156"/>
      <c r="D969" s="2155"/>
      <c r="E969" s="682"/>
      <c r="F969" s="682"/>
      <c r="G969" s="2156"/>
      <c r="H969" s="682"/>
      <c r="I969" s="682"/>
      <c r="J969" s="2156"/>
      <c r="K969" s="682"/>
      <c r="L969" s="682"/>
    </row>
    <row r="970">
      <c r="A970" s="682"/>
      <c r="B970" s="2155"/>
      <c r="C970" s="2156"/>
      <c r="D970" s="2155"/>
      <c r="E970" s="682"/>
      <c r="F970" s="682"/>
      <c r="G970" s="2156"/>
      <c r="H970" s="682"/>
      <c r="I970" s="682"/>
      <c r="J970" s="2156"/>
      <c r="K970" s="682"/>
      <c r="L970" s="682"/>
    </row>
    <row r="971">
      <c r="A971" s="682"/>
      <c r="B971" s="2155"/>
      <c r="C971" s="2156"/>
      <c r="D971" s="2155"/>
      <c r="E971" s="682"/>
      <c r="F971" s="682"/>
      <c r="G971" s="2156"/>
      <c r="H971" s="682"/>
      <c r="I971" s="682"/>
      <c r="J971" s="2156"/>
      <c r="K971" s="682"/>
      <c r="L971" s="682"/>
    </row>
    <row r="972">
      <c r="A972" s="682"/>
      <c r="B972" s="2155"/>
      <c r="C972" s="2156"/>
      <c r="D972" s="2155"/>
      <c r="E972" s="682"/>
      <c r="F972" s="682"/>
      <c r="G972" s="2156"/>
      <c r="H972" s="682"/>
      <c r="I972" s="682"/>
      <c r="J972" s="2156"/>
      <c r="K972" s="682"/>
      <c r="L972" s="682"/>
    </row>
    <row r="973">
      <c r="A973" s="682"/>
      <c r="B973" s="2155"/>
      <c r="C973" s="2156"/>
      <c r="D973" s="2155"/>
      <c r="E973" s="682"/>
      <c r="F973" s="682"/>
      <c r="G973" s="2156"/>
      <c r="H973" s="682"/>
      <c r="I973" s="682"/>
      <c r="J973" s="2156"/>
      <c r="K973" s="682"/>
      <c r="L973" s="682"/>
    </row>
    <row r="974">
      <c r="A974" s="682"/>
      <c r="B974" s="2155"/>
      <c r="C974" s="2156"/>
      <c r="D974" s="2155"/>
      <c r="E974" s="682"/>
      <c r="F974" s="682"/>
      <c r="G974" s="2156"/>
      <c r="H974" s="682"/>
      <c r="I974" s="682"/>
      <c r="J974" s="2156"/>
      <c r="K974" s="682"/>
      <c r="L974" s="682"/>
    </row>
    <row r="975">
      <c r="A975" s="682"/>
      <c r="B975" s="2155"/>
      <c r="C975" s="2156"/>
      <c r="D975" s="2155"/>
      <c r="E975" s="682"/>
      <c r="F975" s="682"/>
      <c r="G975" s="2156"/>
      <c r="H975" s="682"/>
      <c r="I975" s="682"/>
      <c r="J975" s="2156"/>
      <c r="K975" s="682"/>
      <c r="L975" s="682"/>
    </row>
    <row r="976">
      <c r="A976" s="682"/>
      <c r="B976" s="2155"/>
      <c r="C976" s="2156"/>
      <c r="D976" s="2155"/>
      <c r="E976" s="682"/>
      <c r="F976" s="682"/>
      <c r="G976" s="2156"/>
      <c r="H976" s="682"/>
      <c r="I976" s="682"/>
      <c r="J976" s="2156"/>
      <c r="K976" s="682"/>
      <c r="L976" s="682"/>
    </row>
    <row r="977">
      <c r="A977" s="682"/>
      <c r="B977" s="2155"/>
      <c r="C977" s="2156"/>
      <c r="D977" s="2155"/>
      <c r="E977" s="682"/>
      <c r="F977" s="682"/>
      <c r="G977" s="2156"/>
      <c r="H977" s="682"/>
      <c r="I977" s="682"/>
      <c r="J977" s="2156"/>
      <c r="K977" s="682"/>
      <c r="L977" s="682"/>
    </row>
    <row r="978">
      <c r="A978" s="682"/>
      <c r="B978" s="2155"/>
      <c r="C978" s="2156"/>
      <c r="D978" s="2155"/>
      <c r="E978" s="682"/>
      <c r="F978" s="682"/>
      <c r="G978" s="2156"/>
      <c r="H978" s="682"/>
      <c r="I978" s="682"/>
      <c r="J978" s="2156"/>
      <c r="K978" s="682"/>
      <c r="L978" s="682"/>
    </row>
    <row r="979">
      <c r="A979" s="682"/>
      <c r="B979" s="2155"/>
      <c r="C979" s="2156"/>
      <c r="D979" s="2155"/>
      <c r="E979" s="682"/>
      <c r="F979" s="682"/>
      <c r="G979" s="2156"/>
      <c r="H979" s="682"/>
      <c r="I979" s="682"/>
      <c r="J979" s="2156"/>
      <c r="K979" s="682"/>
      <c r="L979" s="682"/>
    </row>
    <row r="980">
      <c r="A980" s="682"/>
      <c r="B980" s="2155"/>
      <c r="C980" s="2156"/>
      <c r="D980" s="2155"/>
      <c r="E980" s="682"/>
      <c r="F980" s="682"/>
      <c r="G980" s="2156"/>
      <c r="H980" s="682"/>
      <c r="I980" s="682"/>
      <c r="J980" s="2156"/>
      <c r="K980" s="682"/>
      <c r="L980" s="682"/>
    </row>
    <row r="981">
      <c r="A981" s="682"/>
      <c r="B981" s="2155"/>
      <c r="C981" s="2156"/>
      <c r="D981" s="2155"/>
      <c r="E981" s="682"/>
      <c r="F981" s="682"/>
      <c r="G981" s="2156"/>
      <c r="H981" s="682"/>
      <c r="I981" s="682"/>
      <c r="J981" s="2156"/>
      <c r="K981" s="682"/>
      <c r="L981" s="682"/>
    </row>
    <row r="982">
      <c r="A982" s="682"/>
      <c r="B982" s="2155"/>
      <c r="C982" s="2156"/>
      <c r="D982" s="2155"/>
      <c r="E982" s="682"/>
      <c r="F982" s="682"/>
      <c r="G982" s="2156"/>
      <c r="H982" s="682"/>
      <c r="I982" s="682"/>
      <c r="J982" s="2156"/>
      <c r="K982" s="682"/>
      <c r="L982" s="682"/>
    </row>
    <row r="983">
      <c r="A983" s="682"/>
      <c r="B983" s="2155"/>
      <c r="C983" s="2156"/>
      <c r="D983" s="2155"/>
      <c r="E983" s="682"/>
      <c r="F983" s="682"/>
      <c r="G983" s="2156"/>
      <c r="H983" s="682"/>
      <c r="I983" s="682"/>
      <c r="J983" s="2156"/>
      <c r="K983" s="682"/>
      <c r="L983" s="682"/>
    </row>
    <row r="984">
      <c r="A984" s="682"/>
      <c r="B984" s="2155"/>
      <c r="C984" s="2156"/>
      <c r="D984" s="2155"/>
      <c r="E984" s="682"/>
      <c r="F984" s="682"/>
      <c r="G984" s="2156"/>
      <c r="H984" s="682"/>
      <c r="I984" s="682"/>
      <c r="J984" s="2156"/>
      <c r="K984" s="682"/>
      <c r="L984" s="682"/>
    </row>
    <row r="985">
      <c r="A985" s="682"/>
      <c r="B985" s="2155"/>
      <c r="C985" s="2156"/>
      <c r="D985" s="2155"/>
      <c r="E985" s="682"/>
      <c r="F985" s="682"/>
      <c r="G985" s="2156"/>
      <c r="H985" s="682"/>
      <c r="I985" s="682"/>
      <c r="J985" s="2156"/>
      <c r="K985" s="682"/>
      <c r="L985" s="682"/>
    </row>
    <row r="986">
      <c r="A986" s="682"/>
      <c r="B986" s="2155"/>
      <c r="C986" s="2156"/>
      <c r="D986" s="2155"/>
      <c r="E986" s="682"/>
      <c r="F986" s="682"/>
      <c r="G986" s="2156"/>
      <c r="H986" s="682"/>
      <c r="I986" s="682"/>
      <c r="J986" s="2156"/>
      <c r="K986" s="682"/>
      <c r="L986" s="682"/>
    </row>
    <row r="987">
      <c r="A987" s="682"/>
      <c r="B987" s="2155"/>
      <c r="C987" s="2156"/>
      <c r="D987" s="2155"/>
      <c r="E987" s="682"/>
      <c r="F987" s="682"/>
      <c r="G987" s="2156"/>
      <c r="H987" s="682"/>
      <c r="I987" s="682"/>
      <c r="J987" s="2156"/>
      <c r="K987" s="682"/>
      <c r="L987" s="682"/>
    </row>
    <row r="988">
      <c r="A988" s="682"/>
      <c r="B988" s="2155"/>
      <c r="C988" s="2156"/>
      <c r="D988" s="2155"/>
      <c r="E988" s="682"/>
      <c r="F988" s="682"/>
      <c r="G988" s="2156"/>
      <c r="H988" s="682"/>
      <c r="I988" s="682"/>
      <c r="J988" s="2156"/>
      <c r="K988" s="682"/>
      <c r="L988" s="682"/>
    </row>
    <row r="989">
      <c r="A989" s="682"/>
      <c r="B989" s="2155"/>
      <c r="C989" s="2156"/>
      <c r="D989" s="2155"/>
      <c r="E989" s="682"/>
      <c r="F989" s="682"/>
      <c r="G989" s="2156"/>
      <c r="H989" s="682"/>
      <c r="I989" s="682"/>
      <c r="J989" s="2156"/>
      <c r="K989" s="682"/>
      <c r="L989" s="682"/>
    </row>
    <row r="990">
      <c r="A990" s="682"/>
      <c r="B990" s="2155"/>
      <c r="C990" s="2156"/>
      <c r="D990" s="2155"/>
      <c r="E990" s="682"/>
      <c r="F990" s="682"/>
      <c r="G990" s="2156"/>
      <c r="H990" s="682"/>
      <c r="I990" s="682"/>
      <c r="J990" s="2156"/>
      <c r="K990" s="682"/>
      <c r="L990" s="682"/>
    </row>
    <row r="991">
      <c r="A991" s="682"/>
      <c r="B991" s="2155"/>
      <c r="C991" s="2156"/>
      <c r="D991" s="2155"/>
      <c r="E991" s="682"/>
      <c r="F991" s="682"/>
      <c r="G991" s="2156"/>
      <c r="H991" s="682"/>
      <c r="I991" s="682"/>
      <c r="J991" s="2156"/>
      <c r="K991" s="682"/>
      <c r="L991" s="682"/>
    </row>
    <row r="992">
      <c r="A992" s="682"/>
      <c r="B992" s="2155"/>
      <c r="C992" s="2156"/>
      <c r="D992" s="2155"/>
      <c r="E992" s="682"/>
      <c r="F992" s="682"/>
      <c r="G992" s="2156"/>
      <c r="H992" s="682"/>
      <c r="I992" s="682"/>
      <c r="J992" s="2156"/>
      <c r="K992" s="682"/>
      <c r="L992" s="682"/>
    </row>
    <row r="993">
      <c r="A993" s="682"/>
      <c r="B993" s="2155"/>
      <c r="C993" s="2156"/>
      <c r="D993" s="2155"/>
      <c r="E993" s="682"/>
      <c r="F993" s="682"/>
      <c r="G993" s="2156"/>
      <c r="H993" s="682"/>
      <c r="I993" s="682"/>
      <c r="J993" s="2156"/>
      <c r="K993" s="682"/>
      <c r="L993" s="682"/>
    </row>
    <row r="994">
      <c r="A994" s="682"/>
      <c r="B994" s="2155"/>
      <c r="C994" s="2156"/>
      <c r="D994" s="2155"/>
      <c r="E994" s="682"/>
      <c r="F994" s="682"/>
      <c r="G994" s="2156"/>
      <c r="H994" s="682"/>
      <c r="I994" s="682"/>
      <c r="J994" s="2156"/>
      <c r="K994" s="682"/>
      <c r="L994" s="682"/>
    </row>
    <row r="995">
      <c r="A995" s="682"/>
      <c r="B995" s="2155"/>
      <c r="C995" s="2156"/>
      <c r="D995" s="2155"/>
      <c r="E995" s="682"/>
      <c r="F995" s="682"/>
      <c r="G995" s="2156"/>
      <c r="H995" s="682"/>
      <c r="I995" s="682"/>
      <c r="J995" s="2156"/>
      <c r="K995" s="682"/>
      <c r="L995" s="682"/>
    </row>
    <row r="996">
      <c r="A996" s="682"/>
      <c r="B996" s="2155"/>
      <c r="C996" s="2156"/>
      <c r="D996" s="2155"/>
      <c r="E996" s="682"/>
      <c r="F996" s="682"/>
      <c r="G996" s="2156"/>
      <c r="H996" s="682"/>
      <c r="I996" s="682"/>
      <c r="J996" s="2156"/>
      <c r="K996" s="682"/>
      <c r="L996" s="682"/>
    </row>
    <row r="997">
      <c r="A997" s="682"/>
      <c r="B997" s="2155"/>
      <c r="C997" s="2156"/>
      <c r="D997" s="2155"/>
      <c r="E997" s="682"/>
      <c r="F997" s="682"/>
      <c r="G997" s="2156"/>
      <c r="H997" s="682"/>
      <c r="I997" s="682"/>
      <c r="J997" s="2156"/>
      <c r="K997" s="682"/>
      <c r="L997" s="682"/>
    </row>
    <row r="998">
      <c r="A998" s="682"/>
      <c r="B998" s="2155"/>
      <c r="C998" s="2156"/>
      <c r="D998" s="2155"/>
      <c r="E998" s="682"/>
      <c r="F998" s="682"/>
      <c r="G998" s="2156"/>
      <c r="H998" s="682"/>
      <c r="I998" s="682"/>
      <c r="J998" s="2156"/>
      <c r="K998" s="682"/>
      <c r="L998" s="682"/>
    </row>
    <row r="999">
      <c r="A999" s="682"/>
      <c r="B999" s="2155"/>
      <c r="C999" s="2156"/>
      <c r="D999" s="2155"/>
      <c r="E999" s="682"/>
      <c r="F999" s="682"/>
      <c r="G999" s="2156"/>
      <c r="H999" s="682"/>
      <c r="I999" s="682"/>
      <c r="J999" s="2156"/>
      <c r="K999" s="682"/>
      <c r="L999" s="682"/>
    </row>
    <row r="1000">
      <c r="A1000" s="682"/>
      <c r="B1000" s="2155"/>
      <c r="C1000" s="2156"/>
      <c r="D1000" s="2155"/>
      <c r="E1000" s="682"/>
      <c r="F1000" s="682"/>
      <c r="G1000" s="2156"/>
      <c r="H1000" s="682"/>
      <c r="I1000" s="682"/>
      <c r="J1000" s="2156"/>
      <c r="K1000" s="682"/>
      <c r="L1000" s="682"/>
    </row>
    <row r="1001">
      <c r="A1001" s="682"/>
      <c r="B1001" s="2155"/>
      <c r="C1001" s="2156"/>
      <c r="D1001" s="2155"/>
      <c r="E1001" s="682"/>
      <c r="F1001" s="682"/>
      <c r="G1001" s="2156"/>
      <c r="H1001" s="682"/>
      <c r="I1001" s="682"/>
      <c r="J1001" s="2156"/>
      <c r="K1001" s="682"/>
      <c r="L1001" s="682"/>
    </row>
    <row r="1002">
      <c r="A1002" s="682"/>
      <c r="B1002" s="2155"/>
      <c r="C1002" s="2156"/>
      <c r="D1002" s="2155"/>
      <c r="E1002" s="682"/>
      <c r="F1002" s="682"/>
      <c r="G1002" s="2156"/>
      <c r="H1002" s="682"/>
      <c r="I1002" s="682"/>
      <c r="J1002" s="2156"/>
      <c r="K1002" s="682"/>
      <c r="L1002" s="682"/>
    </row>
    <row r="1003">
      <c r="A1003" s="682"/>
      <c r="B1003" s="2155"/>
      <c r="C1003" s="2156"/>
      <c r="D1003" s="2155"/>
      <c r="E1003" s="682"/>
      <c r="F1003" s="682"/>
      <c r="G1003" s="2156"/>
      <c r="H1003" s="682"/>
      <c r="I1003" s="682"/>
      <c r="J1003" s="2156"/>
      <c r="K1003" s="682"/>
      <c r="L1003" s="682"/>
    </row>
    <row r="1004">
      <c r="A1004" s="682"/>
      <c r="B1004" s="2155"/>
      <c r="C1004" s="2156"/>
      <c r="D1004" s="2155"/>
      <c r="E1004" s="682"/>
      <c r="F1004" s="682"/>
      <c r="G1004" s="2156"/>
      <c r="H1004" s="682"/>
      <c r="I1004" s="682"/>
      <c r="J1004" s="2156"/>
      <c r="K1004" s="682"/>
      <c r="L1004" s="682"/>
    </row>
    <row r="1005">
      <c r="A1005" s="682"/>
      <c r="B1005" s="2155"/>
      <c r="C1005" s="2156"/>
      <c r="D1005" s="2155"/>
      <c r="E1005" s="682"/>
      <c r="F1005" s="682"/>
      <c r="G1005" s="2156"/>
      <c r="H1005" s="682"/>
      <c r="I1005" s="682"/>
      <c r="J1005" s="2156"/>
      <c r="K1005" s="682"/>
      <c r="L1005" s="682"/>
    </row>
    <row r="1006">
      <c r="A1006" s="682"/>
      <c r="B1006" s="2155"/>
      <c r="C1006" s="2156"/>
      <c r="D1006" s="2155"/>
      <c r="E1006" s="682"/>
      <c r="F1006" s="682"/>
      <c r="G1006" s="2156"/>
      <c r="H1006" s="682"/>
      <c r="I1006" s="682"/>
      <c r="J1006" s="2156"/>
      <c r="K1006" s="682"/>
      <c r="L1006" s="682"/>
    </row>
    <row r="1007">
      <c r="A1007" s="682"/>
      <c r="B1007" s="2155"/>
      <c r="C1007" s="2156"/>
      <c r="D1007" s="2155"/>
      <c r="E1007" s="682"/>
      <c r="F1007" s="682"/>
      <c r="G1007" s="2156"/>
      <c r="H1007" s="682"/>
      <c r="I1007" s="682"/>
      <c r="J1007" s="2156"/>
      <c r="K1007" s="682"/>
      <c r="L1007" s="682"/>
    </row>
    <row r="1008">
      <c r="A1008" s="682"/>
      <c r="B1008" s="2155"/>
      <c r="C1008" s="2156"/>
      <c r="D1008" s="2155"/>
      <c r="E1008" s="682"/>
      <c r="F1008" s="682"/>
      <c r="G1008" s="2156"/>
      <c r="H1008" s="682"/>
      <c r="I1008" s="682"/>
      <c r="J1008" s="2156"/>
      <c r="K1008" s="682"/>
      <c r="L1008" s="682"/>
    </row>
    <row r="1009">
      <c r="A1009" s="682"/>
      <c r="B1009" s="2155"/>
      <c r="C1009" s="2156"/>
      <c r="D1009" s="2155"/>
      <c r="E1009" s="682"/>
      <c r="F1009" s="682"/>
      <c r="G1009" s="2156"/>
      <c r="H1009" s="682"/>
      <c r="I1009" s="682"/>
      <c r="J1009" s="2156"/>
      <c r="K1009" s="682"/>
      <c r="L1009" s="682"/>
    </row>
    <row r="1010">
      <c r="A1010" s="682"/>
      <c r="B1010" s="2155"/>
      <c r="C1010" s="2156"/>
      <c r="D1010" s="2155"/>
      <c r="E1010" s="682"/>
      <c r="F1010" s="682"/>
      <c r="G1010" s="2156"/>
      <c r="H1010" s="682"/>
      <c r="I1010" s="682"/>
      <c r="J1010" s="2156"/>
      <c r="K1010" s="682"/>
      <c r="L1010" s="682"/>
    </row>
    <row r="1011">
      <c r="A1011" s="682"/>
      <c r="B1011" s="2155"/>
      <c r="C1011" s="2156"/>
      <c r="D1011" s="2155"/>
      <c r="E1011" s="682"/>
      <c r="F1011" s="682"/>
      <c r="G1011" s="2156"/>
      <c r="H1011" s="682"/>
      <c r="I1011" s="682"/>
      <c r="J1011" s="2156"/>
      <c r="K1011" s="682"/>
      <c r="L1011" s="682"/>
    </row>
    <row r="1012">
      <c r="A1012" s="682"/>
      <c r="B1012" s="2155"/>
      <c r="C1012" s="2156"/>
      <c r="D1012" s="2155"/>
      <c r="E1012" s="682"/>
      <c r="F1012" s="682"/>
      <c r="G1012" s="2156"/>
      <c r="H1012" s="682"/>
      <c r="I1012" s="682"/>
      <c r="J1012" s="2156"/>
      <c r="K1012" s="682"/>
      <c r="L1012" s="682"/>
    </row>
    <row r="1013">
      <c r="A1013" s="682"/>
      <c r="B1013" s="2155"/>
      <c r="C1013" s="2156"/>
      <c r="D1013" s="2155"/>
      <c r="E1013" s="682"/>
      <c r="F1013" s="682"/>
      <c r="G1013" s="2156"/>
      <c r="H1013" s="682"/>
      <c r="I1013" s="682"/>
      <c r="J1013" s="2156"/>
      <c r="K1013" s="682"/>
      <c r="L1013" s="682"/>
    </row>
    <row r="1014">
      <c r="A1014" s="682"/>
      <c r="B1014" s="2155"/>
      <c r="C1014" s="2156"/>
      <c r="D1014" s="2155"/>
      <c r="E1014" s="682"/>
      <c r="F1014" s="682"/>
      <c r="G1014" s="2156"/>
      <c r="H1014" s="682"/>
      <c r="I1014" s="682"/>
      <c r="J1014" s="2156"/>
      <c r="K1014" s="682"/>
      <c r="L1014" s="682"/>
    </row>
    <row r="1015">
      <c r="A1015" s="682"/>
      <c r="B1015" s="2155"/>
      <c r="C1015" s="2156"/>
      <c r="D1015" s="2155"/>
      <c r="E1015" s="682"/>
      <c r="F1015" s="682"/>
      <c r="G1015" s="2156"/>
      <c r="H1015" s="682"/>
      <c r="I1015" s="682"/>
      <c r="J1015" s="2156"/>
      <c r="K1015" s="682"/>
      <c r="L1015" s="682"/>
    </row>
    <row r="1016">
      <c r="A1016" s="682"/>
      <c r="B1016" s="2155"/>
      <c r="C1016" s="2156"/>
      <c r="D1016" s="2155"/>
      <c r="E1016" s="682"/>
      <c r="F1016" s="682"/>
      <c r="G1016" s="2156"/>
      <c r="H1016" s="682"/>
      <c r="I1016" s="682"/>
      <c r="J1016" s="2156"/>
      <c r="K1016" s="682"/>
      <c r="L1016" s="682"/>
    </row>
    <row r="1017">
      <c r="A1017" s="682"/>
      <c r="B1017" s="2155"/>
      <c r="C1017" s="2156"/>
      <c r="D1017" s="2155"/>
      <c r="E1017" s="682"/>
      <c r="F1017" s="682"/>
      <c r="G1017" s="2156"/>
      <c r="H1017" s="682"/>
      <c r="I1017" s="682"/>
      <c r="J1017" s="2156"/>
      <c r="K1017" s="682"/>
      <c r="L1017" s="682"/>
    </row>
    <row r="1018">
      <c r="A1018" s="682"/>
      <c r="B1018" s="2155"/>
      <c r="C1018" s="2156"/>
      <c r="D1018" s="2155"/>
      <c r="E1018" s="682"/>
      <c r="F1018" s="682"/>
      <c r="G1018" s="2156"/>
      <c r="H1018" s="682"/>
      <c r="I1018" s="682"/>
      <c r="J1018" s="2156"/>
      <c r="K1018" s="682"/>
      <c r="L1018" s="682"/>
    </row>
    <row r="1019">
      <c r="A1019" s="682"/>
      <c r="B1019" s="2155"/>
      <c r="C1019" s="2156"/>
      <c r="D1019" s="2155"/>
      <c r="E1019" s="682"/>
      <c r="F1019" s="682"/>
      <c r="G1019" s="2156"/>
      <c r="H1019" s="682"/>
      <c r="I1019" s="682"/>
      <c r="J1019" s="2156"/>
      <c r="K1019" s="682"/>
      <c r="L1019" s="682"/>
    </row>
    <row r="1020">
      <c r="A1020" s="682"/>
      <c r="B1020" s="2155"/>
      <c r="C1020" s="2156"/>
      <c r="D1020" s="2155"/>
      <c r="E1020" s="682"/>
      <c r="F1020" s="682"/>
      <c r="G1020" s="2156"/>
      <c r="H1020" s="682"/>
      <c r="I1020" s="682"/>
      <c r="J1020" s="2156"/>
      <c r="K1020" s="682"/>
      <c r="L1020" s="682"/>
    </row>
    <row r="1021">
      <c r="A1021" s="682"/>
      <c r="B1021" s="2155"/>
      <c r="C1021" s="2156"/>
      <c r="D1021" s="2155"/>
      <c r="E1021" s="682"/>
      <c r="F1021" s="682"/>
      <c r="G1021" s="2156"/>
      <c r="H1021" s="682"/>
      <c r="I1021" s="682"/>
      <c r="J1021" s="2156"/>
      <c r="K1021" s="682"/>
      <c r="L1021" s="682"/>
    </row>
    <row r="1022">
      <c r="A1022" s="682"/>
      <c r="B1022" s="2155"/>
      <c r="C1022" s="2156"/>
      <c r="D1022" s="2155"/>
      <c r="E1022" s="682"/>
      <c r="F1022" s="682"/>
      <c r="G1022" s="2156"/>
      <c r="H1022" s="682"/>
      <c r="I1022" s="682"/>
      <c r="J1022" s="2156"/>
      <c r="K1022" s="682"/>
      <c r="L1022" s="682"/>
    </row>
    <row r="1023">
      <c r="A1023" s="682"/>
      <c r="B1023" s="2155"/>
      <c r="C1023" s="2156"/>
      <c r="D1023" s="2155"/>
      <c r="E1023" s="682"/>
      <c r="F1023" s="682"/>
      <c r="G1023" s="2156"/>
      <c r="H1023" s="682"/>
      <c r="I1023" s="682"/>
      <c r="J1023" s="2156"/>
      <c r="K1023" s="682"/>
      <c r="L1023" s="682"/>
    </row>
    <row r="1024">
      <c r="A1024" s="682"/>
      <c r="B1024" s="2155"/>
      <c r="C1024" s="2156"/>
      <c r="D1024" s="2155"/>
      <c r="E1024" s="682"/>
      <c r="F1024" s="682"/>
      <c r="G1024" s="2156"/>
      <c r="H1024" s="682"/>
      <c r="I1024" s="682"/>
      <c r="J1024" s="2156"/>
      <c r="K1024" s="682"/>
      <c r="L1024" s="682"/>
    </row>
    <row r="1025">
      <c r="A1025" s="682"/>
      <c r="B1025" s="2155"/>
      <c r="C1025" s="2156"/>
      <c r="D1025" s="2155"/>
      <c r="E1025" s="682"/>
      <c r="F1025" s="682"/>
      <c r="G1025" s="2156"/>
      <c r="H1025" s="682"/>
      <c r="I1025" s="682"/>
      <c r="J1025" s="2156"/>
      <c r="K1025" s="682"/>
      <c r="L1025" s="682"/>
    </row>
    <row r="1026">
      <c r="A1026" s="682"/>
      <c r="B1026" s="2155"/>
      <c r="C1026" s="2156"/>
      <c r="D1026" s="2155"/>
      <c r="E1026" s="682"/>
      <c r="F1026" s="682"/>
      <c r="G1026" s="2156"/>
      <c r="H1026" s="682"/>
      <c r="I1026" s="682"/>
      <c r="J1026" s="2156"/>
      <c r="K1026" s="682"/>
      <c r="L1026" s="682"/>
    </row>
    <row r="1027">
      <c r="A1027" s="682"/>
      <c r="B1027" s="2155"/>
      <c r="C1027" s="2156"/>
      <c r="D1027" s="2155"/>
      <c r="E1027" s="682"/>
      <c r="F1027" s="682"/>
      <c r="G1027" s="2156"/>
      <c r="H1027" s="682"/>
      <c r="I1027" s="682"/>
      <c r="J1027" s="2156"/>
      <c r="K1027" s="682"/>
      <c r="L1027" s="682"/>
    </row>
    <row r="1028">
      <c r="A1028" s="682"/>
      <c r="B1028" s="2155"/>
      <c r="C1028" s="2156"/>
      <c r="D1028" s="2155"/>
      <c r="E1028" s="682"/>
      <c r="F1028" s="682"/>
      <c r="G1028" s="2156"/>
      <c r="H1028" s="682"/>
      <c r="I1028" s="682"/>
      <c r="J1028" s="2156"/>
      <c r="K1028" s="682"/>
      <c r="L1028" s="682"/>
    </row>
    <row r="1029">
      <c r="A1029" s="682"/>
      <c r="B1029" s="2155"/>
      <c r="C1029" s="2156"/>
      <c r="D1029" s="2155"/>
      <c r="E1029" s="682"/>
      <c r="F1029" s="682"/>
      <c r="G1029" s="2156"/>
      <c r="H1029" s="682"/>
      <c r="I1029" s="682"/>
      <c r="J1029" s="2156"/>
      <c r="K1029" s="682"/>
      <c r="L1029" s="682"/>
    </row>
    <row r="1030">
      <c r="A1030" s="682"/>
      <c r="B1030" s="2155"/>
      <c r="C1030" s="2156"/>
      <c r="D1030" s="2155"/>
      <c r="E1030" s="682"/>
      <c r="F1030" s="682"/>
      <c r="G1030" s="2156"/>
      <c r="H1030" s="682"/>
      <c r="I1030" s="682"/>
      <c r="J1030" s="2156"/>
      <c r="K1030" s="682"/>
      <c r="L1030" s="682"/>
    </row>
    <row r="1031">
      <c r="A1031" s="682"/>
      <c r="B1031" s="2155"/>
      <c r="C1031" s="2156"/>
      <c r="D1031" s="2155"/>
      <c r="E1031" s="682"/>
      <c r="F1031" s="682"/>
      <c r="G1031" s="2156"/>
      <c r="H1031" s="682"/>
      <c r="I1031" s="682"/>
      <c r="J1031" s="2156"/>
      <c r="K1031" s="682"/>
      <c r="L1031" s="682"/>
    </row>
    <row r="1032">
      <c r="A1032" s="682"/>
      <c r="B1032" s="2155"/>
      <c r="C1032" s="2156"/>
      <c r="D1032" s="2155"/>
      <c r="E1032" s="682"/>
      <c r="F1032" s="682"/>
      <c r="G1032" s="2156"/>
      <c r="H1032" s="682"/>
      <c r="I1032" s="682"/>
      <c r="J1032" s="2156"/>
      <c r="K1032" s="682"/>
      <c r="L1032" s="682"/>
    </row>
    <row r="1033">
      <c r="A1033" s="682"/>
      <c r="B1033" s="2155"/>
      <c r="C1033" s="2156"/>
      <c r="D1033" s="2155"/>
      <c r="E1033" s="682"/>
      <c r="F1033" s="682"/>
      <c r="G1033" s="2156"/>
      <c r="H1033" s="682"/>
      <c r="I1033" s="682"/>
      <c r="J1033" s="2156"/>
      <c r="K1033" s="682"/>
      <c r="L1033" s="682"/>
    </row>
    <row r="1034">
      <c r="A1034" s="682"/>
      <c r="B1034" s="2155"/>
      <c r="C1034" s="2156"/>
      <c r="D1034" s="2155"/>
      <c r="E1034" s="682"/>
      <c r="F1034" s="682"/>
      <c r="G1034" s="2156"/>
      <c r="H1034" s="682"/>
      <c r="I1034" s="682"/>
      <c r="J1034" s="2156"/>
      <c r="K1034" s="682"/>
      <c r="L1034" s="682"/>
    </row>
    <row r="1035">
      <c r="A1035" s="682"/>
      <c r="B1035" s="2155"/>
      <c r="C1035" s="2156"/>
      <c r="D1035" s="2155"/>
      <c r="E1035" s="682"/>
      <c r="F1035" s="682"/>
      <c r="G1035" s="2156"/>
      <c r="H1035" s="682"/>
      <c r="I1035" s="682"/>
      <c r="J1035" s="2156"/>
      <c r="K1035" s="682"/>
      <c r="L1035" s="682"/>
    </row>
    <row r="1036">
      <c r="A1036" s="682"/>
      <c r="B1036" s="2155"/>
      <c r="C1036" s="2156"/>
      <c r="D1036" s="2155"/>
      <c r="E1036" s="682"/>
      <c r="F1036" s="682"/>
      <c r="G1036" s="2156"/>
      <c r="H1036" s="682"/>
      <c r="I1036" s="682"/>
      <c r="J1036" s="2156"/>
      <c r="K1036" s="682"/>
      <c r="L1036" s="682"/>
    </row>
    <row r="1037">
      <c r="A1037" s="682"/>
      <c r="B1037" s="2155"/>
      <c r="C1037" s="2156"/>
      <c r="D1037" s="2155"/>
      <c r="E1037" s="682"/>
      <c r="F1037" s="682"/>
      <c r="G1037" s="2156"/>
      <c r="H1037" s="682"/>
      <c r="I1037" s="682"/>
      <c r="J1037" s="2156"/>
      <c r="K1037" s="682"/>
      <c r="L1037" s="682"/>
    </row>
    <row r="1038">
      <c r="A1038" s="682"/>
      <c r="B1038" s="2155"/>
      <c r="C1038" s="2156"/>
      <c r="D1038" s="2155"/>
      <c r="E1038" s="682"/>
      <c r="F1038" s="682"/>
      <c r="G1038" s="2156"/>
      <c r="H1038" s="682"/>
      <c r="I1038" s="682"/>
      <c r="J1038" s="2156"/>
      <c r="K1038" s="682"/>
      <c r="L1038" s="682"/>
    </row>
    <row r="1039">
      <c r="A1039" s="682"/>
      <c r="B1039" s="2155"/>
      <c r="C1039" s="2156"/>
      <c r="D1039" s="2155"/>
      <c r="E1039" s="682"/>
      <c r="F1039" s="682"/>
      <c r="G1039" s="2156"/>
      <c r="H1039" s="682"/>
      <c r="I1039" s="682"/>
      <c r="J1039" s="2156"/>
      <c r="K1039" s="682"/>
      <c r="L1039" s="682"/>
    </row>
    <row r="1040">
      <c r="A1040" s="682"/>
      <c r="B1040" s="2155"/>
      <c r="C1040" s="2156"/>
      <c r="D1040" s="2155"/>
      <c r="E1040" s="682"/>
      <c r="F1040" s="682"/>
      <c r="G1040" s="2156"/>
      <c r="H1040" s="682"/>
      <c r="I1040" s="682"/>
      <c r="J1040" s="2156"/>
      <c r="K1040" s="682"/>
      <c r="L1040" s="682"/>
    </row>
    <row r="1041">
      <c r="A1041" s="682"/>
      <c r="B1041" s="2155"/>
      <c r="C1041" s="2156"/>
      <c r="D1041" s="2155"/>
      <c r="E1041" s="682"/>
      <c r="F1041" s="682"/>
      <c r="G1041" s="2156"/>
      <c r="H1041" s="682"/>
      <c r="I1041" s="682"/>
      <c r="J1041" s="2156"/>
      <c r="K1041" s="682"/>
      <c r="L1041" s="682"/>
    </row>
    <row r="1042">
      <c r="A1042" s="682"/>
      <c r="B1042" s="2155"/>
      <c r="C1042" s="2156"/>
      <c r="D1042" s="2155"/>
      <c r="E1042" s="682"/>
      <c r="F1042" s="682"/>
      <c r="G1042" s="2156"/>
      <c r="H1042" s="682"/>
      <c r="I1042" s="682"/>
      <c r="J1042" s="2156"/>
      <c r="K1042" s="682"/>
      <c r="L1042" s="682"/>
    </row>
    <row r="1043">
      <c r="A1043" s="682"/>
      <c r="B1043" s="2155"/>
      <c r="C1043" s="2156"/>
      <c r="D1043" s="2155"/>
      <c r="E1043" s="682"/>
      <c r="F1043" s="682"/>
      <c r="G1043" s="2156"/>
      <c r="H1043" s="682"/>
      <c r="I1043" s="682"/>
      <c r="J1043" s="2156"/>
      <c r="K1043" s="682"/>
      <c r="L1043" s="682"/>
    </row>
    <row r="1044">
      <c r="A1044" s="682"/>
      <c r="B1044" s="2155"/>
      <c r="C1044" s="2156"/>
      <c r="D1044" s="2155"/>
      <c r="E1044" s="682"/>
      <c r="F1044" s="682"/>
      <c r="G1044" s="2156"/>
      <c r="H1044" s="682"/>
      <c r="I1044" s="682"/>
      <c r="J1044" s="2156"/>
      <c r="K1044" s="682"/>
      <c r="L1044" s="682"/>
    </row>
    <row r="1045">
      <c r="A1045" s="682"/>
      <c r="B1045" s="2155"/>
      <c r="C1045" s="2156"/>
      <c r="D1045" s="2155"/>
      <c r="E1045" s="682"/>
      <c r="F1045" s="682"/>
      <c r="G1045" s="2156"/>
      <c r="H1045" s="682"/>
      <c r="I1045" s="682"/>
      <c r="J1045" s="2156"/>
      <c r="K1045" s="682"/>
      <c r="L1045" s="682"/>
    </row>
    <row r="1046">
      <c r="A1046" s="682"/>
      <c r="B1046" s="2155"/>
      <c r="C1046" s="2156"/>
      <c r="D1046" s="2155"/>
      <c r="E1046" s="682"/>
      <c r="F1046" s="682"/>
      <c r="G1046" s="2156"/>
      <c r="H1046" s="682"/>
      <c r="I1046" s="682"/>
      <c r="J1046" s="2156"/>
      <c r="K1046" s="682"/>
      <c r="L1046" s="682"/>
    </row>
    <row r="1047">
      <c r="A1047" s="682"/>
      <c r="B1047" s="2155"/>
      <c r="C1047" s="2156"/>
      <c r="D1047" s="2155"/>
      <c r="E1047" s="682"/>
      <c r="F1047" s="682"/>
      <c r="G1047" s="2156"/>
      <c r="H1047" s="682"/>
      <c r="I1047" s="682"/>
      <c r="J1047" s="2156"/>
      <c r="K1047" s="682"/>
      <c r="L1047" s="682"/>
    </row>
    <row r="1048">
      <c r="A1048" s="682"/>
      <c r="B1048" s="2155"/>
      <c r="C1048" s="2156"/>
      <c r="D1048" s="2155"/>
      <c r="E1048" s="682"/>
      <c r="F1048" s="682"/>
      <c r="G1048" s="2156"/>
      <c r="H1048" s="682"/>
      <c r="I1048" s="682"/>
      <c r="J1048" s="2156"/>
      <c r="K1048" s="682"/>
      <c r="L1048" s="682"/>
    </row>
    <row r="1049">
      <c r="A1049" s="682"/>
      <c r="B1049" s="2155"/>
      <c r="C1049" s="2156"/>
      <c r="D1049" s="2155"/>
      <c r="E1049" s="682"/>
      <c r="F1049" s="682"/>
      <c r="G1049" s="2156"/>
      <c r="H1049" s="682"/>
      <c r="I1049" s="682"/>
      <c r="J1049" s="2156"/>
      <c r="K1049" s="682"/>
      <c r="L1049" s="682"/>
    </row>
    <row r="1050">
      <c r="A1050" s="682"/>
      <c r="B1050" s="2155"/>
      <c r="C1050" s="2156"/>
      <c r="D1050" s="2155"/>
      <c r="E1050" s="682"/>
      <c r="F1050" s="682"/>
      <c r="G1050" s="2156"/>
      <c r="H1050" s="682"/>
      <c r="I1050" s="682"/>
      <c r="J1050" s="2156"/>
      <c r="K1050" s="682"/>
      <c r="L1050" s="682"/>
    </row>
  </sheetData>
  <dataValidations>
    <dataValidation type="list" allowBlank="1" showErrorMessage="1" sqref="I3:I20 I23:I26 I29:I34 I37:I38 I40:I41 I44:I49 I52:I70 I73:I76 I79 I82:I83">
      <formula1>"UI/バナー班,イラスト班,モーション班,未定,エンジニア,プランナー"</formula1>
    </dataValidation>
  </dataValidations>
  <hyperlinks>
    <hyperlink r:id="rId2" ref="J14"/>
  </hyperlinks>
  <drawing r:id="rId3"/>
  <legacyDrawing r:id="rId4"/>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38"/>
    <col customWidth="1" min="2" max="2" width="0.75"/>
    <col customWidth="1" min="3" max="4" width="0.38"/>
    <col customWidth="1" min="5" max="5" width="2.5"/>
    <col customWidth="1" min="6" max="6" width="35.13"/>
    <col customWidth="1" min="7" max="7" width="8.38"/>
    <col customWidth="1" min="8" max="8" width="27.88"/>
    <col customWidth="1" min="9" max="9" width="17.75"/>
    <col customWidth="1" min="10" max="11" width="9.63"/>
    <col customWidth="1" min="12" max="12" width="11.88"/>
    <col customWidth="1" min="13" max="13" width="5.38"/>
    <col customWidth="1" min="14" max="14" width="6.13"/>
    <col customWidth="1" min="15" max="15" width="4.75"/>
    <col customWidth="1" min="16" max="16" width="32.5"/>
    <col customWidth="1" min="17" max="17" width="27.63"/>
    <col customWidth="1" min="18" max="19" width="10.25"/>
    <col customWidth="1" min="21" max="21" width="1.88"/>
  </cols>
  <sheetData>
    <row r="1">
      <c r="A1" s="2094" t="s">
        <v>1869</v>
      </c>
      <c r="B1" s="2094" t="s">
        <v>1871</v>
      </c>
      <c r="C1" s="2094" t="s">
        <v>1872</v>
      </c>
      <c r="D1" s="2094" t="s">
        <v>1873</v>
      </c>
      <c r="E1" s="2094" t="s">
        <v>2191</v>
      </c>
      <c r="F1" s="2095" t="s">
        <v>173</v>
      </c>
      <c r="G1" s="2096" t="s">
        <v>2192</v>
      </c>
      <c r="H1" s="2096" t="s">
        <v>1735</v>
      </c>
      <c r="I1" s="2096" t="s">
        <v>2193</v>
      </c>
      <c r="J1" s="2096" t="s">
        <v>1741</v>
      </c>
      <c r="K1" s="2096" t="s">
        <v>2194</v>
      </c>
      <c r="L1" s="2096" t="s">
        <v>1736</v>
      </c>
      <c r="M1" s="2097" t="s">
        <v>1737</v>
      </c>
      <c r="N1" s="2098" t="s">
        <v>1874</v>
      </c>
      <c r="O1" s="2096" t="s">
        <v>1733</v>
      </c>
      <c r="P1" s="2094" t="s">
        <v>1743</v>
      </c>
      <c r="Q1" s="2094" t="s">
        <v>1876</v>
      </c>
      <c r="R1" s="2094" t="s">
        <v>2195</v>
      </c>
      <c r="S1" s="2094" t="s">
        <v>2196</v>
      </c>
      <c r="T1" s="2096"/>
      <c r="U1" s="2096" t="s">
        <v>2197</v>
      </c>
      <c r="V1" s="2100" t="s">
        <v>1877</v>
      </c>
      <c r="W1" s="2099" t="s">
        <v>2198</v>
      </c>
    </row>
    <row r="2" ht="75.75" customHeight="1">
      <c r="A2" s="2077" t="s">
        <v>1878</v>
      </c>
      <c r="B2" s="2077" t="s">
        <v>1589</v>
      </c>
      <c r="C2" s="2077" t="s">
        <v>1879</v>
      </c>
      <c r="D2" s="2157"/>
      <c r="E2" s="2157">
        <v>1.0</v>
      </c>
      <c r="F2" s="2157" t="s">
        <v>2199</v>
      </c>
      <c r="G2" s="2080"/>
      <c r="H2" s="2080"/>
      <c r="I2" s="2080" t="s">
        <v>2200</v>
      </c>
      <c r="J2" s="2080" t="s">
        <v>640</v>
      </c>
      <c r="K2" s="2080"/>
      <c r="L2" s="2081"/>
      <c r="M2" s="2080"/>
      <c r="N2" s="2080" t="s">
        <v>1881</v>
      </c>
      <c r="O2" s="2080"/>
      <c r="P2" s="2082"/>
      <c r="Q2" s="2082"/>
      <c r="R2" s="2054" t="s">
        <v>2201</v>
      </c>
      <c r="S2" s="2054"/>
      <c r="T2" s="2101"/>
      <c r="U2" s="2101"/>
      <c r="V2" s="191"/>
      <c r="W2" s="191"/>
    </row>
    <row r="3" ht="75.75" customHeight="1">
      <c r="A3" s="2077" t="s">
        <v>1878</v>
      </c>
      <c r="B3" s="2077"/>
      <c r="C3" s="2077"/>
      <c r="D3" s="2157"/>
      <c r="E3" s="2157">
        <v>2.0</v>
      </c>
      <c r="F3" s="2157" t="s">
        <v>2202</v>
      </c>
      <c r="G3" s="2080"/>
      <c r="H3" s="2080"/>
      <c r="I3" s="2080"/>
      <c r="J3" s="2080" t="s">
        <v>640</v>
      </c>
      <c r="K3" s="2080"/>
      <c r="L3" s="2081"/>
      <c r="M3" s="2080"/>
      <c r="N3" s="2080"/>
      <c r="O3" s="2080"/>
      <c r="P3" s="2082"/>
      <c r="Q3" s="2082"/>
      <c r="R3" s="2054" t="s">
        <v>2201</v>
      </c>
      <c r="S3" s="2054"/>
      <c r="T3" s="2101"/>
      <c r="U3" s="2101"/>
      <c r="V3" s="191"/>
      <c r="W3" s="191"/>
    </row>
    <row r="4" ht="75.75" customHeight="1">
      <c r="A4" s="2077" t="s">
        <v>1878</v>
      </c>
      <c r="B4" s="2077"/>
      <c r="C4" s="2077"/>
      <c r="D4" s="2157"/>
      <c r="E4" s="2157">
        <v>3.0</v>
      </c>
      <c r="F4" s="2157" t="s">
        <v>2203</v>
      </c>
      <c r="G4" s="2080"/>
      <c r="H4" s="2080"/>
      <c r="I4" s="2080"/>
      <c r="J4" s="2080" t="s">
        <v>640</v>
      </c>
      <c r="K4" s="2080"/>
      <c r="L4" s="2081"/>
      <c r="M4" s="2080"/>
      <c r="N4" s="2080"/>
      <c r="O4" s="2080"/>
      <c r="P4" s="2082"/>
      <c r="Q4" s="2082"/>
      <c r="R4" s="2054" t="s">
        <v>2201</v>
      </c>
      <c r="S4" s="2054"/>
      <c r="T4" s="2101"/>
      <c r="U4" s="2101"/>
      <c r="V4" s="191"/>
      <c r="W4" s="191"/>
    </row>
    <row r="5" ht="75.75" customHeight="1">
      <c r="A5" s="2044" t="s">
        <v>1878</v>
      </c>
      <c r="B5" s="2044" t="s">
        <v>1589</v>
      </c>
      <c r="C5" s="2044" t="s">
        <v>1879</v>
      </c>
      <c r="D5" s="2101"/>
      <c r="E5" s="2157">
        <v>4.0</v>
      </c>
      <c r="F5" s="2101" t="s">
        <v>2204</v>
      </c>
      <c r="G5" s="2047"/>
      <c r="H5" s="2102"/>
      <c r="I5" s="2158" t="s">
        <v>2205</v>
      </c>
      <c r="J5" s="2047" t="s">
        <v>1752</v>
      </c>
      <c r="K5" s="2047"/>
      <c r="L5" s="2049" t="s">
        <v>1808</v>
      </c>
      <c r="M5" s="2047" t="s">
        <v>1748</v>
      </c>
      <c r="N5" s="2047" t="s">
        <v>1881</v>
      </c>
      <c r="O5" s="2047">
        <v>1.0</v>
      </c>
      <c r="P5" s="2051" t="s">
        <v>2206</v>
      </c>
      <c r="Q5" s="2051" t="s">
        <v>1883</v>
      </c>
      <c r="R5" s="2054" t="s">
        <v>1845</v>
      </c>
      <c r="S5" s="2054"/>
      <c r="T5" s="2101"/>
      <c r="U5" s="2101"/>
      <c r="V5" s="191"/>
      <c r="W5" s="191"/>
    </row>
    <row r="6" ht="75.75" customHeight="1">
      <c r="A6" s="2044" t="s">
        <v>1878</v>
      </c>
      <c r="B6" s="2044" t="s">
        <v>1243</v>
      </c>
      <c r="C6" s="2044" t="s">
        <v>1879</v>
      </c>
      <c r="D6" s="2051"/>
      <c r="E6" s="2157">
        <v>5.0</v>
      </c>
      <c r="F6" s="2051" t="s">
        <v>1888</v>
      </c>
      <c r="G6" s="2047"/>
      <c r="H6" s="2047"/>
      <c r="I6" s="2159" t="s">
        <v>2205</v>
      </c>
      <c r="J6" s="2047" t="s">
        <v>1752</v>
      </c>
      <c r="K6" s="2047"/>
      <c r="L6" s="2049" t="s">
        <v>1907</v>
      </c>
      <c r="M6" s="2065" t="s">
        <v>1828</v>
      </c>
      <c r="N6" s="2047" t="s">
        <v>1881</v>
      </c>
      <c r="O6" s="2047">
        <v>1.0</v>
      </c>
      <c r="P6" s="2051" t="s">
        <v>1830</v>
      </c>
      <c r="Q6" s="2051" t="s">
        <v>356</v>
      </c>
      <c r="R6" s="2054" t="s">
        <v>1845</v>
      </c>
      <c r="S6" s="2054"/>
      <c r="T6" s="2101"/>
      <c r="U6" s="2101"/>
      <c r="V6" s="191"/>
      <c r="W6" s="191"/>
    </row>
    <row r="7" ht="63.0" customHeight="1">
      <c r="A7" s="2044" t="s">
        <v>1878</v>
      </c>
      <c r="B7" s="2044" t="s">
        <v>1243</v>
      </c>
      <c r="C7" s="2044" t="s">
        <v>1879</v>
      </c>
      <c r="D7" s="2101"/>
      <c r="E7" s="2157">
        <v>6.0</v>
      </c>
      <c r="F7" s="2101" t="s">
        <v>1889</v>
      </c>
      <c r="G7" s="2047"/>
      <c r="H7" s="2047"/>
      <c r="I7" s="2159" t="s">
        <v>2205</v>
      </c>
      <c r="J7" s="2047" t="s">
        <v>1752</v>
      </c>
      <c r="K7" s="2047"/>
      <c r="L7" s="2049" t="s">
        <v>1808</v>
      </c>
      <c r="M7" s="2065" t="s">
        <v>1828</v>
      </c>
      <c r="N7" s="2047" t="s">
        <v>1881</v>
      </c>
      <c r="O7" s="2047">
        <v>1.0</v>
      </c>
      <c r="P7" s="2051" t="s">
        <v>1824</v>
      </c>
      <c r="Q7" s="2051" t="s">
        <v>1890</v>
      </c>
      <c r="R7" s="2054" t="s">
        <v>1845</v>
      </c>
      <c r="S7" s="2054"/>
      <c r="T7" s="191"/>
      <c r="U7" s="191"/>
      <c r="V7" s="191"/>
      <c r="W7" s="191"/>
    </row>
    <row r="8" ht="75.75" customHeight="1">
      <c r="A8" s="2044" t="s">
        <v>1878</v>
      </c>
      <c r="B8" s="2044" t="s">
        <v>1589</v>
      </c>
      <c r="C8" s="2044" t="s">
        <v>1879</v>
      </c>
      <c r="D8" s="2101"/>
      <c r="E8" s="2157">
        <v>7.0</v>
      </c>
      <c r="F8" s="2101" t="s">
        <v>1891</v>
      </c>
      <c r="G8" s="2047"/>
      <c r="H8" s="2047"/>
      <c r="I8" s="2159" t="s">
        <v>2207</v>
      </c>
      <c r="J8" s="2047" t="s">
        <v>1752</v>
      </c>
      <c r="K8" s="2047"/>
      <c r="L8" s="2049" t="s">
        <v>1808</v>
      </c>
      <c r="M8" s="2047" t="s">
        <v>1748</v>
      </c>
      <c r="N8" s="2047" t="s">
        <v>1881</v>
      </c>
      <c r="O8" s="2047">
        <v>1.0</v>
      </c>
      <c r="P8" s="2051" t="s">
        <v>1892</v>
      </c>
      <c r="Q8" s="2051" t="s">
        <v>1893</v>
      </c>
      <c r="R8" s="2054" t="s">
        <v>2208</v>
      </c>
      <c r="S8" s="2054"/>
      <c r="T8" s="2101" t="s">
        <v>2209</v>
      </c>
      <c r="U8" s="2101"/>
      <c r="V8" s="191"/>
      <c r="W8" s="191"/>
    </row>
    <row r="9" ht="75.75" customHeight="1">
      <c r="A9" s="2044" t="s">
        <v>1878</v>
      </c>
      <c r="B9" s="2044" t="s">
        <v>1243</v>
      </c>
      <c r="C9" s="2044" t="s">
        <v>1879</v>
      </c>
      <c r="D9" s="2051"/>
      <c r="E9" s="2157">
        <v>8.0</v>
      </c>
      <c r="F9" s="2051" t="s">
        <v>1894</v>
      </c>
      <c r="G9" s="2047"/>
      <c r="H9" s="2047"/>
      <c r="I9" s="2159" t="s">
        <v>2207</v>
      </c>
      <c r="J9" s="2047" t="s">
        <v>1752</v>
      </c>
      <c r="K9" s="2047"/>
      <c r="L9" s="2049" t="s">
        <v>1907</v>
      </c>
      <c r="M9" s="2065" t="s">
        <v>1828</v>
      </c>
      <c r="N9" s="2047" t="s">
        <v>1881</v>
      </c>
      <c r="O9" s="2047">
        <v>1.0</v>
      </c>
      <c r="P9" s="2051" t="s">
        <v>1830</v>
      </c>
      <c r="Q9" s="2051" t="s">
        <v>359</v>
      </c>
      <c r="R9" s="2054" t="s">
        <v>1845</v>
      </c>
      <c r="S9" s="2054"/>
      <c r="T9" s="2101"/>
      <c r="U9" s="2101"/>
      <c r="V9" s="191"/>
      <c r="W9" s="191"/>
    </row>
    <row r="10" ht="63.0" customHeight="1">
      <c r="A10" s="2044" t="s">
        <v>1878</v>
      </c>
      <c r="B10" s="2044" t="s">
        <v>1243</v>
      </c>
      <c r="C10" s="2044" t="s">
        <v>1879</v>
      </c>
      <c r="D10" s="2101"/>
      <c r="E10" s="2157">
        <v>9.0</v>
      </c>
      <c r="F10" s="2101" t="s">
        <v>1895</v>
      </c>
      <c r="G10" s="2047"/>
      <c r="H10" s="2102"/>
      <c r="I10" s="2158" t="s">
        <v>2207</v>
      </c>
      <c r="J10" s="2047" t="s">
        <v>1752</v>
      </c>
      <c r="K10" s="2047"/>
      <c r="L10" s="2049" t="s">
        <v>1808</v>
      </c>
      <c r="M10" s="2065" t="s">
        <v>1828</v>
      </c>
      <c r="N10" s="2047" t="s">
        <v>1881</v>
      </c>
      <c r="O10" s="2047">
        <v>1.0</v>
      </c>
      <c r="P10" s="2051" t="s">
        <v>1824</v>
      </c>
      <c r="Q10" s="2051" t="s">
        <v>1896</v>
      </c>
      <c r="R10" s="2054" t="s">
        <v>1845</v>
      </c>
      <c r="S10" s="2054"/>
      <c r="T10" s="191"/>
      <c r="U10" s="191"/>
      <c r="V10" s="191"/>
      <c r="W10" s="191"/>
    </row>
    <row r="11" ht="75.75" customHeight="1">
      <c r="A11" s="2077" t="s">
        <v>1878</v>
      </c>
      <c r="B11" s="2077" t="s">
        <v>1589</v>
      </c>
      <c r="C11" s="2077" t="s">
        <v>1879</v>
      </c>
      <c r="D11" s="2157"/>
      <c r="E11" s="2157">
        <v>10.0</v>
      </c>
      <c r="F11" s="2157" t="s">
        <v>1897</v>
      </c>
      <c r="G11" s="2080"/>
      <c r="H11" s="2089"/>
      <c r="I11" s="2160" t="s">
        <v>2210</v>
      </c>
      <c r="J11" s="2080" t="s">
        <v>640</v>
      </c>
      <c r="K11" s="2080"/>
      <c r="L11" s="2081"/>
      <c r="M11" s="2080"/>
      <c r="N11" s="2080" t="s">
        <v>1881</v>
      </c>
      <c r="O11" s="2080"/>
      <c r="P11" s="2082"/>
      <c r="Q11" s="2082"/>
      <c r="R11" s="2082"/>
      <c r="S11" s="2082"/>
      <c r="T11" s="2101"/>
      <c r="U11" s="2101"/>
      <c r="V11" s="191"/>
      <c r="W11" s="191"/>
    </row>
    <row r="12">
      <c r="A12" s="2077" t="s">
        <v>1898</v>
      </c>
      <c r="B12" s="2077" t="s">
        <v>1589</v>
      </c>
      <c r="C12" s="2077" t="s">
        <v>1879</v>
      </c>
      <c r="D12" s="2082"/>
      <c r="E12" s="2157">
        <v>11.0</v>
      </c>
      <c r="F12" s="2082" t="s">
        <v>1900</v>
      </c>
      <c r="G12" s="2080"/>
      <c r="H12" s="2089"/>
      <c r="I12" s="2160" t="s">
        <v>2211</v>
      </c>
      <c r="J12" s="2080" t="s">
        <v>640</v>
      </c>
      <c r="K12" s="2080"/>
      <c r="L12" s="2090"/>
      <c r="M12" s="2080" t="s">
        <v>1748</v>
      </c>
      <c r="N12" s="2080" t="s">
        <v>1856</v>
      </c>
      <c r="O12" s="2080"/>
      <c r="P12" s="2082"/>
      <c r="Q12" s="2082"/>
      <c r="R12" s="2082"/>
      <c r="S12" s="2082"/>
      <c r="T12" s="191"/>
      <c r="U12" s="191"/>
      <c r="V12" s="191"/>
      <c r="W12" s="191"/>
    </row>
    <row r="13" ht="63.0" customHeight="1">
      <c r="A13" s="2077" t="s">
        <v>1901</v>
      </c>
      <c r="B13" s="2077" t="s">
        <v>1902</v>
      </c>
      <c r="C13" s="2077" t="s">
        <v>1879</v>
      </c>
      <c r="D13" s="2157"/>
      <c r="E13" s="2157">
        <v>12.0</v>
      </c>
      <c r="F13" s="2157" t="s">
        <v>1903</v>
      </c>
      <c r="G13" s="2080"/>
      <c r="H13" s="2089"/>
      <c r="I13" s="2089" t="s">
        <v>2212</v>
      </c>
      <c r="J13" s="2080" t="s">
        <v>640</v>
      </c>
      <c r="K13" s="2080"/>
      <c r="L13" s="2081"/>
      <c r="M13" s="2080"/>
      <c r="N13" s="2080" t="s">
        <v>1881</v>
      </c>
      <c r="O13" s="2080"/>
      <c r="P13" s="2082"/>
      <c r="Q13" s="2082"/>
      <c r="R13" s="2082"/>
      <c r="S13" s="2082"/>
      <c r="T13" s="191"/>
      <c r="U13" s="191"/>
      <c r="V13" s="191"/>
      <c r="W13" s="191"/>
    </row>
    <row r="14" ht="63.0" customHeight="1">
      <c r="A14" s="2113" t="s">
        <v>1901</v>
      </c>
      <c r="B14" s="2161" t="s">
        <v>1243</v>
      </c>
      <c r="C14" s="2161" t="s">
        <v>1879</v>
      </c>
      <c r="D14" s="2051"/>
      <c r="E14" s="2157">
        <v>13.0</v>
      </c>
      <c r="F14" s="2051" t="s">
        <v>1904</v>
      </c>
      <c r="G14" s="2047" t="s">
        <v>647</v>
      </c>
      <c r="H14" s="2047"/>
      <c r="I14" s="2158" t="s">
        <v>2213</v>
      </c>
      <c r="J14" s="2047" t="s">
        <v>1771</v>
      </c>
      <c r="K14" s="2047"/>
      <c r="L14" s="2049" t="s">
        <v>1808</v>
      </c>
      <c r="M14" s="2065" t="s">
        <v>1828</v>
      </c>
      <c r="N14" s="2047" t="s">
        <v>1856</v>
      </c>
      <c r="O14" s="2047">
        <v>1.0</v>
      </c>
      <c r="P14" s="2051" t="s">
        <v>1824</v>
      </c>
      <c r="Q14" s="2051" t="s">
        <v>1905</v>
      </c>
      <c r="R14" s="2054" t="s">
        <v>1845</v>
      </c>
      <c r="S14" s="2054"/>
      <c r="T14" s="191"/>
      <c r="U14" s="191"/>
      <c r="V14" s="191"/>
      <c r="W14" s="191"/>
    </row>
    <row r="15" ht="75.75" customHeight="1">
      <c r="A15" s="2113" t="s">
        <v>1901</v>
      </c>
      <c r="B15" s="2114" t="s">
        <v>1243</v>
      </c>
      <c r="C15" s="2114" t="s">
        <v>1879</v>
      </c>
      <c r="D15" s="2051"/>
      <c r="E15" s="2157">
        <v>14.0</v>
      </c>
      <c r="F15" s="2051" t="s">
        <v>1906</v>
      </c>
      <c r="G15" s="2047" t="s">
        <v>2214</v>
      </c>
      <c r="H15" s="2047"/>
      <c r="I15" s="2158" t="s">
        <v>2213</v>
      </c>
      <c r="J15" s="2047" t="s">
        <v>1771</v>
      </c>
      <c r="K15" s="2047"/>
      <c r="L15" s="2049" t="s">
        <v>1907</v>
      </c>
      <c r="M15" s="2065" t="s">
        <v>1828</v>
      </c>
      <c r="N15" s="2047" t="s">
        <v>1856</v>
      </c>
      <c r="O15" s="2047">
        <v>1.0</v>
      </c>
      <c r="P15" s="2051" t="s">
        <v>1830</v>
      </c>
      <c r="Q15" s="2051" t="s">
        <v>1908</v>
      </c>
      <c r="R15" s="2054" t="s">
        <v>1845</v>
      </c>
      <c r="S15" s="2054"/>
      <c r="T15" s="2101"/>
      <c r="U15" s="2101"/>
      <c r="V15" s="191"/>
      <c r="W15" s="191"/>
    </row>
    <row r="16" ht="75.75" customHeight="1">
      <c r="A16" s="2113"/>
      <c r="B16" s="2044"/>
      <c r="C16" s="2044"/>
      <c r="D16" s="2051"/>
      <c r="E16" s="2157">
        <v>15.0</v>
      </c>
      <c r="F16" s="2051" t="s">
        <v>1909</v>
      </c>
      <c r="G16" s="2053" t="s">
        <v>2215</v>
      </c>
      <c r="H16" s="2102"/>
      <c r="I16" s="2102"/>
      <c r="J16" s="2053" t="s">
        <v>2216</v>
      </c>
      <c r="K16" s="2053"/>
      <c r="L16" s="2049" t="s">
        <v>1910</v>
      </c>
      <c r="M16" s="2047" t="s">
        <v>1911</v>
      </c>
      <c r="N16" s="2047"/>
      <c r="O16" s="2047">
        <v>1.0</v>
      </c>
      <c r="P16" s="2051" t="s">
        <v>1912</v>
      </c>
      <c r="Q16" s="2051" t="s">
        <v>1913</v>
      </c>
      <c r="R16" s="2054" t="s">
        <v>1845</v>
      </c>
      <c r="S16" s="2054"/>
      <c r="T16" s="2101"/>
      <c r="U16" s="2101"/>
      <c r="V16" s="191"/>
      <c r="W16" s="191"/>
    </row>
    <row r="17" ht="75.75" customHeight="1">
      <c r="A17" s="2113"/>
      <c r="B17" s="2044"/>
      <c r="C17" s="2044"/>
      <c r="D17" s="2051"/>
      <c r="E17" s="2157">
        <v>16.0</v>
      </c>
      <c r="F17" s="2051" t="s">
        <v>2217</v>
      </c>
      <c r="G17" s="2053"/>
      <c r="H17" s="2102"/>
      <c r="I17" s="2102" t="s">
        <v>2218</v>
      </c>
      <c r="J17" s="2053" t="s">
        <v>2216</v>
      </c>
      <c r="K17" s="2053"/>
      <c r="L17" s="2049" t="s">
        <v>1885</v>
      </c>
      <c r="M17" s="2047" t="s">
        <v>1748</v>
      </c>
      <c r="N17" s="2047"/>
      <c r="O17" s="2047">
        <v>1.0</v>
      </c>
      <c r="P17" s="2051" t="s">
        <v>1886</v>
      </c>
      <c r="Q17" s="2051" t="s">
        <v>1887</v>
      </c>
      <c r="R17" s="2054" t="s">
        <v>1845</v>
      </c>
      <c r="S17" s="2054"/>
      <c r="T17" s="2101"/>
      <c r="U17" s="2101"/>
      <c r="V17" s="191"/>
      <c r="W17" s="191"/>
    </row>
    <row r="18" ht="75.75" customHeight="1">
      <c r="A18" s="2113"/>
      <c r="B18" s="2044"/>
      <c r="C18" s="2044"/>
      <c r="D18" s="2051"/>
      <c r="E18" s="2157">
        <v>17.0</v>
      </c>
      <c r="F18" s="2051" t="s">
        <v>1914</v>
      </c>
      <c r="G18" s="2053" t="s">
        <v>2215</v>
      </c>
      <c r="H18" s="2102"/>
      <c r="I18" s="2102"/>
      <c r="J18" s="2053" t="s">
        <v>2216</v>
      </c>
      <c r="K18" s="2053"/>
      <c r="L18" s="2049" t="s">
        <v>1910</v>
      </c>
      <c r="M18" s="2047" t="s">
        <v>1911</v>
      </c>
      <c r="N18" s="2047"/>
      <c r="O18" s="2047">
        <v>1.0</v>
      </c>
      <c r="P18" s="2051" t="s">
        <v>1912</v>
      </c>
      <c r="Q18" s="2051" t="s">
        <v>1915</v>
      </c>
      <c r="R18" s="2054" t="s">
        <v>1845</v>
      </c>
      <c r="S18" s="2054"/>
      <c r="T18" s="2101"/>
      <c r="U18" s="2101"/>
      <c r="V18" s="191"/>
      <c r="W18" s="191"/>
    </row>
    <row r="19" ht="75.75" customHeight="1">
      <c r="A19" s="2113" t="s">
        <v>1878</v>
      </c>
      <c r="B19" s="2044" t="s">
        <v>1902</v>
      </c>
      <c r="C19" s="2044" t="s">
        <v>1879</v>
      </c>
      <c r="D19" s="2051"/>
      <c r="E19" s="2157">
        <v>18.0</v>
      </c>
      <c r="F19" s="2051" t="s">
        <v>1916</v>
      </c>
      <c r="G19" s="2053"/>
      <c r="H19" s="2102"/>
      <c r="I19" s="2102" t="s">
        <v>2218</v>
      </c>
      <c r="J19" s="2053" t="s">
        <v>2216</v>
      </c>
      <c r="K19" s="2053"/>
      <c r="L19" s="2049" t="s">
        <v>1885</v>
      </c>
      <c r="M19" s="2047" t="s">
        <v>1748</v>
      </c>
      <c r="N19" s="2047"/>
      <c r="O19" s="2047">
        <v>1.0</v>
      </c>
      <c r="P19" s="2051" t="s">
        <v>1886</v>
      </c>
      <c r="Q19" s="2051" t="s">
        <v>1917</v>
      </c>
      <c r="R19" s="2054" t="s">
        <v>1845</v>
      </c>
      <c r="S19" s="2054"/>
      <c r="T19" s="2101"/>
      <c r="U19" s="2101"/>
      <c r="V19" s="191"/>
      <c r="W19" s="191"/>
    </row>
    <row r="20">
      <c r="A20" s="2113" t="s">
        <v>1878</v>
      </c>
      <c r="B20" s="2044" t="s">
        <v>1902</v>
      </c>
      <c r="C20" s="2044" t="s">
        <v>1879</v>
      </c>
      <c r="D20" s="2051"/>
      <c r="E20" s="2157">
        <v>19.0</v>
      </c>
      <c r="F20" s="2051" t="s">
        <v>1918</v>
      </c>
      <c r="G20" s="2047" t="s">
        <v>647</v>
      </c>
      <c r="H20" s="2047"/>
      <c r="I20" s="2158" t="s">
        <v>2219</v>
      </c>
      <c r="J20" s="2047" t="s">
        <v>1771</v>
      </c>
      <c r="K20" s="2047"/>
      <c r="L20" s="2049" t="s">
        <v>1808</v>
      </c>
      <c r="M20" s="2065" t="s">
        <v>1828</v>
      </c>
      <c r="N20" s="2047" t="s">
        <v>1856</v>
      </c>
      <c r="O20" s="2047">
        <v>1.0</v>
      </c>
      <c r="P20" s="2051" t="s">
        <v>1824</v>
      </c>
      <c r="Q20" s="2051" t="s">
        <v>1919</v>
      </c>
      <c r="R20" s="2054" t="s">
        <v>1845</v>
      </c>
      <c r="S20" s="2054"/>
      <c r="T20" s="191"/>
      <c r="U20" s="191"/>
      <c r="V20" s="191"/>
      <c r="W20" s="191"/>
    </row>
    <row r="21">
      <c r="A21" s="2113" t="s">
        <v>1878</v>
      </c>
      <c r="B21" s="2044" t="s">
        <v>1902</v>
      </c>
      <c r="C21" s="2044" t="s">
        <v>1879</v>
      </c>
      <c r="D21" s="2051"/>
      <c r="E21" s="2157">
        <v>20.0</v>
      </c>
      <c r="F21" s="2051" t="s">
        <v>1920</v>
      </c>
      <c r="G21" s="2047" t="s">
        <v>2214</v>
      </c>
      <c r="H21" s="2047"/>
      <c r="I21" s="2158" t="s">
        <v>2219</v>
      </c>
      <c r="J21" s="2047" t="s">
        <v>1771</v>
      </c>
      <c r="K21" s="2047"/>
      <c r="L21" s="2049" t="s">
        <v>1907</v>
      </c>
      <c r="M21" s="2065" t="s">
        <v>1828</v>
      </c>
      <c r="N21" s="2047" t="s">
        <v>1856</v>
      </c>
      <c r="O21" s="2047">
        <v>1.0</v>
      </c>
      <c r="P21" s="2051" t="s">
        <v>1830</v>
      </c>
      <c r="Q21" s="2051" t="s">
        <v>1921</v>
      </c>
      <c r="R21" s="2054" t="s">
        <v>1845</v>
      </c>
      <c r="S21" s="2054"/>
      <c r="T21" s="191"/>
      <c r="U21" s="191"/>
      <c r="V21" s="191"/>
      <c r="W21" s="191"/>
    </row>
    <row r="22" ht="63.0" customHeight="1">
      <c r="A22" s="2113"/>
      <c r="B22" s="2161"/>
      <c r="C22" s="2161"/>
      <c r="D22" s="2101"/>
      <c r="E22" s="2157">
        <v>21.0</v>
      </c>
      <c r="F22" s="2101" t="s">
        <v>1922</v>
      </c>
      <c r="G22" s="2047"/>
      <c r="H22" s="2102"/>
      <c r="I22" s="2102"/>
      <c r="J22" s="2047" t="s">
        <v>2216</v>
      </c>
      <c r="K22" s="2047"/>
      <c r="L22" s="2049" t="s">
        <v>1910</v>
      </c>
      <c r="M22" s="2047" t="s">
        <v>1911</v>
      </c>
      <c r="N22" s="2047"/>
      <c r="O22" s="2047">
        <v>1.0</v>
      </c>
      <c r="P22" s="2051" t="s">
        <v>1912</v>
      </c>
      <c r="Q22" s="2051" t="s">
        <v>1923</v>
      </c>
      <c r="R22" s="2054" t="s">
        <v>1845</v>
      </c>
      <c r="S22" s="2054"/>
      <c r="T22" s="191"/>
      <c r="U22" s="191"/>
      <c r="V22" s="191"/>
      <c r="W22" s="191"/>
    </row>
    <row r="23" ht="63.0" customHeight="1">
      <c r="A23" s="2113" t="s">
        <v>1878</v>
      </c>
      <c r="B23" s="2161" t="s">
        <v>1902</v>
      </c>
      <c r="C23" s="2161" t="s">
        <v>1879</v>
      </c>
      <c r="D23" s="2101"/>
      <c r="E23" s="2157">
        <v>22.0</v>
      </c>
      <c r="F23" s="2101" t="s">
        <v>1924</v>
      </c>
      <c r="G23" s="2047"/>
      <c r="H23" s="2102"/>
      <c r="I23" s="2158" t="s">
        <v>2220</v>
      </c>
      <c r="J23" s="2047" t="s">
        <v>2216</v>
      </c>
      <c r="K23" s="2047"/>
      <c r="L23" s="2049" t="s">
        <v>1885</v>
      </c>
      <c r="M23" s="2047" t="s">
        <v>1748</v>
      </c>
      <c r="N23" s="2047" t="s">
        <v>1881</v>
      </c>
      <c r="O23" s="2047">
        <v>1.0</v>
      </c>
      <c r="P23" s="2051" t="s">
        <v>1925</v>
      </c>
      <c r="Q23" s="2051" t="s">
        <v>1926</v>
      </c>
      <c r="R23" s="2054" t="s">
        <v>1845</v>
      </c>
      <c r="S23" s="2054"/>
      <c r="T23" s="191"/>
      <c r="U23" s="191"/>
      <c r="V23" s="191"/>
      <c r="W23" s="191"/>
    </row>
    <row r="24" ht="27.75" customHeight="1">
      <c r="A24" s="2113" t="s">
        <v>1878</v>
      </c>
      <c r="B24" s="2077"/>
      <c r="C24" s="2077"/>
      <c r="D24" s="2082"/>
      <c r="E24" s="2157">
        <v>23.0</v>
      </c>
      <c r="F24" s="2082" t="s">
        <v>1927</v>
      </c>
      <c r="G24" s="2080" t="s">
        <v>640</v>
      </c>
      <c r="H24" s="2089"/>
      <c r="I24" s="2089" t="s">
        <v>640</v>
      </c>
      <c r="J24" s="2080" t="s">
        <v>640</v>
      </c>
      <c r="K24" s="2080"/>
      <c r="L24" s="2090"/>
      <c r="M24" s="2080"/>
      <c r="N24" s="2080"/>
      <c r="O24" s="2080"/>
      <c r="P24" s="2082"/>
      <c r="Q24" s="2082"/>
      <c r="R24" s="2082"/>
      <c r="S24" s="2082"/>
      <c r="T24" s="2086"/>
      <c r="U24" s="2086"/>
      <c r="V24" s="2086"/>
      <c r="W24" s="2086"/>
    </row>
    <row r="25" ht="57.75" customHeight="1">
      <c r="A25" s="2113" t="s">
        <v>1878</v>
      </c>
      <c r="B25" s="2077"/>
      <c r="C25" s="2077"/>
      <c r="D25" s="2082"/>
      <c r="E25" s="2157">
        <v>24.0</v>
      </c>
      <c r="F25" s="2082" t="s">
        <v>1928</v>
      </c>
      <c r="G25" s="2080" t="s">
        <v>640</v>
      </c>
      <c r="H25" s="2089"/>
      <c r="I25" s="2089" t="s">
        <v>640</v>
      </c>
      <c r="J25" s="2080" t="s">
        <v>640</v>
      </c>
      <c r="K25" s="2080"/>
      <c r="L25" s="2090"/>
      <c r="M25" s="2080"/>
      <c r="N25" s="2080"/>
      <c r="O25" s="2080"/>
      <c r="P25" s="2082"/>
      <c r="Q25" s="2082"/>
      <c r="R25" s="2082"/>
      <c r="S25" s="2082"/>
      <c r="T25" s="2086"/>
      <c r="U25" s="2086"/>
      <c r="V25" s="2086"/>
      <c r="W25" s="2086"/>
    </row>
    <row r="26" ht="65.25" customHeight="1">
      <c r="A26" s="2113" t="s">
        <v>1898</v>
      </c>
      <c r="B26" s="2114" t="s">
        <v>1243</v>
      </c>
      <c r="C26" s="2114" t="s">
        <v>1879</v>
      </c>
      <c r="D26" s="2051"/>
      <c r="E26" s="2157">
        <v>25.0</v>
      </c>
      <c r="F26" s="2051" t="s">
        <v>2221</v>
      </c>
      <c r="G26" s="2053" t="s">
        <v>647</v>
      </c>
      <c r="H26" s="2047"/>
      <c r="I26" s="2047"/>
      <c r="J26" s="2053" t="s">
        <v>1752</v>
      </c>
      <c r="K26" s="2053"/>
      <c r="L26" s="2049" t="s">
        <v>1808</v>
      </c>
      <c r="M26" s="2065" t="s">
        <v>1828</v>
      </c>
      <c r="N26" s="2047" t="s">
        <v>1856</v>
      </c>
      <c r="O26" s="2047">
        <v>1.0</v>
      </c>
      <c r="P26" s="2051" t="s">
        <v>1824</v>
      </c>
      <c r="Q26" s="2051" t="s">
        <v>2222</v>
      </c>
      <c r="R26" s="2054" t="s">
        <v>1845</v>
      </c>
      <c r="S26" s="2054"/>
      <c r="T26" s="191"/>
      <c r="U26" s="191"/>
      <c r="V26" s="191"/>
      <c r="W26" s="191"/>
    </row>
    <row r="27" ht="65.25" customHeight="1">
      <c r="A27" s="2113" t="s">
        <v>1898</v>
      </c>
      <c r="B27" s="2114" t="s">
        <v>1243</v>
      </c>
      <c r="C27" s="2114" t="s">
        <v>1879</v>
      </c>
      <c r="D27" s="2051"/>
      <c r="E27" s="2157">
        <v>26.0</v>
      </c>
      <c r="F27" s="2051" t="s">
        <v>2223</v>
      </c>
      <c r="G27" s="2053" t="s">
        <v>647</v>
      </c>
      <c r="H27" s="2047"/>
      <c r="I27" s="2047"/>
      <c r="J27" s="2053" t="s">
        <v>1752</v>
      </c>
      <c r="K27" s="2053"/>
      <c r="L27" s="2049" t="s">
        <v>1808</v>
      </c>
      <c r="M27" s="2047" t="s">
        <v>1748</v>
      </c>
      <c r="N27" s="2047" t="s">
        <v>1856</v>
      </c>
      <c r="O27" s="2047">
        <v>1.0</v>
      </c>
      <c r="P27" s="2051" t="s">
        <v>1810</v>
      </c>
      <c r="Q27" s="2051" t="s">
        <v>1933</v>
      </c>
      <c r="R27" s="2054" t="s">
        <v>1845</v>
      </c>
      <c r="S27" s="2054"/>
      <c r="T27" s="2051"/>
      <c r="U27" s="2162" t="s">
        <v>109</v>
      </c>
      <c r="V27" s="191"/>
      <c r="W27" s="191"/>
    </row>
    <row r="28" ht="60.75" customHeight="1">
      <c r="A28" s="2113" t="s">
        <v>1898</v>
      </c>
      <c r="B28" s="2114" t="s">
        <v>1243</v>
      </c>
      <c r="C28" s="2114" t="s">
        <v>1879</v>
      </c>
      <c r="D28" s="2051"/>
      <c r="E28" s="2157">
        <v>27.0</v>
      </c>
      <c r="F28" s="2051" t="s">
        <v>2224</v>
      </c>
      <c r="G28" s="2053" t="s">
        <v>647</v>
      </c>
      <c r="H28" s="2048"/>
      <c r="I28" s="2047"/>
      <c r="J28" s="2053" t="s">
        <v>1752</v>
      </c>
      <c r="K28" s="2053"/>
      <c r="L28" s="2049" t="s">
        <v>1808</v>
      </c>
      <c r="M28" s="2047" t="s">
        <v>1748</v>
      </c>
      <c r="N28" s="2047" t="s">
        <v>1856</v>
      </c>
      <c r="O28" s="2047">
        <v>1.0</v>
      </c>
      <c r="P28" s="2051" t="s">
        <v>1814</v>
      </c>
      <c r="Q28" s="2051" t="s">
        <v>1935</v>
      </c>
      <c r="R28" s="2054" t="s">
        <v>1845</v>
      </c>
      <c r="S28" s="2054"/>
      <c r="T28" s="191"/>
      <c r="U28" s="191"/>
      <c r="V28" s="191"/>
      <c r="W28" s="191"/>
    </row>
    <row r="29" ht="63.0" customHeight="1">
      <c r="A29" s="2113" t="s">
        <v>1898</v>
      </c>
      <c r="B29" s="2114" t="s">
        <v>1243</v>
      </c>
      <c r="C29" s="2114" t="s">
        <v>1879</v>
      </c>
      <c r="D29" s="2051"/>
      <c r="E29" s="2157">
        <v>28.0</v>
      </c>
      <c r="F29" s="2051" t="s">
        <v>2225</v>
      </c>
      <c r="G29" s="2053" t="s">
        <v>2214</v>
      </c>
      <c r="H29" s="2048"/>
      <c r="I29" s="2048"/>
      <c r="J29" s="2053" t="s">
        <v>2216</v>
      </c>
      <c r="K29" s="2053"/>
      <c r="L29" s="2049" t="s">
        <v>1907</v>
      </c>
      <c r="M29" s="2065" t="s">
        <v>1828</v>
      </c>
      <c r="N29" s="2047" t="s">
        <v>1856</v>
      </c>
      <c r="O29" s="2047">
        <v>1.0</v>
      </c>
      <c r="P29" s="2051" t="s">
        <v>1830</v>
      </c>
      <c r="Q29" s="2051" t="s">
        <v>1937</v>
      </c>
      <c r="R29" s="2054" t="s">
        <v>1845</v>
      </c>
      <c r="S29" s="2054"/>
      <c r="T29" s="2101"/>
      <c r="U29" s="2104" t="s">
        <v>2226</v>
      </c>
      <c r="V29" s="191"/>
      <c r="W29" s="191"/>
    </row>
    <row r="30" ht="63.0" customHeight="1">
      <c r="A30" s="2113" t="s">
        <v>1898</v>
      </c>
      <c r="B30" s="2114" t="s">
        <v>1243</v>
      </c>
      <c r="C30" s="2114" t="s">
        <v>1879</v>
      </c>
      <c r="D30" s="2051"/>
      <c r="E30" s="2157">
        <v>29.0</v>
      </c>
      <c r="F30" s="2051" t="s">
        <v>2227</v>
      </c>
      <c r="G30" s="2053" t="s">
        <v>2214</v>
      </c>
      <c r="H30" s="2047"/>
      <c r="I30" s="2047"/>
      <c r="J30" s="2053" t="s">
        <v>1752</v>
      </c>
      <c r="K30" s="2053"/>
      <c r="L30" s="2049" t="s">
        <v>1907</v>
      </c>
      <c r="M30" s="2065" t="s">
        <v>1828</v>
      </c>
      <c r="N30" s="2047" t="s">
        <v>1856</v>
      </c>
      <c r="O30" s="2047">
        <v>1.0</v>
      </c>
      <c r="P30" s="2051" t="s">
        <v>1830</v>
      </c>
      <c r="Q30" s="2051" t="s">
        <v>1939</v>
      </c>
      <c r="R30" s="2054" t="s">
        <v>1845</v>
      </c>
      <c r="S30" s="2054"/>
      <c r="T30" s="191"/>
      <c r="U30" s="191"/>
      <c r="V30" s="191"/>
      <c r="W30" s="191"/>
    </row>
    <row r="31" ht="75.75" customHeight="1">
      <c r="A31" s="2113" t="s">
        <v>1898</v>
      </c>
      <c r="B31" s="2114" t="s">
        <v>1940</v>
      </c>
      <c r="C31" s="2114" t="s">
        <v>1879</v>
      </c>
      <c r="D31" s="2051"/>
      <c r="E31" s="2157">
        <v>30.0</v>
      </c>
      <c r="F31" s="2051" t="s">
        <v>2228</v>
      </c>
      <c r="G31" s="2053"/>
      <c r="H31" s="2048"/>
      <c r="I31" s="2048"/>
      <c r="J31" s="2053" t="s">
        <v>2216</v>
      </c>
      <c r="K31" s="2053"/>
      <c r="L31" s="2049" t="s">
        <v>1817</v>
      </c>
      <c r="M31" s="2047" t="s">
        <v>1748</v>
      </c>
      <c r="N31" s="2047" t="s">
        <v>1856</v>
      </c>
      <c r="O31" s="2047">
        <v>1.0</v>
      </c>
      <c r="P31" s="2051" t="s">
        <v>1942</v>
      </c>
      <c r="Q31" s="2051" t="s">
        <v>1943</v>
      </c>
      <c r="R31" s="2054" t="s">
        <v>1845</v>
      </c>
      <c r="S31" s="2054"/>
      <c r="T31" s="2101"/>
      <c r="U31" s="2101"/>
      <c r="V31" s="191"/>
      <c r="W31" s="191"/>
    </row>
    <row r="32" ht="119.25" customHeight="1">
      <c r="A32" s="2113" t="s">
        <v>1898</v>
      </c>
      <c r="B32" s="2114" t="s">
        <v>1940</v>
      </c>
      <c r="C32" s="2114" t="s">
        <v>1944</v>
      </c>
      <c r="D32" s="2051"/>
      <c r="E32" s="2157">
        <v>31.0</v>
      </c>
      <c r="F32" s="2051" t="s">
        <v>2229</v>
      </c>
      <c r="G32" s="2053"/>
      <c r="H32" s="2048"/>
      <c r="I32" s="2048"/>
      <c r="J32" s="2053" t="s">
        <v>2216</v>
      </c>
      <c r="K32" s="2053"/>
      <c r="L32" s="2049" t="s">
        <v>1946</v>
      </c>
      <c r="M32" s="2047" t="s">
        <v>1748</v>
      </c>
      <c r="N32" s="2047" t="s">
        <v>1856</v>
      </c>
      <c r="O32" s="2047">
        <v>1.0</v>
      </c>
      <c r="P32" s="2051" t="s">
        <v>1784</v>
      </c>
      <c r="Q32" s="2104" t="s">
        <v>2230</v>
      </c>
      <c r="R32" s="2054" t="s">
        <v>1845</v>
      </c>
      <c r="S32" s="2054"/>
      <c r="T32" s="2101"/>
      <c r="U32" s="2104" t="s">
        <v>2231</v>
      </c>
      <c r="V32" s="2104" t="s">
        <v>1948</v>
      </c>
      <c r="W32" s="191"/>
    </row>
    <row r="33" ht="39.0" customHeight="1">
      <c r="A33" s="2113" t="s">
        <v>1898</v>
      </c>
      <c r="B33" s="2114" t="s">
        <v>1940</v>
      </c>
      <c r="C33" s="2114" t="s">
        <v>1879</v>
      </c>
      <c r="D33" s="2051"/>
      <c r="E33" s="2157">
        <v>32.0</v>
      </c>
      <c r="F33" s="2051" t="s">
        <v>2232</v>
      </c>
      <c r="G33" s="2053" t="s">
        <v>2233</v>
      </c>
      <c r="H33" s="2048"/>
      <c r="I33" s="2048"/>
      <c r="J33" s="2053" t="s">
        <v>2216</v>
      </c>
      <c r="K33" s="2053"/>
      <c r="L33" s="2049" t="s">
        <v>1951</v>
      </c>
      <c r="M33" s="2047" t="s">
        <v>1748</v>
      </c>
      <c r="N33" s="2047" t="s">
        <v>1856</v>
      </c>
      <c r="O33" s="2047">
        <v>1.0</v>
      </c>
      <c r="P33" s="2051" t="s">
        <v>1789</v>
      </c>
      <c r="Q33" s="2051" t="s">
        <v>1952</v>
      </c>
      <c r="R33" s="2054" t="s">
        <v>1845</v>
      </c>
      <c r="S33" s="2054"/>
      <c r="T33" s="2101"/>
      <c r="V33" s="191"/>
      <c r="W33" s="191"/>
    </row>
    <row r="34" ht="42.0" customHeight="1">
      <c r="A34" s="2113" t="s">
        <v>1898</v>
      </c>
      <c r="B34" s="2114" t="s">
        <v>1940</v>
      </c>
      <c r="C34" s="2114" t="s">
        <v>1879</v>
      </c>
      <c r="D34" s="2051"/>
      <c r="E34" s="2157">
        <v>33.0</v>
      </c>
      <c r="F34" s="2051" t="s">
        <v>2234</v>
      </c>
      <c r="G34" s="2053" t="s">
        <v>2233</v>
      </c>
      <c r="H34" s="2048"/>
      <c r="I34" s="2048"/>
      <c r="J34" s="2053" t="s">
        <v>2216</v>
      </c>
      <c r="K34" s="2053"/>
      <c r="L34" s="2049" t="s">
        <v>1951</v>
      </c>
      <c r="M34" s="2047" t="s">
        <v>1748</v>
      </c>
      <c r="N34" s="2047" t="s">
        <v>1856</v>
      </c>
      <c r="O34" s="2047">
        <v>1.0</v>
      </c>
      <c r="P34" s="2051" t="s">
        <v>1789</v>
      </c>
      <c r="Q34" s="2051" t="s">
        <v>1954</v>
      </c>
      <c r="R34" s="2054" t="s">
        <v>1845</v>
      </c>
      <c r="S34" s="2054"/>
      <c r="T34" s="2101"/>
      <c r="V34" s="191"/>
      <c r="W34" s="191"/>
    </row>
    <row r="35" ht="44.25" customHeight="1">
      <c r="A35" s="2113" t="s">
        <v>1898</v>
      </c>
      <c r="B35" s="2114" t="s">
        <v>1940</v>
      </c>
      <c r="C35" s="2114" t="s">
        <v>1879</v>
      </c>
      <c r="D35" s="2051"/>
      <c r="E35" s="2157">
        <v>34.0</v>
      </c>
      <c r="F35" s="2051" t="s">
        <v>2235</v>
      </c>
      <c r="G35" s="2053" t="s">
        <v>2233</v>
      </c>
      <c r="H35" s="2048"/>
      <c r="I35" s="2048"/>
      <c r="J35" s="2053" t="s">
        <v>2216</v>
      </c>
      <c r="K35" s="2053"/>
      <c r="L35" s="2049" t="s">
        <v>1951</v>
      </c>
      <c r="M35" s="2047" t="s">
        <v>1748</v>
      </c>
      <c r="N35" s="2047" t="s">
        <v>1856</v>
      </c>
      <c r="O35" s="2047">
        <v>1.0</v>
      </c>
      <c r="P35" s="2051" t="s">
        <v>1789</v>
      </c>
      <c r="Q35" s="2051" t="s">
        <v>1956</v>
      </c>
      <c r="R35" s="2054" t="s">
        <v>1845</v>
      </c>
      <c r="S35" s="2054"/>
      <c r="T35" s="2101"/>
      <c r="V35" s="191"/>
      <c r="W35" s="191"/>
    </row>
    <row r="36" ht="45.75" customHeight="1">
      <c r="A36" s="2113" t="s">
        <v>1898</v>
      </c>
      <c r="B36" s="2114" t="s">
        <v>1940</v>
      </c>
      <c r="C36" s="2114" t="s">
        <v>1879</v>
      </c>
      <c r="D36" s="2051"/>
      <c r="E36" s="2157">
        <v>35.0</v>
      </c>
      <c r="F36" s="2051" t="s">
        <v>2236</v>
      </c>
      <c r="G36" s="2053" t="s">
        <v>2233</v>
      </c>
      <c r="H36" s="2048"/>
      <c r="I36" s="2048"/>
      <c r="J36" s="2053" t="s">
        <v>2216</v>
      </c>
      <c r="K36" s="2053"/>
      <c r="L36" s="2049" t="s">
        <v>1951</v>
      </c>
      <c r="M36" s="2047" t="s">
        <v>1748</v>
      </c>
      <c r="N36" s="2047" t="s">
        <v>1856</v>
      </c>
      <c r="O36" s="2047">
        <v>1.0</v>
      </c>
      <c r="P36" s="2051" t="s">
        <v>1789</v>
      </c>
      <c r="Q36" s="2051" t="s">
        <v>1958</v>
      </c>
      <c r="R36" s="2054" t="s">
        <v>1845</v>
      </c>
      <c r="S36" s="2054"/>
      <c r="T36" s="2101"/>
      <c r="V36" s="191"/>
      <c r="W36" s="191"/>
    </row>
    <row r="37" ht="48.75" customHeight="1">
      <c r="A37" s="2113" t="s">
        <v>1898</v>
      </c>
      <c r="B37" s="2114" t="s">
        <v>1940</v>
      </c>
      <c r="C37" s="2114" t="s">
        <v>1879</v>
      </c>
      <c r="D37" s="2051"/>
      <c r="E37" s="2157">
        <v>36.0</v>
      </c>
      <c r="F37" s="2051" t="s">
        <v>2237</v>
      </c>
      <c r="G37" s="2053" t="s">
        <v>2233</v>
      </c>
      <c r="H37" s="2048"/>
      <c r="I37" s="2048"/>
      <c r="J37" s="2053" t="s">
        <v>2216</v>
      </c>
      <c r="K37" s="2053"/>
      <c r="L37" s="2049" t="s">
        <v>1951</v>
      </c>
      <c r="M37" s="2047" t="s">
        <v>1748</v>
      </c>
      <c r="N37" s="2047" t="s">
        <v>1856</v>
      </c>
      <c r="O37" s="2047">
        <v>1.0</v>
      </c>
      <c r="P37" s="2051" t="s">
        <v>1789</v>
      </c>
      <c r="Q37" s="2051" t="s">
        <v>1960</v>
      </c>
      <c r="R37" s="2054" t="s">
        <v>1845</v>
      </c>
      <c r="S37" s="2054"/>
      <c r="T37" s="2101"/>
      <c r="V37" s="191"/>
      <c r="W37" s="191"/>
    </row>
    <row r="38" ht="170.25" customHeight="1">
      <c r="A38" s="2113" t="s">
        <v>1898</v>
      </c>
      <c r="B38" s="2114" t="s">
        <v>1961</v>
      </c>
      <c r="C38" s="2114" t="s">
        <v>1962</v>
      </c>
      <c r="D38" s="2051"/>
      <c r="E38" s="2157">
        <v>37.0</v>
      </c>
      <c r="F38" s="2051" t="s">
        <v>2238</v>
      </c>
      <c r="G38" s="2053" t="s">
        <v>2239</v>
      </c>
      <c r="H38" s="2048"/>
      <c r="I38" s="2048"/>
      <c r="J38" s="2053" t="s">
        <v>1771</v>
      </c>
      <c r="K38" s="2053"/>
      <c r="L38" s="2049" t="s">
        <v>1804</v>
      </c>
      <c r="M38" s="2047" t="s">
        <v>1748</v>
      </c>
      <c r="N38" s="2047" t="s">
        <v>1856</v>
      </c>
      <c r="O38" s="2047">
        <v>12.0</v>
      </c>
      <c r="P38" s="2051" t="s">
        <v>1753</v>
      </c>
      <c r="Q38" s="2051" t="s">
        <v>1964</v>
      </c>
      <c r="R38" s="2054" t="s">
        <v>1845</v>
      </c>
      <c r="S38" s="2054"/>
      <c r="T38" s="2101"/>
      <c r="U38" s="2104" t="s">
        <v>2240</v>
      </c>
      <c r="V38" s="191"/>
      <c r="W38" s="191"/>
    </row>
    <row r="39" ht="51.75" customHeight="1">
      <c r="A39" s="2113" t="s">
        <v>1878</v>
      </c>
      <c r="B39" s="2114" t="s">
        <v>1961</v>
      </c>
      <c r="C39" s="2114" t="s">
        <v>1962</v>
      </c>
      <c r="D39" s="2051"/>
      <c r="E39" s="2157">
        <v>38.0</v>
      </c>
      <c r="F39" s="2051" t="s">
        <v>1965</v>
      </c>
      <c r="G39" s="2053" t="s">
        <v>2239</v>
      </c>
      <c r="H39" s="2106"/>
      <c r="I39" s="2106"/>
      <c r="J39" s="2053" t="s">
        <v>1771</v>
      </c>
      <c r="K39" s="2053"/>
      <c r="L39" s="2049" t="s">
        <v>1854</v>
      </c>
      <c r="M39" s="2047" t="s">
        <v>1748</v>
      </c>
      <c r="N39" s="2047" t="s">
        <v>1856</v>
      </c>
      <c r="O39" s="2047">
        <v>1.0</v>
      </c>
      <c r="P39" s="2051" t="s">
        <v>1855</v>
      </c>
      <c r="Q39" s="2051" t="s">
        <v>1966</v>
      </c>
      <c r="R39" s="2054" t="s">
        <v>1845</v>
      </c>
      <c r="S39" s="2054"/>
      <c r="T39" s="2101"/>
      <c r="U39" s="2104" t="s">
        <v>2241</v>
      </c>
      <c r="V39" s="191"/>
      <c r="W39" s="191"/>
    </row>
    <row r="40" ht="51.75" customHeight="1">
      <c r="A40" s="2113" t="s">
        <v>1898</v>
      </c>
      <c r="B40" s="2114" t="s">
        <v>1961</v>
      </c>
      <c r="C40" s="2114" t="s">
        <v>1962</v>
      </c>
      <c r="D40" s="2051"/>
      <c r="E40" s="2157">
        <v>39.0</v>
      </c>
      <c r="F40" s="2051" t="s">
        <v>2242</v>
      </c>
      <c r="G40" s="2053" t="s">
        <v>2239</v>
      </c>
      <c r="H40" s="2047"/>
      <c r="I40" s="2047"/>
      <c r="J40" s="2053" t="s">
        <v>2243</v>
      </c>
      <c r="K40" s="2053"/>
      <c r="L40" s="2049" t="s">
        <v>1968</v>
      </c>
      <c r="M40" s="2047" t="s">
        <v>1748</v>
      </c>
      <c r="N40" s="2047" t="s">
        <v>1856</v>
      </c>
      <c r="O40" s="2047">
        <v>1.0</v>
      </c>
      <c r="P40" s="2051" t="s">
        <v>1969</v>
      </c>
      <c r="Q40" s="2051" t="s">
        <v>1970</v>
      </c>
      <c r="R40" s="2054" t="s">
        <v>1845</v>
      </c>
      <c r="S40" s="2054"/>
      <c r="T40" s="2051"/>
      <c r="U40" s="2105" t="s">
        <v>2244</v>
      </c>
      <c r="V40" s="191"/>
      <c r="W40" s="191"/>
    </row>
    <row r="41" ht="37.5" customHeight="1">
      <c r="A41" s="2113" t="s">
        <v>1898</v>
      </c>
      <c r="B41" s="2114" t="s">
        <v>1961</v>
      </c>
      <c r="C41" s="2114" t="s">
        <v>1962</v>
      </c>
      <c r="D41" s="2051"/>
      <c r="E41" s="2157">
        <v>40.0</v>
      </c>
      <c r="F41" s="2051" t="s">
        <v>2245</v>
      </c>
      <c r="G41" s="2053" t="s">
        <v>2239</v>
      </c>
      <c r="H41" s="2047"/>
      <c r="I41" s="2047"/>
      <c r="J41" s="2053" t="s">
        <v>2243</v>
      </c>
      <c r="K41" s="2053"/>
      <c r="L41" s="2049" t="s">
        <v>1972</v>
      </c>
      <c r="M41" s="2047" t="s">
        <v>1748</v>
      </c>
      <c r="N41" s="2047" t="s">
        <v>1856</v>
      </c>
      <c r="O41" s="2047">
        <v>1.0</v>
      </c>
      <c r="P41" s="2051" t="s">
        <v>1973</v>
      </c>
      <c r="Q41" s="2051" t="s">
        <v>1974</v>
      </c>
      <c r="R41" s="2054" t="s">
        <v>1845</v>
      </c>
      <c r="S41" s="2054"/>
      <c r="T41" s="2101"/>
      <c r="U41" s="2104" t="s">
        <v>2244</v>
      </c>
      <c r="V41" s="191"/>
      <c r="W41" s="191"/>
    </row>
    <row r="42" ht="42.75" customHeight="1">
      <c r="A42" s="2113" t="s">
        <v>1898</v>
      </c>
      <c r="B42" s="2114" t="s">
        <v>1961</v>
      </c>
      <c r="C42" s="2114" t="s">
        <v>1962</v>
      </c>
      <c r="D42" s="2107"/>
      <c r="E42" s="2157">
        <v>41.0</v>
      </c>
      <c r="F42" s="2107" t="s">
        <v>2246</v>
      </c>
      <c r="G42" s="2053" t="s">
        <v>124</v>
      </c>
      <c r="H42" s="2047"/>
      <c r="I42" s="2047"/>
      <c r="J42" s="2053" t="s">
        <v>2243</v>
      </c>
      <c r="K42" s="2053"/>
      <c r="L42" s="2049" t="s">
        <v>1758</v>
      </c>
      <c r="M42" s="2047" t="s">
        <v>1748</v>
      </c>
      <c r="N42" s="2047" t="s">
        <v>1856</v>
      </c>
      <c r="O42" s="2047">
        <v>6.0</v>
      </c>
      <c r="P42" s="2051" t="s">
        <v>1762</v>
      </c>
      <c r="Q42" s="2051" t="s">
        <v>1976</v>
      </c>
      <c r="R42" s="2054" t="s">
        <v>1845</v>
      </c>
      <c r="S42" s="2054"/>
      <c r="T42" s="2051"/>
      <c r="U42" s="2105" t="s">
        <v>2247</v>
      </c>
      <c r="V42" s="191"/>
      <c r="W42" s="191"/>
    </row>
    <row r="43" ht="39.0" customHeight="1">
      <c r="A43" s="2113" t="s">
        <v>1898</v>
      </c>
      <c r="B43" s="2114" t="s">
        <v>1961</v>
      </c>
      <c r="C43" s="2114" t="s">
        <v>1962</v>
      </c>
      <c r="D43" s="2107"/>
      <c r="E43" s="2157">
        <v>42.0</v>
      </c>
      <c r="F43" s="2107" t="s">
        <v>2248</v>
      </c>
      <c r="G43" s="2053" t="s">
        <v>124</v>
      </c>
      <c r="H43" s="2047"/>
      <c r="I43" s="2047"/>
      <c r="J43" s="2053" t="s">
        <v>2243</v>
      </c>
      <c r="K43" s="2053"/>
      <c r="L43" s="2049" t="s">
        <v>1758</v>
      </c>
      <c r="M43" s="2047" t="s">
        <v>1748</v>
      </c>
      <c r="N43" s="2047" t="s">
        <v>1856</v>
      </c>
      <c r="O43" s="2047" t="s">
        <v>2249</v>
      </c>
      <c r="P43" s="2051" t="s">
        <v>1762</v>
      </c>
      <c r="Q43" s="2051" t="s">
        <v>1978</v>
      </c>
      <c r="R43" s="2054" t="s">
        <v>1845</v>
      </c>
      <c r="S43" s="2054"/>
      <c r="T43" s="2051"/>
      <c r="U43" s="2105" t="s">
        <v>2247</v>
      </c>
      <c r="V43" s="191"/>
      <c r="W43" s="191"/>
    </row>
    <row r="44" ht="86.25" customHeight="1">
      <c r="A44" s="2113" t="s">
        <v>1898</v>
      </c>
      <c r="B44" s="2114" t="s">
        <v>1015</v>
      </c>
      <c r="C44" s="2114" t="s">
        <v>1879</v>
      </c>
      <c r="D44" s="2051"/>
      <c r="E44" s="2157">
        <v>43.0</v>
      </c>
      <c r="F44" s="2051" t="s">
        <v>2250</v>
      </c>
      <c r="G44" s="2053" t="s">
        <v>2251</v>
      </c>
      <c r="H44" s="2048"/>
      <c r="I44" s="2048"/>
      <c r="J44" s="2053" t="s">
        <v>1752</v>
      </c>
      <c r="K44" s="2053"/>
      <c r="L44" s="2049" t="s">
        <v>1836</v>
      </c>
      <c r="M44" s="2065" t="s">
        <v>1828</v>
      </c>
      <c r="N44" s="2047" t="s">
        <v>1856</v>
      </c>
      <c r="O44" s="2047">
        <v>1.0</v>
      </c>
      <c r="P44" s="2051" t="s">
        <v>1837</v>
      </c>
      <c r="Q44" s="2051" t="s">
        <v>1982</v>
      </c>
      <c r="R44" s="2054" t="s">
        <v>1845</v>
      </c>
      <c r="S44" s="2054"/>
      <c r="T44" s="2051"/>
      <c r="U44" s="2105" t="s">
        <v>2252</v>
      </c>
      <c r="V44" s="191"/>
      <c r="W44" s="191"/>
    </row>
    <row r="45" ht="66.0" customHeight="1">
      <c r="A45" s="2113" t="s">
        <v>1898</v>
      </c>
      <c r="B45" s="2114"/>
      <c r="C45" s="2114"/>
      <c r="D45" s="2051"/>
      <c r="E45" s="2157">
        <v>44.0</v>
      </c>
      <c r="F45" s="2051" t="s">
        <v>2250</v>
      </c>
      <c r="G45" s="2053" t="s">
        <v>647</v>
      </c>
      <c r="H45" s="2048"/>
      <c r="I45" s="2048"/>
      <c r="J45" s="2053" t="s">
        <v>1752</v>
      </c>
      <c r="K45" s="2053"/>
      <c r="L45" s="2049" t="s">
        <v>1808</v>
      </c>
      <c r="M45" s="2065" t="s">
        <v>1828</v>
      </c>
      <c r="N45" s="2047" t="s">
        <v>1856</v>
      </c>
      <c r="O45" s="2047">
        <v>1.0</v>
      </c>
      <c r="P45" s="2051"/>
      <c r="Q45" s="2051" t="s">
        <v>2253</v>
      </c>
      <c r="R45" s="2054" t="s">
        <v>1845</v>
      </c>
      <c r="S45" s="2054"/>
      <c r="T45" s="2051"/>
      <c r="V45" s="191"/>
      <c r="W45" s="191"/>
    </row>
    <row r="46" ht="84.75" customHeight="1">
      <c r="A46" s="2077" t="s">
        <v>1878</v>
      </c>
      <c r="B46" s="2077" t="s">
        <v>1015</v>
      </c>
      <c r="C46" s="2077" t="s">
        <v>1879</v>
      </c>
      <c r="D46" s="2082"/>
      <c r="E46" s="2157">
        <v>45.0</v>
      </c>
      <c r="F46" s="2082" t="s">
        <v>1985</v>
      </c>
      <c r="G46" s="2080" t="s">
        <v>2251</v>
      </c>
      <c r="H46" s="2163"/>
      <c r="I46" s="2160" t="s">
        <v>2254</v>
      </c>
      <c r="J46" s="2080" t="s">
        <v>1752</v>
      </c>
      <c r="K46" s="2080"/>
      <c r="L46" s="2081" t="s">
        <v>1836</v>
      </c>
      <c r="M46" s="2080" t="s">
        <v>1828</v>
      </c>
      <c r="N46" s="2080" t="s">
        <v>1881</v>
      </c>
      <c r="O46" s="2080">
        <v>1.0</v>
      </c>
      <c r="P46" s="2082" t="s">
        <v>1837</v>
      </c>
      <c r="Q46" s="2082" t="s">
        <v>1986</v>
      </c>
      <c r="R46" s="2054" t="s">
        <v>2201</v>
      </c>
      <c r="S46" s="2054"/>
      <c r="T46" s="2051"/>
      <c r="V46" s="191"/>
      <c r="W46" s="191"/>
    </row>
    <row r="47" ht="88.5" customHeight="1">
      <c r="A47" s="2113" t="s">
        <v>1878</v>
      </c>
      <c r="B47" s="2114" t="s">
        <v>1015</v>
      </c>
      <c r="C47" s="2114" t="s">
        <v>1879</v>
      </c>
      <c r="D47" s="2051"/>
      <c r="E47" s="2157">
        <v>46.0</v>
      </c>
      <c r="F47" s="2051" t="s">
        <v>1987</v>
      </c>
      <c r="G47" s="2053" t="s">
        <v>2251</v>
      </c>
      <c r="H47" s="2048"/>
      <c r="I47" s="2048"/>
      <c r="J47" s="2053" t="s">
        <v>1752</v>
      </c>
      <c r="K47" s="2053"/>
      <c r="L47" s="2049" t="s">
        <v>1836</v>
      </c>
      <c r="M47" s="2065" t="s">
        <v>1828</v>
      </c>
      <c r="N47" s="2047" t="s">
        <v>1881</v>
      </c>
      <c r="O47" s="2047">
        <v>1.0</v>
      </c>
      <c r="P47" s="2051" t="s">
        <v>1837</v>
      </c>
      <c r="Q47" s="2051" t="s">
        <v>1988</v>
      </c>
      <c r="R47" s="2054" t="s">
        <v>1845</v>
      </c>
      <c r="S47" s="2054"/>
      <c r="T47" s="2051"/>
      <c r="V47" s="191"/>
      <c r="W47" s="191"/>
    </row>
    <row r="48" ht="75.0" customHeight="1">
      <c r="A48" s="2113" t="s">
        <v>1878</v>
      </c>
      <c r="B48" s="2114" t="s">
        <v>1015</v>
      </c>
      <c r="C48" s="2114" t="s">
        <v>1879</v>
      </c>
      <c r="D48" s="2051"/>
      <c r="E48" s="2157">
        <v>47.0</v>
      </c>
      <c r="F48" s="2051" t="s">
        <v>1989</v>
      </c>
      <c r="G48" s="2053" t="s">
        <v>2251</v>
      </c>
      <c r="H48" s="2048"/>
      <c r="I48" s="2048"/>
      <c r="J48" s="2053" t="s">
        <v>1752</v>
      </c>
      <c r="K48" s="2053"/>
      <c r="L48" s="2049" t="s">
        <v>1836</v>
      </c>
      <c r="M48" s="2065" t="s">
        <v>1828</v>
      </c>
      <c r="N48" s="2047" t="s">
        <v>1881</v>
      </c>
      <c r="O48" s="2047">
        <v>1.0</v>
      </c>
      <c r="P48" s="2051" t="s">
        <v>1837</v>
      </c>
      <c r="Q48" s="2051" t="s">
        <v>1990</v>
      </c>
      <c r="R48" s="2054" t="s">
        <v>1845</v>
      </c>
      <c r="S48" s="2054"/>
      <c r="T48" s="2051"/>
      <c r="V48" s="191"/>
      <c r="W48" s="191"/>
    </row>
    <row r="49" ht="66.75" customHeight="1">
      <c r="A49" s="2113" t="s">
        <v>1878</v>
      </c>
      <c r="B49" s="2114" t="s">
        <v>1015</v>
      </c>
      <c r="C49" s="2114" t="s">
        <v>1879</v>
      </c>
      <c r="D49" s="2051"/>
      <c r="E49" s="2157">
        <v>48.0</v>
      </c>
      <c r="F49" s="2051" t="s">
        <v>990</v>
      </c>
      <c r="G49" s="2053" t="s">
        <v>2251</v>
      </c>
      <c r="H49" s="2048"/>
      <c r="I49" s="2048"/>
      <c r="J49" s="2053" t="s">
        <v>1752</v>
      </c>
      <c r="K49" s="2053"/>
      <c r="L49" s="2049" t="s">
        <v>1836</v>
      </c>
      <c r="M49" s="2065" t="s">
        <v>1828</v>
      </c>
      <c r="N49" s="2047" t="s">
        <v>1881</v>
      </c>
      <c r="O49" s="2047">
        <v>1.0</v>
      </c>
      <c r="P49" s="2051" t="s">
        <v>1837</v>
      </c>
      <c r="Q49" s="2051" t="s">
        <v>1986</v>
      </c>
      <c r="R49" s="2054" t="s">
        <v>1845</v>
      </c>
      <c r="S49" s="2054"/>
      <c r="T49" s="2051"/>
      <c r="V49" s="191"/>
      <c r="W49" s="191"/>
    </row>
    <row r="50" ht="54.0" customHeight="1">
      <c r="A50" s="2113" t="s">
        <v>1878</v>
      </c>
      <c r="B50" s="2114" t="s">
        <v>1015</v>
      </c>
      <c r="C50" s="2114" t="s">
        <v>1879</v>
      </c>
      <c r="D50" s="2051"/>
      <c r="E50" s="2157">
        <v>49.0</v>
      </c>
      <c r="F50" s="2051" t="s">
        <v>1991</v>
      </c>
      <c r="G50" s="2053" t="s">
        <v>2251</v>
      </c>
      <c r="H50" s="2048"/>
      <c r="I50" s="2048"/>
      <c r="J50" s="2053" t="s">
        <v>1752</v>
      </c>
      <c r="K50" s="2053"/>
      <c r="L50" s="2049" t="s">
        <v>1836</v>
      </c>
      <c r="M50" s="2065" t="s">
        <v>1828</v>
      </c>
      <c r="N50" s="2047" t="s">
        <v>1881</v>
      </c>
      <c r="O50" s="2047">
        <v>1.0</v>
      </c>
      <c r="P50" s="2051" t="s">
        <v>1837</v>
      </c>
      <c r="Q50" s="2051" t="s">
        <v>1992</v>
      </c>
      <c r="R50" s="2054" t="s">
        <v>1845</v>
      </c>
      <c r="S50" s="2054"/>
      <c r="T50" s="2051"/>
      <c r="V50" s="191"/>
      <c r="W50" s="191"/>
    </row>
    <row r="51">
      <c r="A51" s="2113" t="s">
        <v>1878</v>
      </c>
      <c r="B51" s="2044"/>
      <c r="C51" s="2044"/>
      <c r="D51" s="2051"/>
      <c r="E51" s="2157">
        <v>50.0</v>
      </c>
      <c r="F51" s="2051" t="s">
        <v>1993</v>
      </c>
      <c r="G51" s="2047"/>
      <c r="H51" s="2047"/>
      <c r="I51" s="2047" t="s">
        <v>2255</v>
      </c>
      <c r="J51" s="2053" t="s">
        <v>1771</v>
      </c>
      <c r="K51" s="2053"/>
      <c r="L51" s="2049" t="s">
        <v>1854</v>
      </c>
      <c r="M51" s="2047" t="s">
        <v>1748</v>
      </c>
      <c r="N51" s="2047" t="s">
        <v>1856</v>
      </c>
      <c r="O51" s="2048"/>
      <c r="P51" s="191"/>
      <c r="Q51" s="2051" t="s">
        <v>1994</v>
      </c>
      <c r="R51" s="2054" t="s">
        <v>1845</v>
      </c>
      <c r="S51" s="2054"/>
      <c r="T51" s="191"/>
      <c r="U51" s="191"/>
      <c r="V51" s="191"/>
      <c r="W51" s="191"/>
    </row>
    <row r="52">
      <c r="A52" s="2113" t="s">
        <v>1878</v>
      </c>
      <c r="B52" s="2044"/>
      <c r="C52" s="2044"/>
      <c r="D52" s="2051"/>
      <c r="E52" s="2157">
        <v>51.0</v>
      </c>
      <c r="F52" s="2051" t="s">
        <v>1995</v>
      </c>
      <c r="G52" s="2047"/>
      <c r="H52" s="2047"/>
      <c r="I52" s="2047" t="s">
        <v>2255</v>
      </c>
      <c r="J52" s="2053" t="s">
        <v>1771</v>
      </c>
      <c r="K52" s="2053"/>
      <c r="L52" s="2049" t="s">
        <v>1858</v>
      </c>
      <c r="M52" s="2047" t="s">
        <v>1748</v>
      </c>
      <c r="N52" s="2047" t="s">
        <v>1856</v>
      </c>
      <c r="O52" s="2048"/>
      <c r="P52" s="191"/>
      <c r="Q52" s="2051" t="s">
        <v>1996</v>
      </c>
      <c r="R52" s="2054" t="s">
        <v>1845</v>
      </c>
      <c r="S52" s="2054"/>
      <c r="T52" s="191"/>
      <c r="U52" s="191"/>
      <c r="V52" s="191"/>
      <c r="W52" s="191"/>
    </row>
    <row r="53" ht="29.25" customHeight="1">
      <c r="A53" s="2113" t="s">
        <v>1878</v>
      </c>
      <c r="B53" s="2044"/>
      <c r="C53" s="2044"/>
      <c r="D53" s="2051"/>
      <c r="E53" s="2157">
        <v>52.0</v>
      </c>
      <c r="F53" s="2051" t="s">
        <v>1997</v>
      </c>
      <c r="G53" s="2047"/>
      <c r="H53" s="2047"/>
      <c r="I53" s="2047"/>
      <c r="J53" s="2053" t="s">
        <v>2216</v>
      </c>
      <c r="K53" s="2053"/>
      <c r="L53" s="2049" t="s">
        <v>1998</v>
      </c>
      <c r="M53" s="2048"/>
      <c r="N53" s="2048"/>
      <c r="O53" s="2047">
        <v>1.0</v>
      </c>
      <c r="P53" s="191"/>
      <c r="Q53" s="2051" t="s">
        <v>1999</v>
      </c>
      <c r="R53" s="191"/>
      <c r="S53" s="191"/>
      <c r="T53" s="191"/>
      <c r="U53" s="191"/>
      <c r="V53" s="191"/>
      <c r="W53" s="191"/>
    </row>
    <row r="54">
      <c r="A54" s="2108"/>
      <c r="B54" s="2108"/>
      <c r="C54" s="2108"/>
      <c r="D54" s="2109"/>
      <c r="E54" s="2109"/>
      <c r="F54" s="2109" t="s">
        <v>2003</v>
      </c>
      <c r="G54" s="2110"/>
      <c r="H54" s="2110"/>
      <c r="I54" s="2110"/>
      <c r="J54" s="2110"/>
      <c r="K54" s="2110"/>
      <c r="L54" s="2111"/>
      <c r="M54" s="2111"/>
      <c r="N54" s="2111"/>
      <c r="O54" s="2111"/>
      <c r="P54" s="2112"/>
      <c r="Q54" s="2112"/>
      <c r="R54" s="2112"/>
      <c r="S54" s="2112"/>
      <c r="T54" s="2112"/>
      <c r="U54" s="2112"/>
      <c r="V54" s="2112"/>
      <c r="W54" s="2112"/>
    </row>
    <row r="55">
      <c r="A55" s="2113" t="s">
        <v>1898</v>
      </c>
      <c r="B55" s="2044" t="s">
        <v>1243</v>
      </c>
      <c r="C55" s="2114" t="s">
        <v>1879</v>
      </c>
      <c r="D55" s="2051"/>
      <c r="E55" s="2051"/>
      <c r="F55" s="2051" t="s">
        <v>2004</v>
      </c>
      <c r="G55" s="2053"/>
      <c r="H55" s="2047" t="s">
        <v>2005</v>
      </c>
      <c r="I55" s="2047"/>
      <c r="J55" s="2053" t="s">
        <v>2005</v>
      </c>
      <c r="K55" s="2053"/>
      <c r="L55" s="2103"/>
      <c r="M55" s="2048"/>
      <c r="N55" s="2048"/>
      <c r="O55" s="2048"/>
      <c r="P55" s="191"/>
      <c r="Q55" s="191"/>
      <c r="R55" s="191"/>
      <c r="S55" s="191"/>
      <c r="T55" s="191"/>
      <c r="U55" s="191"/>
      <c r="V55" s="191"/>
      <c r="W55" s="191"/>
    </row>
    <row r="56">
      <c r="A56" s="2113" t="s">
        <v>1898</v>
      </c>
      <c r="B56" s="2044" t="s">
        <v>1243</v>
      </c>
      <c r="C56" s="2114" t="s">
        <v>1879</v>
      </c>
      <c r="D56" s="2051"/>
      <c r="E56" s="2051"/>
      <c r="F56" s="2051" t="s">
        <v>2006</v>
      </c>
      <c r="G56" s="2053"/>
      <c r="H56" s="2047" t="s">
        <v>2005</v>
      </c>
      <c r="I56" s="2047"/>
      <c r="J56" s="2053" t="s">
        <v>2005</v>
      </c>
      <c r="K56" s="2053"/>
      <c r="L56" s="2103"/>
      <c r="M56" s="2048"/>
      <c r="N56" s="2048"/>
      <c r="O56" s="2048"/>
      <c r="P56" s="191"/>
      <c r="Q56" s="191"/>
      <c r="R56" s="191"/>
      <c r="S56" s="191"/>
      <c r="T56" s="191"/>
      <c r="U56" s="191"/>
      <c r="V56" s="191"/>
      <c r="W56" s="191"/>
    </row>
    <row r="57">
      <c r="A57" s="2113" t="s">
        <v>1878</v>
      </c>
      <c r="B57" s="2044" t="s">
        <v>1589</v>
      </c>
      <c r="C57" s="2044" t="s">
        <v>1879</v>
      </c>
      <c r="D57" s="2051"/>
      <c r="E57" s="2051"/>
      <c r="F57" s="2051" t="s">
        <v>2007</v>
      </c>
      <c r="G57" s="2053"/>
      <c r="H57" s="2048"/>
      <c r="I57" s="2048"/>
      <c r="J57" s="2053"/>
      <c r="K57" s="2053"/>
      <c r="L57" s="2103"/>
      <c r="M57" s="2047" t="s">
        <v>1748</v>
      </c>
      <c r="N57" s="2047" t="s">
        <v>1881</v>
      </c>
      <c r="O57" s="2047"/>
      <c r="P57" s="191"/>
      <c r="Q57" s="191"/>
      <c r="R57" s="191"/>
      <c r="S57" s="191"/>
      <c r="T57" s="191"/>
      <c r="U57" s="191"/>
      <c r="V57" s="191"/>
      <c r="W57" s="191"/>
    </row>
    <row r="58">
      <c r="A58" s="2113" t="s">
        <v>1878</v>
      </c>
      <c r="B58" s="2044" t="s">
        <v>1589</v>
      </c>
      <c r="C58" s="2044" t="s">
        <v>1879</v>
      </c>
      <c r="D58" s="2051"/>
      <c r="E58" s="2051"/>
      <c r="F58" s="2051" t="s">
        <v>2008</v>
      </c>
      <c r="G58" s="2053"/>
      <c r="H58" s="2048"/>
      <c r="I58" s="2048"/>
      <c r="J58" s="2053"/>
      <c r="K58" s="2053"/>
      <c r="L58" s="2103"/>
      <c r="M58" s="2047" t="s">
        <v>1748</v>
      </c>
      <c r="N58" s="2047" t="s">
        <v>1881</v>
      </c>
      <c r="O58" s="2047"/>
      <c r="P58" s="191"/>
      <c r="Q58" s="191"/>
      <c r="R58" s="191"/>
      <c r="S58" s="191"/>
      <c r="T58" s="191"/>
      <c r="U58" s="191"/>
      <c r="V58" s="191"/>
      <c r="W58" s="191"/>
    </row>
    <row r="59">
      <c r="A59" s="2113" t="s">
        <v>1878</v>
      </c>
      <c r="B59" s="2044" t="s">
        <v>1589</v>
      </c>
      <c r="C59" s="2044" t="s">
        <v>1879</v>
      </c>
      <c r="D59" s="2115"/>
      <c r="E59" s="2115"/>
      <c r="F59" s="2115" t="s">
        <v>2009</v>
      </c>
      <c r="G59" s="2053"/>
      <c r="H59" s="2048"/>
      <c r="I59" s="2048"/>
      <c r="J59" s="2053"/>
      <c r="K59" s="2053"/>
      <c r="L59" s="2103"/>
      <c r="M59" s="2047" t="s">
        <v>1748</v>
      </c>
      <c r="N59" s="2047" t="s">
        <v>1881</v>
      </c>
      <c r="O59" s="2047"/>
      <c r="P59" s="191"/>
      <c r="Q59" s="191"/>
      <c r="R59" s="191"/>
      <c r="S59" s="191"/>
      <c r="T59" s="191"/>
      <c r="U59" s="191"/>
      <c r="V59" s="191"/>
      <c r="W59" s="191"/>
    </row>
    <row r="60">
      <c r="A60" s="2113" t="s">
        <v>1878</v>
      </c>
      <c r="B60" s="2044" t="s">
        <v>1589</v>
      </c>
      <c r="C60" s="2044" t="s">
        <v>1879</v>
      </c>
      <c r="D60" s="2115"/>
      <c r="E60" s="2115"/>
      <c r="F60" s="2115" t="s">
        <v>2009</v>
      </c>
      <c r="G60" s="2053"/>
      <c r="H60" s="2048"/>
      <c r="I60" s="2048"/>
      <c r="J60" s="2053"/>
      <c r="K60" s="2053"/>
      <c r="L60" s="2103"/>
      <c r="M60" s="2047" t="s">
        <v>1748</v>
      </c>
      <c r="N60" s="2047" t="s">
        <v>1881</v>
      </c>
      <c r="O60" s="2047"/>
      <c r="P60" s="191"/>
      <c r="Q60" s="191"/>
      <c r="R60" s="191"/>
      <c r="S60" s="191"/>
      <c r="T60" s="191"/>
      <c r="U60" s="191"/>
      <c r="V60" s="191"/>
      <c r="W60" s="191"/>
    </row>
    <row r="61" ht="24.0" customHeight="1">
      <c r="A61" s="2113" t="s">
        <v>1878</v>
      </c>
      <c r="B61" s="2044"/>
      <c r="C61" s="2044"/>
      <c r="D61" s="2051"/>
      <c r="E61" s="2051"/>
      <c r="F61" s="2051" t="s">
        <v>2010</v>
      </c>
      <c r="G61" s="2053"/>
      <c r="H61" s="2048"/>
      <c r="I61" s="2048"/>
      <c r="J61" s="2053"/>
      <c r="K61" s="2053"/>
      <c r="L61" s="2103"/>
      <c r="M61" s="2047"/>
      <c r="N61" s="2047"/>
      <c r="O61" s="2047"/>
      <c r="P61" s="2051"/>
      <c r="Q61" s="2105" t="s">
        <v>2011</v>
      </c>
      <c r="R61" s="2051"/>
      <c r="S61" s="2051"/>
      <c r="T61" s="191"/>
      <c r="U61" s="191"/>
      <c r="V61" s="191"/>
      <c r="W61" s="191"/>
    </row>
    <row r="62" ht="21.0" customHeight="1">
      <c r="A62" s="2116"/>
      <c r="B62" s="2044"/>
      <c r="C62" s="2044"/>
      <c r="D62" s="2051"/>
      <c r="E62" s="2051"/>
      <c r="F62" s="2051" t="s">
        <v>2012</v>
      </c>
      <c r="G62" s="2053"/>
      <c r="H62" s="2048"/>
      <c r="I62" s="2048"/>
      <c r="J62" s="2053"/>
      <c r="K62" s="2053"/>
      <c r="L62" s="2103"/>
      <c r="M62" s="2047"/>
      <c r="N62" s="2047" t="s">
        <v>2013</v>
      </c>
      <c r="O62" s="2047"/>
      <c r="P62" s="2051"/>
      <c r="Q62" s="2051" t="s">
        <v>2014</v>
      </c>
      <c r="R62" s="2051"/>
      <c r="S62" s="2051"/>
      <c r="T62" s="191"/>
      <c r="U62" s="191"/>
      <c r="V62" s="191"/>
      <c r="W62" s="191"/>
    </row>
    <row r="63" ht="19.5" customHeight="1">
      <c r="A63" s="2113" t="s">
        <v>2015</v>
      </c>
      <c r="B63" s="2044"/>
      <c r="C63" s="2044"/>
      <c r="D63" s="2051"/>
      <c r="E63" s="2051"/>
      <c r="F63" s="2051" t="s">
        <v>2016</v>
      </c>
      <c r="G63" s="2053"/>
      <c r="H63" s="2048"/>
      <c r="I63" s="2048"/>
      <c r="J63" s="2053"/>
      <c r="K63" s="2053"/>
      <c r="L63" s="2103"/>
      <c r="M63" s="2047"/>
      <c r="N63" s="2047" t="s">
        <v>2017</v>
      </c>
      <c r="O63" s="2047"/>
      <c r="P63" s="191"/>
      <c r="Q63" s="191"/>
      <c r="R63" s="191"/>
      <c r="S63" s="191"/>
      <c r="T63" s="191"/>
      <c r="U63" s="191"/>
      <c r="V63" s="191"/>
      <c r="W63" s="191"/>
    </row>
    <row r="64">
      <c r="A64" s="2116"/>
      <c r="B64" s="2044"/>
      <c r="C64" s="2044"/>
      <c r="D64" s="2051"/>
      <c r="E64" s="2051"/>
      <c r="F64" s="2051"/>
      <c r="G64" s="2048"/>
      <c r="H64" s="2048"/>
      <c r="I64" s="2048"/>
      <c r="J64" s="2048"/>
      <c r="K64" s="2048"/>
      <c r="L64" s="2103"/>
      <c r="M64" s="2047"/>
      <c r="N64" s="2047"/>
      <c r="O64" s="2047"/>
      <c r="P64" s="191"/>
      <c r="Q64" s="191"/>
      <c r="R64" s="191"/>
      <c r="S64" s="191"/>
      <c r="T64" s="191"/>
      <c r="U64" s="191"/>
      <c r="V64" s="191"/>
      <c r="W64" s="191"/>
    </row>
    <row r="65">
      <c r="A65" s="2113"/>
      <c r="B65" s="2114"/>
      <c r="C65" s="2114"/>
      <c r="D65" s="2051"/>
      <c r="E65" s="2051"/>
      <c r="F65" s="2051"/>
      <c r="G65" s="2048"/>
      <c r="H65" s="2048"/>
      <c r="I65" s="2048"/>
      <c r="J65" s="2053"/>
      <c r="K65" s="2053"/>
      <c r="L65" s="2103"/>
      <c r="M65" s="2047"/>
      <c r="N65" s="2047"/>
      <c r="O65" s="2047"/>
      <c r="P65" s="191"/>
      <c r="Q65" s="191"/>
      <c r="R65" s="191"/>
      <c r="S65" s="191"/>
      <c r="T65" s="191"/>
      <c r="U65" s="191"/>
      <c r="V65" s="191"/>
      <c r="W65" s="191"/>
    </row>
    <row r="66">
      <c r="A66" s="2113"/>
      <c r="B66" s="2114"/>
      <c r="C66" s="2114"/>
      <c r="D66" s="2051"/>
      <c r="E66" s="2051"/>
      <c r="F66" s="2051"/>
      <c r="G66" s="2048"/>
      <c r="H66" s="2048"/>
      <c r="I66" s="2048"/>
      <c r="J66" s="2053"/>
      <c r="K66" s="2053"/>
      <c r="L66" s="2103"/>
      <c r="M66" s="2048"/>
      <c r="N66" s="2048"/>
      <c r="O66" s="2048"/>
      <c r="P66" s="2051"/>
      <c r="Q66" s="2051"/>
      <c r="R66" s="2051"/>
      <c r="S66" s="2051"/>
      <c r="T66" s="191"/>
      <c r="U66" s="191"/>
      <c r="V66" s="191"/>
      <c r="W66" s="191"/>
    </row>
    <row r="67">
      <c r="A67" s="2113"/>
      <c r="B67" s="2114"/>
      <c r="C67" s="2114"/>
      <c r="D67" s="2051"/>
      <c r="E67" s="2051"/>
      <c r="F67" s="2051"/>
      <c r="G67" s="2047"/>
      <c r="H67" s="2047"/>
      <c r="I67" s="2047"/>
      <c r="J67" s="2053"/>
      <c r="K67" s="2053"/>
      <c r="L67" s="2049"/>
      <c r="M67" s="2047"/>
      <c r="N67" s="2047"/>
      <c r="O67" s="2047"/>
      <c r="P67" s="2051"/>
      <c r="Q67" s="2051"/>
      <c r="R67" s="2051"/>
      <c r="S67" s="2051"/>
      <c r="T67" s="191"/>
      <c r="U67" s="191"/>
      <c r="V67" s="191"/>
      <c r="W67" s="191"/>
    </row>
    <row r="68">
      <c r="A68" s="2113"/>
      <c r="B68" s="2114"/>
      <c r="C68" s="2114"/>
      <c r="D68" s="2051"/>
      <c r="E68" s="2051"/>
      <c r="F68" s="2051"/>
      <c r="G68" s="2047"/>
      <c r="H68" s="2047"/>
      <c r="I68" s="2047"/>
      <c r="J68" s="2053"/>
      <c r="K68" s="2053"/>
      <c r="L68" s="2049"/>
      <c r="M68" s="2047"/>
      <c r="N68" s="2047"/>
      <c r="O68" s="2047"/>
      <c r="P68" s="2051"/>
      <c r="Q68" s="2051"/>
      <c r="R68" s="2051"/>
      <c r="S68" s="2051"/>
      <c r="T68" s="191"/>
      <c r="U68" s="191"/>
      <c r="V68" s="191"/>
      <c r="W68" s="191"/>
    </row>
    <row r="69">
      <c r="A69" s="2113"/>
      <c r="B69" s="2114"/>
      <c r="C69" s="2114"/>
      <c r="D69" s="2051"/>
      <c r="E69" s="2051"/>
      <c r="F69" s="2051"/>
      <c r="G69" s="2048"/>
      <c r="H69" s="2048"/>
      <c r="I69" s="2048"/>
      <c r="J69" s="2053"/>
      <c r="K69" s="2053"/>
      <c r="L69" s="2103"/>
      <c r="M69" s="2048"/>
      <c r="N69" s="2048"/>
      <c r="O69" s="2048"/>
      <c r="P69" s="191"/>
      <c r="Q69" s="191"/>
      <c r="R69" s="191"/>
      <c r="S69" s="191"/>
      <c r="T69" s="191"/>
      <c r="U69" s="191"/>
      <c r="V69" s="191"/>
      <c r="W69" s="191"/>
    </row>
    <row r="70">
      <c r="A70" s="2113"/>
      <c r="B70" s="2114"/>
      <c r="C70" s="2114"/>
      <c r="D70" s="2051"/>
      <c r="E70" s="2051"/>
      <c r="F70" s="2051"/>
      <c r="G70" s="2048"/>
      <c r="H70" s="2048"/>
      <c r="I70" s="2048"/>
      <c r="J70" s="2053"/>
      <c r="K70" s="2053"/>
      <c r="L70" s="2103"/>
      <c r="M70" s="2048"/>
      <c r="N70" s="2048"/>
      <c r="O70" s="2048"/>
      <c r="P70" s="191"/>
      <c r="Q70" s="191"/>
      <c r="R70" s="191"/>
      <c r="S70" s="191"/>
      <c r="T70" s="191"/>
      <c r="U70" s="191"/>
      <c r="V70" s="191"/>
      <c r="W70" s="191"/>
    </row>
    <row r="71">
      <c r="A71" s="2113"/>
      <c r="B71" s="2114"/>
      <c r="C71" s="2044"/>
      <c r="D71" s="2051"/>
      <c r="E71" s="2051"/>
      <c r="F71" s="2051"/>
      <c r="G71" s="2047"/>
      <c r="H71" s="2047"/>
      <c r="I71" s="2047"/>
      <c r="J71" s="2053"/>
      <c r="K71" s="2053"/>
      <c r="L71" s="2103"/>
      <c r="M71" s="2048"/>
      <c r="N71" s="2048"/>
      <c r="O71" s="2048"/>
      <c r="P71" s="191"/>
      <c r="Q71" s="191"/>
      <c r="R71" s="191"/>
      <c r="S71" s="191"/>
      <c r="T71" s="191"/>
      <c r="U71" s="191"/>
      <c r="V71" s="191"/>
      <c r="W71" s="191"/>
    </row>
    <row r="72">
      <c r="A72" s="2116"/>
      <c r="B72" s="2044"/>
      <c r="C72" s="2044"/>
      <c r="D72" s="191"/>
      <c r="E72" s="191"/>
      <c r="F72" s="191"/>
      <c r="G72" s="2048"/>
      <c r="H72" s="2048"/>
      <c r="I72" s="2048"/>
      <c r="J72" s="2053"/>
      <c r="K72" s="2053"/>
      <c r="L72" s="2103"/>
      <c r="M72" s="2048"/>
      <c r="N72" s="2048"/>
      <c r="O72" s="2048"/>
      <c r="P72" s="191"/>
      <c r="Q72" s="191"/>
      <c r="R72" s="191"/>
      <c r="S72" s="191"/>
      <c r="T72" s="191"/>
      <c r="U72" s="191"/>
      <c r="V72" s="191"/>
      <c r="W72" s="191"/>
    </row>
    <row r="73">
      <c r="A73" s="2116"/>
      <c r="B73" s="2044"/>
      <c r="C73" s="2044"/>
      <c r="D73" s="191"/>
      <c r="E73" s="191"/>
      <c r="F73" s="191"/>
      <c r="G73" s="2048"/>
      <c r="H73" s="2048"/>
      <c r="I73" s="2048"/>
      <c r="J73" s="2053"/>
      <c r="K73" s="2053"/>
      <c r="L73" s="2103"/>
      <c r="M73" s="2048"/>
      <c r="N73" s="2048"/>
      <c r="O73" s="2048"/>
      <c r="P73" s="191"/>
      <c r="Q73" s="191"/>
      <c r="R73" s="191"/>
      <c r="S73" s="191"/>
      <c r="T73" s="191"/>
      <c r="U73" s="191"/>
      <c r="V73" s="191"/>
      <c r="W73" s="191"/>
    </row>
    <row r="74">
      <c r="A74" s="2116"/>
      <c r="B74" s="2044"/>
      <c r="C74" s="2044"/>
      <c r="D74" s="191"/>
      <c r="E74" s="191"/>
      <c r="F74" s="191"/>
      <c r="G74" s="2048"/>
      <c r="H74" s="2048"/>
      <c r="I74" s="2048"/>
      <c r="J74" s="2053"/>
      <c r="K74" s="2053"/>
      <c r="L74" s="2103"/>
      <c r="M74" s="2048"/>
      <c r="N74" s="2048"/>
      <c r="O74" s="2048"/>
      <c r="P74" s="191"/>
      <c r="Q74" s="191"/>
      <c r="R74" s="191"/>
      <c r="S74" s="191"/>
      <c r="T74" s="191"/>
      <c r="U74" s="191"/>
      <c r="V74" s="191"/>
      <c r="W74" s="191"/>
    </row>
    <row r="75">
      <c r="A75" s="2116"/>
      <c r="B75" s="2044"/>
      <c r="C75" s="2044"/>
      <c r="D75" s="191"/>
      <c r="E75" s="191"/>
      <c r="F75" s="191"/>
      <c r="G75" s="2048"/>
      <c r="H75" s="2048"/>
      <c r="I75" s="2048"/>
      <c r="J75" s="2053"/>
      <c r="K75" s="2053"/>
      <c r="L75" s="2103"/>
      <c r="M75" s="2048"/>
      <c r="N75" s="2048"/>
      <c r="O75" s="2048"/>
      <c r="P75" s="191"/>
      <c r="Q75" s="191"/>
      <c r="R75" s="191"/>
      <c r="S75" s="191"/>
      <c r="T75" s="191"/>
      <c r="U75" s="191"/>
      <c r="V75" s="191"/>
      <c r="W75" s="191"/>
    </row>
    <row r="76">
      <c r="A76" s="2113"/>
      <c r="B76" s="2044"/>
      <c r="C76" s="2044"/>
      <c r="D76" s="2051"/>
      <c r="E76" s="2051"/>
      <c r="F76" s="2051"/>
      <c r="G76" s="2048"/>
      <c r="H76" s="2048"/>
      <c r="I76" s="2048"/>
      <c r="J76" s="2053"/>
      <c r="K76" s="2053"/>
      <c r="L76" s="2103"/>
      <c r="M76" s="2047"/>
      <c r="N76" s="2047"/>
      <c r="O76" s="2047"/>
      <c r="P76" s="191"/>
      <c r="Q76" s="191"/>
      <c r="R76" s="191"/>
      <c r="S76" s="191"/>
      <c r="T76" s="191"/>
      <c r="U76" s="191"/>
      <c r="V76" s="191"/>
      <c r="W76" s="191"/>
    </row>
    <row r="77">
      <c r="A77" s="2113"/>
      <c r="B77" s="2044"/>
      <c r="C77" s="2044"/>
      <c r="D77" s="2051"/>
      <c r="E77" s="2051"/>
      <c r="F77" s="2051"/>
      <c r="G77" s="2048"/>
      <c r="H77" s="2048"/>
      <c r="I77" s="2048"/>
      <c r="J77" s="2053"/>
      <c r="K77" s="2053"/>
      <c r="L77" s="2103"/>
      <c r="M77" s="2047"/>
      <c r="N77" s="2047"/>
      <c r="O77" s="2047"/>
      <c r="P77" s="191"/>
      <c r="Q77" s="191"/>
      <c r="R77" s="191"/>
      <c r="S77" s="191"/>
      <c r="T77" s="191"/>
      <c r="U77" s="191"/>
      <c r="V77" s="191"/>
      <c r="W77" s="191"/>
    </row>
    <row r="78" ht="103.5" customHeight="1">
      <c r="A78" s="2113"/>
      <c r="B78" s="2044"/>
      <c r="C78" s="2044"/>
      <c r="D78" s="2051"/>
      <c r="E78" s="2051"/>
      <c r="F78" s="2051"/>
      <c r="G78" s="2048"/>
      <c r="H78" s="2048"/>
      <c r="I78" s="2048"/>
      <c r="J78" s="2053"/>
      <c r="K78" s="2053"/>
      <c r="L78" s="2049"/>
      <c r="M78" s="2048"/>
      <c r="N78" s="2047"/>
      <c r="O78" s="2048"/>
      <c r="P78" s="2051"/>
      <c r="Q78" s="2051"/>
      <c r="R78" s="2051"/>
      <c r="S78" s="2051"/>
      <c r="T78" s="191"/>
      <c r="U78" s="191"/>
      <c r="V78" s="191"/>
      <c r="W78" s="191"/>
    </row>
    <row r="79" ht="27.75" customHeight="1">
      <c r="A79" s="2113"/>
      <c r="B79" s="2044"/>
      <c r="C79" s="2044"/>
      <c r="D79" s="2051"/>
      <c r="E79" s="2051"/>
      <c r="F79" s="2051"/>
      <c r="G79" s="2047"/>
      <c r="H79" s="2047"/>
      <c r="I79" s="2047"/>
      <c r="J79" s="2053"/>
      <c r="K79" s="2053"/>
      <c r="L79" s="2049"/>
      <c r="M79" s="2048"/>
      <c r="N79" s="2047"/>
      <c r="O79" s="2048"/>
      <c r="P79" s="2051"/>
      <c r="Q79" s="2051"/>
      <c r="R79" s="2051"/>
      <c r="S79" s="2051"/>
      <c r="T79" s="191"/>
      <c r="U79" s="191"/>
      <c r="V79" s="191"/>
      <c r="W79" s="191"/>
    </row>
    <row r="80" ht="66.75" customHeight="1">
      <c r="A80" s="2113"/>
      <c r="B80" s="2044"/>
      <c r="C80" s="2044"/>
      <c r="D80" s="2051"/>
      <c r="E80" s="2051"/>
      <c r="F80" s="2051"/>
      <c r="G80" s="2048"/>
      <c r="H80" s="2048"/>
      <c r="I80" s="2048"/>
      <c r="J80" s="2053"/>
      <c r="K80" s="2053"/>
      <c r="L80" s="2049"/>
      <c r="M80" s="2047"/>
      <c r="N80" s="2047"/>
      <c r="O80" s="2047"/>
      <c r="P80" s="2051"/>
      <c r="Q80" s="2051"/>
      <c r="R80" s="2051"/>
      <c r="S80" s="2051"/>
      <c r="T80" s="191"/>
      <c r="U80" s="191"/>
      <c r="V80" s="191"/>
      <c r="W80" s="191"/>
    </row>
    <row r="81">
      <c r="A81" s="2116"/>
      <c r="B81" s="2044"/>
      <c r="C81" s="2044"/>
      <c r="D81" s="2051"/>
      <c r="E81" s="2051"/>
      <c r="F81" s="2051"/>
      <c r="G81" s="2048"/>
      <c r="H81" s="2048"/>
      <c r="I81" s="2048"/>
      <c r="J81" s="2053"/>
      <c r="K81" s="2053"/>
      <c r="L81" s="2103"/>
      <c r="M81" s="2047"/>
      <c r="N81" s="2047"/>
      <c r="O81" s="2047"/>
      <c r="P81" s="191"/>
      <c r="Q81" s="191"/>
      <c r="R81" s="191"/>
      <c r="S81" s="191"/>
      <c r="T81" s="191"/>
      <c r="U81" s="191"/>
      <c r="V81" s="191"/>
      <c r="W81" s="191"/>
    </row>
    <row r="82">
      <c r="A82" s="2116"/>
      <c r="B82" s="2044"/>
      <c r="C82" s="2044"/>
      <c r="D82" s="2051"/>
      <c r="E82" s="2051"/>
      <c r="F82" s="2051"/>
      <c r="G82" s="2048"/>
      <c r="H82" s="2048"/>
      <c r="I82" s="2048"/>
      <c r="J82" s="2053"/>
      <c r="K82" s="2053"/>
      <c r="L82" s="2103"/>
      <c r="M82" s="2048"/>
      <c r="N82" s="2048"/>
      <c r="O82" s="2048"/>
      <c r="P82" s="191"/>
      <c r="Q82" s="191"/>
      <c r="R82" s="191"/>
      <c r="S82" s="191"/>
      <c r="T82" s="191"/>
      <c r="U82" s="191"/>
      <c r="V82" s="191"/>
      <c r="W82" s="191"/>
    </row>
    <row r="83">
      <c r="A83" s="2116"/>
      <c r="B83" s="2044"/>
      <c r="C83" s="2044"/>
      <c r="D83" s="2051"/>
      <c r="E83" s="2051"/>
      <c r="F83" s="2051"/>
      <c r="G83" s="2048"/>
      <c r="H83" s="2048"/>
      <c r="I83" s="2048"/>
      <c r="J83" s="2053"/>
      <c r="K83" s="2053"/>
      <c r="L83" s="2103"/>
      <c r="M83" s="2047"/>
      <c r="N83" s="2047"/>
      <c r="O83" s="2047"/>
      <c r="P83" s="191"/>
      <c r="Q83" s="191"/>
      <c r="R83" s="191"/>
      <c r="S83" s="191"/>
      <c r="T83" s="191"/>
      <c r="U83" s="191"/>
      <c r="V83" s="191"/>
      <c r="W83" s="191"/>
    </row>
    <row r="84">
      <c r="A84" s="2116"/>
      <c r="B84" s="2107"/>
      <c r="C84" s="2107"/>
      <c r="D84" s="2051"/>
      <c r="E84" s="2051"/>
      <c r="F84" s="2051"/>
      <c r="G84" s="2048"/>
      <c r="H84" s="2048"/>
      <c r="I84" s="2048"/>
      <c r="J84" s="2053"/>
      <c r="K84" s="2053"/>
      <c r="L84" s="2103"/>
      <c r="M84" s="2048"/>
      <c r="N84" s="2048"/>
      <c r="O84" s="2048"/>
      <c r="P84" s="191"/>
      <c r="Q84" s="191"/>
      <c r="R84" s="191"/>
      <c r="S84" s="191"/>
      <c r="T84" s="191"/>
      <c r="U84" s="191"/>
      <c r="V84" s="191"/>
      <c r="W84" s="191"/>
    </row>
    <row r="85">
      <c r="A85" s="2116"/>
      <c r="B85" s="2044"/>
      <c r="C85" s="2044"/>
      <c r="D85" s="2051"/>
      <c r="E85" s="2051"/>
      <c r="F85" s="2051"/>
      <c r="G85" s="2048"/>
      <c r="H85" s="2048"/>
      <c r="I85" s="2048"/>
      <c r="J85" s="2053"/>
      <c r="K85" s="2053"/>
      <c r="L85" s="2103"/>
      <c r="M85" s="2048"/>
      <c r="N85" s="2048"/>
      <c r="O85" s="2048"/>
      <c r="P85" s="191"/>
      <c r="Q85" s="191"/>
      <c r="R85" s="191"/>
      <c r="S85" s="191"/>
      <c r="T85" s="191"/>
      <c r="U85" s="191"/>
      <c r="V85" s="191"/>
      <c r="W85" s="191"/>
    </row>
    <row r="86">
      <c r="A86" s="2116"/>
      <c r="B86" s="2044"/>
      <c r="C86" s="2044"/>
      <c r="D86" s="2051"/>
      <c r="E86" s="2051"/>
      <c r="F86" s="2051"/>
      <c r="G86" s="2048"/>
      <c r="H86" s="2048"/>
      <c r="I86" s="2048"/>
      <c r="J86" s="2053"/>
      <c r="K86" s="2053"/>
      <c r="L86" s="2103"/>
      <c r="M86" s="2047"/>
      <c r="N86" s="2047"/>
      <c r="O86" s="2047"/>
      <c r="P86" s="2051"/>
      <c r="Q86" s="2051"/>
      <c r="R86" s="2051"/>
      <c r="S86" s="2051"/>
      <c r="T86" s="191"/>
      <c r="U86" s="191"/>
      <c r="V86" s="191"/>
      <c r="W86" s="2101"/>
    </row>
    <row r="87">
      <c r="A87" s="2113"/>
      <c r="B87" s="2044"/>
      <c r="C87" s="2044"/>
      <c r="D87" s="191"/>
      <c r="E87" s="191"/>
      <c r="F87" s="191"/>
      <c r="G87" s="2048"/>
      <c r="H87" s="2048"/>
      <c r="I87" s="2048"/>
      <c r="J87" s="2053"/>
      <c r="K87" s="2053"/>
      <c r="L87" s="2103"/>
      <c r="M87" s="2048"/>
      <c r="N87" s="2048"/>
      <c r="O87" s="2048"/>
      <c r="P87" s="191"/>
      <c r="Q87" s="191"/>
      <c r="R87" s="191"/>
      <c r="S87" s="191"/>
      <c r="T87" s="191"/>
      <c r="U87" s="191"/>
      <c r="V87" s="191"/>
      <c r="W87" s="191"/>
    </row>
    <row r="88">
      <c r="A88" s="2116"/>
      <c r="B88" s="2044"/>
      <c r="C88" s="2044"/>
      <c r="D88" s="191"/>
      <c r="E88" s="191"/>
      <c r="F88" s="191"/>
      <c r="G88" s="2048"/>
      <c r="H88" s="2048"/>
      <c r="I88" s="2048"/>
      <c r="J88" s="2053"/>
      <c r="K88" s="2053"/>
      <c r="L88" s="2103"/>
      <c r="M88" s="2048"/>
      <c r="N88" s="2048"/>
      <c r="O88" s="2048"/>
      <c r="P88" s="2051"/>
      <c r="Q88" s="2051"/>
      <c r="R88" s="2051"/>
      <c r="S88" s="2051"/>
      <c r="T88" s="191"/>
      <c r="U88" s="191"/>
      <c r="V88" s="191"/>
      <c r="W88" s="191"/>
    </row>
    <row r="89">
      <c r="A89" s="2116"/>
      <c r="B89" s="2107"/>
      <c r="C89" s="2107"/>
      <c r="D89" s="191"/>
      <c r="E89" s="191"/>
      <c r="F89" s="191"/>
      <c r="G89" s="2048"/>
      <c r="H89" s="2048"/>
      <c r="I89" s="2048"/>
      <c r="J89" s="2053"/>
      <c r="K89" s="2053"/>
      <c r="L89" s="2103"/>
      <c r="M89" s="2048"/>
      <c r="N89" s="2048"/>
      <c r="O89" s="2048"/>
      <c r="P89" s="2051"/>
      <c r="Q89" s="2051"/>
      <c r="R89" s="2051"/>
      <c r="S89" s="2051"/>
      <c r="T89" s="191"/>
      <c r="U89" s="191"/>
      <c r="V89" s="191"/>
      <c r="W89" s="191"/>
    </row>
    <row r="90">
      <c r="A90" s="2116"/>
      <c r="B90" s="2107"/>
      <c r="C90" s="2107"/>
      <c r="D90" s="191"/>
      <c r="E90" s="191"/>
      <c r="F90" s="191"/>
      <c r="G90" s="2048"/>
      <c r="H90" s="2048"/>
      <c r="I90" s="2048"/>
      <c r="J90" s="2053"/>
      <c r="K90" s="2053"/>
      <c r="L90" s="2103"/>
      <c r="M90" s="2048"/>
      <c r="N90" s="2048"/>
      <c r="O90" s="2048"/>
      <c r="P90" s="191"/>
      <c r="Q90" s="191"/>
      <c r="R90" s="191"/>
      <c r="S90" s="191"/>
      <c r="T90" s="191"/>
      <c r="U90" s="191"/>
      <c r="V90" s="191"/>
      <c r="W90" s="191"/>
    </row>
    <row r="91">
      <c r="A91" s="2116"/>
      <c r="B91" s="2107"/>
      <c r="C91" s="2107"/>
      <c r="D91" s="191"/>
      <c r="E91" s="191"/>
      <c r="F91" s="191"/>
      <c r="G91" s="2048"/>
      <c r="H91" s="2048"/>
      <c r="I91" s="2048"/>
      <c r="J91" s="2053"/>
      <c r="K91" s="2053"/>
      <c r="L91" s="2103"/>
      <c r="M91" s="2048"/>
      <c r="N91" s="2048"/>
      <c r="O91" s="2048"/>
      <c r="P91" s="191"/>
      <c r="Q91" s="191"/>
      <c r="R91" s="191"/>
      <c r="S91" s="191"/>
      <c r="T91" s="191"/>
      <c r="U91" s="191"/>
      <c r="V91" s="191"/>
      <c r="W91" s="191"/>
    </row>
    <row r="92">
      <c r="A92" s="2113"/>
      <c r="B92" s="2107"/>
      <c r="C92" s="2107"/>
      <c r="D92" s="191"/>
      <c r="E92" s="191"/>
      <c r="F92" s="191"/>
      <c r="G92" s="2048"/>
      <c r="H92" s="2048"/>
      <c r="I92" s="2048"/>
      <c r="J92" s="2053"/>
      <c r="K92" s="2053"/>
      <c r="L92" s="2103"/>
      <c r="M92" s="2048"/>
      <c r="N92" s="2048"/>
      <c r="O92" s="2048"/>
      <c r="P92" s="191"/>
      <c r="Q92" s="191"/>
      <c r="R92" s="191"/>
      <c r="S92" s="191"/>
      <c r="T92" s="191"/>
      <c r="U92" s="191"/>
      <c r="V92" s="191"/>
      <c r="W92" s="191"/>
    </row>
    <row r="93">
      <c r="A93" s="2113"/>
      <c r="B93" s="2114"/>
      <c r="C93" s="2114"/>
      <c r="D93" s="191"/>
      <c r="E93" s="191"/>
      <c r="F93" s="191"/>
      <c r="G93" s="2048"/>
      <c r="H93" s="2048"/>
      <c r="I93" s="2048"/>
      <c r="J93" s="2053"/>
      <c r="K93" s="2053"/>
      <c r="L93" s="2103"/>
      <c r="M93" s="2048"/>
      <c r="N93" s="2048"/>
      <c r="O93" s="2048"/>
      <c r="P93" s="191"/>
      <c r="Q93" s="191"/>
      <c r="R93" s="191"/>
      <c r="S93" s="191"/>
      <c r="T93" s="191"/>
      <c r="U93" s="191"/>
      <c r="V93" s="191"/>
      <c r="W93" s="191"/>
    </row>
    <row r="94">
      <c r="A94" s="2113"/>
      <c r="B94" s="2114"/>
      <c r="C94" s="2114"/>
      <c r="D94" s="2051"/>
      <c r="E94" s="2051"/>
      <c r="F94" s="2051"/>
      <c r="G94" s="2048"/>
      <c r="H94" s="2048"/>
      <c r="I94" s="2048"/>
      <c r="J94" s="2053"/>
      <c r="K94" s="2053"/>
      <c r="L94" s="2103"/>
      <c r="M94" s="2048"/>
      <c r="N94" s="2048"/>
      <c r="O94" s="2048"/>
      <c r="P94" s="191"/>
      <c r="Q94" s="191"/>
      <c r="R94" s="191"/>
      <c r="S94" s="191"/>
      <c r="T94" s="191"/>
      <c r="U94" s="191"/>
      <c r="V94" s="191"/>
      <c r="W94" s="191"/>
    </row>
    <row r="95">
      <c r="A95" s="2113"/>
      <c r="B95" s="2114"/>
      <c r="C95" s="2114"/>
      <c r="D95" s="191"/>
      <c r="E95" s="191"/>
      <c r="F95" s="191"/>
      <c r="G95" s="2048"/>
      <c r="H95" s="2048"/>
      <c r="I95" s="2048"/>
      <c r="J95" s="2053"/>
      <c r="K95" s="2053"/>
      <c r="L95" s="2103"/>
      <c r="M95" s="2048"/>
      <c r="N95" s="2048"/>
      <c r="O95" s="2048"/>
      <c r="P95" s="191"/>
      <c r="Q95" s="191"/>
      <c r="R95" s="191"/>
      <c r="S95" s="191"/>
      <c r="T95" s="191"/>
      <c r="U95" s="191"/>
      <c r="V95" s="191"/>
      <c r="W95" s="191"/>
    </row>
    <row r="96">
      <c r="A96" s="2113"/>
      <c r="B96" s="2114"/>
      <c r="C96" s="2114"/>
      <c r="D96" s="191"/>
      <c r="E96" s="191"/>
      <c r="F96" s="191"/>
      <c r="G96" s="2048"/>
      <c r="H96" s="2048"/>
      <c r="I96" s="2048"/>
      <c r="J96" s="2053"/>
      <c r="K96" s="2053"/>
      <c r="L96" s="2103"/>
      <c r="M96" s="2048"/>
      <c r="N96" s="2048"/>
      <c r="O96" s="2048"/>
      <c r="P96" s="191"/>
      <c r="Q96" s="191"/>
      <c r="R96" s="191"/>
      <c r="S96" s="191"/>
      <c r="T96" s="191"/>
      <c r="U96" s="191"/>
      <c r="V96" s="191"/>
      <c r="W96" s="191"/>
    </row>
    <row r="97">
      <c r="A97" s="2116"/>
      <c r="B97" s="2107"/>
      <c r="C97" s="2114"/>
      <c r="D97" s="2051"/>
      <c r="E97" s="2051"/>
      <c r="F97" s="2051"/>
      <c r="G97" s="2048"/>
      <c r="H97" s="2048"/>
      <c r="I97" s="2048"/>
      <c r="J97" s="2053"/>
      <c r="K97" s="2053"/>
      <c r="L97" s="2103"/>
      <c r="M97" s="2048"/>
      <c r="N97" s="2048"/>
      <c r="O97" s="2048"/>
      <c r="P97" s="191"/>
      <c r="Q97" s="191"/>
      <c r="R97" s="191"/>
      <c r="S97" s="191"/>
      <c r="T97" s="191"/>
      <c r="U97" s="191"/>
      <c r="V97" s="191"/>
      <c r="W97" s="191"/>
    </row>
    <row r="98">
      <c r="A98" s="2113"/>
      <c r="B98" s="2114"/>
      <c r="C98" s="2114"/>
      <c r="D98" s="191"/>
      <c r="E98" s="191"/>
      <c r="F98" s="191"/>
      <c r="G98" s="2048"/>
      <c r="H98" s="2048"/>
      <c r="I98" s="2048"/>
      <c r="J98" s="2053"/>
      <c r="K98" s="2053"/>
      <c r="L98" s="2103"/>
      <c r="M98" s="2048"/>
      <c r="N98" s="2048"/>
      <c r="O98" s="2048"/>
      <c r="P98" s="191"/>
      <c r="Q98" s="191"/>
      <c r="R98" s="191"/>
      <c r="S98" s="191"/>
      <c r="T98" s="191"/>
      <c r="U98" s="191"/>
      <c r="V98" s="191"/>
      <c r="W98" s="191"/>
    </row>
    <row r="99">
      <c r="A99" s="2113"/>
      <c r="B99" s="2114"/>
      <c r="C99" s="2114"/>
      <c r="D99" s="2051"/>
      <c r="E99" s="2051"/>
      <c r="F99" s="2051"/>
      <c r="G99" s="2048"/>
      <c r="H99" s="2048"/>
      <c r="I99" s="2048"/>
      <c r="J99" s="2053"/>
      <c r="K99" s="2053"/>
      <c r="L99" s="2103"/>
      <c r="M99" s="2048"/>
      <c r="N99" s="2048"/>
      <c r="O99" s="2048"/>
      <c r="P99" s="2051"/>
      <c r="Q99" s="2051"/>
      <c r="R99" s="2051"/>
      <c r="S99" s="2051"/>
      <c r="T99" s="191"/>
      <c r="U99" s="191"/>
      <c r="V99" s="191"/>
      <c r="W99" s="191"/>
    </row>
    <row r="100">
      <c r="A100" s="2113"/>
      <c r="B100" s="2044"/>
      <c r="C100" s="2044"/>
      <c r="D100" s="191"/>
      <c r="E100" s="191"/>
      <c r="F100" s="191"/>
      <c r="G100" s="2048"/>
      <c r="H100" s="2048"/>
      <c r="I100" s="2048"/>
      <c r="J100" s="2053"/>
      <c r="K100" s="2053"/>
      <c r="L100" s="2103"/>
      <c r="M100" s="2048"/>
      <c r="N100" s="2048"/>
      <c r="O100" s="2048"/>
      <c r="P100" s="2051"/>
      <c r="Q100" s="2051"/>
      <c r="R100" s="2051"/>
      <c r="S100" s="2051"/>
      <c r="T100" s="191"/>
      <c r="U100" s="191"/>
      <c r="V100" s="191"/>
      <c r="W100" s="191"/>
    </row>
    <row r="101">
      <c r="A101" s="2113"/>
      <c r="B101" s="2044"/>
      <c r="C101" s="2044"/>
      <c r="D101" s="191"/>
      <c r="E101" s="191"/>
      <c r="F101" s="191"/>
      <c r="G101" s="2048"/>
      <c r="H101" s="2048"/>
      <c r="I101" s="2048"/>
      <c r="J101" s="2053"/>
      <c r="K101" s="2053"/>
      <c r="L101" s="2103"/>
      <c r="M101" s="2048"/>
      <c r="N101" s="2048"/>
      <c r="O101" s="2048"/>
      <c r="P101" s="2051"/>
      <c r="Q101" s="2051"/>
      <c r="R101" s="2051"/>
      <c r="S101" s="2051"/>
      <c r="T101" s="191"/>
      <c r="U101" s="191"/>
      <c r="V101" s="191"/>
      <c r="W101" s="191"/>
    </row>
    <row r="102">
      <c r="A102" s="2116"/>
      <c r="B102" s="2044"/>
      <c r="C102" s="2044"/>
      <c r="D102" s="191"/>
      <c r="E102" s="191"/>
      <c r="F102" s="191"/>
      <c r="G102" s="2048"/>
      <c r="H102" s="2048"/>
      <c r="I102" s="2048"/>
      <c r="J102" s="2053"/>
      <c r="K102" s="2053"/>
      <c r="L102" s="2103"/>
      <c r="M102" s="2048"/>
      <c r="N102" s="2048"/>
      <c r="O102" s="2048"/>
      <c r="P102" s="2051"/>
      <c r="Q102" s="2051"/>
      <c r="R102" s="2051"/>
      <c r="S102" s="2051"/>
      <c r="T102" s="191"/>
      <c r="U102" s="191"/>
      <c r="V102" s="191"/>
      <c r="W102" s="191"/>
    </row>
    <row r="103">
      <c r="A103" s="2113"/>
      <c r="B103" s="2044"/>
      <c r="C103" s="2044"/>
      <c r="D103" s="191"/>
      <c r="E103" s="191"/>
      <c r="F103" s="191"/>
      <c r="G103" s="2048"/>
      <c r="H103" s="2048"/>
      <c r="I103" s="2048"/>
      <c r="J103" s="2053"/>
      <c r="K103" s="2053"/>
      <c r="L103" s="2103"/>
      <c r="M103" s="2048"/>
      <c r="N103" s="2048"/>
      <c r="O103" s="2048"/>
      <c r="P103" s="191"/>
      <c r="Q103" s="191"/>
      <c r="R103" s="191"/>
      <c r="S103" s="191"/>
      <c r="T103" s="191"/>
      <c r="U103" s="191"/>
      <c r="V103" s="191"/>
      <c r="W103" s="191"/>
    </row>
    <row r="104">
      <c r="A104" s="2113"/>
      <c r="B104" s="2107"/>
      <c r="C104" s="2107"/>
      <c r="D104" s="191"/>
      <c r="E104" s="191"/>
      <c r="F104" s="191"/>
      <c r="G104" s="2048"/>
      <c r="H104" s="2048"/>
      <c r="I104" s="2048"/>
      <c r="J104" s="2053"/>
      <c r="K104" s="2053"/>
      <c r="L104" s="2103"/>
      <c r="M104" s="2048"/>
      <c r="N104" s="2048"/>
      <c r="O104" s="2048"/>
      <c r="P104" s="191"/>
      <c r="Q104" s="191"/>
      <c r="R104" s="191"/>
      <c r="S104" s="191"/>
      <c r="T104" s="191"/>
      <c r="U104" s="191"/>
      <c r="V104" s="191"/>
      <c r="W104" s="191"/>
    </row>
    <row r="105">
      <c r="A105" s="2116"/>
      <c r="B105" s="2107"/>
      <c r="C105" s="2107"/>
      <c r="D105" s="191"/>
      <c r="E105" s="191"/>
      <c r="F105" s="191"/>
      <c r="G105" s="2048"/>
      <c r="H105" s="2048"/>
      <c r="I105" s="2048"/>
      <c r="J105" s="2053"/>
      <c r="K105" s="2053"/>
      <c r="L105" s="2103"/>
      <c r="M105" s="2048"/>
      <c r="N105" s="2048"/>
      <c r="O105" s="2048"/>
      <c r="P105" s="191"/>
      <c r="Q105" s="191"/>
      <c r="R105" s="191"/>
      <c r="S105" s="191"/>
      <c r="T105" s="191"/>
      <c r="U105" s="191"/>
      <c r="V105" s="191"/>
      <c r="W105" s="191"/>
    </row>
    <row r="106">
      <c r="A106" s="191"/>
      <c r="B106" s="191"/>
      <c r="C106" s="191"/>
      <c r="D106" s="191"/>
      <c r="E106" s="191"/>
      <c r="F106" s="191"/>
      <c r="G106" s="2048"/>
      <c r="H106" s="2048"/>
      <c r="I106" s="2048"/>
      <c r="J106" s="2048"/>
      <c r="K106" s="2048"/>
      <c r="L106" s="2103"/>
      <c r="M106" s="2048"/>
      <c r="N106" s="2048"/>
      <c r="O106" s="2048"/>
      <c r="P106" s="191"/>
      <c r="Q106" s="191"/>
      <c r="R106" s="191"/>
      <c r="S106" s="191"/>
      <c r="T106" s="191"/>
      <c r="U106" s="191"/>
      <c r="V106" s="191"/>
      <c r="W106" s="191"/>
    </row>
    <row r="107">
      <c r="A107" s="191"/>
      <c r="B107" s="191"/>
      <c r="C107" s="191"/>
      <c r="D107" s="191"/>
      <c r="E107" s="191"/>
      <c r="F107" s="191"/>
      <c r="G107" s="2048"/>
      <c r="H107" s="2048"/>
      <c r="I107" s="2048"/>
      <c r="J107" s="2048"/>
      <c r="K107" s="2048"/>
      <c r="L107" s="2103"/>
      <c r="M107" s="2048"/>
      <c r="N107" s="2048"/>
      <c r="O107" s="2048"/>
      <c r="P107" s="191"/>
      <c r="Q107" s="191"/>
      <c r="R107" s="191"/>
      <c r="S107" s="191"/>
      <c r="T107" s="191"/>
      <c r="U107" s="191"/>
      <c r="V107" s="191"/>
      <c r="W107" s="191"/>
    </row>
    <row r="108">
      <c r="A108" s="191"/>
      <c r="B108" s="191"/>
      <c r="C108" s="191"/>
      <c r="D108" s="191"/>
      <c r="E108" s="191"/>
      <c r="F108" s="191"/>
      <c r="G108" s="2048"/>
      <c r="H108" s="2048"/>
      <c r="I108" s="2048"/>
      <c r="J108" s="2048"/>
      <c r="K108" s="2048"/>
      <c r="L108" s="2103"/>
      <c r="M108" s="2048"/>
      <c r="N108" s="2048"/>
      <c r="O108" s="2048"/>
      <c r="P108" s="191"/>
      <c r="Q108" s="191"/>
      <c r="R108" s="191"/>
      <c r="S108" s="191"/>
      <c r="T108" s="191"/>
      <c r="U108" s="191"/>
      <c r="V108" s="191"/>
      <c r="W108" s="191"/>
    </row>
    <row r="109">
      <c r="A109" s="191"/>
      <c r="B109" s="191"/>
      <c r="C109" s="191"/>
      <c r="D109" s="191"/>
      <c r="E109" s="191"/>
      <c r="F109" s="191"/>
      <c r="G109" s="2048"/>
      <c r="H109" s="2048"/>
      <c r="I109" s="2048"/>
      <c r="J109" s="2048"/>
      <c r="K109" s="2048"/>
      <c r="L109" s="2103"/>
      <c r="M109" s="2048"/>
      <c r="N109" s="2048"/>
      <c r="O109" s="2048"/>
      <c r="P109" s="191"/>
      <c r="Q109" s="191"/>
      <c r="R109" s="191"/>
      <c r="S109" s="191"/>
      <c r="T109" s="191"/>
      <c r="U109" s="191"/>
      <c r="V109" s="191"/>
      <c r="W109" s="191"/>
    </row>
    <row r="110">
      <c r="A110" s="191"/>
      <c r="B110" s="191"/>
      <c r="C110" s="191"/>
      <c r="D110" s="191"/>
      <c r="E110" s="191"/>
      <c r="F110" s="191"/>
      <c r="G110" s="2048"/>
      <c r="H110" s="2048"/>
      <c r="I110" s="2048"/>
      <c r="J110" s="2048"/>
      <c r="K110" s="2048"/>
      <c r="L110" s="2103"/>
      <c r="M110" s="2048"/>
      <c r="N110" s="2048"/>
      <c r="O110" s="2048"/>
      <c r="P110" s="191"/>
      <c r="Q110" s="191"/>
      <c r="R110" s="191"/>
      <c r="S110" s="191"/>
      <c r="T110" s="191"/>
      <c r="U110" s="191"/>
      <c r="V110" s="191"/>
      <c r="W110" s="191"/>
    </row>
    <row r="111">
      <c r="A111" s="191"/>
      <c r="B111" s="191"/>
      <c r="C111" s="191"/>
      <c r="D111" s="191"/>
      <c r="E111" s="191"/>
      <c r="F111" s="191"/>
      <c r="G111" s="2048"/>
      <c r="H111" s="2048"/>
      <c r="I111" s="2048"/>
      <c r="J111" s="2048"/>
      <c r="K111" s="2048"/>
      <c r="L111" s="2103"/>
      <c r="M111" s="2048"/>
      <c r="N111" s="2048"/>
      <c r="O111" s="2048"/>
      <c r="P111" s="191"/>
      <c r="Q111" s="191"/>
      <c r="R111" s="191"/>
      <c r="S111" s="191"/>
      <c r="T111" s="191"/>
      <c r="U111" s="191"/>
      <c r="V111" s="191"/>
      <c r="W111" s="191"/>
    </row>
    <row r="112">
      <c r="A112" s="191"/>
      <c r="B112" s="191"/>
      <c r="C112" s="191"/>
      <c r="D112" s="191"/>
      <c r="E112" s="191"/>
      <c r="F112" s="191"/>
      <c r="G112" s="2048"/>
      <c r="H112" s="2048"/>
      <c r="I112" s="2048"/>
      <c r="J112" s="2048"/>
      <c r="K112" s="2048"/>
      <c r="L112" s="2103"/>
      <c r="M112" s="2048"/>
      <c r="N112" s="2048"/>
      <c r="O112" s="2048"/>
      <c r="P112" s="191"/>
      <c r="Q112" s="191"/>
      <c r="R112" s="191"/>
      <c r="S112" s="191"/>
      <c r="T112" s="191"/>
      <c r="U112" s="191"/>
      <c r="V112" s="191"/>
      <c r="W112" s="191"/>
    </row>
    <row r="113">
      <c r="A113" s="191"/>
      <c r="B113" s="191"/>
      <c r="C113" s="191"/>
      <c r="D113" s="191"/>
      <c r="E113" s="191"/>
      <c r="F113" s="191"/>
      <c r="G113" s="2048"/>
      <c r="H113" s="2048"/>
      <c r="I113" s="2048"/>
      <c r="J113" s="2048"/>
      <c r="K113" s="2048"/>
      <c r="L113" s="2103"/>
      <c r="M113" s="2048"/>
      <c r="N113" s="2048"/>
      <c r="O113" s="2048"/>
      <c r="P113" s="191"/>
      <c r="Q113" s="191"/>
      <c r="R113" s="191"/>
      <c r="S113" s="191"/>
      <c r="T113" s="191"/>
      <c r="U113" s="191"/>
      <c r="V113" s="191"/>
      <c r="W113" s="191"/>
    </row>
    <row r="114">
      <c r="A114" s="191"/>
      <c r="B114" s="191"/>
      <c r="C114" s="191"/>
      <c r="D114" s="191"/>
      <c r="E114" s="191"/>
      <c r="F114" s="191"/>
      <c r="G114" s="2048"/>
      <c r="H114" s="2048"/>
      <c r="I114" s="2048"/>
      <c r="J114" s="2048"/>
      <c r="K114" s="2048"/>
      <c r="L114" s="2103"/>
      <c r="M114" s="2048"/>
      <c r="N114" s="2048"/>
      <c r="O114" s="2048"/>
      <c r="P114" s="191"/>
      <c r="Q114" s="191"/>
      <c r="R114" s="191"/>
      <c r="S114" s="191"/>
      <c r="T114" s="191"/>
      <c r="U114" s="191"/>
      <c r="V114" s="191"/>
      <c r="W114" s="191"/>
    </row>
    <row r="115">
      <c r="A115" s="191"/>
      <c r="B115" s="191"/>
      <c r="C115" s="191"/>
      <c r="D115" s="191"/>
      <c r="E115" s="191"/>
      <c r="F115" s="191"/>
      <c r="G115" s="2048"/>
      <c r="H115" s="2048"/>
      <c r="I115" s="2048"/>
      <c r="J115" s="2048"/>
      <c r="K115" s="2048"/>
      <c r="L115" s="2103"/>
      <c r="M115" s="2048"/>
      <c r="N115" s="2048"/>
      <c r="O115" s="2048"/>
      <c r="P115" s="191"/>
      <c r="Q115" s="191"/>
      <c r="R115" s="191"/>
      <c r="S115" s="191"/>
      <c r="T115" s="191"/>
      <c r="U115" s="191"/>
      <c r="V115" s="191"/>
      <c r="W115" s="191"/>
    </row>
    <row r="116">
      <c r="A116" s="191"/>
      <c r="B116" s="191"/>
      <c r="C116" s="191"/>
      <c r="D116" s="191"/>
      <c r="E116" s="191"/>
      <c r="F116" s="191"/>
      <c r="G116" s="2048"/>
      <c r="H116" s="2048"/>
      <c r="I116" s="2048"/>
      <c r="J116" s="2048"/>
      <c r="K116" s="2048"/>
      <c r="L116" s="2103"/>
      <c r="M116" s="2048"/>
      <c r="N116" s="2048"/>
      <c r="O116" s="2048"/>
      <c r="P116" s="191"/>
      <c r="Q116" s="191"/>
      <c r="R116" s="191"/>
      <c r="S116" s="191"/>
      <c r="T116" s="191"/>
      <c r="U116" s="191"/>
      <c r="V116" s="191"/>
      <c r="W116" s="191"/>
    </row>
    <row r="117">
      <c r="A117" s="191"/>
      <c r="B117" s="191"/>
      <c r="C117" s="191"/>
      <c r="D117" s="191"/>
      <c r="E117" s="191"/>
      <c r="F117" s="191"/>
      <c r="G117" s="2048"/>
      <c r="H117" s="2048"/>
      <c r="I117" s="2048"/>
      <c r="J117" s="2048"/>
      <c r="K117" s="2048"/>
      <c r="L117" s="2103"/>
      <c r="M117" s="2048"/>
      <c r="N117" s="2048"/>
      <c r="O117" s="2048"/>
      <c r="P117" s="191"/>
      <c r="Q117" s="191"/>
      <c r="R117" s="191"/>
      <c r="S117" s="191"/>
      <c r="T117" s="191"/>
      <c r="U117" s="191"/>
      <c r="V117" s="191"/>
      <c r="W117" s="191"/>
    </row>
    <row r="118">
      <c r="A118" s="191"/>
      <c r="B118" s="191"/>
      <c r="C118" s="191"/>
      <c r="D118" s="191"/>
      <c r="E118" s="191"/>
      <c r="F118" s="191"/>
      <c r="G118" s="2048"/>
      <c r="H118" s="2048"/>
      <c r="I118" s="2048"/>
      <c r="J118" s="2048"/>
      <c r="K118" s="2048"/>
      <c r="L118" s="2103"/>
      <c r="M118" s="2048"/>
      <c r="N118" s="2048"/>
      <c r="O118" s="2048"/>
      <c r="P118" s="191"/>
      <c r="Q118" s="191"/>
      <c r="R118" s="191"/>
      <c r="S118" s="191"/>
      <c r="T118" s="191"/>
      <c r="U118" s="191"/>
      <c r="V118" s="191"/>
      <c r="W118" s="191"/>
    </row>
    <row r="119">
      <c r="A119" s="191"/>
      <c r="B119" s="191"/>
      <c r="C119" s="191"/>
      <c r="D119" s="191"/>
      <c r="E119" s="191"/>
      <c r="F119" s="191"/>
      <c r="G119" s="2048"/>
      <c r="H119" s="2048"/>
      <c r="I119" s="2048"/>
      <c r="J119" s="2048"/>
      <c r="K119" s="2048"/>
      <c r="L119" s="2103"/>
      <c r="M119" s="2048"/>
      <c r="N119" s="2048"/>
      <c r="O119" s="2048"/>
      <c r="P119" s="191"/>
      <c r="Q119" s="191"/>
      <c r="R119" s="191"/>
      <c r="S119" s="191"/>
      <c r="T119" s="191"/>
      <c r="U119" s="191"/>
      <c r="V119" s="191"/>
      <c r="W119" s="191"/>
    </row>
    <row r="120">
      <c r="A120" s="191"/>
      <c r="B120" s="191"/>
      <c r="C120" s="191"/>
      <c r="D120" s="191"/>
      <c r="E120" s="191"/>
      <c r="F120" s="191"/>
      <c r="G120" s="2048"/>
      <c r="H120" s="2048"/>
      <c r="I120" s="2048"/>
      <c r="J120" s="2048"/>
      <c r="K120" s="2048"/>
      <c r="L120" s="2103"/>
      <c r="M120" s="2048"/>
      <c r="N120" s="2048"/>
      <c r="O120" s="2048"/>
      <c r="P120" s="191"/>
      <c r="Q120" s="191"/>
      <c r="R120" s="191"/>
      <c r="S120" s="191"/>
      <c r="T120" s="191"/>
      <c r="U120" s="191"/>
      <c r="V120" s="191"/>
      <c r="W120" s="191"/>
    </row>
    <row r="121">
      <c r="A121" s="191"/>
      <c r="B121" s="191"/>
      <c r="C121" s="191"/>
      <c r="D121" s="191"/>
      <c r="E121" s="191"/>
      <c r="F121" s="191"/>
      <c r="G121" s="2048"/>
      <c r="H121" s="2048"/>
      <c r="I121" s="2048"/>
      <c r="J121" s="2048"/>
      <c r="K121" s="2048"/>
      <c r="L121" s="2103"/>
      <c r="M121" s="2048"/>
      <c r="N121" s="2048"/>
      <c r="O121" s="2048"/>
      <c r="P121" s="191"/>
      <c r="Q121" s="191"/>
      <c r="R121" s="191"/>
      <c r="S121" s="191"/>
      <c r="T121" s="191"/>
      <c r="U121" s="191"/>
      <c r="V121" s="191"/>
      <c r="W121" s="191"/>
    </row>
    <row r="122">
      <c r="A122" s="191"/>
      <c r="B122" s="191"/>
      <c r="C122" s="191"/>
      <c r="D122" s="191"/>
      <c r="E122" s="191"/>
      <c r="F122" s="191"/>
      <c r="G122" s="2048"/>
      <c r="H122" s="2048"/>
      <c r="I122" s="2048"/>
      <c r="J122" s="2048"/>
      <c r="K122" s="2048"/>
      <c r="L122" s="2103"/>
      <c r="M122" s="2048"/>
      <c r="N122" s="2048"/>
      <c r="O122" s="2048"/>
      <c r="P122" s="191"/>
      <c r="Q122" s="191"/>
      <c r="R122" s="191"/>
      <c r="S122" s="191"/>
      <c r="T122" s="191"/>
      <c r="U122" s="191"/>
      <c r="V122" s="191"/>
      <c r="W122" s="191"/>
    </row>
    <row r="123">
      <c r="A123" s="191"/>
      <c r="B123" s="191"/>
      <c r="C123" s="191"/>
      <c r="D123" s="191"/>
      <c r="E123" s="191"/>
      <c r="F123" s="191"/>
      <c r="G123" s="2048"/>
      <c r="H123" s="2048"/>
      <c r="I123" s="2048"/>
      <c r="J123" s="2048"/>
      <c r="K123" s="2048"/>
      <c r="L123" s="2103"/>
      <c r="M123" s="2048"/>
      <c r="N123" s="2048"/>
      <c r="O123" s="2048"/>
      <c r="P123" s="191"/>
      <c r="Q123" s="191"/>
      <c r="R123" s="191"/>
      <c r="S123" s="191"/>
      <c r="T123" s="191"/>
      <c r="U123" s="191"/>
      <c r="V123" s="191"/>
      <c r="W123" s="191"/>
    </row>
    <row r="124">
      <c r="A124" s="191"/>
      <c r="B124" s="191"/>
      <c r="C124" s="191"/>
      <c r="D124" s="191"/>
      <c r="E124" s="191"/>
      <c r="F124" s="191"/>
      <c r="G124" s="2048"/>
      <c r="H124" s="2048"/>
      <c r="I124" s="2048"/>
      <c r="J124" s="2048"/>
      <c r="K124" s="2048"/>
      <c r="L124" s="2103"/>
      <c r="M124" s="2048"/>
      <c r="N124" s="2048"/>
      <c r="O124" s="2048"/>
      <c r="P124" s="191"/>
      <c r="Q124" s="191"/>
      <c r="R124" s="191"/>
      <c r="S124" s="191"/>
      <c r="T124" s="191"/>
      <c r="U124" s="191"/>
      <c r="V124" s="191"/>
      <c r="W124" s="191"/>
    </row>
    <row r="125">
      <c r="A125" s="191"/>
      <c r="B125" s="191"/>
      <c r="C125" s="191"/>
      <c r="D125" s="191"/>
      <c r="E125" s="191"/>
      <c r="F125" s="191"/>
      <c r="G125" s="2048"/>
      <c r="H125" s="2048"/>
      <c r="I125" s="2048"/>
      <c r="J125" s="2048"/>
      <c r="K125" s="2048"/>
      <c r="L125" s="2103"/>
      <c r="M125" s="2048"/>
      <c r="N125" s="2048"/>
      <c r="O125" s="2048"/>
      <c r="P125" s="191"/>
      <c r="Q125" s="191"/>
      <c r="R125" s="191"/>
      <c r="S125" s="191"/>
      <c r="T125" s="191"/>
      <c r="U125" s="191"/>
      <c r="V125" s="191"/>
      <c r="W125" s="191"/>
    </row>
    <row r="126">
      <c r="A126" s="191"/>
      <c r="B126" s="191"/>
      <c r="C126" s="191"/>
      <c r="D126" s="191"/>
      <c r="E126" s="191"/>
      <c r="F126" s="191"/>
      <c r="G126" s="2048"/>
      <c r="H126" s="2048"/>
      <c r="I126" s="2048"/>
      <c r="J126" s="2048"/>
      <c r="K126" s="2048"/>
      <c r="L126" s="2103"/>
      <c r="M126" s="2048"/>
      <c r="N126" s="2048"/>
      <c r="O126" s="2048"/>
      <c r="P126" s="191"/>
      <c r="Q126" s="191"/>
      <c r="R126" s="191"/>
      <c r="S126" s="191"/>
      <c r="T126" s="191"/>
      <c r="U126" s="191"/>
      <c r="V126" s="191"/>
      <c r="W126" s="191"/>
    </row>
    <row r="127">
      <c r="A127" s="191"/>
      <c r="B127" s="191"/>
      <c r="C127" s="191"/>
      <c r="D127" s="191"/>
      <c r="E127" s="191"/>
      <c r="F127" s="191"/>
      <c r="G127" s="2048"/>
      <c r="H127" s="2048"/>
      <c r="I127" s="2048"/>
      <c r="J127" s="2048"/>
      <c r="K127" s="2048"/>
      <c r="L127" s="2103"/>
      <c r="M127" s="2048"/>
      <c r="N127" s="2048"/>
      <c r="O127" s="2048"/>
      <c r="P127" s="191"/>
      <c r="Q127" s="191"/>
      <c r="R127" s="191"/>
      <c r="S127" s="191"/>
      <c r="T127" s="191"/>
      <c r="U127" s="191"/>
      <c r="V127" s="191"/>
      <c r="W127" s="191"/>
    </row>
    <row r="128">
      <c r="A128" s="191"/>
      <c r="B128" s="191"/>
      <c r="C128" s="191"/>
      <c r="D128" s="191"/>
      <c r="E128" s="191"/>
      <c r="F128" s="191"/>
      <c r="G128" s="2048"/>
      <c r="H128" s="2048"/>
      <c r="I128" s="2048"/>
      <c r="J128" s="2048"/>
      <c r="K128" s="2048"/>
      <c r="L128" s="2103"/>
      <c r="M128" s="2048"/>
      <c r="N128" s="2048"/>
      <c r="O128" s="2048"/>
      <c r="P128" s="191"/>
      <c r="Q128" s="191"/>
      <c r="R128" s="191"/>
      <c r="S128" s="191"/>
      <c r="T128" s="191"/>
      <c r="U128" s="191"/>
      <c r="V128" s="191"/>
      <c r="W128" s="191"/>
    </row>
    <row r="129">
      <c r="A129" s="191"/>
      <c r="B129" s="191"/>
      <c r="C129" s="191"/>
      <c r="D129" s="191"/>
      <c r="E129" s="191"/>
      <c r="F129" s="191"/>
      <c r="G129" s="2048"/>
      <c r="H129" s="2048"/>
      <c r="I129" s="2048"/>
      <c r="J129" s="2048"/>
      <c r="K129" s="2048"/>
      <c r="L129" s="2103"/>
      <c r="M129" s="2048"/>
      <c r="N129" s="2048"/>
      <c r="O129" s="2048"/>
      <c r="P129" s="191"/>
      <c r="Q129" s="191"/>
      <c r="R129" s="191"/>
      <c r="S129" s="191"/>
      <c r="T129" s="191"/>
      <c r="U129" s="191"/>
      <c r="V129" s="191"/>
      <c r="W129" s="191"/>
    </row>
    <row r="130">
      <c r="A130" s="191"/>
      <c r="B130" s="191"/>
      <c r="C130" s="191"/>
      <c r="D130" s="191"/>
      <c r="E130" s="191"/>
      <c r="F130" s="191"/>
      <c r="G130" s="2048"/>
      <c r="H130" s="2048"/>
      <c r="I130" s="2048"/>
      <c r="J130" s="2048"/>
      <c r="K130" s="2048"/>
      <c r="L130" s="2103"/>
      <c r="M130" s="2048"/>
      <c r="N130" s="2048"/>
      <c r="O130" s="2048"/>
      <c r="P130" s="191"/>
      <c r="Q130" s="191"/>
      <c r="R130" s="191"/>
      <c r="S130" s="191"/>
      <c r="T130" s="191"/>
      <c r="U130" s="191"/>
      <c r="V130" s="191"/>
      <c r="W130" s="191"/>
    </row>
    <row r="131">
      <c r="A131" s="191"/>
      <c r="B131" s="191"/>
      <c r="C131" s="191"/>
      <c r="D131" s="191"/>
      <c r="E131" s="191"/>
      <c r="F131" s="191"/>
      <c r="G131" s="2048"/>
      <c r="H131" s="2048"/>
      <c r="I131" s="2048"/>
      <c r="J131" s="2048"/>
      <c r="K131" s="2048"/>
      <c r="L131" s="2103"/>
      <c r="M131" s="2048"/>
      <c r="N131" s="2048"/>
      <c r="O131" s="2048"/>
      <c r="P131" s="191"/>
      <c r="Q131" s="191"/>
      <c r="R131" s="191"/>
      <c r="S131" s="191"/>
      <c r="T131" s="191"/>
      <c r="U131" s="191"/>
      <c r="V131" s="191"/>
      <c r="W131" s="191"/>
    </row>
    <row r="132">
      <c r="A132" s="191"/>
      <c r="B132" s="191"/>
      <c r="C132" s="191"/>
      <c r="D132" s="191"/>
      <c r="E132" s="191"/>
      <c r="F132" s="191"/>
      <c r="G132" s="2048"/>
      <c r="H132" s="2048"/>
      <c r="I132" s="2048"/>
      <c r="J132" s="2048"/>
      <c r="K132" s="2048"/>
      <c r="L132" s="2103"/>
      <c r="M132" s="2048"/>
      <c r="N132" s="2048"/>
      <c r="O132" s="2048"/>
      <c r="P132" s="191"/>
      <c r="Q132" s="191"/>
      <c r="R132" s="191"/>
      <c r="S132" s="191"/>
      <c r="T132" s="191"/>
      <c r="U132" s="191"/>
      <c r="V132" s="191"/>
      <c r="W132" s="191"/>
    </row>
    <row r="133">
      <c r="A133" s="191"/>
      <c r="B133" s="191"/>
      <c r="C133" s="191"/>
      <c r="D133" s="191"/>
      <c r="E133" s="191"/>
      <c r="F133" s="191"/>
      <c r="G133" s="2048"/>
      <c r="H133" s="2048"/>
      <c r="I133" s="2048"/>
      <c r="J133" s="2048"/>
      <c r="K133" s="2048"/>
      <c r="L133" s="2103"/>
      <c r="M133" s="2048"/>
      <c r="N133" s="2048"/>
      <c r="O133" s="2048"/>
      <c r="P133" s="191"/>
      <c r="Q133" s="191"/>
      <c r="R133" s="191"/>
      <c r="S133" s="191"/>
      <c r="T133" s="191"/>
      <c r="U133" s="191"/>
      <c r="V133" s="191"/>
      <c r="W133" s="191"/>
    </row>
    <row r="134">
      <c r="A134" s="191"/>
      <c r="B134" s="191"/>
      <c r="C134" s="191"/>
      <c r="D134" s="191"/>
      <c r="E134" s="191"/>
      <c r="F134" s="191"/>
      <c r="G134" s="2048"/>
      <c r="H134" s="2048"/>
      <c r="I134" s="2048"/>
      <c r="J134" s="2048"/>
      <c r="K134" s="2048"/>
      <c r="L134" s="2103"/>
      <c r="M134" s="2048"/>
      <c r="N134" s="2048"/>
      <c r="O134" s="2048"/>
      <c r="P134" s="191"/>
      <c r="Q134" s="191"/>
      <c r="R134" s="191"/>
      <c r="S134" s="191"/>
      <c r="T134" s="191"/>
      <c r="U134" s="191"/>
      <c r="V134" s="191"/>
      <c r="W134" s="191"/>
    </row>
    <row r="135">
      <c r="A135" s="191"/>
      <c r="B135" s="191"/>
      <c r="C135" s="191"/>
      <c r="D135" s="191"/>
      <c r="E135" s="191"/>
      <c r="F135" s="191"/>
      <c r="G135" s="2048"/>
      <c r="H135" s="2048"/>
      <c r="I135" s="2048"/>
      <c r="J135" s="2048"/>
      <c r="K135" s="2048"/>
      <c r="L135" s="2103"/>
      <c r="M135" s="2048"/>
      <c r="N135" s="2048"/>
      <c r="O135" s="2048"/>
      <c r="P135" s="191"/>
      <c r="Q135" s="191"/>
      <c r="R135" s="191"/>
      <c r="S135" s="191"/>
      <c r="T135" s="191"/>
      <c r="U135" s="191"/>
      <c r="V135" s="191"/>
      <c r="W135" s="191"/>
    </row>
    <row r="136">
      <c r="A136" s="191"/>
      <c r="B136" s="191"/>
      <c r="C136" s="191"/>
      <c r="D136" s="191"/>
      <c r="E136" s="191"/>
      <c r="F136" s="191"/>
      <c r="G136" s="2048"/>
      <c r="H136" s="2048"/>
      <c r="I136" s="2048"/>
      <c r="J136" s="2048"/>
      <c r="K136" s="2048"/>
      <c r="L136" s="2103"/>
      <c r="M136" s="2048"/>
      <c r="N136" s="2048"/>
      <c r="O136" s="2048"/>
      <c r="P136" s="191"/>
      <c r="Q136" s="191"/>
      <c r="R136" s="191"/>
      <c r="S136" s="191"/>
      <c r="T136" s="191"/>
      <c r="U136" s="191"/>
      <c r="V136" s="191"/>
      <c r="W136" s="191"/>
    </row>
    <row r="137">
      <c r="A137" s="191"/>
      <c r="B137" s="191"/>
      <c r="C137" s="191"/>
      <c r="D137" s="191"/>
      <c r="E137" s="191"/>
      <c r="F137" s="191"/>
      <c r="G137" s="2048"/>
      <c r="H137" s="2048"/>
      <c r="I137" s="2048"/>
      <c r="J137" s="2048"/>
      <c r="K137" s="2048"/>
      <c r="L137" s="2103"/>
      <c r="M137" s="2048"/>
      <c r="N137" s="2048"/>
      <c r="O137" s="2048"/>
      <c r="P137" s="191"/>
      <c r="Q137" s="191"/>
      <c r="R137" s="191"/>
      <c r="S137" s="191"/>
      <c r="T137" s="191"/>
      <c r="U137" s="191"/>
      <c r="V137" s="191"/>
      <c r="W137" s="191"/>
    </row>
    <row r="138">
      <c r="A138" s="191"/>
      <c r="B138" s="191"/>
      <c r="C138" s="191"/>
      <c r="D138" s="191"/>
      <c r="E138" s="191"/>
      <c r="F138" s="191"/>
      <c r="G138" s="2048"/>
      <c r="H138" s="2048"/>
      <c r="I138" s="2048"/>
      <c r="J138" s="2048"/>
      <c r="K138" s="2048"/>
      <c r="L138" s="2103"/>
      <c r="M138" s="2048"/>
      <c r="N138" s="2048"/>
      <c r="O138" s="2048"/>
      <c r="P138" s="191"/>
      <c r="Q138" s="191"/>
      <c r="R138" s="191"/>
      <c r="S138" s="191"/>
      <c r="T138" s="191"/>
      <c r="U138" s="191"/>
      <c r="V138" s="191"/>
      <c r="W138" s="191"/>
    </row>
    <row r="139">
      <c r="A139" s="191"/>
      <c r="B139" s="191"/>
      <c r="C139" s="191"/>
      <c r="D139" s="191"/>
      <c r="E139" s="191"/>
      <c r="F139" s="191"/>
      <c r="G139" s="2048"/>
      <c r="H139" s="2048"/>
      <c r="I139" s="2048"/>
      <c r="J139" s="2048"/>
      <c r="K139" s="2048"/>
      <c r="L139" s="2103"/>
      <c r="M139" s="2048"/>
      <c r="N139" s="2048"/>
      <c r="O139" s="2048"/>
      <c r="P139" s="191"/>
      <c r="Q139" s="191"/>
      <c r="R139" s="191"/>
      <c r="S139" s="191"/>
      <c r="T139" s="191"/>
      <c r="U139" s="191"/>
      <c r="V139" s="191"/>
      <c r="W139" s="191"/>
    </row>
    <row r="140">
      <c r="A140" s="191"/>
      <c r="B140" s="191"/>
      <c r="C140" s="191"/>
      <c r="D140" s="191"/>
      <c r="E140" s="191"/>
      <c r="F140" s="191"/>
      <c r="G140" s="2048"/>
      <c r="H140" s="2048"/>
      <c r="I140" s="2048"/>
      <c r="J140" s="2048"/>
      <c r="K140" s="2048"/>
      <c r="L140" s="2103"/>
      <c r="M140" s="2048"/>
      <c r="N140" s="2048"/>
      <c r="O140" s="2048"/>
      <c r="P140" s="191"/>
      <c r="Q140" s="191"/>
      <c r="R140" s="191"/>
      <c r="S140" s="191"/>
      <c r="T140" s="191"/>
      <c r="U140" s="191"/>
      <c r="V140" s="191"/>
      <c r="W140" s="191"/>
    </row>
    <row r="141">
      <c r="A141" s="191"/>
      <c r="B141" s="191"/>
      <c r="C141" s="191"/>
      <c r="D141" s="191"/>
      <c r="E141" s="191"/>
      <c r="F141" s="191"/>
      <c r="G141" s="2048"/>
      <c r="H141" s="2048"/>
      <c r="I141" s="2048"/>
      <c r="J141" s="2048"/>
      <c r="K141" s="2048"/>
      <c r="L141" s="2103"/>
      <c r="M141" s="2048"/>
      <c r="N141" s="2048"/>
      <c r="O141" s="2048"/>
      <c r="P141" s="191"/>
      <c r="Q141" s="191"/>
      <c r="R141" s="191"/>
      <c r="S141" s="191"/>
      <c r="T141" s="191"/>
      <c r="U141" s="191"/>
      <c r="V141" s="191"/>
      <c r="W141" s="191"/>
    </row>
    <row r="142">
      <c r="A142" s="191"/>
      <c r="B142" s="191"/>
      <c r="C142" s="191"/>
      <c r="D142" s="191"/>
      <c r="E142" s="191"/>
      <c r="F142" s="191"/>
      <c r="G142" s="2048"/>
      <c r="H142" s="2048"/>
      <c r="I142" s="2048"/>
      <c r="J142" s="2048"/>
      <c r="K142" s="2048"/>
      <c r="L142" s="2103"/>
      <c r="M142" s="2048"/>
      <c r="N142" s="2048"/>
      <c r="O142" s="2048"/>
      <c r="P142" s="191"/>
      <c r="Q142" s="191"/>
      <c r="R142" s="191"/>
      <c r="S142" s="191"/>
      <c r="T142" s="191"/>
      <c r="U142" s="191"/>
      <c r="V142" s="191"/>
      <c r="W142" s="191"/>
    </row>
    <row r="143">
      <c r="A143" s="191"/>
      <c r="B143" s="191"/>
      <c r="C143" s="191"/>
      <c r="D143" s="191"/>
      <c r="E143" s="191"/>
      <c r="F143" s="191"/>
      <c r="G143" s="2048"/>
      <c r="H143" s="2048"/>
      <c r="I143" s="2048"/>
      <c r="J143" s="2048"/>
      <c r="K143" s="2048"/>
      <c r="L143" s="2103"/>
      <c r="M143" s="2048"/>
      <c r="N143" s="2048"/>
      <c r="O143" s="2048"/>
      <c r="P143" s="191"/>
      <c r="Q143" s="191"/>
      <c r="R143" s="191"/>
      <c r="S143" s="191"/>
      <c r="T143" s="191"/>
      <c r="U143" s="191"/>
      <c r="V143" s="191"/>
      <c r="W143" s="191"/>
    </row>
    <row r="144">
      <c r="A144" s="191"/>
      <c r="B144" s="191"/>
      <c r="C144" s="191"/>
      <c r="D144" s="191"/>
      <c r="E144" s="191"/>
      <c r="F144" s="191"/>
      <c r="G144" s="2048"/>
      <c r="H144" s="2048"/>
      <c r="I144" s="2048"/>
      <c r="J144" s="2048"/>
      <c r="K144" s="2048"/>
      <c r="L144" s="2103"/>
      <c r="M144" s="2048"/>
      <c r="N144" s="2048"/>
      <c r="O144" s="2048"/>
      <c r="P144" s="191"/>
      <c r="Q144" s="191"/>
      <c r="R144" s="191"/>
      <c r="S144" s="191"/>
      <c r="T144" s="191"/>
      <c r="U144" s="191"/>
      <c r="V144" s="191"/>
      <c r="W144" s="191"/>
    </row>
    <row r="145">
      <c r="A145" s="191"/>
      <c r="B145" s="191"/>
      <c r="C145" s="191"/>
      <c r="D145" s="191"/>
      <c r="E145" s="191"/>
      <c r="F145" s="191"/>
      <c r="G145" s="2048"/>
      <c r="H145" s="2048"/>
      <c r="I145" s="2048"/>
      <c r="J145" s="2048"/>
      <c r="K145" s="2048"/>
      <c r="L145" s="2103"/>
      <c r="M145" s="2048"/>
      <c r="N145" s="2048"/>
      <c r="O145" s="2048"/>
      <c r="P145" s="191"/>
      <c r="Q145" s="191"/>
      <c r="R145" s="191"/>
      <c r="S145" s="191"/>
      <c r="T145" s="191"/>
      <c r="U145" s="191"/>
      <c r="V145" s="191"/>
      <c r="W145" s="191"/>
    </row>
    <row r="146">
      <c r="A146" s="191"/>
      <c r="B146" s="191"/>
      <c r="C146" s="191"/>
      <c r="D146" s="191"/>
      <c r="E146" s="191"/>
      <c r="F146" s="191"/>
      <c r="G146" s="2048"/>
      <c r="H146" s="2048"/>
      <c r="I146" s="2048"/>
      <c r="J146" s="2048"/>
      <c r="K146" s="2048"/>
      <c r="L146" s="2103"/>
      <c r="M146" s="2048"/>
      <c r="N146" s="2048"/>
      <c r="O146" s="2048"/>
      <c r="P146" s="191"/>
      <c r="Q146" s="191"/>
      <c r="R146" s="191"/>
      <c r="S146" s="191"/>
      <c r="T146" s="191"/>
      <c r="U146" s="191"/>
      <c r="V146" s="191"/>
      <c r="W146" s="191"/>
    </row>
    <row r="147">
      <c r="A147" s="191"/>
      <c r="B147" s="191"/>
      <c r="C147" s="191"/>
      <c r="D147" s="191"/>
      <c r="E147" s="191"/>
      <c r="F147" s="191"/>
      <c r="G147" s="2048"/>
      <c r="H147" s="2048"/>
      <c r="I147" s="2048"/>
      <c r="J147" s="2048"/>
      <c r="K147" s="2048"/>
      <c r="L147" s="2103"/>
      <c r="M147" s="2048"/>
      <c r="N147" s="2048"/>
      <c r="O147" s="2048"/>
      <c r="P147" s="191"/>
      <c r="Q147" s="191"/>
      <c r="R147" s="191"/>
      <c r="S147" s="191"/>
      <c r="T147" s="191"/>
      <c r="U147" s="191"/>
      <c r="V147" s="191"/>
      <c r="W147" s="191"/>
    </row>
    <row r="148">
      <c r="A148" s="191"/>
      <c r="B148" s="191"/>
      <c r="C148" s="191"/>
      <c r="D148" s="191"/>
      <c r="E148" s="191"/>
      <c r="F148" s="191"/>
      <c r="G148" s="2048"/>
      <c r="H148" s="2048"/>
      <c r="I148" s="2048"/>
      <c r="J148" s="2048"/>
      <c r="K148" s="2048"/>
      <c r="L148" s="2103"/>
      <c r="M148" s="2048"/>
      <c r="N148" s="2048"/>
      <c r="O148" s="2048"/>
      <c r="P148" s="191"/>
      <c r="Q148" s="191"/>
      <c r="R148" s="191"/>
      <c r="S148" s="191"/>
      <c r="T148" s="191"/>
      <c r="U148" s="191"/>
      <c r="V148" s="191"/>
      <c r="W148" s="191"/>
    </row>
    <row r="149">
      <c r="A149" s="191"/>
      <c r="B149" s="191"/>
      <c r="C149" s="191"/>
      <c r="D149" s="191"/>
      <c r="E149" s="191"/>
      <c r="F149" s="191"/>
      <c r="G149" s="2048"/>
      <c r="H149" s="2048"/>
      <c r="I149" s="2048"/>
      <c r="J149" s="2048"/>
      <c r="K149" s="2048"/>
      <c r="L149" s="2103"/>
      <c r="M149" s="2048"/>
      <c r="N149" s="2048"/>
      <c r="O149" s="2048"/>
      <c r="P149" s="191"/>
      <c r="Q149" s="191"/>
      <c r="R149" s="191"/>
      <c r="S149" s="191"/>
      <c r="T149" s="191"/>
      <c r="U149" s="191"/>
      <c r="V149" s="191"/>
      <c r="W149" s="191"/>
    </row>
    <row r="150">
      <c r="A150" s="191"/>
      <c r="B150" s="191"/>
      <c r="C150" s="191"/>
      <c r="D150" s="191"/>
      <c r="E150" s="191"/>
      <c r="F150" s="191"/>
      <c r="G150" s="2048"/>
      <c r="H150" s="2048"/>
      <c r="I150" s="2048"/>
      <c r="J150" s="2048"/>
      <c r="K150" s="2048"/>
      <c r="L150" s="2103"/>
      <c r="M150" s="2048"/>
      <c r="N150" s="2048"/>
      <c r="O150" s="2048"/>
      <c r="P150" s="191"/>
      <c r="Q150" s="191"/>
      <c r="R150" s="191"/>
      <c r="S150" s="191"/>
      <c r="T150" s="191"/>
      <c r="U150" s="191"/>
      <c r="V150" s="191"/>
      <c r="W150" s="191"/>
    </row>
    <row r="151">
      <c r="A151" s="191"/>
      <c r="B151" s="191"/>
      <c r="C151" s="191"/>
      <c r="D151" s="191"/>
      <c r="E151" s="191"/>
      <c r="F151" s="191"/>
      <c r="G151" s="2048"/>
      <c r="H151" s="2048"/>
      <c r="I151" s="2048"/>
      <c r="J151" s="2048"/>
      <c r="K151" s="2048"/>
      <c r="L151" s="2103"/>
      <c r="M151" s="2048"/>
      <c r="N151" s="2048"/>
      <c r="O151" s="2048"/>
      <c r="P151" s="191"/>
      <c r="Q151" s="191"/>
      <c r="R151" s="191"/>
      <c r="S151" s="191"/>
      <c r="T151" s="191"/>
      <c r="U151" s="191"/>
      <c r="V151" s="191"/>
      <c r="W151" s="191"/>
    </row>
    <row r="152">
      <c r="A152" s="191"/>
      <c r="B152" s="191"/>
      <c r="C152" s="191"/>
      <c r="D152" s="191"/>
      <c r="E152" s="191"/>
      <c r="F152" s="191"/>
      <c r="G152" s="2048"/>
      <c r="H152" s="2048"/>
      <c r="I152" s="2048"/>
      <c r="J152" s="2048"/>
      <c r="K152" s="2048"/>
      <c r="L152" s="2103"/>
      <c r="M152" s="2048"/>
      <c r="N152" s="2048"/>
      <c r="O152" s="2048"/>
      <c r="P152" s="191"/>
      <c r="Q152" s="191"/>
      <c r="R152" s="191"/>
      <c r="S152" s="191"/>
      <c r="T152" s="191"/>
      <c r="U152" s="191"/>
      <c r="V152" s="191"/>
      <c r="W152" s="191"/>
    </row>
    <row r="153">
      <c r="A153" s="191"/>
      <c r="B153" s="191"/>
      <c r="C153" s="191"/>
      <c r="D153" s="191"/>
      <c r="E153" s="191"/>
      <c r="F153" s="191"/>
      <c r="G153" s="2048"/>
      <c r="H153" s="2048"/>
      <c r="I153" s="2048"/>
      <c r="J153" s="2048"/>
      <c r="K153" s="2048"/>
      <c r="L153" s="2103"/>
      <c r="M153" s="2048"/>
      <c r="N153" s="2048"/>
      <c r="O153" s="2048"/>
      <c r="P153" s="191"/>
      <c r="Q153" s="191"/>
      <c r="R153" s="191"/>
      <c r="S153" s="191"/>
      <c r="T153" s="191"/>
      <c r="U153" s="191"/>
      <c r="V153" s="191"/>
      <c r="W153" s="191"/>
    </row>
    <row r="154">
      <c r="A154" s="191"/>
      <c r="B154" s="191"/>
      <c r="C154" s="191"/>
      <c r="D154" s="191"/>
      <c r="E154" s="191"/>
      <c r="F154" s="191"/>
      <c r="G154" s="2048"/>
      <c r="H154" s="2048"/>
      <c r="I154" s="2048"/>
      <c r="J154" s="2048"/>
      <c r="K154" s="2048"/>
      <c r="L154" s="2103"/>
      <c r="M154" s="2048"/>
      <c r="N154" s="2048"/>
      <c r="O154" s="2048"/>
      <c r="P154" s="191"/>
      <c r="Q154" s="191"/>
      <c r="R154" s="191"/>
      <c r="S154" s="191"/>
      <c r="T154" s="191"/>
      <c r="U154" s="191"/>
      <c r="V154" s="191"/>
      <c r="W154" s="191"/>
    </row>
    <row r="155">
      <c r="A155" s="191"/>
      <c r="B155" s="191"/>
      <c r="C155" s="191"/>
      <c r="D155" s="191"/>
      <c r="E155" s="191"/>
      <c r="F155" s="191"/>
      <c r="G155" s="2048"/>
      <c r="H155" s="2048"/>
      <c r="I155" s="2048"/>
      <c r="J155" s="2048"/>
      <c r="K155" s="2048"/>
      <c r="L155" s="2103"/>
      <c r="M155" s="2048"/>
      <c r="N155" s="2048"/>
      <c r="O155" s="2048"/>
      <c r="P155" s="191"/>
      <c r="Q155" s="191"/>
      <c r="R155" s="191"/>
      <c r="S155" s="191"/>
      <c r="T155" s="191"/>
      <c r="U155" s="191"/>
      <c r="V155" s="191"/>
      <c r="W155" s="191"/>
    </row>
    <row r="156">
      <c r="A156" s="191"/>
      <c r="B156" s="191"/>
      <c r="C156" s="191"/>
      <c r="D156" s="191"/>
      <c r="E156" s="191"/>
      <c r="F156" s="191"/>
      <c r="G156" s="2048"/>
      <c r="H156" s="2048"/>
      <c r="I156" s="2048"/>
      <c r="J156" s="2048"/>
      <c r="K156" s="2048"/>
      <c r="L156" s="2103"/>
      <c r="M156" s="2048"/>
      <c r="N156" s="2048"/>
      <c r="O156" s="2048"/>
      <c r="P156" s="191"/>
      <c r="Q156" s="191"/>
      <c r="R156" s="191"/>
      <c r="S156" s="191"/>
      <c r="T156" s="191"/>
      <c r="U156" s="191"/>
      <c r="V156" s="191"/>
      <c r="W156" s="191"/>
    </row>
    <row r="157">
      <c r="A157" s="191"/>
      <c r="B157" s="191"/>
      <c r="C157" s="191"/>
      <c r="D157" s="191"/>
      <c r="E157" s="191"/>
      <c r="F157" s="191"/>
      <c r="G157" s="2048"/>
      <c r="H157" s="2048"/>
      <c r="I157" s="2048"/>
      <c r="J157" s="2048"/>
      <c r="K157" s="2048"/>
      <c r="L157" s="2103"/>
      <c r="M157" s="2048"/>
      <c r="N157" s="2048"/>
      <c r="O157" s="2048"/>
      <c r="P157" s="191"/>
      <c r="Q157" s="191"/>
      <c r="R157" s="191"/>
      <c r="S157" s="191"/>
      <c r="T157" s="191"/>
      <c r="U157" s="191"/>
      <c r="V157" s="191"/>
      <c r="W157" s="191"/>
    </row>
    <row r="158">
      <c r="A158" s="191"/>
      <c r="B158" s="191"/>
      <c r="C158" s="191"/>
      <c r="D158" s="191"/>
      <c r="E158" s="191"/>
      <c r="F158" s="191"/>
      <c r="G158" s="2048"/>
      <c r="H158" s="2048"/>
      <c r="I158" s="2048"/>
      <c r="J158" s="2048"/>
      <c r="K158" s="2048"/>
      <c r="L158" s="2103"/>
      <c r="M158" s="2048"/>
      <c r="N158" s="2048"/>
      <c r="O158" s="2048"/>
      <c r="P158" s="191"/>
      <c r="Q158" s="191"/>
      <c r="R158" s="191"/>
      <c r="S158" s="191"/>
      <c r="T158" s="191"/>
      <c r="U158" s="191"/>
      <c r="V158" s="191"/>
      <c r="W158" s="191"/>
    </row>
    <row r="159">
      <c r="A159" s="191"/>
      <c r="B159" s="191"/>
      <c r="C159" s="191"/>
      <c r="D159" s="191"/>
      <c r="E159" s="191"/>
      <c r="F159" s="191"/>
      <c r="G159" s="2048"/>
      <c r="H159" s="2048"/>
      <c r="I159" s="2048"/>
      <c r="J159" s="2048"/>
      <c r="K159" s="2048"/>
      <c r="L159" s="2103"/>
      <c r="M159" s="2048"/>
      <c r="N159" s="2048"/>
      <c r="O159" s="2048"/>
      <c r="P159" s="191"/>
      <c r="Q159" s="191"/>
      <c r="R159" s="191"/>
      <c r="S159" s="191"/>
      <c r="T159" s="191"/>
      <c r="U159" s="191"/>
      <c r="V159" s="191"/>
      <c r="W159" s="191"/>
    </row>
    <row r="160">
      <c r="A160" s="191"/>
      <c r="B160" s="191"/>
      <c r="C160" s="191"/>
      <c r="D160" s="191"/>
      <c r="E160" s="191"/>
      <c r="F160" s="191"/>
      <c r="G160" s="2048"/>
      <c r="H160" s="2048"/>
      <c r="I160" s="2048"/>
      <c r="J160" s="2048"/>
      <c r="K160" s="2048"/>
      <c r="L160" s="2103"/>
      <c r="M160" s="2048"/>
      <c r="N160" s="2048"/>
      <c r="O160" s="2048"/>
      <c r="P160" s="191"/>
      <c r="Q160" s="191"/>
      <c r="R160" s="191"/>
      <c r="S160" s="191"/>
      <c r="T160" s="191"/>
      <c r="U160" s="191"/>
      <c r="V160" s="191"/>
      <c r="W160" s="191"/>
    </row>
    <row r="161">
      <c r="A161" s="191"/>
      <c r="B161" s="191"/>
      <c r="C161" s="191"/>
      <c r="D161" s="191"/>
      <c r="E161" s="191"/>
      <c r="F161" s="191"/>
      <c r="G161" s="2048"/>
      <c r="H161" s="2048"/>
      <c r="I161" s="2048"/>
      <c r="J161" s="2048"/>
      <c r="K161" s="2048"/>
      <c r="L161" s="2103"/>
      <c r="M161" s="2048"/>
      <c r="N161" s="2048"/>
      <c r="O161" s="2048"/>
      <c r="P161" s="191"/>
      <c r="Q161" s="191"/>
      <c r="R161" s="191"/>
      <c r="S161" s="191"/>
      <c r="T161" s="191"/>
      <c r="U161" s="191"/>
      <c r="V161" s="191"/>
      <c r="W161" s="191"/>
    </row>
    <row r="162">
      <c r="A162" s="191"/>
      <c r="B162" s="191"/>
      <c r="C162" s="191"/>
      <c r="D162" s="191"/>
      <c r="E162" s="191"/>
      <c r="F162" s="191"/>
      <c r="G162" s="2048"/>
      <c r="H162" s="2048"/>
      <c r="I162" s="2048"/>
      <c r="J162" s="2048"/>
      <c r="K162" s="2048"/>
      <c r="L162" s="2103"/>
      <c r="M162" s="2048"/>
      <c r="N162" s="2048"/>
      <c r="O162" s="2048"/>
      <c r="P162" s="191"/>
      <c r="Q162" s="191"/>
      <c r="R162" s="191"/>
      <c r="S162" s="191"/>
      <c r="T162" s="191"/>
      <c r="U162" s="191"/>
      <c r="V162" s="191"/>
      <c r="W162" s="191"/>
    </row>
    <row r="163">
      <c r="A163" s="191"/>
      <c r="B163" s="191"/>
      <c r="C163" s="191"/>
      <c r="D163" s="191"/>
      <c r="E163" s="191"/>
      <c r="F163" s="191"/>
      <c r="G163" s="2048"/>
      <c r="H163" s="2048"/>
      <c r="I163" s="2048"/>
      <c r="J163" s="2048"/>
      <c r="K163" s="2048"/>
      <c r="L163" s="2103"/>
      <c r="M163" s="2048"/>
      <c r="N163" s="2048"/>
      <c r="O163" s="2048"/>
      <c r="P163" s="191"/>
      <c r="Q163" s="191"/>
      <c r="R163" s="191"/>
      <c r="S163" s="191"/>
      <c r="T163" s="191"/>
      <c r="U163" s="191"/>
      <c r="V163" s="191"/>
      <c r="W163" s="191"/>
    </row>
    <row r="164">
      <c r="A164" s="191"/>
      <c r="B164" s="191"/>
      <c r="C164" s="191"/>
      <c r="D164" s="191"/>
      <c r="E164" s="191"/>
      <c r="F164" s="191"/>
      <c r="G164" s="2048"/>
      <c r="H164" s="2048"/>
      <c r="I164" s="2048"/>
      <c r="J164" s="2048"/>
      <c r="K164" s="2048"/>
      <c r="L164" s="2103"/>
      <c r="M164" s="2048"/>
      <c r="N164" s="2048"/>
      <c r="O164" s="2048"/>
      <c r="P164" s="191"/>
      <c r="Q164" s="191"/>
      <c r="R164" s="191"/>
      <c r="S164" s="191"/>
      <c r="T164" s="191"/>
      <c r="U164" s="191"/>
      <c r="V164" s="191"/>
      <c r="W164" s="191"/>
    </row>
    <row r="165">
      <c r="A165" s="191"/>
      <c r="B165" s="191"/>
      <c r="C165" s="191"/>
      <c r="D165" s="191"/>
      <c r="E165" s="191"/>
      <c r="F165" s="191"/>
      <c r="G165" s="2048"/>
      <c r="H165" s="2048"/>
      <c r="I165" s="2048"/>
      <c r="J165" s="2048"/>
      <c r="K165" s="2048"/>
      <c r="L165" s="2103"/>
      <c r="M165" s="2048"/>
      <c r="N165" s="2048"/>
      <c r="O165" s="2048"/>
      <c r="P165" s="191"/>
      <c r="Q165" s="191"/>
      <c r="R165" s="191"/>
      <c r="S165" s="191"/>
      <c r="T165" s="191"/>
      <c r="U165" s="191"/>
      <c r="V165" s="191"/>
      <c r="W165" s="191"/>
    </row>
    <row r="166">
      <c r="A166" s="191"/>
      <c r="B166" s="191"/>
      <c r="C166" s="191"/>
      <c r="D166" s="191"/>
      <c r="E166" s="191"/>
      <c r="F166" s="191"/>
      <c r="G166" s="2048"/>
      <c r="H166" s="2048"/>
      <c r="I166" s="2048"/>
      <c r="J166" s="2048"/>
      <c r="K166" s="2048"/>
      <c r="L166" s="2103"/>
      <c r="M166" s="2048"/>
      <c r="N166" s="2048"/>
      <c r="O166" s="2048"/>
      <c r="P166" s="191"/>
      <c r="Q166" s="191"/>
      <c r="R166" s="191"/>
      <c r="S166" s="191"/>
      <c r="T166" s="191"/>
      <c r="U166" s="191"/>
      <c r="V166" s="191"/>
      <c r="W166" s="191"/>
    </row>
    <row r="167">
      <c r="A167" s="191"/>
      <c r="B167" s="191"/>
      <c r="C167" s="191"/>
      <c r="D167" s="191"/>
      <c r="E167" s="191"/>
      <c r="F167" s="191"/>
      <c r="G167" s="2048"/>
      <c r="H167" s="2048"/>
      <c r="I167" s="2048"/>
      <c r="J167" s="2048"/>
      <c r="K167" s="2048"/>
      <c r="L167" s="2103"/>
      <c r="M167" s="2048"/>
      <c r="N167" s="2048"/>
      <c r="O167" s="2048"/>
      <c r="P167" s="191"/>
      <c r="Q167" s="191"/>
      <c r="R167" s="191"/>
      <c r="S167" s="191"/>
      <c r="T167" s="191"/>
      <c r="U167" s="191"/>
      <c r="V167" s="191"/>
      <c r="W167" s="191"/>
    </row>
    <row r="168">
      <c r="A168" s="191"/>
      <c r="B168" s="191"/>
      <c r="C168" s="191"/>
      <c r="D168" s="191"/>
      <c r="E168" s="191"/>
      <c r="F168" s="191"/>
      <c r="G168" s="2048"/>
      <c r="H168" s="2048"/>
      <c r="I168" s="2048"/>
      <c r="J168" s="2048"/>
      <c r="K168" s="2048"/>
      <c r="L168" s="2103"/>
      <c r="M168" s="2048"/>
      <c r="N168" s="2048"/>
      <c r="O168" s="2048"/>
      <c r="P168" s="191"/>
      <c r="Q168" s="191"/>
      <c r="R168" s="191"/>
      <c r="S168" s="191"/>
      <c r="T168" s="191"/>
      <c r="U168" s="191"/>
      <c r="V168" s="191"/>
      <c r="W168" s="191"/>
    </row>
    <row r="169">
      <c r="A169" s="191"/>
      <c r="B169" s="191"/>
      <c r="C169" s="191"/>
      <c r="D169" s="191"/>
      <c r="E169" s="191"/>
      <c r="F169" s="191"/>
      <c r="G169" s="2048"/>
      <c r="H169" s="2048"/>
      <c r="I169" s="2048"/>
      <c r="J169" s="2048"/>
      <c r="K169" s="2048"/>
      <c r="L169" s="2103"/>
      <c r="M169" s="2048"/>
      <c r="N169" s="2048"/>
      <c r="O169" s="2048"/>
      <c r="P169" s="191"/>
      <c r="Q169" s="191"/>
      <c r="R169" s="191"/>
      <c r="S169" s="191"/>
      <c r="T169" s="191"/>
      <c r="U169" s="191"/>
      <c r="V169" s="191"/>
      <c r="W169" s="191"/>
    </row>
    <row r="170">
      <c r="A170" s="191"/>
      <c r="B170" s="191"/>
      <c r="C170" s="191"/>
      <c r="D170" s="191"/>
      <c r="E170" s="191"/>
      <c r="F170" s="191"/>
      <c r="G170" s="2048"/>
      <c r="H170" s="2048"/>
      <c r="I170" s="2048"/>
      <c r="J170" s="2048"/>
      <c r="K170" s="2048"/>
      <c r="L170" s="2103"/>
      <c r="M170" s="2048"/>
      <c r="N170" s="2048"/>
      <c r="O170" s="2048"/>
      <c r="P170" s="191"/>
      <c r="Q170" s="191"/>
      <c r="R170" s="191"/>
      <c r="S170" s="191"/>
      <c r="T170" s="191"/>
      <c r="U170" s="191"/>
      <c r="V170" s="191"/>
      <c r="W170" s="191"/>
    </row>
    <row r="171">
      <c r="A171" s="191"/>
      <c r="B171" s="191"/>
      <c r="C171" s="191"/>
      <c r="D171" s="191"/>
      <c r="E171" s="191"/>
      <c r="F171" s="191"/>
      <c r="G171" s="2048"/>
      <c r="H171" s="2048"/>
      <c r="I171" s="2048"/>
      <c r="J171" s="2048"/>
      <c r="K171" s="2048"/>
      <c r="L171" s="2103"/>
      <c r="M171" s="2048"/>
      <c r="N171" s="2048"/>
      <c r="O171" s="2048"/>
      <c r="P171" s="191"/>
      <c r="Q171" s="191"/>
      <c r="R171" s="191"/>
      <c r="S171" s="191"/>
      <c r="T171" s="191"/>
      <c r="U171" s="191"/>
      <c r="V171" s="191"/>
      <c r="W171" s="191"/>
    </row>
    <row r="172">
      <c r="A172" s="191"/>
      <c r="B172" s="191"/>
      <c r="C172" s="191"/>
      <c r="D172" s="191"/>
      <c r="E172" s="191"/>
      <c r="F172" s="191"/>
      <c r="G172" s="2048"/>
      <c r="H172" s="2048"/>
      <c r="I172" s="2048"/>
      <c r="J172" s="2048"/>
      <c r="K172" s="2048"/>
      <c r="L172" s="2103"/>
      <c r="M172" s="2048"/>
      <c r="N172" s="2048"/>
      <c r="O172" s="2048"/>
      <c r="P172" s="191"/>
      <c r="Q172" s="191"/>
      <c r="R172" s="191"/>
      <c r="S172" s="191"/>
      <c r="T172" s="191"/>
      <c r="U172" s="191"/>
      <c r="V172" s="191"/>
      <c r="W172" s="191"/>
    </row>
    <row r="173">
      <c r="A173" s="191"/>
      <c r="B173" s="191"/>
      <c r="C173" s="191"/>
      <c r="D173" s="191"/>
      <c r="E173" s="191"/>
      <c r="F173" s="191"/>
      <c r="G173" s="2048"/>
      <c r="H173" s="2048"/>
      <c r="I173" s="2048"/>
      <c r="J173" s="2048"/>
      <c r="K173" s="2048"/>
      <c r="L173" s="2103"/>
      <c r="M173" s="2048"/>
      <c r="N173" s="2048"/>
      <c r="O173" s="2048"/>
      <c r="P173" s="191"/>
      <c r="Q173" s="191"/>
      <c r="R173" s="191"/>
      <c r="S173" s="191"/>
      <c r="T173" s="191"/>
      <c r="U173" s="191"/>
      <c r="V173" s="191"/>
      <c r="W173" s="191"/>
    </row>
    <row r="174">
      <c r="A174" s="191"/>
      <c r="B174" s="191"/>
      <c r="C174" s="191"/>
      <c r="D174" s="191"/>
      <c r="E174" s="191"/>
      <c r="F174" s="191"/>
      <c r="G174" s="2048"/>
      <c r="H174" s="2048"/>
      <c r="I174" s="2048"/>
      <c r="J174" s="2048"/>
      <c r="K174" s="2048"/>
      <c r="L174" s="2103"/>
      <c r="M174" s="2048"/>
      <c r="N174" s="2048"/>
      <c r="O174" s="2048"/>
      <c r="P174" s="191"/>
      <c r="Q174" s="191"/>
      <c r="R174" s="191"/>
      <c r="S174" s="191"/>
      <c r="T174" s="191"/>
      <c r="U174" s="191"/>
      <c r="V174" s="191"/>
      <c r="W174" s="191"/>
    </row>
    <row r="175">
      <c r="A175" s="191"/>
      <c r="B175" s="191"/>
      <c r="C175" s="191"/>
      <c r="D175" s="191"/>
      <c r="E175" s="191"/>
      <c r="F175" s="191"/>
      <c r="G175" s="2048"/>
      <c r="H175" s="2048"/>
      <c r="I175" s="2048"/>
      <c r="J175" s="2048"/>
      <c r="K175" s="2048"/>
      <c r="L175" s="2103"/>
      <c r="M175" s="2048"/>
      <c r="N175" s="2048"/>
      <c r="O175" s="2048"/>
      <c r="P175" s="191"/>
      <c r="Q175" s="191"/>
      <c r="R175" s="191"/>
      <c r="S175" s="191"/>
      <c r="T175" s="191"/>
      <c r="U175" s="191"/>
      <c r="V175" s="191"/>
      <c r="W175" s="191"/>
    </row>
    <row r="176">
      <c r="A176" s="191"/>
      <c r="B176" s="191"/>
      <c r="C176" s="191"/>
      <c r="D176" s="191"/>
      <c r="E176" s="191"/>
      <c r="F176" s="191"/>
      <c r="G176" s="2048"/>
      <c r="H176" s="2048"/>
      <c r="I176" s="2048"/>
      <c r="J176" s="2048"/>
      <c r="K176" s="2048"/>
      <c r="L176" s="2103"/>
      <c r="M176" s="2048"/>
      <c r="N176" s="2048"/>
      <c r="O176" s="2048"/>
      <c r="P176" s="191"/>
      <c r="Q176" s="191"/>
      <c r="R176" s="191"/>
      <c r="S176" s="191"/>
      <c r="T176" s="191"/>
      <c r="U176" s="191"/>
      <c r="V176" s="191"/>
      <c r="W176" s="191"/>
    </row>
    <row r="177">
      <c r="A177" s="191"/>
      <c r="B177" s="191"/>
      <c r="C177" s="191"/>
      <c r="D177" s="191"/>
      <c r="E177" s="191"/>
      <c r="F177" s="191"/>
      <c r="G177" s="2048"/>
      <c r="H177" s="2048"/>
      <c r="I177" s="2048"/>
      <c r="J177" s="2048"/>
      <c r="K177" s="2048"/>
      <c r="L177" s="2103"/>
      <c r="M177" s="2048"/>
      <c r="N177" s="2048"/>
      <c r="O177" s="2048"/>
      <c r="P177" s="191"/>
      <c r="Q177" s="191"/>
      <c r="R177" s="191"/>
      <c r="S177" s="191"/>
      <c r="T177" s="191"/>
      <c r="U177" s="191"/>
      <c r="V177" s="191"/>
      <c r="W177" s="191"/>
    </row>
    <row r="178">
      <c r="A178" s="191"/>
      <c r="B178" s="191"/>
      <c r="C178" s="191"/>
      <c r="D178" s="191"/>
      <c r="E178" s="191"/>
      <c r="F178" s="191"/>
      <c r="G178" s="2048"/>
      <c r="H178" s="2048"/>
      <c r="I178" s="2048"/>
      <c r="J178" s="2048"/>
      <c r="K178" s="2048"/>
      <c r="L178" s="2103"/>
      <c r="M178" s="2048"/>
      <c r="N178" s="2048"/>
      <c r="O178" s="2048"/>
      <c r="P178" s="191"/>
      <c r="Q178" s="191"/>
      <c r="R178" s="191"/>
      <c r="S178" s="191"/>
      <c r="T178" s="191"/>
      <c r="U178" s="191"/>
      <c r="V178" s="191"/>
      <c r="W178" s="191"/>
    </row>
    <row r="179">
      <c r="A179" s="191"/>
      <c r="B179" s="191"/>
      <c r="C179" s="191"/>
      <c r="D179" s="191"/>
      <c r="E179" s="191"/>
      <c r="F179" s="191"/>
      <c r="G179" s="2048"/>
      <c r="H179" s="2048"/>
      <c r="I179" s="2048"/>
      <c r="J179" s="2048"/>
      <c r="K179" s="2048"/>
      <c r="L179" s="2103"/>
      <c r="M179" s="2048"/>
      <c r="N179" s="2048"/>
      <c r="O179" s="2048"/>
      <c r="P179" s="191"/>
      <c r="Q179" s="191"/>
      <c r="R179" s="191"/>
      <c r="S179" s="191"/>
      <c r="T179" s="191"/>
      <c r="U179" s="191"/>
      <c r="V179" s="191"/>
      <c r="W179" s="191"/>
    </row>
    <row r="180">
      <c r="A180" s="191"/>
      <c r="B180" s="191"/>
      <c r="C180" s="191"/>
      <c r="D180" s="191"/>
      <c r="E180" s="191"/>
      <c r="F180" s="191"/>
      <c r="G180" s="2048"/>
      <c r="H180" s="2048"/>
      <c r="I180" s="2048"/>
      <c r="J180" s="2048"/>
      <c r="K180" s="2048"/>
      <c r="L180" s="2103"/>
      <c r="M180" s="2048"/>
      <c r="N180" s="2048"/>
      <c r="O180" s="2048"/>
      <c r="P180" s="191"/>
      <c r="Q180" s="191"/>
      <c r="R180" s="191"/>
      <c r="S180" s="191"/>
      <c r="T180" s="191"/>
      <c r="U180" s="191"/>
      <c r="V180" s="191"/>
      <c r="W180" s="191"/>
    </row>
    <row r="181">
      <c r="A181" s="191"/>
      <c r="B181" s="191"/>
      <c r="C181" s="191"/>
      <c r="D181" s="191"/>
      <c r="E181" s="191"/>
      <c r="F181" s="191"/>
      <c r="G181" s="2048"/>
      <c r="H181" s="2048"/>
      <c r="I181" s="2048"/>
      <c r="J181" s="2048"/>
      <c r="K181" s="2048"/>
      <c r="L181" s="2103"/>
      <c r="M181" s="2048"/>
      <c r="N181" s="2048"/>
      <c r="O181" s="2048"/>
      <c r="P181" s="191"/>
      <c r="Q181" s="191"/>
      <c r="R181" s="191"/>
      <c r="S181" s="191"/>
      <c r="T181" s="191"/>
      <c r="U181" s="191"/>
      <c r="V181" s="191"/>
      <c r="W181" s="191"/>
    </row>
    <row r="182">
      <c r="A182" s="191"/>
      <c r="B182" s="191"/>
      <c r="C182" s="191"/>
      <c r="D182" s="191"/>
      <c r="E182" s="191"/>
      <c r="F182" s="191"/>
      <c r="G182" s="2048"/>
      <c r="H182" s="2048"/>
      <c r="I182" s="2048"/>
      <c r="J182" s="2048"/>
      <c r="K182" s="2048"/>
      <c r="L182" s="2103"/>
      <c r="M182" s="2048"/>
      <c r="N182" s="2048"/>
      <c r="O182" s="2048"/>
      <c r="P182" s="191"/>
      <c r="Q182" s="191"/>
      <c r="R182" s="191"/>
      <c r="S182" s="191"/>
      <c r="T182" s="191"/>
      <c r="U182" s="191"/>
      <c r="V182" s="191"/>
      <c r="W182" s="191"/>
    </row>
    <row r="183">
      <c r="A183" s="191"/>
      <c r="B183" s="191"/>
      <c r="C183" s="191"/>
      <c r="D183" s="191"/>
      <c r="E183" s="191"/>
      <c r="F183" s="191"/>
      <c r="G183" s="2048"/>
      <c r="H183" s="2048"/>
      <c r="I183" s="2048"/>
      <c r="J183" s="2048"/>
      <c r="K183" s="2048"/>
      <c r="L183" s="2103"/>
      <c r="M183" s="2048"/>
      <c r="N183" s="2048"/>
      <c r="O183" s="2048"/>
      <c r="P183" s="191"/>
      <c r="Q183" s="191"/>
      <c r="R183" s="191"/>
      <c r="S183" s="191"/>
      <c r="T183" s="191"/>
      <c r="U183" s="191"/>
      <c r="V183" s="191"/>
      <c r="W183" s="191"/>
    </row>
    <row r="184">
      <c r="A184" s="191"/>
      <c r="B184" s="191"/>
      <c r="C184" s="191"/>
      <c r="D184" s="191"/>
      <c r="E184" s="191"/>
      <c r="F184" s="191"/>
      <c r="G184" s="2048"/>
      <c r="H184" s="2048"/>
      <c r="I184" s="2048"/>
      <c r="J184" s="2048"/>
      <c r="K184" s="2048"/>
      <c r="L184" s="2103"/>
      <c r="M184" s="2048"/>
      <c r="N184" s="2048"/>
      <c r="O184" s="2048"/>
      <c r="P184" s="191"/>
      <c r="Q184" s="191"/>
      <c r="R184" s="191"/>
      <c r="S184" s="191"/>
      <c r="T184" s="191"/>
      <c r="U184" s="191"/>
      <c r="V184" s="191"/>
      <c r="W184" s="191"/>
    </row>
    <row r="185">
      <c r="A185" s="191"/>
      <c r="B185" s="191"/>
      <c r="C185" s="191"/>
      <c r="D185" s="191"/>
      <c r="E185" s="191"/>
      <c r="F185" s="191"/>
      <c r="G185" s="2048"/>
      <c r="H185" s="2048"/>
      <c r="I185" s="2048"/>
      <c r="J185" s="2048"/>
      <c r="K185" s="2048"/>
      <c r="L185" s="2103"/>
      <c r="M185" s="2048"/>
      <c r="N185" s="2048"/>
      <c r="O185" s="2048"/>
      <c r="P185" s="191"/>
      <c r="Q185" s="191"/>
      <c r="R185" s="191"/>
      <c r="S185" s="191"/>
      <c r="T185" s="191"/>
      <c r="U185" s="191"/>
      <c r="V185" s="191"/>
      <c r="W185" s="191"/>
    </row>
    <row r="186">
      <c r="A186" s="191"/>
      <c r="B186" s="191"/>
      <c r="C186" s="191"/>
      <c r="D186" s="191"/>
      <c r="E186" s="191"/>
      <c r="F186" s="191"/>
      <c r="G186" s="2048"/>
      <c r="H186" s="2048"/>
      <c r="I186" s="2048"/>
      <c r="J186" s="2048"/>
      <c r="K186" s="2048"/>
      <c r="L186" s="2103"/>
      <c r="M186" s="2048"/>
      <c r="N186" s="2048"/>
      <c r="O186" s="2048"/>
      <c r="P186" s="191"/>
      <c r="Q186" s="191"/>
      <c r="R186" s="191"/>
      <c r="S186" s="191"/>
      <c r="T186" s="191"/>
      <c r="U186" s="191"/>
      <c r="V186" s="191"/>
      <c r="W186" s="191"/>
    </row>
    <row r="187">
      <c r="A187" s="191"/>
      <c r="B187" s="191"/>
      <c r="C187" s="191"/>
      <c r="D187" s="191"/>
      <c r="E187" s="191"/>
      <c r="F187" s="191"/>
      <c r="G187" s="2048"/>
      <c r="H187" s="2048"/>
      <c r="I187" s="2048"/>
      <c r="J187" s="2048"/>
      <c r="K187" s="2048"/>
      <c r="L187" s="2103"/>
      <c r="M187" s="2048"/>
      <c r="N187" s="2048"/>
      <c r="O187" s="2048"/>
      <c r="P187" s="191"/>
      <c r="Q187" s="191"/>
      <c r="R187" s="191"/>
      <c r="S187" s="191"/>
      <c r="T187" s="191"/>
      <c r="U187" s="191"/>
      <c r="V187" s="191"/>
      <c r="W187" s="191"/>
    </row>
    <row r="188">
      <c r="A188" s="191"/>
      <c r="B188" s="191"/>
      <c r="C188" s="191"/>
      <c r="D188" s="191"/>
      <c r="E188" s="191"/>
      <c r="F188" s="191"/>
      <c r="G188" s="2048"/>
      <c r="H188" s="2048"/>
      <c r="I188" s="2048"/>
      <c r="J188" s="2048"/>
      <c r="K188" s="2048"/>
      <c r="L188" s="2103"/>
      <c r="M188" s="2048"/>
      <c r="N188" s="2048"/>
      <c r="O188" s="2048"/>
      <c r="P188" s="191"/>
      <c r="Q188" s="191"/>
      <c r="R188" s="191"/>
      <c r="S188" s="191"/>
      <c r="T188" s="191"/>
      <c r="U188" s="191"/>
      <c r="V188" s="191"/>
      <c r="W188" s="191"/>
    </row>
    <row r="189">
      <c r="A189" s="191"/>
      <c r="B189" s="191"/>
      <c r="C189" s="191"/>
      <c r="D189" s="191"/>
      <c r="E189" s="191"/>
      <c r="F189" s="191"/>
      <c r="G189" s="2048"/>
      <c r="H189" s="2048"/>
      <c r="I189" s="2048"/>
      <c r="J189" s="2048"/>
      <c r="K189" s="2048"/>
      <c r="L189" s="2103"/>
      <c r="M189" s="2048"/>
      <c r="N189" s="2048"/>
      <c r="O189" s="2048"/>
      <c r="P189" s="191"/>
      <c r="Q189" s="191"/>
      <c r="R189" s="191"/>
      <c r="S189" s="191"/>
      <c r="T189" s="191"/>
      <c r="U189" s="191"/>
      <c r="V189" s="191"/>
      <c r="W189" s="191"/>
    </row>
    <row r="190">
      <c r="A190" s="191"/>
      <c r="B190" s="191"/>
      <c r="C190" s="191"/>
      <c r="D190" s="191"/>
      <c r="E190" s="191"/>
      <c r="F190" s="191"/>
      <c r="G190" s="2048"/>
      <c r="H190" s="2048"/>
      <c r="I190" s="2048"/>
      <c r="J190" s="2048"/>
      <c r="K190" s="2048"/>
      <c r="L190" s="2103"/>
      <c r="M190" s="2048"/>
      <c r="N190" s="2048"/>
      <c r="O190" s="2048"/>
      <c r="P190" s="191"/>
      <c r="Q190" s="191"/>
      <c r="R190" s="191"/>
      <c r="S190" s="191"/>
      <c r="T190" s="191"/>
      <c r="U190" s="191"/>
      <c r="V190" s="191"/>
      <c r="W190" s="191"/>
    </row>
    <row r="191">
      <c r="A191" s="191"/>
      <c r="B191" s="191"/>
      <c r="C191" s="191"/>
      <c r="D191" s="191"/>
      <c r="E191" s="191"/>
      <c r="F191" s="191"/>
      <c r="G191" s="2048"/>
      <c r="H191" s="2048"/>
      <c r="I191" s="2048"/>
      <c r="J191" s="2048"/>
      <c r="K191" s="2048"/>
      <c r="L191" s="2103"/>
      <c r="M191" s="2048"/>
      <c r="N191" s="2048"/>
      <c r="O191" s="2048"/>
      <c r="P191" s="191"/>
      <c r="Q191" s="191"/>
      <c r="R191" s="191"/>
      <c r="S191" s="191"/>
      <c r="T191" s="191"/>
      <c r="U191" s="191"/>
      <c r="V191" s="191"/>
      <c r="W191" s="191"/>
    </row>
    <row r="192">
      <c r="A192" s="191"/>
      <c r="B192" s="191"/>
      <c r="C192" s="191"/>
      <c r="D192" s="191"/>
      <c r="E192" s="191"/>
      <c r="F192" s="191"/>
      <c r="G192" s="2048"/>
      <c r="H192" s="2048"/>
      <c r="I192" s="2048"/>
      <c r="J192" s="2048"/>
      <c r="K192" s="2048"/>
      <c r="L192" s="2103"/>
      <c r="M192" s="2048"/>
      <c r="N192" s="2048"/>
      <c r="O192" s="2048"/>
      <c r="P192" s="191"/>
      <c r="Q192" s="191"/>
      <c r="R192" s="191"/>
      <c r="S192" s="191"/>
      <c r="T192" s="191"/>
      <c r="U192" s="191"/>
      <c r="V192" s="191"/>
      <c r="W192" s="191"/>
    </row>
    <row r="193">
      <c r="A193" s="191"/>
      <c r="B193" s="191"/>
      <c r="C193" s="191"/>
      <c r="D193" s="191"/>
      <c r="E193" s="191"/>
      <c r="F193" s="191"/>
      <c r="G193" s="2048"/>
      <c r="H193" s="2048"/>
      <c r="I193" s="2048"/>
      <c r="J193" s="2048"/>
      <c r="K193" s="2048"/>
      <c r="L193" s="2103"/>
      <c r="M193" s="2048"/>
      <c r="N193" s="2048"/>
      <c r="O193" s="2048"/>
      <c r="P193" s="191"/>
      <c r="Q193" s="191"/>
      <c r="R193" s="191"/>
      <c r="S193" s="191"/>
      <c r="T193" s="191"/>
      <c r="U193" s="191"/>
      <c r="V193" s="191"/>
      <c r="W193" s="191"/>
    </row>
    <row r="194">
      <c r="A194" s="191"/>
      <c r="B194" s="191"/>
      <c r="C194" s="191"/>
      <c r="D194" s="191"/>
      <c r="E194" s="191"/>
      <c r="F194" s="191"/>
      <c r="G194" s="2048"/>
      <c r="H194" s="2048"/>
      <c r="I194" s="2048"/>
      <c r="J194" s="2048"/>
      <c r="K194" s="2048"/>
      <c r="L194" s="2103"/>
      <c r="M194" s="2048"/>
      <c r="N194" s="2048"/>
      <c r="O194" s="2048"/>
      <c r="P194" s="191"/>
      <c r="Q194" s="191"/>
      <c r="R194" s="191"/>
      <c r="S194" s="191"/>
      <c r="T194" s="191"/>
      <c r="U194" s="191"/>
      <c r="V194" s="191"/>
      <c r="W194" s="191"/>
    </row>
    <row r="195">
      <c r="A195" s="191"/>
      <c r="B195" s="191"/>
      <c r="C195" s="191"/>
      <c r="D195" s="191"/>
      <c r="E195" s="191"/>
      <c r="F195" s="191"/>
      <c r="G195" s="2048"/>
      <c r="H195" s="2048"/>
      <c r="I195" s="2048"/>
      <c r="J195" s="2048"/>
      <c r="K195" s="2048"/>
      <c r="L195" s="2103"/>
      <c r="M195" s="2048"/>
      <c r="N195" s="2048"/>
      <c r="O195" s="2048"/>
      <c r="P195" s="191"/>
      <c r="Q195" s="191"/>
      <c r="R195" s="191"/>
      <c r="S195" s="191"/>
      <c r="T195" s="191"/>
      <c r="U195" s="191"/>
      <c r="V195" s="191"/>
      <c r="W195" s="191"/>
    </row>
    <row r="196">
      <c r="A196" s="191"/>
      <c r="B196" s="191"/>
      <c r="C196" s="191"/>
      <c r="D196" s="191"/>
      <c r="E196" s="191"/>
      <c r="F196" s="191"/>
      <c r="G196" s="2048"/>
      <c r="H196" s="2048"/>
      <c r="I196" s="2048"/>
      <c r="J196" s="2048"/>
      <c r="K196" s="2048"/>
      <c r="L196" s="2103"/>
      <c r="M196" s="2048"/>
      <c r="N196" s="2048"/>
      <c r="O196" s="2048"/>
      <c r="P196" s="191"/>
      <c r="Q196" s="191"/>
      <c r="R196" s="191"/>
      <c r="S196" s="191"/>
      <c r="T196" s="191"/>
      <c r="U196" s="191"/>
      <c r="V196" s="191"/>
      <c r="W196" s="191"/>
    </row>
    <row r="197">
      <c r="A197" s="191"/>
      <c r="B197" s="191"/>
      <c r="C197" s="191"/>
      <c r="D197" s="191"/>
      <c r="E197" s="191"/>
      <c r="F197" s="191"/>
      <c r="G197" s="2048"/>
      <c r="H197" s="2048"/>
      <c r="I197" s="2048"/>
      <c r="J197" s="2048"/>
      <c r="K197" s="2048"/>
      <c r="L197" s="2103"/>
      <c r="M197" s="2048"/>
      <c r="N197" s="2048"/>
      <c r="O197" s="2048"/>
      <c r="P197" s="191"/>
      <c r="Q197" s="191"/>
      <c r="R197" s="191"/>
      <c r="S197" s="191"/>
      <c r="T197" s="191"/>
      <c r="U197" s="191"/>
      <c r="V197" s="191"/>
      <c r="W197" s="191"/>
    </row>
    <row r="198">
      <c r="A198" s="191"/>
      <c r="B198" s="191"/>
      <c r="C198" s="191"/>
      <c r="D198" s="191"/>
      <c r="E198" s="191"/>
      <c r="F198" s="191"/>
      <c r="G198" s="2048"/>
      <c r="H198" s="2048"/>
      <c r="I198" s="2048"/>
      <c r="J198" s="2048"/>
      <c r="K198" s="2048"/>
      <c r="L198" s="2103"/>
      <c r="M198" s="2048"/>
      <c r="N198" s="2048"/>
      <c r="O198" s="2048"/>
      <c r="P198" s="191"/>
      <c r="Q198" s="191"/>
      <c r="R198" s="191"/>
      <c r="S198" s="191"/>
      <c r="T198" s="191"/>
      <c r="U198" s="191"/>
      <c r="V198" s="191"/>
      <c r="W198" s="191"/>
    </row>
    <row r="199">
      <c r="A199" s="191"/>
      <c r="B199" s="191"/>
      <c r="C199" s="191"/>
      <c r="D199" s="191"/>
      <c r="E199" s="191"/>
      <c r="F199" s="191"/>
      <c r="G199" s="2048"/>
      <c r="H199" s="2048"/>
      <c r="I199" s="2048"/>
      <c r="J199" s="2048"/>
      <c r="K199" s="2048"/>
      <c r="L199" s="2103"/>
      <c r="M199" s="2048"/>
      <c r="N199" s="2048"/>
      <c r="O199" s="2048"/>
      <c r="P199" s="191"/>
      <c r="Q199" s="191"/>
      <c r="R199" s="191"/>
      <c r="S199" s="191"/>
      <c r="T199" s="191"/>
      <c r="U199" s="191"/>
      <c r="V199" s="191"/>
      <c r="W199" s="191"/>
    </row>
    <row r="200">
      <c r="A200" s="191"/>
      <c r="B200" s="191"/>
      <c r="C200" s="191"/>
      <c r="D200" s="191"/>
      <c r="E200" s="191"/>
      <c r="F200" s="191"/>
      <c r="G200" s="2048"/>
      <c r="H200" s="2048"/>
      <c r="I200" s="2048"/>
      <c r="J200" s="2048"/>
      <c r="K200" s="2048"/>
      <c r="L200" s="2103"/>
      <c r="M200" s="2048"/>
      <c r="N200" s="2048"/>
      <c r="O200" s="2048"/>
      <c r="P200" s="191"/>
      <c r="Q200" s="191"/>
      <c r="R200" s="191"/>
      <c r="S200" s="191"/>
      <c r="T200" s="191"/>
      <c r="U200" s="191"/>
      <c r="V200" s="191"/>
      <c r="W200" s="191"/>
    </row>
    <row r="201">
      <c r="A201" s="191"/>
      <c r="B201" s="191"/>
      <c r="C201" s="191"/>
      <c r="D201" s="191"/>
      <c r="E201" s="191"/>
      <c r="F201" s="191"/>
      <c r="G201" s="2048"/>
      <c r="H201" s="2048"/>
      <c r="I201" s="2048"/>
      <c r="J201" s="2048"/>
      <c r="K201" s="2048"/>
      <c r="L201" s="2103"/>
      <c r="M201" s="2048"/>
      <c r="N201" s="2048"/>
      <c r="O201" s="2048"/>
      <c r="P201" s="191"/>
      <c r="Q201" s="191"/>
      <c r="R201" s="191"/>
      <c r="S201" s="191"/>
      <c r="T201" s="191"/>
      <c r="U201" s="191"/>
      <c r="V201" s="191"/>
      <c r="W201" s="191"/>
    </row>
    <row r="202">
      <c r="A202" s="191"/>
      <c r="B202" s="191"/>
      <c r="C202" s="191"/>
      <c r="D202" s="191"/>
      <c r="E202" s="191"/>
      <c r="F202" s="191"/>
      <c r="G202" s="2048"/>
      <c r="H202" s="2048"/>
      <c r="I202" s="2048"/>
      <c r="J202" s="2048"/>
      <c r="K202" s="2048"/>
      <c r="L202" s="2103"/>
      <c r="M202" s="2048"/>
      <c r="N202" s="2048"/>
      <c r="O202" s="2048"/>
      <c r="P202" s="191"/>
      <c r="Q202" s="191"/>
      <c r="R202" s="191"/>
      <c r="S202" s="191"/>
      <c r="T202" s="191"/>
      <c r="U202" s="191"/>
      <c r="V202" s="191"/>
      <c r="W202" s="191"/>
    </row>
    <row r="203">
      <c r="A203" s="191"/>
      <c r="B203" s="191"/>
      <c r="C203" s="191"/>
      <c r="D203" s="191"/>
      <c r="E203" s="191"/>
      <c r="F203" s="191"/>
      <c r="G203" s="2048"/>
      <c r="H203" s="2048"/>
      <c r="I203" s="2048"/>
      <c r="J203" s="2048"/>
      <c r="K203" s="2048"/>
      <c r="L203" s="2103"/>
      <c r="M203" s="2048"/>
      <c r="N203" s="2048"/>
      <c r="O203" s="2048"/>
      <c r="P203" s="191"/>
      <c r="Q203" s="191"/>
      <c r="R203" s="191"/>
      <c r="S203" s="191"/>
      <c r="T203" s="191"/>
      <c r="U203" s="191"/>
      <c r="V203" s="191"/>
      <c r="W203" s="191"/>
    </row>
    <row r="204">
      <c r="A204" s="191"/>
      <c r="B204" s="191"/>
      <c r="C204" s="191"/>
      <c r="D204" s="191"/>
      <c r="E204" s="191"/>
      <c r="F204" s="191"/>
      <c r="G204" s="2048"/>
      <c r="H204" s="2048"/>
      <c r="I204" s="2048"/>
      <c r="J204" s="2048"/>
      <c r="K204" s="2048"/>
      <c r="L204" s="2103"/>
      <c r="M204" s="2048"/>
      <c r="N204" s="2048"/>
      <c r="O204" s="2048"/>
      <c r="P204" s="191"/>
      <c r="Q204" s="191"/>
      <c r="R204" s="191"/>
      <c r="S204" s="191"/>
      <c r="T204" s="191"/>
      <c r="U204" s="191"/>
      <c r="V204" s="191"/>
      <c r="W204" s="191"/>
    </row>
    <row r="205">
      <c r="A205" s="191"/>
      <c r="B205" s="191"/>
      <c r="C205" s="191"/>
      <c r="D205" s="191"/>
      <c r="E205" s="191"/>
      <c r="F205" s="191"/>
      <c r="G205" s="2048"/>
      <c r="H205" s="2048"/>
      <c r="I205" s="2048"/>
      <c r="J205" s="2048"/>
      <c r="K205" s="2048"/>
      <c r="L205" s="2103"/>
      <c r="M205" s="2048"/>
      <c r="N205" s="2048"/>
      <c r="O205" s="2048"/>
      <c r="P205" s="191"/>
      <c r="Q205" s="191"/>
      <c r="R205" s="191"/>
      <c r="S205" s="191"/>
      <c r="T205" s="191"/>
      <c r="U205" s="191"/>
      <c r="V205" s="191"/>
      <c r="W205" s="191"/>
    </row>
    <row r="206">
      <c r="A206" s="191"/>
      <c r="B206" s="191"/>
      <c r="C206" s="191"/>
      <c r="D206" s="191"/>
      <c r="E206" s="191"/>
      <c r="F206" s="191"/>
      <c r="G206" s="2048"/>
      <c r="H206" s="2048"/>
      <c r="I206" s="2048"/>
      <c r="J206" s="2048"/>
      <c r="K206" s="2048"/>
      <c r="L206" s="2103"/>
      <c r="M206" s="2048"/>
      <c r="N206" s="2048"/>
      <c r="O206" s="2048"/>
      <c r="P206" s="191"/>
      <c r="Q206" s="191"/>
      <c r="R206" s="191"/>
      <c r="S206" s="191"/>
      <c r="T206" s="191"/>
      <c r="U206" s="191"/>
      <c r="V206" s="191"/>
      <c r="W206" s="191"/>
    </row>
    <row r="207">
      <c r="A207" s="191"/>
      <c r="B207" s="191"/>
      <c r="C207" s="191"/>
      <c r="D207" s="191"/>
      <c r="E207" s="191"/>
      <c r="F207" s="191"/>
      <c r="G207" s="2048"/>
      <c r="H207" s="2048"/>
      <c r="I207" s="2048"/>
      <c r="J207" s="2048"/>
      <c r="K207" s="2048"/>
      <c r="L207" s="2103"/>
      <c r="M207" s="2048"/>
      <c r="N207" s="2048"/>
      <c r="O207" s="2048"/>
      <c r="P207" s="191"/>
      <c r="Q207" s="191"/>
      <c r="R207" s="191"/>
      <c r="S207" s="191"/>
      <c r="T207" s="191"/>
      <c r="U207" s="191"/>
      <c r="V207" s="191"/>
      <c r="W207" s="191"/>
    </row>
    <row r="208">
      <c r="A208" s="191"/>
      <c r="B208" s="191"/>
      <c r="C208" s="191"/>
      <c r="D208" s="191"/>
      <c r="E208" s="191"/>
      <c r="F208" s="191"/>
      <c r="G208" s="2048"/>
      <c r="H208" s="2048"/>
      <c r="I208" s="2048"/>
      <c r="J208" s="2048"/>
      <c r="K208" s="2048"/>
      <c r="L208" s="2103"/>
      <c r="M208" s="2048"/>
      <c r="N208" s="2048"/>
      <c r="O208" s="2048"/>
      <c r="P208" s="191"/>
      <c r="Q208" s="191"/>
      <c r="R208" s="191"/>
      <c r="S208" s="191"/>
      <c r="T208" s="191"/>
      <c r="U208" s="191"/>
      <c r="V208" s="191"/>
      <c r="W208" s="191"/>
    </row>
    <row r="209">
      <c r="A209" s="191"/>
      <c r="B209" s="191"/>
      <c r="C209" s="191"/>
      <c r="D209" s="191"/>
      <c r="E209" s="191"/>
      <c r="F209" s="191"/>
      <c r="G209" s="2048"/>
      <c r="H209" s="2048"/>
      <c r="I209" s="2048"/>
      <c r="J209" s="2048"/>
      <c r="K209" s="2048"/>
      <c r="L209" s="2103"/>
      <c r="M209" s="2048"/>
      <c r="N209" s="2048"/>
      <c r="O209" s="2048"/>
      <c r="P209" s="191"/>
      <c r="Q209" s="191"/>
      <c r="R209" s="191"/>
      <c r="S209" s="191"/>
      <c r="T209" s="191"/>
      <c r="U209" s="191"/>
      <c r="V209" s="191"/>
      <c r="W209" s="191"/>
    </row>
    <row r="210">
      <c r="A210" s="191"/>
      <c r="B210" s="191"/>
      <c r="C210" s="191"/>
      <c r="D210" s="191"/>
      <c r="E210" s="191"/>
      <c r="F210" s="191"/>
      <c r="G210" s="2048"/>
      <c r="H210" s="2048"/>
      <c r="I210" s="2048"/>
      <c r="J210" s="2048"/>
      <c r="K210" s="2048"/>
      <c r="L210" s="2103"/>
      <c r="M210" s="2048"/>
      <c r="N210" s="2048"/>
      <c r="O210" s="2048"/>
      <c r="P210" s="191"/>
      <c r="Q210" s="191"/>
      <c r="R210" s="191"/>
      <c r="S210" s="191"/>
      <c r="T210" s="191"/>
      <c r="U210" s="191"/>
      <c r="V210" s="191"/>
      <c r="W210" s="191"/>
    </row>
    <row r="211">
      <c r="A211" s="191"/>
      <c r="B211" s="191"/>
      <c r="C211" s="191"/>
      <c r="D211" s="191"/>
      <c r="E211" s="191"/>
      <c r="F211" s="191"/>
      <c r="G211" s="2048"/>
      <c r="H211" s="2048"/>
      <c r="I211" s="2048"/>
      <c r="J211" s="2048"/>
      <c r="K211" s="2048"/>
      <c r="L211" s="2103"/>
      <c r="M211" s="2048"/>
      <c r="N211" s="2048"/>
      <c r="O211" s="2048"/>
      <c r="P211" s="191"/>
      <c r="Q211" s="191"/>
      <c r="R211" s="191"/>
      <c r="S211" s="191"/>
      <c r="T211" s="191"/>
      <c r="U211" s="191"/>
      <c r="V211" s="191"/>
      <c r="W211" s="191"/>
    </row>
    <row r="212">
      <c r="A212" s="191"/>
      <c r="B212" s="191"/>
      <c r="C212" s="191"/>
      <c r="D212" s="191"/>
      <c r="E212" s="191"/>
      <c r="F212" s="191"/>
      <c r="G212" s="2048"/>
      <c r="H212" s="2048"/>
      <c r="I212" s="2048"/>
      <c r="J212" s="2048"/>
      <c r="K212" s="2048"/>
      <c r="L212" s="2103"/>
      <c r="M212" s="2048"/>
      <c r="N212" s="2048"/>
      <c r="O212" s="2048"/>
      <c r="P212" s="191"/>
      <c r="Q212" s="191"/>
      <c r="R212" s="191"/>
      <c r="S212" s="191"/>
      <c r="T212" s="191"/>
      <c r="U212" s="191"/>
      <c r="V212" s="191"/>
      <c r="W212" s="191"/>
    </row>
    <row r="213">
      <c r="A213" s="191"/>
      <c r="B213" s="191"/>
      <c r="C213" s="191"/>
      <c r="D213" s="191"/>
      <c r="E213" s="191"/>
      <c r="F213" s="191"/>
      <c r="G213" s="2048"/>
      <c r="H213" s="2048"/>
      <c r="I213" s="2048"/>
      <c r="J213" s="2048"/>
      <c r="K213" s="2048"/>
      <c r="L213" s="2103"/>
      <c r="M213" s="2048"/>
      <c r="N213" s="2048"/>
      <c r="O213" s="2048"/>
      <c r="P213" s="191"/>
      <c r="Q213" s="191"/>
      <c r="R213" s="191"/>
      <c r="S213" s="191"/>
      <c r="T213" s="191"/>
      <c r="U213" s="191"/>
      <c r="V213" s="191"/>
      <c r="W213" s="191"/>
    </row>
    <row r="214">
      <c r="A214" s="191"/>
      <c r="B214" s="191"/>
      <c r="C214" s="191"/>
      <c r="D214" s="191"/>
      <c r="E214" s="191"/>
      <c r="F214" s="191"/>
      <c r="G214" s="2048"/>
      <c r="H214" s="2048"/>
      <c r="I214" s="2048"/>
      <c r="J214" s="2048"/>
      <c r="K214" s="2048"/>
      <c r="L214" s="2103"/>
      <c r="M214" s="2048"/>
      <c r="N214" s="2048"/>
      <c r="O214" s="2048"/>
      <c r="P214" s="191"/>
      <c r="Q214" s="191"/>
      <c r="R214" s="191"/>
      <c r="S214" s="191"/>
      <c r="T214" s="191"/>
      <c r="U214" s="191"/>
      <c r="V214" s="191"/>
      <c r="W214" s="191"/>
    </row>
    <row r="215">
      <c r="A215" s="191"/>
      <c r="B215" s="191"/>
      <c r="C215" s="191"/>
      <c r="D215" s="191"/>
      <c r="E215" s="191"/>
      <c r="F215" s="191"/>
      <c r="G215" s="2048"/>
      <c r="H215" s="2048"/>
      <c r="I215" s="2048"/>
      <c r="J215" s="2048"/>
      <c r="K215" s="2048"/>
      <c r="L215" s="2103"/>
      <c r="M215" s="2048"/>
      <c r="N215" s="2048"/>
      <c r="O215" s="2048"/>
      <c r="P215" s="191"/>
      <c r="Q215" s="191"/>
      <c r="R215" s="191"/>
      <c r="S215" s="191"/>
      <c r="T215" s="191"/>
      <c r="U215" s="191"/>
      <c r="V215" s="191"/>
      <c r="W215" s="191"/>
    </row>
    <row r="216">
      <c r="A216" s="191"/>
      <c r="B216" s="191"/>
      <c r="C216" s="191"/>
      <c r="D216" s="191"/>
      <c r="E216" s="191"/>
      <c r="F216" s="191"/>
      <c r="G216" s="2048"/>
      <c r="H216" s="2048"/>
      <c r="I216" s="2048"/>
      <c r="J216" s="2048"/>
      <c r="K216" s="2048"/>
      <c r="L216" s="2103"/>
      <c r="M216" s="2048"/>
      <c r="N216" s="2048"/>
      <c r="O216" s="2048"/>
      <c r="P216" s="191"/>
      <c r="Q216" s="191"/>
      <c r="R216" s="191"/>
      <c r="S216" s="191"/>
      <c r="T216" s="191"/>
      <c r="U216" s="191"/>
      <c r="V216" s="191"/>
      <c r="W216" s="191"/>
    </row>
    <row r="217">
      <c r="A217" s="191"/>
      <c r="B217" s="191"/>
      <c r="C217" s="191"/>
      <c r="D217" s="191"/>
      <c r="E217" s="191"/>
      <c r="F217" s="191"/>
      <c r="G217" s="2048"/>
      <c r="H217" s="2048"/>
      <c r="I217" s="2048"/>
      <c r="J217" s="2048"/>
      <c r="K217" s="2048"/>
      <c r="L217" s="2103"/>
      <c r="M217" s="2048"/>
      <c r="N217" s="2048"/>
      <c r="O217" s="2048"/>
      <c r="P217" s="191"/>
      <c r="Q217" s="191"/>
      <c r="R217" s="191"/>
      <c r="S217" s="191"/>
      <c r="T217" s="191"/>
      <c r="U217" s="191"/>
      <c r="V217" s="191"/>
      <c r="W217" s="191"/>
    </row>
    <row r="218">
      <c r="A218" s="191"/>
      <c r="B218" s="191"/>
      <c r="C218" s="191"/>
      <c r="D218" s="191"/>
      <c r="E218" s="191"/>
      <c r="F218" s="191"/>
      <c r="G218" s="2048"/>
      <c r="H218" s="2048"/>
      <c r="I218" s="2048"/>
      <c r="J218" s="2048"/>
      <c r="K218" s="2048"/>
      <c r="L218" s="2103"/>
      <c r="M218" s="2048"/>
      <c r="N218" s="2048"/>
      <c r="O218" s="2048"/>
      <c r="P218" s="191"/>
      <c r="Q218" s="191"/>
      <c r="R218" s="191"/>
      <c r="S218" s="191"/>
      <c r="T218" s="191"/>
      <c r="U218" s="191"/>
      <c r="V218" s="191"/>
      <c r="W218" s="191"/>
    </row>
    <row r="219">
      <c r="A219" s="191"/>
      <c r="B219" s="191"/>
      <c r="C219" s="191"/>
      <c r="D219" s="191"/>
      <c r="E219" s="191"/>
      <c r="F219" s="191"/>
      <c r="G219" s="2048"/>
      <c r="H219" s="2048"/>
      <c r="I219" s="2048"/>
      <c r="J219" s="2048"/>
      <c r="K219" s="2048"/>
      <c r="L219" s="2103"/>
      <c r="M219" s="2048"/>
      <c r="N219" s="2048"/>
      <c r="O219" s="2048"/>
      <c r="P219" s="191"/>
      <c r="Q219" s="191"/>
      <c r="R219" s="191"/>
      <c r="S219" s="191"/>
      <c r="T219" s="191"/>
      <c r="U219" s="191"/>
      <c r="V219" s="191"/>
      <c r="W219" s="191"/>
    </row>
    <row r="220">
      <c r="A220" s="191"/>
      <c r="B220" s="191"/>
      <c r="C220" s="191"/>
      <c r="D220" s="191"/>
      <c r="E220" s="191"/>
      <c r="F220" s="191"/>
      <c r="G220" s="2048"/>
      <c r="H220" s="2048"/>
      <c r="I220" s="2048"/>
      <c r="J220" s="2048"/>
      <c r="K220" s="2048"/>
      <c r="L220" s="2103"/>
      <c r="M220" s="2048"/>
      <c r="N220" s="2048"/>
      <c r="O220" s="2048"/>
      <c r="P220" s="191"/>
      <c r="Q220" s="191"/>
      <c r="R220" s="191"/>
      <c r="S220" s="191"/>
      <c r="T220" s="191"/>
      <c r="U220" s="191"/>
      <c r="V220" s="191"/>
      <c r="W220" s="191"/>
    </row>
    <row r="221">
      <c r="A221" s="191"/>
      <c r="B221" s="191"/>
      <c r="C221" s="191"/>
      <c r="D221" s="191"/>
      <c r="E221" s="191"/>
      <c r="F221" s="191"/>
      <c r="G221" s="2048"/>
      <c r="H221" s="2048"/>
      <c r="I221" s="2048"/>
      <c r="J221" s="2048"/>
      <c r="K221" s="2048"/>
      <c r="L221" s="2103"/>
      <c r="M221" s="2048"/>
      <c r="N221" s="2048"/>
      <c r="O221" s="2048"/>
      <c r="P221" s="191"/>
      <c r="Q221" s="191"/>
      <c r="R221" s="191"/>
      <c r="S221" s="191"/>
      <c r="T221" s="191"/>
      <c r="U221" s="191"/>
      <c r="V221" s="191"/>
      <c r="W221" s="191"/>
    </row>
    <row r="222">
      <c r="A222" s="191"/>
      <c r="B222" s="191"/>
      <c r="C222" s="191"/>
      <c r="D222" s="191"/>
      <c r="E222" s="191"/>
      <c r="F222" s="191"/>
      <c r="G222" s="2048"/>
      <c r="H222" s="2048"/>
      <c r="I222" s="2048"/>
      <c r="J222" s="2048"/>
      <c r="K222" s="2048"/>
      <c r="L222" s="2103"/>
      <c r="M222" s="2048"/>
      <c r="N222" s="2048"/>
      <c r="O222" s="2048"/>
      <c r="P222" s="191"/>
      <c r="Q222" s="191"/>
      <c r="R222" s="191"/>
      <c r="S222" s="191"/>
      <c r="T222" s="191"/>
      <c r="U222" s="191"/>
      <c r="V222" s="191"/>
      <c r="W222" s="191"/>
    </row>
    <row r="223">
      <c r="A223" s="191"/>
      <c r="B223" s="191"/>
      <c r="C223" s="191"/>
      <c r="D223" s="191"/>
      <c r="E223" s="191"/>
      <c r="F223" s="191"/>
      <c r="G223" s="2048"/>
      <c r="H223" s="2048"/>
      <c r="I223" s="2048"/>
      <c r="J223" s="2048"/>
      <c r="K223" s="2048"/>
      <c r="L223" s="2103"/>
      <c r="M223" s="2048"/>
      <c r="N223" s="2048"/>
      <c r="O223" s="2048"/>
      <c r="P223" s="191"/>
      <c r="Q223" s="191"/>
      <c r="R223" s="191"/>
      <c r="S223" s="191"/>
      <c r="T223" s="191"/>
      <c r="U223" s="191"/>
      <c r="V223" s="191"/>
      <c r="W223" s="191"/>
    </row>
    <row r="224">
      <c r="A224" s="191"/>
      <c r="B224" s="191"/>
      <c r="C224" s="191"/>
      <c r="D224" s="191"/>
      <c r="E224" s="191"/>
      <c r="F224" s="191"/>
      <c r="G224" s="2048"/>
      <c r="H224" s="2048"/>
      <c r="I224" s="2048"/>
      <c r="J224" s="2048"/>
      <c r="K224" s="2048"/>
      <c r="L224" s="2103"/>
      <c r="M224" s="2048"/>
      <c r="N224" s="2048"/>
      <c r="O224" s="2048"/>
      <c r="P224" s="191"/>
      <c r="Q224" s="191"/>
      <c r="R224" s="191"/>
      <c r="S224" s="191"/>
      <c r="T224" s="191"/>
      <c r="U224" s="191"/>
      <c r="V224" s="191"/>
      <c r="W224" s="191"/>
    </row>
    <row r="225">
      <c r="A225" s="191"/>
      <c r="B225" s="191"/>
      <c r="C225" s="191"/>
      <c r="D225" s="191"/>
      <c r="E225" s="191"/>
      <c r="F225" s="191"/>
      <c r="G225" s="2048"/>
      <c r="H225" s="2048"/>
      <c r="I225" s="2048"/>
      <c r="J225" s="2048"/>
      <c r="K225" s="2048"/>
      <c r="L225" s="2103"/>
      <c r="M225" s="2048"/>
      <c r="N225" s="2048"/>
      <c r="O225" s="2048"/>
      <c r="P225" s="191"/>
      <c r="Q225" s="191"/>
      <c r="R225" s="191"/>
      <c r="S225" s="191"/>
      <c r="T225" s="191"/>
      <c r="U225" s="191"/>
      <c r="V225" s="191"/>
      <c r="W225" s="191"/>
    </row>
    <row r="226">
      <c r="A226" s="191"/>
      <c r="B226" s="191"/>
      <c r="C226" s="191"/>
      <c r="D226" s="191"/>
      <c r="E226" s="191"/>
      <c r="F226" s="191"/>
      <c r="G226" s="2048"/>
      <c r="H226" s="2048"/>
      <c r="I226" s="2048"/>
      <c r="J226" s="2048"/>
      <c r="K226" s="2048"/>
      <c r="L226" s="2103"/>
      <c r="M226" s="2048"/>
      <c r="N226" s="2048"/>
      <c r="O226" s="2048"/>
      <c r="P226" s="191"/>
      <c r="Q226" s="191"/>
      <c r="R226" s="191"/>
      <c r="S226" s="191"/>
      <c r="T226" s="191"/>
      <c r="U226" s="191"/>
      <c r="V226" s="191"/>
      <c r="W226" s="191"/>
    </row>
    <row r="227">
      <c r="A227" s="191"/>
      <c r="B227" s="191"/>
      <c r="C227" s="191"/>
      <c r="D227" s="191"/>
      <c r="E227" s="191"/>
      <c r="F227" s="191"/>
      <c r="G227" s="2048"/>
      <c r="H227" s="2048"/>
      <c r="I227" s="2048"/>
      <c r="J227" s="2048"/>
      <c r="K227" s="2048"/>
      <c r="L227" s="2103"/>
      <c r="M227" s="2048"/>
      <c r="N227" s="2048"/>
      <c r="O227" s="2048"/>
      <c r="P227" s="191"/>
      <c r="Q227" s="191"/>
      <c r="R227" s="191"/>
      <c r="S227" s="191"/>
      <c r="T227" s="191"/>
      <c r="U227" s="191"/>
      <c r="V227" s="191"/>
      <c r="W227" s="191"/>
    </row>
    <row r="228">
      <c r="A228" s="191"/>
      <c r="B228" s="191"/>
      <c r="C228" s="191"/>
      <c r="D228" s="191"/>
      <c r="E228" s="191"/>
      <c r="F228" s="191"/>
      <c r="G228" s="2048"/>
      <c r="H228" s="2048"/>
      <c r="I228" s="2048"/>
      <c r="J228" s="2048"/>
      <c r="K228" s="2048"/>
      <c r="L228" s="2103"/>
      <c r="M228" s="2048"/>
      <c r="N228" s="2048"/>
      <c r="O228" s="2048"/>
      <c r="P228" s="191"/>
      <c r="Q228" s="191"/>
      <c r="R228" s="191"/>
      <c r="S228" s="191"/>
      <c r="T228" s="191"/>
      <c r="U228" s="191"/>
      <c r="V228" s="191"/>
      <c r="W228" s="191"/>
    </row>
    <row r="229">
      <c r="A229" s="191"/>
      <c r="B229" s="191"/>
      <c r="C229" s="191"/>
      <c r="D229" s="191"/>
      <c r="E229" s="191"/>
      <c r="F229" s="191"/>
      <c r="G229" s="2048"/>
      <c r="H229" s="2048"/>
      <c r="I229" s="2048"/>
      <c r="J229" s="2048"/>
      <c r="K229" s="2048"/>
      <c r="L229" s="2103"/>
      <c r="M229" s="2048"/>
      <c r="N229" s="2048"/>
      <c r="O229" s="2048"/>
      <c r="P229" s="191"/>
      <c r="Q229" s="191"/>
      <c r="R229" s="191"/>
      <c r="S229" s="191"/>
      <c r="T229" s="191"/>
      <c r="U229" s="191"/>
      <c r="V229" s="191"/>
      <c r="W229" s="191"/>
    </row>
    <row r="230">
      <c r="A230" s="191"/>
      <c r="B230" s="191"/>
      <c r="C230" s="191"/>
      <c r="D230" s="191"/>
      <c r="E230" s="191"/>
      <c r="F230" s="191"/>
      <c r="G230" s="2048"/>
      <c r="H230" s="2048"/>
      <c r="I230" s="2048"/>
      <c r="J230" s="2048"/>
      <c r="K230" s="2048"/>
      <c r="L230" s="2103"/>
      <c r="M230" s="2048"/>
      <c r="N230" s="2048"/>
      <c r="O230" s="2048"/>
      <c r="P230" s="191"/>
      <c r="Q230" s="191"/>
      <c r="R230" s="191"/>
      <c r="S230" s="191"/>
      <c r="T230" s="191"/>
      <c r="U230" s="191"/>
      <c r="V230" s="191"/>
      <c r="W230" s="191"/>
    </row>
    <row r="231">
      <c r="A231" s="191"/>
      <c r="B231" s="191"/>
      <c r="C231" s="191"/>
      <c r="D231" s="191"/>
      <c r="E231" s="191"/>
      <c r="F231" s="191"/>
      <c r="G231" s="2048"/>
      <c r="H231" s="2048"/>
      <c r="I231" s="2048"/>
      <c r="J231" s="2048"/>
      <c r="K231" s="2048"/>
      <c r="L231" s="2103"/>
      <c r="M231" s="2048"/>
      <c r="N231" s="2048"/>
      <c r="O231" s="2048"/>
      <c r="P231" s="191"/>
      <c r="Q231" s="191"/>
      <c r="R231" s="191"/>
      <c r="S231" s="191"/>
      <c r="T231" s="191"/>
      <c r="U231" s="191"/>
      <c r="V231" s="191"/>
      <c r="W231" s="191"/>
    </row>
    <row r="232">
      <c r="A232" s="191"/>
      <c r="B232" s="191"/>
      <c r="C232" s="191"/>
      <c r="D232" s="191"/>
      <c r="E232" s="191"/>
      <c r="F232" s="191"/>
      <c r="G232" s="2048"/>
      <c r="H232" s="2048"/>
      <c r="I232" s="2048"/>
      <c r="J232" s="2048"/>
      <c r="K232" s="2048"/>
      <c r="L232" s="2103"/>
      <c r="M232" s="2048"/>
      <c r="N232" s="2048"/>
      <c r="O232" s="2048"/>
      <c r="P232" s="191"/>
      <c r="Q232" s="191"/>
      <c r="R232" s="191"/>
      <c r="S232" s="191"/>
      <c r="T232" s="191"/>
      <c r="U232" s="191"/>
      <c r="V232" s="191"/>
      <c r="W232" s="191"/>
    </row>
    <row r="233">
      <c r="A233" s="191"/>
      <c r="B233" s="191"/>
      <c r="C233" s="191"/>
      <c r="D233" s="191"/>
      <c r="E233" s="191"/>
      <c r="F233" s="191"/>
      <c r="G233" s="2048"/>
      <c r="H233" s="2048"/>
      <c r="I233" s="2048"/>
      <c r="J233" s="2048"/>
      <c r="K233" s="2048"/>
      <c r="L233" s="2103"/>
      <c r="M233" s="2048"/>
      <c r="N233" s="2048"/>
      <c r="O233" s="2048"/>
      <c r="P233" s="191"/>
      <c r="Q233" s="191"/>
      <c r="R233" s="191"/>
      <c r="S233" s="191"/>
      <c r="T233" s="191"/>
      <c r="U233" s="191"/>
      <c r="V233" s="191"/>
      <c r="W233" s="191"/>
    </row>
    <row r="234">
      <c r="A234" s="191"/>
      <c r="B234" s="191"/>
      <c r="C234" s="191"/>
      <c r="D234" s="191"/>
      <c r="E234" s="191"/>
      <c r="F234" s="191"/>
      <c r="G234" s="2048"/>
      <c r="H234" s="2048"/>
      <c r="I234" s="2048"/>
      <c r="J234" s="2048"/>
      <c r="K234" s="2048"/>
      <c r="L234" s="2103"/>
      <c r="M234" s="2048"/>
      <c r="N234" s="2048"/>
      <c r="O234" s="2048"/>
      <c r="P234" s="191"/>
      <c r="Q234" s="191"/>
      <c r="R234" s="191"/>
      <c r="S234" s="191"/>
      <c r="T234" s="191"/>
      <c r="U234" s="191"/>
      <c r="V234" s="191"/>
      <c r="W234" s="191"/>
    </row>
    <row r="235">
      <c r="A235" s="191"/>
      <c r="B235" s="191"/>
      <c r="C235" s="191"/>
      <c r="D235" s="191"/>
      <c r="E235" s="191"/>
      <c r="F235" s="191"/>
      <c r="G235" s="2048"/>
      <c r="H235" s="2048"/>
      <c r="I235" s="2048"/>
      <c r="J235" s="2048"/>
      <c r="K235" s="2048"/>
      <c r="L235" s="2103"/>
      <c r="M235" s="2048"/>
      <c r="N235" s="2048"/>
      <c r="O235" s="2048"/>
      <c r="P235" s="191"/>
      <c r="Q235" s="191"/>
      <c r="R235" s="191"/>
      <c r="S235" s="191"/>
      <c r="T235" s="191"/>
      <c r="U235" s="191"/>
      <c r="V235" s="191"/>
      <c r="W235" s="191"/>
    </row>
    <row r="236">
      <c r="A236" s="191"/>
      <c r="B236" s="191"/>
      <c r="C236" s="191"/>
      <c r="D236" s="191"/>
      <c r="E236" s="191"/>
      <c r="F236" s="191"/>
      <c r="G236" s="2048"/>
      <c r="H236" s="2048"/>
      <c r="I236" s="2048"/>
      <c r="J236" s="2048"/>
      <c r="K236" s="2048"/>
      <c r="L236" s="2103"/>
      <c r="M236" s="2048"/>
      <c r="N236" s="2048"/>
      <c r="O236" s="2048"/>
      <c r="P236" s="191"/>
      <c r="Q236" s="191"/>
      <c r="R236" s="191"/>
      <c r="S236" s="191"/>
      <c r="T236" s="191"/>
      <c r="U236" s="191"/>
      <c r="V236" s="191"/>
      <c r="W236" s="191"/>
    </row>
    <row r="237">
      <c r="A237" s="191"/>
      <c r="B237" s="191"/>
      <c r="C237" s="191"/>
      <c r="D237" s="191"/>
      <c r="E237" s="191"/>
      <c r="F237" s="191"/>
      <c r="G237" s="2048"/>
      <c r="H237" s="2048"/>
      <c r="I237" s="2048"/>
      <c r="J237" s="2048"/>
      <c r="K237" s="2048"/>
      <c r="L237" s="2103"/>
      <c r="M237" s="2048"/>
      <c r="N237" s="2048"/>
      <c r="O237" s="2048"/>
      <c r="P237" s="191"/>
      <c r="Q237" s="191"/>
      <c r="R237" s="191"/>
      <c r="S237" s="191"/>
      <c r="T237" s="191"/>
      <c r="U237" s="191"/>
      <c r="V237" s="191"/>
      <c r="W237" s="191"/>
    </row>
    <row r="238">
      <c r="A238" s="191"/>
      <c r="B238" s="191"/>
      <c r="C238" s="191"/>
      <c r="D238" s="191"/>
      <c r="E238" s="191"/>
      <c r="F238" s="191"/>
      <c r="G238" s="2048"/>
      <c r="H238" s="2048"/>
      <c r="I238" s="2048"/>
      <c r="J238" s="2048"/>
      <c r="K238" s="2048"/>
      <c r="L238" s="2103"/>
      <c r="M238" s="2048"/>
      <c r="N238" s="2048"/>
      <c r="O238" s="2048"/>
      <c r="P238" s="191"/>
      <c r="Q238" s="191"/>
      <c r="R238" s="191"/>
      <c r="S238" s="191"/>
      <c r="T238" s="191"/>
      <c r="U238" s="191"/>
      <c r="V238" s="191"/>
      <c r="W238" s="191"/>
    </row>
    <row r="239">
      <c r="A239" s="191"/>
      <c r="B239" s="191"/>
      <c r="C239" s="191"/>
      <c r="D239" s="191"/>
      <c r="E239" s="191"/>
      <c r="F239" s="191"/>
      <c r="G239" s="2048"/>
      <c r="H239" s="2048"/>
      <c r="I239" s="2048"/>
      <c r="J239" s="2048"/>
      <c r="K239" s="2048"/>
      <c r="L239" s="2103"/>
      <c r="M239" s="2048"/>
      <c r="N239" s="2048"/>
      <c r="O239" s="2048"/>
      <c r="P239" s="191"/>
      <c r="Q239" s="191"/>
      <c r="R239" s="191"/>
      <c r="S239" s="191"/>
      <c r="T239" s="191"/>
      <c r="U239" s="191"/>
      <c r="V239" s="191"/>
      <c r="W239" s="191"/>
    </row>
    <row r="240">
      <c r="A240" s="191"/>
      <c r="B240" s="191"/>
      <c r="C240" s="191"/>
      <c r="D240" s="191"/>
      <c r="E240" s="191"/>
      <c r="F240" s="191"/>
      <c r="G240" s="2048"/>
      <c r="H240" s="2048"/>
      <c r="I240" s="2048"/>
      <c r="J240" s="2048"/>
      <c r="K240" s="2048"/>
      <c r="L240" s="2103"/>
      <c r="M240" s="2048"/>
      <c r="N240" s="2048"/>
      <c r="O240" s="2048"/>
      <c r="P240" s="191"/>
      <c r="Q240" s="191"/>
      <c r="R240" s="191"/>
      <c r="S240" s="191"/>
      <c r="T240" s="191"/>
      <c r="U240" s="191"/>
      <c r="V240" s="191"/>
      <c r="W240" s="191"/>
    </row>
    <row r="241">
      <c r="A241" s="191"/>
      <c r="B241" s="191"/>
      <c r="C241" s="191"/>
      <c r="D241" s="191"/>
      <c r="E241" s="191"/>
      <c r="F241" s="191"/>
      <c r="G241" s="2048"/>
      <c r="H241" s="2048"/>
      <c r="I241" s="2048"/>
      <c r="J241" s="2048"/>
      <c r="K241" s="2048"/>
      <c r="L241" s="2103"/>
      <c r="M241" s="2048"/>
      <c r="N241" s="2048"/>
      <c r="O241" s="2048"/>
      <c r="P241" s="191"/>
      <c r="Q241" s="191"/>
      <c r="R241" s="191"/>
      <c r="S241" s="191"/>
      <c r="T241" s="191"/>
      <c r="U241" s="191"/>
      <c r="V241" s="191"/>
      <c r="W241" s="191"/>
    </row>
    <row r="242">
      <c r="A242" s="191"/>
      <c r="B242" s="191"/>
      <c r="C242" s="191"/>
      <c r="D242" s="191"/>
      <c r="E242" s="191"/>
      <c r="F242" s="191"/>
      <c r="G242" s="2048"/>
      <c r="H242" s="2048"/>
      <c r="I242" s="2048"/>
      <c r="J242" s="2048"/>
      <c r="K242" s="2048"/>
      <c r="L242" s="2103"/>
      <c r="M242" s="2048"/>
      <c r="N242" s="2048"/>
      <c r="O242" s="2048"/>
      <c r="P242" s="191"/>
      <c r="Q242" s="191"/>
      <c r="R242" s="191"/>
      <c r="S242" s="191"/>
      <c r="T242" s="191"/>
      <c r="U242" s="191"/>
      <c r="V242" s="191"/>
      <c r="W242" s="191"/>
    </row>
    <row r="243">
      <c r="A243" s="191"/>
      <c r="B243" s="191"/>
      <c r="C243" s="191"/>
      <c r="D243" s="191"/>
      <c r="E243" s="191"/>
      <c r="F243" s="191"/>
      <c r="G243" s="2048"/>
      <c r="H243" s="2048"/>
      <c r="I243" s="2048"/>
      <c r="J243" s="2048"/>
      <c r="K243" s="2048"/>
      <c r="L243" s="2103"/>
      <c r="M243" s="2048"/>
      <c r="N243" s="2048"/>
      <c r="O243" s="2048"/>
      <c r="P243" s="191"/>
      <c r="Q243" s="191"/>
      <c r="R243" s="191"/>
      <c r="S243" s="191"/>
      <c r="T243" s="191"/>
      <c r="U243" s="191"/>
      <c r="V243" s="191"/>
      <c r="W243" s="191"/>
    </row>
    <row r="244">
      <c r="A244" s="191"/>
      <c r="B244" s="191"/>
      <c r="C244" s="191"/>
      <c r="D244" s="191"/>
      <c r="E244" s="191"/>
      <c r="F244" s="191"/>
      <c r="G244" s="2048"/>
      <c r="H244" s="2048"/>
      <c r="I244" s="2048"/>
      <c r="J244" s="2048"/>
      <c r="K244" s="2048"/>
      <c r="L244" s="2103"/>
      <c r="M244" s="2048"/>
      <c r="N244" s="2048"/>
      <c r="O244" s="2048"/>
      <c r="P244" s="191"/>
      <c r="Q244" s="191"/>
      <c r="R244" s="191"/>
      <c r="S244" s="191"/>
      <c r="T244" s="191"/>
      <c r="U244" s="191"/>
      <c r="V244" s="191"/>
      <c r="W244" s="191"/>
    </row>
    <row r="245">
      <c r="A245" s="191"/>
      <c r="B245" s="191"/>
      <c r="C245" s="191"/>
      <c r="D245" s="191"/>
      <c r="E245" s="191"/>
      <c r="F245" s="191"/>
      <c r="G245" s="2048"/>
      <c r="H245" s="2048"/>
      <c r="I245" s="2048"/>
      <c r="J245" s="2048"/>
      <c r="K245" s="2048"/>
      <c r="L245" s="2103"/>
      <c r="M245" s="2048"/>
      <c r="N245" s="2048"/>
      <c r="O245" s="2048"/>
      <c r="P245" s="191"/>
      <c r="Q245" s="191"/>
      <c r="R245" s="191"/>
      <c r="S245" s="191"/>
      <c r="T245" s="191"/>
      <c r="U245" s="191"/>
      <c r="V245" s="191"/>
      <c r="W245" s="191"/>
    </row>
    <row r="246">
      <c r="A246" s="191"/>
      <c r="B246" s="191"/>
      <c r="C246" s="191"/>
      <c r="D246" s="191"/>
      <c r="E246" s="191"/>
      <c r="F246" s="191"/>
      <c r="G246" s="2048"/>
      <c r="H246" s="2048"/>
      <c r="I246" s="2048"/>
      <c r="J246" s="2048"/>
      <c r="K246" s="2048"/>
      <c r="L246" s="2103"/>
      <c r="M246" s="2048"/>
      <c r="N246" s="2048"/>
      <c r="O246" s="2048"/>
      <c r="P246" s="191"/>
      <c r="Q246" s="191"/>
      <c r="R246" s="191"/>
      <c r="S246" s="191"/>
      <c r="T246" s="191"/>
      <c r="U246" s="191"/>
      <c r="V246" s="191"/>
      <c r="W246" s="191"/>
    </row>
    <row r="247">
      <c r="A247" s="191"/>
      <c r="B247" s="191"/>
      <c r="C247" s="191"/>
      <c r="D247" s="191"/>
      <c r="E247" s="191"/>
      <c r="F247" s="191"/>
      <c r="G247" s="2048"/>
      <c r="H247" s="2048"/>
      <c r="I247" s="2048"/>
      <c r="J247" s="2048"/>
      <c r="K247" s="2048"/>
      <c r="L247" s="2103"/>
      <c r="M247" s="2048"/>
      <c r="N247" s="2048"/>
      <c r="O247" s="2048"/>
      <c r="P247" s="191"/>
      <c r="Q247" s="191"/>
      <c r="R247" s="191"/>
      <c r="S247" s="191"/>
      <c r="T247" s="191"/>
      <c r="U247" s="191"/>
      <c r="V247" s="191"/>
      <c r="W247" s="191"/>
    </row>
    <row r="248">
      <c r="A248" s="191"/>
      <c r="B248" s="191"/>
      <c r="C248" s="191"/>
      <c r="D248" s="191"/>
      <c r="E248" s="191"/>
      <c r="F248" s="191"/>
      <c r="G248" s="2048"/>
      <c r="H248" s="2048"/>
      <c r="I248" s="2048"/>
      <c r="J248" s="2048"/>
      <c r="K248" s="2048"/>
      <c r="L248" s="2103"/>
      <c r="M248" s="2048"/>
      <c r="N248" s="2048"/>
      <c r="O248" s="2048"/>
      <c r="P248" s="191"/>
      <c r="Q248" s="191"/>
      <c r="R248" s="191"/>
      <c r="S248" s="191"/>
      <c r="T248" s="191"/>
      <c r="U248" s="191"/>
      <c r="V248" s="191"/>
      <c r="W248" s="191"/>
    </row>
    <row r="249">
      <c r="A249" s="191"/>
      <c r="B249" s="191"/>
      <c r="C249" s="191"/>
      <c r="D249" s="191"/>
      <c r="E249" s="191"/>
      <c r="F249" s="191"/>
      <c r="G249" s="2048"/>
      <c r="H249" s="2048"/>
      <c r="I249" s="2048"/>
      <c r="J249" s="2048"/>
      <c r="K249" s="2048"/>
      <c r="L249" s="2103"/>
      <c r="M249" s="2048"/>
      <c r="N249" s="2048"/>
      <c r="O249" s="2048"/>
      <c r="P249" s="191"/>
      <c r="Q249" s="191"/>
      <c r="R249" s="191"/>
      <c r="S249" s="191"/>
      <c r="T249" s="191"/>
      <c r="U249" s="191"/>
      <c r="V249" s="191"/>
      <c r="W249" s="191"/>
    </row>
    <row r="250">
      <c r="A250" s="191"/>
      <c r="B250" s="191"/>
      <c r="C250" s="191"/>
      <c r="D250" s="191"/>
      <c r="E250" s="191"/>
      <c r="F250" s="191"/>
      <c r="G250" s="2048"/>
      <c r="H250" s="2048"/>
      <c r="I250" s="2048"/>
      <c r="J250" s="2048"/>
      <c r="K250" s="2048"/>
      <c r="L250" s="2103"/>
      <c r="M250" s="2048"/>
      <c r="N250" s="2048"/>
      <c r="O250" s="2048"/>
      <c r="P250" s="191"/>
      <c r="Q250" s="191"/>
      <c r="R250" s="191"/>
      <c r="S250" s="191"/>
      <c r="T250" s="191"/>
      <c r="U250" s="191"/>
      <c r="V250" s="191"/>
      <c r="W250" s="191"/>
    </row>
    <row r="251">
      <c r="A251" s="191"/>
      <c r="B251" s="191"/>
      <c r="C251" s="191"/>
      <c r="D251" s="191"/>
      <c r="E251" s="191"/>
      <c r="F251" s="191"/>
      <c r="G251" s="2048"/>
      <c r="H251" s="2048"/>
      <c r="I251" s="2048"/>
      <c r="J251" s="2048"/>
      <c r="K251" s="2048"/>
      <c r="L251" s="2103"/>
      <c r="M251" s="2048"/>
      <c r="N251" s="2048"/>
      <c r="O251" s="2048"/>
      <c r="P251" s="191"/>
      <c r="Q251" s="191"/>
      <c r="R251" s="191"/>
      <c r="S251" s="191"/>
      <c r="T251" s="191"/>
      <c r="U251" s="191"/>
      <c r="V251" s="191"/>
      <c r="W251" s="191"/>
    </row>
    <row r="252">
      <c r="A252" s="191"/>
      <c r="B252" s="191"/>
      <c r="C252" s="191"/>
      <c r="D252" s="191"/>
      <c r="E252" s="191"/>
      <c r="F252" s="191"/>
      <c r="G252" s="2048"/>
      <c r="H252" s="2048"/>
      <c r="I252" s="2048"/>
      <c r="J252" s="2048"/>
      <c r="K252" s="2048"/>
      <c r="L252" s="2103"/>
      <c r="M252" s="2048"/>
      <c r="N252" s="2048"/>
      <c r="O252" s="2048"/>
      <c r="P252" s="191"/>
      <c r="Q252" s="191"/>
      <c r="R252" s="191"/>
      <c r="S252" s="191"/>
      <c r="T252" s="191"/>
      <c r="U252" s="191"/>
      <c r="V252" s="191"/>
      <c r="W252" s="191"/>
    </row>
    <row r="253">
      <c r="A253" s="191"/>
      <c r="B253" s="191"/>
      <c r="C253" s="191"/>
      <c r="D253" s="191"/>
      <c r="E253" s="191"/>
      <c r="F253" s="191"/>
      <c r="G253" s="2048"/>
      <c r="H253" s="2048"/>
      <c r="I253" s="2048"/>
      <c r="J253" s="2048"/>
      <c r="K253" s="2048"/>
      <c r="L253" s="2103"/>
      <c r="M253" s="2048"/>
      <c r="N253" s="2048"/>
      <c r="O253" s="2048"/>
      <c r="P253" s="191"/>
      <c r="Q253" s="191"/>
      <c r="R253" s="191"/>
      <c r="S253" s="191"/>
      <c r="T253" s="191"/>
      <c r="U253" s="191"/>
      <c r="V253" s="191"/>
      <c r="W253" s="191"/>
    </row>
    <row r="254">
      <c r="A254" s="191"/>
      <c r="B254" s="191"/>
      <c r="C254" s="191"/>
      <c r="D254" s="191"/>
      <c r="E254" s="191"/>
      <c r="F254" s="191"/>
      <c r="G254" s="2048"/>
      <c r="H254" s="2048"/>
      <c r="I254" s="2048"/>
      <c r="J254" s="2048"/>
      <c r="K254" s="2048"/>
      <c r="L254" s="2103"/>
      <c r="M254" s="2048"/>
      <c r="N254" s="2048"/>
      <c r="O254" s="2048"/>
      <c r="P254" s="191"/>
      <c r="Q254" s="191"/>
      <c r="R254" s="191"/>
      <c r="S254" s="191"/>
      <c r="T254" s="191"/>
      <c r="U254" s="191"/>
      <c r="V254" s="191"/>
      <c r="W254" s="191"/>
    </row>
    <row r="255">
      <c r="A255" s="191"/>
      <c r="B255" s="191"/>
      <c r="C255" s="191"/>
      <c r="D255" s="191"/>
      <c r="E255" s="191"/>
      <c r="F255" s="191"/>
      <c r="G255" s="2048"/>
      <c r="H255" s="2048"/>
      <c r="I255" s="2048"/>
      <c r="J255" s="2048"/>
      <c r="K255" s="2048"/>
      <c r="L255" s="2103"/>
      <c r="M255" s="2048"/>
      <c r="N255" s="2048"/>
      <c r="O255" s="2048"/>
      <c r="P255" s="191"/>
      <c r="Q255" s="191"/>
      <c r="R255" s="191"/>
      <c r="S255" s="191"/>
      <c r="T255" s="191"/>
      <c r="U255" s="191"/>
      <c r="V255" s="191"/>
      <c r="W255" s="191"/>
    </row>
    <row r="256">
      <c r="A256" s="191"/>
      <c r="B256" s="191"/>
      <c r="C256" s="191"/>
      <c r="D256" s="191"/>
      <c r="E256" s="191"/>
      <c r="F256" s="191"/>
      <c r="G256" s="2048"/>
      <c r="H256" s="2048"/>
      <c r="I256" s="2048"/>
      <c r="J256" s="2048"/>
      <c r="K256" s="2048"/>
      <c r="L256" s="2103"/>
      <c r="M256" s="2048"/>
      <c r="N256" s="2048"/>
      <c r="O256" s="2048"/>
      <c r="P256" s="191"/>
      <c r="Q256" s="191"/>
      <c r="R256" s="191"/>
      <c r="S256" s="191"/>
      <c r="T256" s="191"/>
      <c r="U256" s="191"/>
      <c r="V256" s="191"/>
      <c r="W256" s="191"/>
    </row>
    <row r="257">
      <c r="A257" s="191"/>
      <c r="B257" s="191"/>
      <c r="C257" s="191"/>
      <c r="D257" s="191"/>
      <c r="E257" s="191"/>
      <c r="F257" s="191"/>
      <c r="G257" s="2048"/>
      <c r="H257" s="2048"/>
      <c r="I257" s="2048"/>
      <c r="J257" s="2048"/>
      <c r="K257" s="2048"/>
      <c r="L257" s="2103"/>
      <c r="M257" s="2048"/>
      <c r="N257" s="2048"/>
      <c r="O257" s="2048"/>
      <c r="P257" s="191"/>
      <c r="Q257" s="191"/>
      <c r="R257" s="191"/>
      <c r="S257" s="191"/>
      <c r="T257" s="191"/>
      <c r="U257" s="191"/>
      <c r="V257" s="191"/>
      <c r="W257" s="191"/>
    </row>
    <row r="258">
      <c r="A258" s="191"/>
      <c r="B258" s="191"/>
      <c r="C258" s="191"/>
      <c r="D258" s="191"/>
      <c r="E258" s="191"/>
      <c r="F258" s="191"/>
      <c r="G258" s="2048"/>
      <c r="H258" s="2048"/>
      <c r="I258" s="2048"/>
      <c r="J258" s="2048"/>
      <c r="K258" s="2048"/>
      <c r="L258" s="2103"/>
      <c r="M258" s="2048"/>
      <c r="N258" s="2048"/>
      <c r="O258" s="2048"/>
      <c r="P258" s="191"/>
      <c r="Q258" s="191"/>
      <c r="R258" s="191"/>
      <c r="S258" s="191"/>
      <c r="T258" s="191"/>
      <c r="U258" s="191"/>
      <c r="V258" s="191"/>
      <c r="W258" s="191"/>
    </row>
    <row r="259">
      <c r="A259" s="191"/>
      <c r="B259" s="191"/>
      <c r="C259" s="191"/>
      <c r="D259" s="191"/>
      <c r="E259" s="191"/>
      <c r="F259" s="191"/>
      <c r="G259" s="2048"/>
      <c r="H259" s="2048"/>
      <c r="I259" s="2048"/>
      <c r="J259" s="2048"/>
      <c r="K259" s="2048"/>
      <c r="L259" s="2103"/>
      <c r="M259" s="2048"/>
      <c r="N259" s="2048"/>
      <c r="O259" s="2048"/>
      <c r="P259" s="191"/>
      <c r="Q259" s="191"/>
      <c r="R259" s="191"/>
      <c r="S259" s="191"/>
      <c r="T259" s="191"/>
      <c r="U259" s="191"/>
      <c r="V259" s="191"/>
      <c r="W259" s="191"/>
    </row>
    <row r="260">
      <c r="A260" s="191"/>
      <c r="B260" s="191"/>
      <c r="C260" s="191"/>
      <c r="D260" s="191"/>
      <c r="E260" s="191"/>
      <c r="F260" s="191"/>
      <c r="G260" s="2048"/>
      <c r="H260" s="2048"/>
      <c r="I260" s="2048"/>
      <c r="J260" s="2048"/>
      <c r="K260" s="2048"/>
      <c r="L260" s="2103"/>
      <c r="M260" s="2048"/>
      <c r="N260" s="2048"/>
      <c r="O260" s="2048"/>
      <c r="P260" s="191"/>
      <c r="Q260" s="191"/>
      <c r="R260" s="191"/>
      <c r="S260" s="191"/>
      <c r="T260" s="191"/>
      <c r="U260" s="191"/>
      <c r="V260" s="191"/>
      <c r="W260" s="191"/>
    </row>
    <row r="261">
      <c r="A261" s="191"/>
      <c r="B261" s="191"/>
      <c r="C261" s="191"/>
      <c r="D261" s="191"/>
      <c r="E261" s="191"/>
      <c r="F261" s="191"/>
      <c r="G261" s="2048"/>
      <c r="H261" s="2048"/>
      <c r="I261" s="2048"/>
      <c r="J261" s="2048"/>
      <c r="K261" s="2048"/>
      <c r="L261" s="2103"/>
      <c r="M261" s="2048"/>
      <c r="N261" s="2048"/>
      <c r="O261" s="2048"/>
      <c r="P261" s="191"/>
      <c r="Q261" s="191"/>
      <c r="R261" s="191"/>
      <c r="S261" s="191"/>
      <c r="T261" s="191"/>
      <c r="U261" s="191"/>
      <c r="V261" s="191"/>
      <c r="W261" s="191"/>
    </row>
    <row r="262">
      <c r="A262" s="191"/>
      <c r="B262" s="191"/>
      <c r="C262" s="191"/>
      <c r="D262" s="191"/>
      <c r="E262" s="191"/>
      <c r="F262" s="191"/>
      <c r="G262" s="2048"/>
      <c r="H262" s="2048"/>
      <c r="I262" s="2048"/>
      <c r="J262" s="2048"/>
      <c r="K262" s="2048"/>
      <c r="L262" s="2103"/>
      <c r="M262" s="2048"/>
      <c r="N262" s="2048"/>
      <c r="O262" s="2048"/>
      <c r="P262" s="191"/>
      <c r="Q262" s="191"/>
      <c r="R262" s="191"/>
      <c r="S262" s="191"/>
      <c r="T262" s="191"/>
      <c r="U262" s="191"/>
      <c r="V262" s="191"/>
      <c r="W262" s="191"/>
    </row>
    <row r="263">
      <c r="A263" s="191"/>
      <c r="B263" s="191"/>
      <c r="C263" s="191"/>
      <c r="D263" s="191"/>
      <c r="E263" s="191"/>
      <c r="F263" s="191"/>
      <c r="G263" s="2048"/>
      <c r="H263" s="2048"/>
      <c r="I263" s="2048"/>
      <c r="J263" s="2048"/>
      <c r="K263" s="2048"/>
      <c r="L263" s="2103"/>
      <c r="M263" s="2048"/>
      <c r="N263" s="2048"/>
      <c r="O263" s="2048"/>
      <c r="P263" s="191"/>
      <c r="Q263" s="191"/>
      <c r="R263" s="191"/>
      <c r="S263" s="191"/>
      <c r="T263" s="191"/>
      <c r="U263" s="191"/>
      <c r="V263" s="191"/>
      <c r="W263" s="191"/>
    </row>
    <row r="264">
      <c r="A264" s="191"/>
      <c r="B264" s="191"/>
      <c r="C264" s="191"/>
      <c r="D264" s="191"/>
      <c r="E264" s="191"/>
      <c r="F264" s="191"/>
      <c r="G264" s="2048"/>
      <c r="H264" s="2048"/>
      <c r="I264" s="2048"/>
      <c r="J264" s="2048"/>
      <c r="K264" s="2048"/>
      <c r="L264" s="2103"/>
      <c r="M264" s="2048"/>
      <c r="N264" s="2048"/>
      <c r="O264" s="2048"/>
      <c r="P264" s="191"/>
      <c r="Q264" s="191"/>
      <c r="R264" s="191"/>
      <c r="S264" s="191"/>
      <c r="T264" s="191"/>
      <c r="U264" s="191"/>
      <c r="V264" s="191"/>
      <c r="W264" s="191"/>
    </row>
    <row r="265">
      <c r="A265" s="191"/>
      <c r="B265" s="191"/>
      <c r="C265" s="191"/>
      <c r="D265" s="191"/>
      <c r="E265" s="191"/>
      <c r="F265" s="191"/>
      <c r="G265" s="2048"/>
      <c r="H265" s="2048"/>
      <c r="I265" s="2048"/>
      <c r="J265" s="2048"/>
      <c r="K265" s="2048"/>
      <c r="L265" s="2103"/>
      <c r="M265" s="2048"/>
      <c r="N265" s="2048"/>
      <c r="O265" s="2048"/>
      <c r="P265" s="191"/>
      <c r="Q265" s="191"/>
      <c r="R265" s="191"/>
      <c r="S265" s="191"/>
      <c r="T265" s="191"/>
      <c r="U265" s="191"/>
      <c r="V265" s="191"/>
      <c r="W265" s="191"/>
    </row>
    <row r="266">
      <c r="A266" s="191"/>
      <c r="B266" s="191"/>
      <c r="C266" s="191"/>
      <c r="D266" s="191"/>
      <c r="E266" s="191"/>
      <c r="F266" s="191"/>
      <c r="G266" s="2048"/>
      <c r="H266" s="2048"/>
      <c r="I266" s="2048"/>
      <c r="J266" s="2048"/>
      <c r="K266" s="2048"/>
      <c r="L266" s="2103"/>
      <c r="M266" s="2048"/>
      <c r="N266" s="2048"/>
      <c r="O266" s="2048"/>
      <c r="P266" s="191"/>
      <c r="Q266" s="191"/>
      <c r="R266" s="191"/>
      <c r="S266" s="191"/>
      <c r="T266" s="191"/>
      <c r="U266" s="191"/>
      <c r="V266" s="191"/>
      <c r="W266" s="191"/>
    </row>
    <row r="267">
      <c r="A267" s="191"/>
      <c r="B267" s="191"/>
      <c r="C267" s="191"/>
      <c r="D267" s="191"/>
      <c r="E267" s="191"/>
      <c r="F267" s="191"/>
      <c r="G267" s="2048"/>
      <c r="H267" s="2048"/>
      <c r="I267" s="2048"/>
      <c r="J267" s="2048"/>
      <c r="K267" s="2048"/>
      <c r="L267" s="2103"/>
      <c r="M267" s="2048"/>
      <c r="N267" s="2048"/>
      <c r="O267" s="2048"/>
      <c r="P267" s="191"/>
      <c r="Q267" s="191"/>
      <c r="R267" s="191"/>
      <c r="S267" s="191"/>
      <c r="T267" s="191"/>
      <c r="U267" s="191"/>
      <c r="V267" s="191"/>
      <c r="W267" s="191"/>
    </row>
    <row r="268">
      <c r="A268" s="191"/>
      <c r="B268" s="191"/>
      <c r="C268" s="191"/>
      <c r="D268" s="191"/>
      <c r="E268" s="191"/>
      <c r="F268" s="191"/>
      <c r="G268" s="2048"/>
      <c r="H268" s="2048"/>
      <c r="I268" s="2048"/>
      <c r="J268" s="2048"/>
      <c r="K268" s="2048"/>
      <c r="L268" s="2103"/>
      <c r="M268" s="2048"/>
      <c r="N268" s="2048"/>
      <c r="O268" s="2048"/>
      <c r="P268" s="191"/>
      <c r="Q268" s="191"/>
      <c r="R268" s="191"/>
      <c r="S268" s="191"/>
      <c r="T268" s="191"/>
      <c r="U268" s="191"/>
      <c r="V268" s="191"/>
      <c r="W268" s="191"/>
    </row>
    <row r="269">
      <c r="A269" s="191"/>
      <c r="B269" s="191"/>
      <c r="C269" s="191"/>
      <c r="D269" s="191"/>
      <c r="E269" s="191"/>
      <c r="F269" s="191"/>
      <c r="G269" s="2048"/>
      <c r="H269" s="2048"/>
      <c r="I269" s="2048"/>
      <c r="J269" s="2048"/>
      <c r="K269" s="2048"/>
      <c r="L269" s="2103"/>
      <c r="M269" s="2048"/>
      <c r="N269" s="2048"/>
      <c r="O269" s="2048"/>
      <c r="P269" s="191"/>
      <c r="Q269" s="191"/>
      <c r="R269" s="191"/>
      <c r="S269" s="191"/>
      <c r="T269" s="191"/>
      <c r="U269" s="191"/>
      <c r="V269" s="191"/>
      <c r="W269" s="191"/>
    </row>
    <row r="270">
      <c r="A270" s="191"/>
      <c r="B270" s="191"/>
      <c r="C270" s="191"/>
      <c r="D270" s="191"/>
      <c r="E270" s="191"/>
      <c r="F270" s="191"/>
      <c r="G270" s="2048"/>
      <c r="H270" s="2048"/>
      <c r="I270" s="2048"/>
      <c r="J270" s="2048"/>
      <c r="K270" s="2048"/>
      <c r="L270" s="2103"/>
      <c r="M270" s="2048"/>
      <c r="N270" s="2048"/>
      <c r="O270" s="2048"/>
      <c r="P270" s="191"/>
      <c r="Q270" s="191"/>
      <c r="R270" s="191"/>
      <c r="S270" s="191"/>
      <c r="T270" s="191"/>
      <c r="U270" s="191"/>
      <c r="V270" s="191"/>
      <c r="W270" s="191"/>
    </row>
    <row r="271">
      <c r="A271" s="191"/>
      <c r="B271" s="191"/>
      <c r="C271" s="191"/>
      <c r="D271" s="191"/>
      <c r="E271" s="191"/>
      <c r="F271" s="191"/>
      <c r="G271" s="2048"/>
      <c r="H271" s="2048"/>
      <c r="I271" s="2048"/>
      <c r="J271" s="2048"/>
      <c r="K271" s="2048"/>
      <c r="L271" s="2103"/>
      <c r="M271" s="2048"/>
      <c r="N271" s="2048"/>
      <c r="O271" s="2048"/>
      <c r="P271" s="191"/>
      <c r="Q271" s="191"/>
      <c r="R271" s="191"/>
      <c r="S271" s="191"/>
      <c r="T271" s="191"/>
      <c r="U271" s="191"/>
      <c r="V271" s="191"/>
      <c r="W271" s="191"/>
    </row>
    <row r="272">
      <c r="A272" s="191"/>
      <c r="B272" s="191"/>
      <c r="C272" s="191"/>
      <c r="D272" s="191"/>
      <c r="E272" s="191"/>
      <c r="F272" s="191"/>
      <c r="G272" s="2048"/>
      <c r="H272" s="2048"/>
      <c r="I272" s="2048"/>
      <c r="J272" s="2048"/>
      <c r="K272" s="2048"/>
      <c r="L272" s="2103"/>
      <c r="M272" s="2048"/>
      <c r="N272" s="2048"/>
      <c r="O272" s="2048"/>
      <c r="P272" s="191"/>
      <c r="Q272" s="191"/>
      <c r="R272" s="191"/>
      <c r="S272" s="191"/>
      <c r="T272" s="191"/>
      <c r="U272" s="191"/>
      <c r="V272" s="191"/>
      <c r="W272" s="191"/>
    </row>
    <row r="273">
      <c r="A273" s="191"/>
      <c r="B273" s="191"/>
      <c r="C273" s="191"/>
      <c r="D273" s="191"/>
      <c r="E273" s="191"/>
      <c r="F273" s="191"/>
      <c r="G273" s="2048"/>
      <c r="H273" s="2048"/>
      <c r="I273" s="2048"/>
      <c r="J273" s="2048"/>
      <c r="K273" s="2048"/>
      <c r="L273" s="2103"/>
      <c r="M273" s="2048"/>
      <c r="N273" s="2048"/>
      <c r="O273" s="2048"/>
      <c r="P273" s="191"/>
      <c r="Q273" s="191"/>
      <c r="R273" s="191"/>
      <c r="S273" s="191"/>
      <c r="T273" s="191"/>
      <c r="U273" s="191"/>
      <c r="V273" s="191"/>
      <c r="W273" s="191"/>
    </row>
    <row r="274">
      <c r="A274" s="191"/>
      <c r="B274" s="191"/>
      <c r="C274" s="191"/>
      <c r="D274" s="191"/>
      <c r="E274" s="191"/>
      <c r="F274" s="191"/>
      <c r="G274" s="2048"/>
      <c r="H274" s="2048"/>
      <c r="I274" s="2048"/>
      <c r="J274" s="2048"/>
      <c r="K274" s="2048"/>
      <c r="L274" s="2103"/>
      <c r="M274" s="2048"/>
      <c r="N274" s="2048"/>
      <c r="O274" s="2048"/>
      <c r="P274" s="191"/>
      <c r="Q274" s="191"/>
      <c r="R274" s="191"/>
      <c r="S274" s="191"/>
      <c r="T274" s="191"/>
      <c r="U274" s="191"/>
      <c r="V274" s="191"/>
      <c r="W274" s="191"/>
    </row>
    <row r="275">
      <c r="A275" s="191"/>
      <c r="B275" s="191"/>
      <c r="C275" s="191"/>
      <c r="D275" s="191"/>
      <c r="E275" s="191"/>
      <c r="F275" s="191"/>
      <c r="G275" s="2048"/>
      <c r="H275" s="2048"/>
      <c r="I275" s="2048"/>
      <c r="J275" s="2048"/>
      <c r="K275" s="2048"/>
      <c r="L275" s="2103"/>
      <c r="M275" s="2048"/>
      <c r="N275" s="2048"/>
      <c r="O275" s="2048"/>
      <c r="P275" s="191"/>
      <c r="Q275" s="191"/>
      <c r="R275" s="191"/>
      <c r="S275" s="191"/>
      <c r="T275" s="191"/>
      <c r="U275" s="191"/>
      <c r="V275" s="191"/>
      <c r="W275" s="191"/>
    </row>
    <row r="276">
      <c r="A276" s="191"/>
      <c r="B276" s="191"/>
      <c r="C276" s="191"/>
      <c r="D276" s="191"/>
      <c r="E276" s="191"/>
      <c r="F276" s="191"/>
      <c r="G276" s="2048"/>
      <c r="H276" s="2048"/>
      <c r="I276" s="2048"/>
      <c r="J276" s="2048"/>
      <c r="K276" s="2048"/>
      <c r="L276" s="2103"/>
      <c r="M276" s="2048"/>
      <c r="N276" s="2048"/>
      <c r="O276" s="2048"/>
      <c r="P276" s="191"/>
      <c r="Q276" s="191"/>
      <c r="R276" s="191"/>
      <c r="S276" s="191"/>
      <c r="T276" s="191"/>
      <c r="U276" s="191"/>
      <c r="V276" s="191"/>
      <c r="W276" s="191"/>
    </row>
    <row r="277">
      <c r="A277" s="191"/>
      <c r="B277" s="191"/>
      <c r="C277" s="191"/>
      <c r="D277" s="191"/>
      <c r="E277" s="191"/>
      <c r="F277" s="191"/>
      <c r="G277" s="2048"/>
      <c r="H277" s="2048"/>
      <c r="I277" s="2048"/>
      <c r="J277" s="2048"/>
      <c r="K277" s="2048"/>
      <c r="L277" s="2103"/>
      <c r="M277" s="2048"/>
      <c r="N277" s="2048"/>
      <c r="O277" s="2048"/>
      <c r="P277" s="191"/>
      <c r="Q277" s="191"/>
      <c r="R277" s="191"/>
      <c r="S277" s="191"/>
      <c r="T277" s="191"/>
      <c r="U277" s="191"/>
      <c r="V277" s="191"/>
      <c r="W277" s="191"/>
    </row>
    <row r="278">
      <c r="A278" s="191"/>
      <c r="B278" s="191"/>
      <c r="C278" s="191"/>
      <c r="D278" s="191"/>
      <c r="E278" s="191"/>
      <c r="F278" s="191"/>
      <c r="G278" s="2048"/>
      <c r="H278" s="2048"/>
      <c r="I278" s="2048"/>
      <c r="J278" s="2048"/>
      <c r="K278" s="2048"/>
      <c r="L278" s="2103"/>
      <c r="M278" s="2048"/>
      <c r="N278" s="2048"/>
      <c r="O278" s="2048"/>
      <c r="P278" s="191"/>
      <c r="Q278" s="191"/>
      <c r="R278" s="191"/>
      <c r="S278" s="191"/>
      <c r="T278" s="191"/>
      <c r="U278" s="191"/>
      <c r="V278" s="191"/>
      <c r="W278" s="191"/>
    </row>
    <row r="279">
      <c r="A279" s="191"/>
      <c r="B279" s="191"/>
      <c r="C279" s="191"/>
      <c r="D279" s="191"/>
      <c r="E279" s="191"/>
      <c r="F279" s="191"/>
      <c r="G279" s="2048"/>
      <c r="H279" s="2048"/>
      <c r="I279" s="2048"/>
      <c r="J279" s="2048"/>
      <c r="K279" s="2048"/>
      <c r="L279" s="2103"/>
      <c r="M279" s="2048"/>
      <c r="N279" s="2048"/>
      <c r="O279" s="2048"/>
      <c r="P279" s="191"/>
      <c r="Q279" s="191"/>
      <c r="R279" s="191"/>
      <c r="S279" s="191"/>
      <c r="T279" s="191"/>
      <c r="U279" s="191"/>
      <c r="V279" s="191"/>
      <c r="W279" s="191"/>
    </row>
    <row r="280">
      <c r="A280" s="191"/>
      <c r="B280" s="191"/>
      <c r="C280" s="191"/>
      <c r="D280" s="191"/>
      <c r="E280" s="191"/>
      <c r="F280" s="191"/>
      <c r="G280" s="2048"/>
      <c r="H280" s="2048"/>
      <c r="I280" s="2048"/>
      <c r="J280" s="2048"/>
      <c r="K280" s="2048"/>
      <c r="L280" s="2103"/>
      <c r="M280" s="2048"/>
      <c r="N280" s="2048"/>
      <c r="O280" s="2048"/>
      <c r="P280" s="191"/>
      <c r="Q280" s="191"/>
      <c r="R280" s="191"/>
      <c r="S280" s="191"/>
      <c r="T280" s="191"/>
      <c r="U280" s="191"/>
      <c r="V280" s="191"/>
      <c r="W280" s="191"/>
    </row>
    <row r="281">
      <c r="A281" s="191"/>
      <c r="B281" s="191"/>
      <c r="C281" s="191"/>
      <c r="D281" s="191"/>
      <c r="E281" s="191"/>
      <c r="F281" s="191"/>
      <c r="G281" s="2048"/>
      <c r="H281" s="2048"/>
      <c r="I281" s="2048"/>
      <c r="J281" s="2048"/>
      <c r="K281" s="2048"/>
      <c r="L281" s="2103"/>
      <c r="M281" s="2048"/>
      <c r="N281" s="2048"/>
      <c r="O281" s="2048"/>
      <c r="P281" s="191"/>
      <c r="Q281" s="191"/>
      <c r="R281" s="191"/>
      <c r="S281" s="191"/>
      <c r="T281" s="191"/>
      <c r="U281" s="191"/>
      <c r="V281" s="191"/>
      <c r="W281" s="191"/>
    </row>
    <row r="282">
      <c r="A282" s="191"/>
      <c r="B282" s="191"/>
      <c r="C282" s="191"/>
      <c r="D282" s="191"/>
      <c r="E282" s="191"/>
      <c r="F282" s="191"/>
      <c r="G282" s="2048"/>
      <c r="H282" s="2048"/>
      <c r="I282" s="2048"/>
      <c r="J282" s="2048"/>
      <c r="K282" s="2048"/>
      <c r="L282" s="2103"/>
      <c r="M282" s="2048"/>
      <c r="N282" s="2048"/>
      <c r="O282" s="2048"/>
      <c r="P282" s="191"/>
      <c r="Q282" s="191"/>
      <c r="R282" s="191"/>
      <c r="S282" s="191"/>
      <c r="T282" s="191"/>
      <c r="U282" s="191"/>
      <c r="V282" s="191"/>
      <c r="W282" s="191"/>
    </row>
    <row r="283">
      <c r="A283" s="191"/>
      <c r="B283" s="191"/>
      <c r="C283" s="191"/>
      <c r="D283" s="191"/>
      <c r="E283" s="191"/>
      <c r="F283" s="191"/>
      <c r="G283" s="2048"/>
      <c r="H283" s="2048"/>
      <c r="I283" s="2048"/>
      <c r="J283" s="2048"/>
      <c r="K283" s="2048"/>
      <c r="L283" s="2103"/>
      <c r="M283" s="2048"/>
      <c r="N283" s="2048"/>
      <c r="O283" s="2048"/>
      <c r="P283" s="191"/>
      <c r="Q283" s="191"/>
      <c r="R283" s="191"/>
      <c r="S283" s="191"/>
      <c r="T283" s="191"/>
      <c r="U283" s="191"/>
      <c r="V283" s="191"/>
      <c r="W283" s="191"/>
    </row>
    <row r="284">
      <c r="A284" s="191"/>
      <c r="B284" s="191"/>
      <c r="C284" s="191"/>
      <c r="D284" s="191"/>
      <c r="E284" s="191"/>
      <c r="F284" s="191"/>
      <c r="G284" s="2048"/>
      <c r="H284" s="2048"/>
      <c r="I284" s="2048"/>
      <c r="J284" s="2048"/>
      <c r="K284" s="2048"/>
      <c r="L284" s="2103"/>
      <c r="M284" s="2048"/>
      <c r="N284" s="2048"/>
      <c r="O284" s="2048"/>
      <c r="P284" s="191"/>
      <c r="Q284" s="191"/>
      <c r="R284" s="191"/>
      <c r="S284" s="191"/>
      <c r="T284" s="191"/>
      <c r="U284" s="191"/>
      <c r="V284" s="191"/>
      <c r="W284" s="191"/>
    </row>
    <row r="285">
      <c r="A285" s="191"/>
      <c r="B285" s="191"/>
      <c r="C285" s="191"/>
      <c r="D285" s="191"/>
      <c r="E285" s="191"/>
      <c r="F285" s="191"/>
      <c r="G285" s="2048"/>
      <c r="H285" s="2048"/>
      <c r="I285" s="2048"/>
      <c r="J285" s="2048"/>
      <c r="K285" s="2048"/>
      <c r="L285" s="2103"/>
      <c r="M285" s="2048"/>
      <c r="N285" s="2048"/>
      <c r="O285" s="2048"/>
      <c r="P285" s="191"/>
      <c r="Q285" s="191"/>
      <c r="R285" s="191"/>
      <c r="S285" s="191"/>
      <c r="T285" s="191"/>
      <c r="U285" s="191"/>
      <c r="V285" s="191"/>
      <c r="W285" s="191"/>
    </row>
    <row r="286">
      <c r="A286" s="191"/>
      <c r="B286" s="191"/>
      <c r="C286" s="191"/>
      <c r="D286" s="191"/>
      <c r="E286" s="191"/>
      <c r="F286" s="191"/>
      <c r="G286" s="2048"/>
      <c r="H286" s="2048"/>
      <c r="I286" s="2048"/>
      <c r="J286" s="2048"/>
      <c r="K286" s="2048"/>
      <c r="L286" s="2103"/>
      <c r="M286" s="2048"/>
      <c r="N286" s="2048"/>
      <c r="O286" s="2048"/>
      <c r="P286" s="191"/>
      <c r="Q286" s="191"/>
      <c r="R286" s="191"/>
      <c r="S286" s="191"/>
      <c r="T286" s="191"/>
      <c r="U286" s="191"/>
      <c r="V286" s="191"/>
      <c r="W286" s="191"/>
    </row>
    <row r="287">
      <c r="A287" s="191"/>
      <c r="B287" s="191"/>
      <c r="C287" s="191"/>
      <c r="D287" s="191"/>
      <c r="E287" s="191"/>
      <c r="F287" s="191"/>
      <c r="G287" s="2048"/>
      <c r="H287" s="2048"/>
      <c r="I287" s="2048"/>
      <c r="J287" s="2048"/>
      <c r="K287" s="2048"/>
      <c r="L287" s="2103"/>
      <c r="M287" s="2048"/>
      <c r="N287" s="2048"/>
      <c r="O287" s="2048"/>
      <c r="P287" s="191"/>
      <c r="Q287" s="191"/>
      <c r="R287" s="191"/>
      <c r="S287" s="191"/>
      <c r="T287" s="191"/>
      <c r="U287" s="191"/>
      <c r="V287" s="191"/>
      <c r="W287" s="191"/>
    </row>
    <row r="288">
      <c r="A288" s="191"/>
      <c r="B288" s="191"/>
      <c r="C288" s="191"/>
      <c r="D288" s="191"/>
      <c r="E288" s="191"/>
      <c r="F288" s="191"/>
      <c r="G288" s="2048"/>
      <c r="H288" s="2048"/>
      <c r="I288" s="2048"/>
      <c r="J288" s="2048"/>
      <c r="K288" s="2048"/>
      <c r="L288" s="2103"/>
      <c r="M288" s="2048"/>
      <c r="N288" s="2048"/>
      <c r="O288" s="2048"/>
      <c r="P288" s="191"/>
      <c r="Q288" s="191"/>
      <c r="R288" s="191"/>
      <c r="S288" s="191"/>
      <c r="T288" s="191"/>
      <c r="U288" s="191"/>
      <c r="V288" s="191"/>
      <c r="W288" s="191"/>
    </row>
    <row r="289">
      <c r="A289" s="191"/>
      <c r="B289" s="191"/>
      <c r="C289" s="191"/>
      <c r="D289" s="191"/>
      <c r="E289" s="191"/>
      <c r="F289" s="191"/>
      <c r="G289" s="2048"/>
      <c r="H289" s="2048"/>
      <c r="I289" s="2048"/>
      <c r="J289" s="2048"/>
      <c r="K289" s="2048"/>
      <c r="L289" s="2103"/>
      <c r="M289" s="2048"/>
      <c r="N289" s="2048"/>
      <c r="O289" s="2048"/>
      <c r="P289" s="191"/>
      <c r="Q289" s="191"/>
      <c r="R289" s="191"/>
      <c r="S289" s="191"/>
      <c r="T289" s="191"/>
      <c r="U289" s="191"/>
      <c r="V289" s="191"/>
      <c r="W289" s="191"/>
    </row>
    <row r="290">
      <c r="A290" s="191"/>
      <c r="B290" s="191"/>
      <c r="C290" s="191"/>
      <c r="D290" s="191"/>
      <c r="E290" s="191"/>
      <c r="F290" s="191"/>
      <c r="G290" s="2048"/>
      <c r="H290" s="2048"/>
      <c r="I290" s="2048"/>
      <c r="J290" s="2048"/>
      <c r="K290" s="2048"/>
      <c r="L290" s="2103"/>
      <c r="M290" s="2048"/>
      <c r="N290" s="2048"/>
      <c r="O290" s="2048"/>
      <c r="P290" s="191"/>
      <c r="Q290" s="191"/>
      <c r="R290" s="191"/>
      <c r="S290" s="191"/>
      <c r="T290" s="191"/>
      <c r="U290" s="191"/>
      <c r="V290" s="191"/>
      <c r="W290" s="191"/>
    </row>
    <row r="291">
      <c r="A291" s="191"/>
      <c r="B291" s="191"/>
      <c r="C291" s="191"/>
      <c r="D291" s="191"/>
      <c r="E291" s="191"/>
      <c r="F291" s="191"/>
      <c r="G291" s="2048"/>
      <c r="H291" s="2048"/>
      <c r="I291" s="2048"/>
      <c r="J291" s="2048"/>
      <c r="K291" s="2048"/>
      <c r="L291" s="2103"/>
      <c r="M291" s="2048"/>
      <c r="N291" s="2048"/>
      <c r="O291" s="2048"/>
      <c r="P291" s="191"/>
      <c r="Q291" s="191"/>
      <c r="R291" s="191"/>
      <c r="S291" s="191"/>
      <c r="T291" s="191"/>
      <c r="U291" s="191"/>
      <c r="V291" s="191"/>
      <c r="W291" s="191"/>
    </row>
    <row r="292">
      <c r="A292" s="191"/>
      <c r="B292" s="191"/>
      <c r="C292" s="191"/>
      <c r="D292" s="191"/>
      <c r="E292" s="191"/>
      <c r="F292" s="191"/>
      <c r="G292" s="2048"/>
      <c r="H292" s="2048"/>
      <c r="I292" s="2048"/>
      <c r="J292" s="2048"/>
      <c r="K292" s="2048"/>
      <c r="L292" s="2103"/>
      <c r="M292" s="2048"/>
      <c r="N292" s="2048"/>
      <c r="O292" s="2048"/>
      <c r="P292" s="191"/>
      <c r="Q292" s="191"/>
      <c r="R292" s="191"/>
      <c r="S292" s="191"/>
      <c r="T292" s="191"/>
      <c r="U292" s="191"/>
      <c r="V292" s="191"/>
      <c r="W292" s="191"/>
    </row>
    <row r="293">
      <c r="A293" s="191"/>
      <c r="B293" s="191"/>
      <c r="C293" s="191"/>
      <c r="D293" s="191"/>
      <c r="E293" s="191"/>
      <c r="F293" s="191"/>
      <c r="G293" s="2048"/>
      <c r="H293" s="2048"/>
      <c r="I293" s="2048"/>
      <c r="J293" s="2048"/>
      <c r="K293" s="2048"/>
      <c r="L293" s="2103"/>
      <c r="M293" s="2048"/>
      <c r="N293" s="2048"/>
      <c r="O293" s="2048"/>
      <c r="P293" s="191"/>
      <c r="Q293" s="191"/>
      <c r="R293" s="191"/>
      <c r="S293" s="191"/>
      <c r="T293" s="191"/>
      <c r="U293" s="191"/>
      <c r="V293" s="191"/>
      <c r="W293" s="191"/>
    </row>
    <row r="294">
      <c r="A294" s="191"/>
      <c r="B294" s="191"/>
      <c r="C294" s="191"/>
      <c r="D294" s="191"/>
      <c r="E294" s="191"/>
      <c r="F294" s="191"/>
      <c r="G294" s="2048"/>
      <c r="H294" s="2048"/>
      <c r="I294" s="2048"/>
      <c r="J294" s="2048"/>
      <c r="K294" s="2048"/>
      <c r="L294" s="2103"/>
      <c r="M294" s="2048"/>
      <c r="N294" s="2048"/>
      <c r="O294" s="2048"/>
      <c r="P294" s="191"/>
      <c r="Q294" s="191"/>
      <c r="R294" s="191"/>
      <c r="S294" s="191"/>
      <c r="T294" s="191"/>
      <c r="U294" s="191"/>
      <c r="V294" s="191"/>
      <c r="W294" s="191"/>
    </row>
    <row r="295">
      <c r="A295" s="191"/>
      <c r="B295" s="191"/>
      <c r="C295" s="191"/>
      <c r="D295" s="191"/>
      <c r="E295" s="191"/>
      <c r="F295" s="191"/>
      <c r="G295" s="2048"/>
      <c r="H295" s="2048"/>
      <c r="I295" s="2048"/>
      <c r="J295" s="2048"/>
      <c r="K295" s="2048"/>
      <c r="L295" s="2103"/>
      <c r="M295" s="2048"/>
      <c r="N295" s="2048"/>
      <c r="O295" s="2048"/>
      <c r="P295" s="191"/>
      <c r="Q295" s="191"/>
      <c r="R295" s="191"/>
      <c r="S295" s="191"/>
      <c r="T295" s="191"/>
      <c r="U295" s="191"/>
      <c r="V295" s="191"/>
      <c r="W295" s="191"/>
    </row>
    <row r="296">
      <c r="A296" s="191"/>
      <c r="B296" s="191"/>
      <c r="C296" s="191"/>
      <c r="D296" s="191"/>
      <c r="E296" s="191"/>
      <c r="F296" s="191"/>
      <c r="G296" s="2048"/>
      <c r="H296" s="2048"/>
      <c r="I296" s="2048"/>
      <c r="J296" s="2048"/>
      <c r="K296" s="2048"/>
      <c r="L296" s="2103"/>
      <c r="M296" s="2048"/>
      <c r="N296" s="2048"/>
      <c r="O296" s="2048"/>
      <c r="P296" s="191"/>
      <c r="Q296" s="191"/>
      <c r="R296" s="191"/>
      <c r="S296" s="191"/>
      <c r="T296" s="191"/>
      <c r="U296" s="191"/>
      <c r="V296" s="191"/>
      <c r="W296" s="191"/>
    </row>
    <row r="297">
      <c r="A297" s="191"/>
      <c r="B297" s="191"/>
      <c r="C297" s="191"/>
      <c r="D297" s="191"/>
      <c r="E297" s="191"/>
      <c r="F297" s="191"/>
      <c r="G297" s="2048"/>
      <c r="H297" s="2048"/>
      <c r="I297" s="2048"/>
      <c r="J297" s="2048"/>
      <c r="K297" s="2048"/>
      <c r="L297" s="2103"/>
      <c r="M297" s="2048"/>
      <c r="N297" s="2048"/>
      <c r="O297" s="2048"/>
      <c r="P297" s="191"/>
      <c r="Q297" s="191"/>
      <c r="R297" s="191"/>
      <c r="S297" s="191"/>
      <c r="T297" s="191"/>
      <c r="U297" s="191"/>
      <c r="V297" s="191"/>
      <c r="W297" s="191"/>
    </row>
    <row r="298">
      <c r="A298" s="191"/>
      <c r="B298" s="191"/>
      <c r="C298" s="191"/>
      <c r="D298" s="191"/>
      <c r="E298" s="191"/>
      <c r="F298" s="191"/>
      <c r="G298" s="2048"/>
      <c r="H298" s="2048"/>
      <c r="I298" s="2048"/>
      <c r="J298" s="2048"/>
      <c r="K298" s="2048"/>
      <c r="L298" s="2103"/>
      <c r="M298" s="2048"/>
      <c r="N298" s="2048"/>
      <c r="O298" s="2048"/>
      <c r="P298" s="191"/>
      <c r="Q298" s="191"/>
      <c r="R298" s="191"/>
      <c r="S298" s="191"/>
      <c r="T298" s="191"/>
      <c r="U298" s="191"/>
      <c r="V298" s="191"/>
      <c r="W298" s="191"/>
    </row>
    <row r="299">
      <c r="A299" s="191"/>
      <c r="B299" s="191"/>
      <c r="C299" s="191"/>
      <c r="D299" s="191"/>
      <c r="E299" s="191"/>
      <c r="F299" s="191"/>
      <c r="G299" s="2048"/>
      <c r="H299" s="2048"/>
      <c r="I299" s="2048"/>
      <c r="J299" s="2048"/>
      <c r="K299" s="2048"/>
      <c r="L299" s="2103"/>
      <c r="M299" s="2048"/>
      <c r="N299" s="2048"/>
      <c r="O299" s="2048"/>
      <c r="P299" s="191"/>
      <c r="Q299" s="191"/>
      <c r="R299" s="191"/>
      <c r="S299" s="191"/>
      <c r="T299" s="191"/>
      <c r="U299" s="191"/>
      <c r="V299" s="191"/>
      <c r="W299" s="191"/>
    </row>
    <row r="300">
      <c r="A300" s="191"/>
      <c r="B300" s="191"/>
      <c r="C300" s="191"/>
      <c r="D300" s="191"/>
      <c r="E300" s="191"/>
      <c r="F300" s="191"/>
      <c r="G300" s="2048"/>
      <c r="H300" s="2048"/>
      <c r="I300" s="2048"/>
      <c r="J300" s="2048"/>
      <c r="K300" s="2048"/>
      <c r="L300" s="2103"/>
      <c r="M300" s="2048"/>
      <c r="N300" s="2048"/>
      <c r="O300" s="2048"/>
      <c r="P300" s="191"/>
      <c r="Q300" s="191"/>
      <c r="R300" s="191"/>
      <c r="S300" s="191"/>
      <c r="T300" s="191"/>
      <c r="U300" s="191"/>
      <c r="V300" s="191"/>
      <c r="W300" s="191"/>
    </row>
    <row r="301">
      <c r="A301" s="191"/>
      <c r="B301" s="191"/>
      <c r="C301" s="191"/>
      <c r="D301" s="191"/>
      <c r="E301" s="191"/>
      <c r="F301" s="191"/>
      <c r="G301" s="2048"/>
      <c r="H301" s="2048"/>
      <c r="I301" s="2048"/>
      <c r="J301" s="2048"/>
      <c r="K301" s="2048"/>
      <c r="L301" s="2103"/>
      <c r="M301" s="2048"/>
      <c r="N301" s="2048"/>
      <c r="O301" s="2048"/>
      <c r="P301" s="191"/>
      <c r="Q301" s="191"/>
      <c r="R301" s="191"/>
      <c r="S301" s="191"/>
      <c r="T301" s="191"/>
      <c r="U301" s="191"/>
      <c r="V301" s="191"/>
      <c r="W301" s="191"/>
    </row>
    <row r="302">
      <c r="A302" s="191"/>
      <c r="B302" s="191"/>
      <c r="C302" s="191"/>
      <c r="D302" s="191"/>
      <c r="E302" s="191"/>
      <c r="F302" s="191"/>
      <c r="G302" s="2048"/>
      <c r="H302" s="2048"/>
      <c r="I302" s="2048"/>
      <c r="J302" s="2048"/>
      <c r="K302" s="2048"/>
      <c r="L302" s="2103"/>
      <c r="M302" s="2048"/>
      <c r="N302" s="2048"/>
      <c r="O302" s="2048"/>
      <c r="P302" s="191"/>
      <c r="Q302" s="191"/>
      <c r="R302" s="191"/>
      <c r="S302" s="191"/>
      <c r="T302" s="191"/>
      <c r="U302" s="191"/>
      <c r="V302" s="191"/>
      <c r="W302" s="191"/>
    </row>
    <row r="303">
      <c r="A303" s="191"/>
      <c r="B303" s="191"/>
      <c r="C303" s="191"/>
      <c r="D303" s="191"/>
      <c r="E303" s="191"/>
      <c r="F303" s="191"/>
      <c r="G303" s="2048"/>
      <c r="H303" s="2048"/>
      <c r="I303" s="2048"/>
      <c r="J303" s="2048"/>
      <c r="K303" s="2048"/>
      <c r="L303" s="2103"/>
      <c r="M303" s="2048"/>
      <c r="N303" s="2048"/>
      <c r="O303" s="2048"/>
      <c r="P303" s="191"/>
      <c r="Q303" s="191"/>
      <c r="R303" s="191"/>
      <c r="S303" s="191"/>
      <c r="T303" s="191"/>
      <c r="U303" s="191"/>
      <c r="V303" s="191"/>
      <c r="W303" s="191"/>
    </row>
    <row r="304">
      <c r="A304" s="191"/>
      <c r="B304" s="191"/>
      <c r="C304" s="191"/>
      <c r="D304" s="191"/>
      <c r="E304" s="191"/>
      <c r="F304" s="191"/>
      <c r="G304" s="2048"/>
      <c r="H304" s="2048"/>
      <c r="I304" s="2048"/>
      <c r="J304" s="2048"/>
      <c r="K304" s="2048"/>
      <c r="L304" s="2103"/>
      <c r="M304" s="2048"/>
      <c r="N304" s="2048"/>
      <c r="O304" s="2048"/>
      <c r="P304" s="191"/>
      <c r="Q304" s="191"/>
      <c r="R304" s="191"/>
      <c r="S304" s="191"/>
      <c r="T304" s="191"/>
      <c r="U304" s="191"/>
      <c r="V304" s="191"/>
      <c r="W304" s="191"/>
    </row>
    <row r="305">
      <c r="A305" s="191"/>
      <c r="B305" s="191"/>
      <c r="C305" s="191"/>
      <c r="D305" s="191"/>
      <c r="E305" s="191"/>
      <c r="F305" s="191"/>
      <c r="G305" s="2048"/>
      <c r="H305" s="2048"/>
      <c r="I305" s="2048"/>
      <c r="J305" s="2048"/>
      <c r="K305" s="2048"/>
      <c r="L305" s="2103"/>
      <c r="M305" s="2048"/>
      <c r="N305" s="2048"/>
      <c r="O305" s="2048"/>
      <c r="P305" s="191"/>
      <c r="Q305" s="191"/>
      <c r="R305" s="191"/>
      <c r="S305" s="191"/>
      <c r="T305" s="191"/>
      <c r="U305" s="191"/>
      <c r="V305" s="191"/>
      <c r="W305" s="191"/>
    </row>
    <row r="306">
      <c r="A306" s="191"/>
      <c r="B306" s="191"/>
      <c r="C306" s="191"/>
      <c r="D306" s="191"/>
      <c r="E306" s="191"/>
      <c r="F306" s="191"/>
      <c r="G306" s="2048"/>
      <c r="H306" s="2048"/>
      <c r="I306" s="2048"/>
      <c r="J306" s="2048"/>
      <c r="K306" s="2048"/>
      <c r="L306" s="2103"/>
      <c r="M306" s="2048"/>
      <c r="N306" s="2048"/>
      <c r="O306" s="2048"/>
      <c r="P306" s="191"/>
      <c r="Q306" s="191"/>
      <c r="R306" s="191"/>
      <c r="S306" s="191"/>
      <c r="T306" s="191"/>
      <c r="U306" s="191"/>
      <c r="V306" s="191"/>
      <c r="W306" s="191"/>
    </row>
    <row r="307">
      <c r="A307" s="191"/>
      <c r="B307" s="191"/>
      <c r="C307" s="191"/>
      <c r="D307" s="191"/>
      <c r="E307" s="191"/>
      <c r="F307" s="191"/>
      <c r="G307" s="2048"/>
      <c r="H307" s="2048"/>
      <c r="I307" s="2048"/>
      <c r="J307" s="2048"/>
      <c r="K307" s="2048"/>
      <c r="L307" s="2103"/>
      <c r="M307" s="2048"/>
      <c r="N307" s="2048"/>
      <c r="O307" s="2048"/>
      <c r="P307" s="191"/>
      <c r="Q307" s="191"/>
      <c r="R307" s="191"/>
      <c r="S307" s="191"/>
      <c r="T307" s="191"/>
      <c r="U307" s="191"/>
      <c r="V307" s="191"/>
      <c r="W307" s="191"/>
    </row>
    <row r="308">
      <c r="A308" s="191"/>
      <c r="B308" s="191"/>
      <c r="C308" s="191"/>
      <c r="D308" s="191"/>
      <c r="E308" s="191"/>
      <c r="F308" s="191"/>
      <c r="G308" s="2048"/>
      <c r="H308" s="2048"/>
      <c r="I308" s="2048"/>
      <c r="J308" s="2048"/>
      <c r="K308" s="2048"/>
      <c r="L308" s="2103"/>
      <c r="M308" s="2048"/>
      <c r="N308" s="2048"/>
      <c r="O308" s="2048"/>
      <c r="P308" s="191"/>
      <c r="Q308" s="191"/>
      <c r="R308" s="191"/>
      <c r="S308" s="191"/>
      <c r="T308" s="191"/>
      <c r="U308" s="191"/>
      <c r="V308" s="191"/>
      <c r="W308" s="191"/>
    </row>
    <row r="309">
      <c r="A309" s="191"/>
      <c r="B309" s="191"/>
      <c r="C309" s="191"/>
      <c r="D309" s="191"/>
      <c r="E309" s="191"/>
      <c r="F309" s="191"/>
      <c r="G309" s="2048"/>
      <c r="H309" s="2048"/>
      <c r="I309" s="2048"/>
      <c r="J309" s="2048"/>
      <c r="K309" s="2048"/>
      <c r="L309" s="2103"/>
      <c r="M309" s="2048"/>
      <c r="N309" s="2048"/>
      <c r="O309" s="2048"/>
      <c r="P309" s="191"/>
      <c r="Q309" s="191"/>
      <c r="R309" s="191"/>
      <c r="S309" s="191"/>
      <c r="T309" s="191"/>
      <c r="U309" s="191"/>
      <c r="V309" s="191"/>
      <c r="W309" s="191"/>
    </row>
    <row r="310">
      <c r="A310" s="191"/>
      <c r="B310" s="191"/>
      <c r="C310" s="191"/>
      <c r="D310" s="191"/>
      <c r="E310" s="191"/>
      <c r="F310" s="191"/>
      <c r="G310" s="2048"/>
      <c r="H310" s="2048"/>
      <c r="I310" s="2048"/>
      <c r="J310" s="2048"/>
      <c r="K310" s="2048"/>
      <c r="L310" s="2103"/>
      <c r="M310" s="2048"/>
      <c r="N310" s="2048"/>
      <c r="O310" s="2048"/>
      <c r="P310" s="191"/>
      <c r="Q310" s="191"/>
      <c r="R310" s="191"/>
      <c r="S310" s="191"/>
      <c r="T310" s="191"/>
      <c r="U310" s="191"/>
      <c r="V310" s="191"/>
      <c r="W310" s="191"/>
    </row>
    <row r="311">
      <c r="A311" s="191"/>
      <c r="B311" s="191"/>
      <c r="C311" s="191"/>
      <c r="D311" s="191"/>
      <c r="E311" s="191"/>
      <c r="F311" s="191"/>
      <c r="G311" s="2048"/>
      <c r="H311" s="2048"/>
      <c r="I311" s="2048"/>
      <c r="J311" s="2048"/>
      <c r="K311" s="2048"/>
      <c r="L311" s="2103"/>
      <c r="M311" s="2048"/>
      <c r="N311" s="2048"/>
      <c r="O311" s="2048"/>
      <c r="P311" s="191"/>
      <c r="Q311" s="191"/>
      <c r="R311" s="191"/>
      <c r="S311" s="191"/>
      <c r="T311" s="191"/>
      <c r="U311" s="191"/>
      <c r="V311" s="191"/>
      <c r="W311" s="191"/>
    </row>
    <row r="312">
      <c r="A312" s="191"/>
      <c r="B312" s="191"/>
      <c r="C312" s="191"/>
      <c r="D312" s="191"/>
      <c r="E312" s="191"/>
      <c r="F312" s="191"/>
      <c r="G312" s="2048"/>
      <c r="H312" s="2048"/>
      <c r="I312" s="2048"/>
      <c r="J312" s="2048"/>
      <c r="K312" s="2048"/>
      <c r="L312" s="2103"/>
      <c r="M312" s="2048"/>
      <c r="N312" s="2048"/>
      <c r="O312" s="2048"/>
      <c r="P312" s="191"/>
      <c r="Q312" s="191"/>
      <c r="R312" s="191"/>
      <c r="S312" s="191"/>
      <c r="T312" s="191"/>
      <c r="U312" s="191"/>
      <c r="V312" s="191"/>
      <c r="W312" s="191"/>
    </row>
    <row r="313">
      <c r="A313" s="191"/>
      <c r="B313" s="191"/>
      <c r="C313" s="191"/>
      <c r="D313" s="191"/>
      <c r="E313" s="191"/>
      <c r="F313" s="191"/>
      <c r="G313" s="2048"/>
      <c r="H313" s="2048"/>
      <c r="I313" s="2048"/>
      <c r="J313" s="2048"/>
      <c r="K313" s="2048"/>
      <c r="L313" s="2103"/>
      <c r="M313" s="2048"/>
      <c r="N313" s="2048"/>
      <c r="O313" s="2048"/>
      <c r="P313" s="191"/>
      <c r="Q313" s="191"/>
      <c r="R313" s="191"/>
      <c r="S313" s="191"/>
      <c r="T313" s="191"/>
      <c r="U313" s="191"/>
      <c r="V313" s="191"/>
      <c r="W313" s="191"/>
    </row>
    <row r="314">
      <c r="A314" s="191"/>
      <c r="B314" s="191"/>
      <c r="C314" s="191"/>
      <c r="D314" s="191"/>
      <c r="E314" s="191"/>
      <c r="F314" s="191"/>
      <c r="G314" s="2048"/>
      <c r="H314" s="2048"/>
      <c r="I314" s="2048"/>
      <c r="J314" s="2048"/>
      <c r="K314" s="2048"/>
      <c r="L314" s="2103"/>
      <c r="M314" s="2048"/>
      <c r="N314" s="2048"/>
      <c r="O314" s="2048"/>
      <c r="P314" s="191"/>
      <c r="Q314" s="191"/>
      <c r="R314" s="191"/>
      <c r="S314" s="191"/>
      <c r="T314" s="191"/>
      <c r="U314" s="191"/>
      <c r="V314" s="191"/>
      <c r="W314" s="191"/>
    </row>
    <row r="315">
      <c r="A315" s="191"/>
      <c r="B315" s="191"/>
      <c r="C315" s="191"/>
      <c r="D315" s="191"/>
      <c r="E315" s="191"/>
      <c r="F315" s="191"/>
      <c r="G315" s="2048"/>
      <c r="H315" s="2048"/>
      <c r="I315" s="2048"/>
      <c r="J315" s="2048"/>
      <c r="K315" s="2048"/>
      <c r="L315" s="2103"/>
      <c r="M315" s="2048"/>
      <c r="N315" s="2048"/>
      <c r="O315" s="2048"/>
      <c r="P315" s="191"/>
      <c r="Q315" s="191"/>
      <c r="R315" s="191"/>
      <c r="S315" s="191"/>
      <c r="T315" s="191"/>
      <c r="U315" s="191"/>
      <c r="V315" s="191"/>
      <c r="W315" s="191"/>
    </row>
    <row r="316">
      <c r="A316" s="191"/>
      <c r="B316" s="191"/>
      <c r="C316" s="191"/>
      <c r="D316" s="191"/>
      <c r="E316" s="191"/>
      <c r="F316" s="191"/>
      <c r="G316" s="2048"/>
      <c r="H316" s="2048"/>
      <c r="I316" s="2048"/>
      <c r="J316" s="2048"/>
      <c r="K316" s="2048"/>
      <c r="L316" s="2103"/>
      <c r="M316" s="2048"/>
      <c r="N316" s="2048"/>
      <c r="O316" s="2048"/>
      <c r="P316" s="191"/>
      <c r="Q316" s="191"/>
      <c r="R316" s="191"/>
      <c r="S316" s="191"/>
      <c r="T316" s="191"/>
      <c r="U316" s="191"/>
      <c r="V316" s="191"/>
      <c r="W316" s="191"/>
    </row>
    <row r="317">
      <c r="A317" s="191"/>
      <c r="B317" s="191"/>
      <c r="C317" s="191"/>
      <c r="D317" s="191"/>
      <c r="E317" s="191"/>
      <c r="F317" s="191"/>
      <c r="G317" s="2048"/>
      <c r="H317" s="2048"/>
      <c r="I317" s="2048"/>
      <c r="J317" s="2048"/>
      <c r="K317" s="2048"/>
      <c r="L317" s="2103"/>
      <c r="M317" s="2048"/>
      <c r="N317" s="2048"/>
      <c r="O317" s="2048"/>
      <c r="P317" s="191"/>
      <c r="Q317" s="191"/>
      <c r="R317" s="191"/>
      <c r="S317" s="191"/>
      <c r="T317" s="191"/>
      <c r="U317" s="191"/>
      <c r="V317" s="191"/>
      <c r="W317" s="191"/>
    </row>
    <row r="318">
      <c r="A318" s="191"/>
      <c r="B318" s="191"/>
      <c r="C318" s="191"/>
      <c r="D318" s="191"/>
      <c r="E318" s="191"/>
      <c r="F318" s="191"/>
      <c r="G318" s="2048"/>
      <c r="H318" s="2048"/>
      <c r="I318" s="2048"/>
      <c r="J318" s="2048"/>
      <c r="K318" s="2048"/>
      <c r="L318" s="2103"/>
      <c r="M318" s="2048"/>
      <c r="N318" s="2048"/>
      <c r="O318" s="2048"/>
      <c r="P318" s="191"/>
      <c r="Q318" s="191"/>
      <c r="R318" s="191"/>
      <c r="S318" s="191"/>
      <c r="T318" s="191"/>
      <c r="U318" s="191"/>
      <c r="V318" s="191"/>
      <c r="W318" s="191"/>
    </row>
    <row r="319">
      <c r="A319" s="191"/>
      <c r="B319" s="191"/>
      <c r="C319" s="191"/>
      <c r="D319" s="191"/>
      <c r="E319" s="191"/>
      <c r="F319" s="191"/>
      <c r="G319" s="2048"/>
      <c r="H319" s="2048"/>
      <c r="I319" s="2048"/>
      <c r="J319" s="2048"/>
      <c r="K319" s="2048"/>
      <c r="L319" s="2103"/>
      <c r="M319" s="2048"/>
      <c r="N319" s="2048"/>
      <c r="O319" s="2048"/>
      <c r="P319" s="191"/>
      <c r="Q319" s="191"/>
      <c r="R319" s="191"/>
      <c r="S319" s="191"/>
      <c r="T319" s="191"/>
      <c r="U319" s="191"/>
      <c r="V319" s="191"/>
      <c r="W319" s="191"/>
    </row>
    <row r="320">
      <c r="A320" s="191"/>
      <c r="B320" s="191"/>
      <c r="C320" s="191"/>
      <c r="D320" s="191"/>
      <c r="E320" s="191"/>
      <c r="F320" s="191"/>
      <c r="G320" s="2048"/>
      <c r="H320" s="2048"/>
      <c r="I320" s="2048"/>
      <c r="J320" s="2048"/>
      <c r="K320" s="2048"/>
      <c r="L320" s="2103"/>
      <c r="M320" s="2048"/>
      <c r="N320" s="2048"/>
      <c r="O320" s="2048"/>
      <c r="P320" s="191"/>
      <c r="Q320" s="191"/>
      <c r="R320" s="191"/>
      <c r="S320" s="191"/>
      <c r="T320" s="191"/>
      <c r="U320" s="191"/>
      <c r="V320" s="191"/>
      <c r="W320" s="191"/>
    </row>
    <row r="321">
      <c r="A321" s="191"/>
      <c r="B321" s="191"/>
      <c r="C321" s="191"/>
      <c r="D321" s="191"/>
      <c r="E321" s="191"/>
      <c r="F321" s="191"/>
      <c r="G321" s="2048"/>
      <c r="H321" s="2048"/>
      <c r="I321" s="2048"/>
      <c r="J321" s="2048"/>
      <c r="K321" s="2048"/>
      <c r="L321" s="2103"/>
      <c r="M321" s="2048"/>
      <c r="N321" s="2048"/>
      <c r="O321" s="2048"/>
      <c r="P321" s="191"/>
      <c r="Q321" s="191"/>
      <c r="R321" s="191"/>
      <c r="S321" s="191"/>
      <c r="T321" s="191"/>
      <c r="U321" s="191"/>
      <c r="V321" s="191"/>
      <c r="W321" s="191"/>
    </row>
    <row r="322">
      <c r="A322" s="191"/>
      <c r="B322" s="191"/>
      <c r="C322" s="191"/>
      <c r="D322" s="191"/>
      <c r="E322" s="191"/>
      <c r="F322" s="191"/>
      <c r="G322" s="2048"/>
      <c r="H322" s="2048"/>
      <c r="I322" s="2048"/>
      <c r="J322" s="2048"/>
      <c r="K322" s="2048"/>
      <c r="L322" s="2103"/>
      <c r="M322" s="2048"/>
      <c r="N322" s="2048"/>
      <c r="O322" s="2048"/>
      <c r="P322" s="191"/>
      <c r="Q322" s="191"/>
      <c r="R322" s="191"/>
      <c r="S322" s="191"/>
      <c r="T322" s="191"/>
      <c r="U322" s="191"/>
      <c r="V322" s="191"/>
      <c r="W322" s="191"/>
    </row>
    <row r="323">
      <c r="A323" s="191"/>
      <c r="B323" s="191"/>
      <c r="C323" s="191"/>
      <c r="D323" s="191"/>
      <c r="E323" s="191"/>
      <c r="F323" s="191"/>
      <c r="G323" s="2048"/>
      <c r="H323" s="2048"/>
      <c r="I323" s="2048"/>
      <c r="J323" s="2048"/>
      <c r="K323" s="2048"/>
      <c r="L323" s="2103"/>
      <c r="M323" s="2048"/>
      <c r="N323" s="2048"/>
      <c r="O323" s="2048"/>
      <c r="P323" s="191"/>
      <c r="Q323" s="191"/>
      <c r="R323" s="191"/>
      <c r="S323" s="191"/>
      <c r="T323" s="191"/>
      <c r="U323" s="191"/>
      <c r="V323" s="191"/>
      <c r="W323" s="191"/>
    </row>
    <row r="324">
      <c r="A324" s="191"/>
      <c r="B324" s="191"/>
      <c r="C324" s="191"/>
      <c r="D324" s="191"/>
      <c r="E324" s="191"/>
      <c r="F324" s="191"/>
      <c r="G324" s="2048"/>
      <c r="H324" s="2048"/>
      <c r="I324" s="2048"/>
      <c r="J324" s="2048"/>
      <c r="K324" s="2048"/>
      <c r="L324" s="2103"/>
      <c r="M324" s="2048"/>
      <c r="N324" s="2048"/>
      <c r="O324" s="2048"/>
      <c r="P324" s="191"/>
      <c r="Q324" s="191"/>
      <c r="R324" s="191"/>
      <c r="S324" s="191"/>
      <c r="T324" s="191"/>
      <c r="U324" s="191"/>
      <c r="V324" s="191"/>
      <c r="W324" s="191"/>
    </row>
    <row r="325">
      <c r="A325" s="191"/>
      <c r="B325" s="191"/>
      <c r="C325" s="191"/>
      <c r="D325" s="191"/>
      <c r="E325" s="191"/>
      <c r="F325" s="191"/>
      <c r="G325" s="2048"/>
      <c r="H325" s="2048"/>
      <c r="I325" s="2048"/>
      <c r="J325" s="2048"/>
      <c r="K325" s="2048"/>
      <c r="L325" s="2103"/>
      <c r="M325" s="2048"/>
      <c r="N325" s="2048"/>
      <c r="O325" s="2048"/>
      <c r="P325" s="191"/>
      <c r="Q325" s="191"/>
      <c r="R325" s="191"/>
      <c r="S325" s="191"/>
      <c r="T325" s="191"/>
      <c r="U325" s="191"/>
      <c r="V325" s="191"/>
      <c r="W325" s="191"/>
    </row>
    <row r="326">
      <c r="A326" s="191"/>
      <c r="B326" s="191"/>
      <c r="C326" s="191"/>
      <c r="D326" s="191"/>
      <c r="E326" s="191"/>
      <c r="F326" s="191"/>
      <c r="G326" s="2048"/>
      <c r="H326" s="2048"/>
      <c r="I326" s="2048"/>
      <c r="J326" s="2048"/>
      <c r="K326" s="2048"/>
      <c r="L326" s="2103"/>
      <c r="M326" s="2048"/>
      <c r="N326" s="2048"/>
      <c r="O326" s="2048"/>
      <c r="P326" s="191"/>
      <c r="Q326" s="191"/>
      <c r="R326" s="191"/>
      <c r="S326" s="191"/>
      <c r="T326" s="191"/>
      <c r="U326" s="191"/>
      <c r="V326" s="191"/>
      <c r="W326" s="191"/>
    </row>
    <row r="327">
      <c r="A327" s="191"/>
      <c r="B327" s="191"/>
      <c r="C327" s="191"/>
      <c r="D327" s="191"/>
      <c r="E327" s="191"/>
      <c r="F327" s="191"/>
      <c r="G327" s="2048"/>
      <c r="H327" s="2048"/>
      <c r="I327" s="2048"/>
      <c r="J327" s="2048"/>
      <c r="K327" s="2048"/>
      <c r="L327" s="2103"/>
      <c r="M327" s="2048"/>
      <c r="N327" s="2048"/>
      <c r="O327" s="2048"/>
      <c r="P327" s="191"/>
      <c r="Q327" s="191"/>
      <c r="R327" s="191"/>
      <c r="S327" s="191"/>
      <c r="T327" s="191"/>
      <c r="U327" s="191"/>
      <c r="V327" s="191"/>
      <c r="W327" s="191"/>
    </row>
    <row r="328">
      <c r="A328" s="191"/>
      <c r="B328" s="191"/>
      <c r="C328" s="191"/>
      <c r="D328" s="191"/>
      <c r="E328" s="191"/>
      <c r="F328" s="191"/>
      <c r="G328" s="2048"/>
      <c r="H328" s="2048"/>
      <c r="I328" s="2048"/>
      <c r="J328" s="2048"/>
      <c r="K328" s="2048"/>
      <c r="L328" s="2103"/>
      <c r="M328" s="2048"/>
      <c r="N328" s="2048"/>
      <c r="O328" s="2048"/>
      <c r="P328" s="191"/>
      <c r="Q328" s="191"/>
      <c r="R328" s="191"/>
      <c r="S328" s="191"/>
      <c r="T328" s="191"/>
      <c r="U328" s="191"/>
      <c r="V328" s="191"/>
      <c r="W328" s="191"/>
    </row>
    <row r="329">
      <c r="A329" s="191"/>
      <c r="B329" s="191"/>
      <c r="C329" s="191"/>
      <c r="D329" s="191"/>
      <c r="E329" s="191"/>
      <c r="F329" s="191"/>
      <c r="G329" s="2048"/>
      <c r="H329" s="2048"/>
      <c r="I329" s="2048"/>
      <c r="J329" s="2048"/>
      <c r="K329" s="2048"/>
      <c r="L329" s="2103"/>
      <c r="M329" s="2048"/>
      <c r="N329" s="2048"/>
      <c r="O329" s="2048"/>
      <c r="P329" s="191"/>
      <c r="Q329" s="191"/>
      <c r="R329" s="191"/>
      <c r="S329" s="191"/>
      <c r="T329" s="191"/>
      <c r="U329" s="191"/>
      <c r="V329" s="191"/>
      <c r="W329" s="191"/>
    </row>
    <row r="330">
      <c r="A330" s="191"/>
      <c r="B330" s="191"/>
      <c r="C330" s="191"/>
      <c r="D330" s="191"/>
      <c r="E330" s="191"/>
      <c r="F330" s="191"/>
      <c r="G330" s="2048"/>
      <c r="H330" s="2048"/>
      <c r="I330" s="2048"/>
      <c r="J330" s="2048"/>
      <c r="K330" s="2048"/>
      <c r="L330" s="2103"/>
      <c r="M330" s="2048"/>
      <c r="N330" s="2048"/>
      <c r="O330" s="2048"/>
      <c r="P330" s="191"/>
      <c r="Q330" s="191"/>
      <c r="R330" s="191"/>
      <c r="S330" s="191"/>
      <c r="T330" s="191"/>
      <c r="U330" s="191"/>
      <c r="V330" s="191"/>
      <c r="W330" s="191"/>
    </row>
    <row r="331">
      <c r="A331" s="191"/>
      <c r="B331" s="191"/>
      <c r="C331" s="191"/>
      <c r="D331" s="191"/>
      <c r="E331" s="191"/>
      <c r="F331" s="191"/>
      <c r="G331" s="2048"/>
      <c r="H331" s="2048"/>
      <c r="I331" s="2048"/>
      <c r="J331" s="2048"/>
      <c r="K331" s="2048"/>
      <c r="L331" s="2103"/>
      <c r="M331" s="2048"/>
      <c r="N331" s="2048"/>
      <c r="O331" s="2048"/>
      <c r="P331" s="191"/>
      <c r="Q331" s="191"/>
      <c r="R331" s="191"/>
      <c r="S331" s="191"/>
      <c r="T331" s="191"/>
      <c r="U331" s="191"/>
      <c r="V331" s="191"/>
      <c r="W331" s="191"/>
    </row>
    <row r="332">
      <c r="A332" s="191"/>
      <c r="B332" s="191"/>
      <c r="C332" s="191"/>
      <c r="D332" s="191"/>
      <c r="E332" s="191"/>
      <c r="F332" s="191"/>
      <c r="G332" s="2048"/>
      <c r="H332" s="2048"/>
      <c r="I332" s="2048"/>
      <c r="J332" s="2048"/>
      <c r="K332" s="2048"/>
      <c r="L332" s="2103"/>
      <c r="M332" s="2048"/>
      <c r="N332" s="2048"/>
      <c r="O332" s="2048"/>
      <c r="P332" s="191"/>
      <c r="Q332" s="191"/>
      <c r="R332" s="191"/>
      <c r="S332" s="191"/>
      <c r="T332" s="191"/>
      <c r="U332" s="191"/>
      <c r="V332" s="191"/>
      <c r="W332" s="191"/>
    </row>
    <row r="333">
      <c r="A333" s="191"/>
      <c r="B333" s="191"/>
      <c r="C333" s="191"/>
      <c r="D333" s="191"/>
      <c r="E333" s="191"/>
      <c r="F333" s="191"/>
      <c r="G333" s="2048"/>
      <c r="H333" s="2048"/>
      <c r="I333" s="2048"/>
      <c r="J333" s="2048"/>
      <c r="K333" s="2048"/>
      <c r="L333" s="2103"/>
      <c r="M333" s="2048"/>
      <c r="N333" s="2048"/>
      <c r="O333" s="2048"/>
      <c r="P333" s="191"/>
      <c r="Q333" s="191"/>
      <c r="R333" s="191"/>
      <c r="S333" s="191"/>
      <c r="T333" s="191"/>
      <c r="U333" s="191"/>
      <c r="V333" s="191"/>
      <c r="W333" s="191"/>
    </row>
    <row r="334">
      <c r="A334" s="191"/>
      <c r="B334" s="191"/>
      <c r="C334" s="191"/>
      <c r="D334" s="191"/>
      <c r="E334" s="191"/>
      <c r="F334" s="191"/>
      <c r="G334" s="2048"/>
      <c r="H334" s="2048"/>
      <c r="I334" s="2048"/>
      <c r="J334" s="2048"/>
      <c r="K334" s="2048"/>
      <c r="L334" s="2103"/>
      <c r="M334" s="2048"/>
      <c r="N334" s="2048"/>
      <c r="O334" s="2048"/>
      <c r="P334" s="191"/>
      <c r="Q334" s="191"/>
      <c r="R334" s="191"/>
      <c r="S334" s="191"/>
      <c r="T334" s="191"/>
      <c r="U334" s="191"/>
      <c r="V334" s="191"/>
      <c r="W334" s="191"/>
    </row>
    <row r="335">
      <c r="A335" s="191"/>
      <c r="B335" s="191"/>
      <c r="C335" s="191"/>
      <c r="D335" s="191"/>
      <c r="E335" s="191"/>
      <c r="F335" s="191"/>
      <c r="G335" s="2048"/>
      <c r="H335" s="2048"/>
      <c r="I335" s="2048"/>
      <c r="J335" s="2048"/>
      <c r="K335" s="2048"/>
      <c r="L335" s="2103"/>
      <c r="M335" s="2048"/>
      <c r="N335" s="2048"/>
      <c r="O335" s="2048"/>
      <c r="P335" s="191"/>
      <c r="Q335" s="191"/>
      <c r="R335" s="191"/>
      <c r="S335" s="191"/>
      <c r="T335" s="191"/>
      <c r="U335" s="191"/>
      <c r="V335" s="191"/>
      <c r="W335" s="191"/>
    </row>
    <row r="336">
      <c r="A336" s="191"/>
      <c r="B336" s="191"/>
      <c r="C336" s="191"/>
      <c r="D336" s="191"/>
      <c r="E336" s="191"/>
      <c r="F336" s="191"/>
      <c r="G336" s="2048"/>
      <c r="H336" s="2048"/>
      <c r="I336" s="2048"/>
      <c r="J336" s="2048"/>
      <c r="K336" s="2048"/>
      <c r="L336" s="2103"/>
      <c r="M336" s="2048"/>
      <c r="N336" s="2048"/>
      <c r="O336" s="2048"/>
      <c r="P336" s="191"/>
      <c r="Q336" s="191"/>
      <c r="R336" s="191"/>
      <c r="S336" s="191"/>
      <c r="T336" s="191"/>
      <c r="U336" s="191"/>
      <c r="V336" s="191"/>
      <c r="W336" s="191"/>
    </row>
    <row r="337">
      <c r="A337" s="191"/>
      <c r="B337" s="191"/>
      <c r="C337" s="191"/>
      <c r="D337" s="191"/>
      <c r="E337" s="191"/>
      <c r="F337" s="191"/>
      <c r="G337" s="2048"/>
      <c r="H337" s="2048"/>
      <c r="I337" s="2048"/>
      <c r="J337" s="2048"/>
      <c r="K337" s="2048"/>
      <c r="L337" s="2103"/>
      <c r="M337" s="2048"/>
      <c r="N337" s="2048"/>
      <c r="O337" s="2048"/>
      <c r="P337" s="191"/>
      <c r="Q337" s="191"/>
      <c r="R337" s="191"/>
      <c r="S337" s="191"/>
      <c r="T337" s="191"/>
      <c r="U337" s="191"/>
      <c r="V337" s="191"/>
      <c r="W337" s="191"/>
    </row>
    <row r="338">
      <c r="A338" s="191"/>
      <c r="B338" s="191"/>
      <c r="C338" s="191"/>
      <c r="D338" s="191"/>
      <c r="E338" s="191"/>
      <c r="F338" s="191"/>
      <c r="G338" s="2048"/>
      <c r="H338" s="2048"/>
      <c r="I338" s="2048"/>
      <c r="J338" s="2048"/>
      <c r="K338" s="2048"/>
      <c r="L338" s="2103"/>
      <c r="M338" s="2048"/>
      <c r="N338" s="2048"/>
      <c r="O338" s="2048"/>
      <c r="P338" s="191"/>
      <c r="Q338" s="191"/>
      <c r="R338" s="191"/>
      <c r="S338" s="191"/>
      <c r="T338" s="191"/>
      <c r="U338" s="191"/>
      <c r="V338" s="191"/>
      <c r="W338" s="191"/>
    </row>
    <row r="339">
      <c r="A339" s="191"/>
      <c r="B339" s="191"/>
      <c r="C339" s="191"/>
      <c r="D339" s="191"/>
      <c r="E339" s="191"/>
      <c r="F339" s="191"/>
      <c r="G339" s="2048"/>
      <c r="H339" s="2048"/>
      <c r="I339" s="2048"/>
      <c r="J339" s="2048"/>
      <c r="K339" s="2048"/>
      <c r="L339" s="2103"/>
      <c r="M339" s="2048"/>
      <c r="N339" s="2048"/>
      <c r="O339" s="2048"/>
      <c r="P339" s="191"/>
      <c r="Q339" s="191"/>
      <c r="R339" s="191"/>
      <c r="S339" s="191"/>
      <c r="T339" s="191"/>
      <c r="U339" s="191"/>
      <c r="V339" s="191"/>
      <c r="W339" s="191"/>
    </row>
    <row r="340">
      <c r="A340" s="191"/>
      <c r="B340" s="191"/>
      <c r="C340" s="191"/>
      <c r="D340" s="191"/>
      <c r="E340" s="191"/>
      <c r="F340" s="191"/>
      <c r="G340" s="2048"/>
      <c r="H340" s="2048"/>
      <c r="I340" s="2048"/>
      <c r="J340" s="2048"/>
      <c r="K340" s="2048"/>
      <c r="L340" s="2103"/>
      <c r="M340" s="2048"/>
      <c r="N340" s="2048"/>
      <c r="O340" s="2048"/>
      <c r="P340" s="191"/>
      <c r="Q340" s="191"/>
      <c r="R340" s="191"/>
      <c r="S340" s="191"/>
      <c r="T340" s="191"/>
      <c r="U340" s="191"/>
      <c r="V340" s="191"/>
      <c r="W340" s="191"/>
    </row>
    <row r="341">
      <c r="A341" s="191"/>
      <c r="B341" s="191"/>
      <c r="C341" s="191"/>
      <c r="D341" s="191"/>
      <c r="E341" s="191"/>
      <c r="F341" s="191"/>
      <c r="G341" s="2048"/>
      <c r="H341" s="2048"/>
      <c r="I341" s="2048"/>
      <c r="J341" s="2048"/>
      <c r="K341" s="2048"/>
      <c r="L341" s="2103"/>
      <c r="M341" s="2048"/>
      <c r="N341" s="2048"/>
      <c r="O341" s="2048"/>
      <c r="P341" s="191"/>
      <c r="Q341" s="191"/>
      <c r="R341" s="191"/>
      <c r="S341" s="191"/>
      <c r="T341" s="191"/>
      <c r="U341" s="191"/>
      <c r="V341" s="191"/>
      <c r="W341" s="191"/>
    </row>
    <row r="342">
      <c r="A342" s="191"/>
      <c r="B342" s="191"/>
      <c r="C342" s="191"/>
      <c r="D342" s="191"/>
      <c r="E342" s="191"/>
      <c r="F342" s="191"/>
      <c r="G342" s="2048"/>
      <c r="H342" s="2048"/>
      <c r="I342" s="2048"/>
      <c r="J342" s="2048"/>
      <c r="K342" s="2048"/>
      <c r="L342" s="2103"/>
      <c r="M342" s="2048"/>
      <c r="N342" s="2048"/>
      <c r="O342" s="2048"/>
      <c r="P342" s="191"/>
      <c r="Q342" s="191"/>
      <c r="R342" s="191"/>
      <c r="S342" s="191"/>
      <c r="T342" s="191"/>
      <c r="U342" s="191"/>
      <c r="V342" s="191"/>
      <c r="W342" s="191"/>
    </row>
    <row r="343">
      <c r="A343" s="191"/>
      <c r="B343" s="191"/>
      <c r="C343" s="191"/>
      <c r="D343" s="191"/>
      <c r="E343" s="191"/>
      <c r="F343" s="191"/>
      <c r="G343" s="2048"/>
      <c r="H343" s="2048"/>
      <c r="I343" s="2048"/>
      <c r="J343" s="2048"/>
      <c r="K343" s="2048"/>
      <c r="L343" s="2103"/>
      <c r="M343" s="2048"/>
      <c r="N343" s="2048"/>
      <c r="O343" s="2048"/>
      <c r="P343" s="191"/>
      <c r="Q343" s="191"/>
      <c r="R343" s="191"/>
      <c r="S343" s="191"/>
      <c r="T343" s="191"/>
      <c r="U343" s="191"/>
      <c r="V343" s="191"/>
      <c r="W343" s="191"/>
    </row>
    <row r="344">
      <c r="A344" s="191"/>
      <c r="B344" s="191"/>
      <c r="C344" s="191"/>
      <c r="D344" s="191"/>
      <c r="E344" s="191"/>
      <c r="F344" s="191"/>
      <c r="G344" s="2048"/>
      <c r="H344" s="2048"/>
      <c r="I344" s="2048"/>
      <c r="J344" s="2048"/>
      <c r="K344" s="2048"/>
      <c r="L344" s="2103"/>
      <c r="M344" s="2048"/>
      <c r="N344" s="2048"/>
      <c r="O344" s="2048"/>
      <c r="P344" s="191"/>
      <c r="Q344" s="191"/>
      <c r="R344" s="191"/>
      <c r="S344" s="191"/>
      <c r="T344" s="191"/>
      <c r="U344" s="191"/>
      <c r="V344" s="191"/>
      <c r="W344" s="191"/>
    </row>
    <row r="345">
      <c r="A345" s="191"/>
      <c r="B345" s="191"/>
      <c r="C345" s="191"/>
      <c r="D345" s="191"/>
      <c r="E345" s="191"/>
      <c r="F345" s="191"/>
      <c r="G345" s="2048"/>
      <c r="H345" s="2048"/>
      <c r="I345" s="2048"/>
      <c r="J345" s="2048"/>
      <c r="K345" s="2048"/>
      <c r="L345" s="2103"/>
      <c r="M345" s="2048"/>
      <c r="N345" s="2048"/>
      <c r="O345" s="2048"/>
      <c r="P345" s="191"/>
      <c r="Q345" s="191"/>
      <c r="R345" s="191"/>
      <c r="S345" s="191"/>
      <c r="T345" s="191"/>
      <c r="U345" s="191"/>
      <c r="V345" s="191"/>
      <c r="W345" s="191"/>
    </row>
    <row r="346">
      <c r="A346" s="191"/>
      <c r="B346" s="191"/>
      <c r="C346" s="191"/>
      <c r="D346" s="191"/>
      <c r="E346" s="191"/>
      <c r="F346" s="191"/>
      <c r="G346" s="2048"/>
      <c r="H346" s="2048"/>
      <c r="I346" s="2048"/>
      <c r="J346" s="2048"/>
      <c r="K346" s="2048"/>
      <c r="L346" s="2103"/>
      <c r="M346" s="2048"/>
      <c r="N346" s="2048"/>
      <c r="O346" s="2048"/>
      <c r="P346" s="191"/>
      <c r="Q346" s="191"/>
      <c r="R346" s="191"/>
      <c r="S346" s="191"/>
      <c r="T346" s="191"/>
      <c r="U346" s="191"/>
      <c r="V346" s="191"/>
      <c r="W346" s="191"/>
    </row>
    <row r="347">
      <c r="A347" s="191"/>
      <c r="B347" s="191"/>
      <c r="C347" s="191"/>
      <c r="D347" s="191"/>
      <c r="E347" s="191"/>
      <c r="F347" s="191"/>
      <c r="G347" s="2048"/>
      <c r="H347" s="2048"/>
      <c r="I347" s="2048"/>
      <c r="J347" s="2048"/>
      <c r="K347" s="2048"/>
      <c r="L347" s="2103"/>
      <c r="M347" s="2048"/>
      <c r="N347" s="2048"/>
      <c r="O347" s="2048"/>
      <c r="P347" s="191"/>
      <c r="Q347" s="191"/>
      <c r="R347" s="191"/>
      <c r="S347" s="191"/>
      <c r="T347" s="191"/>
      <c r="U347" s="191"/>
      <c r="V347" s="191"/>
      <c r="W347" s="191"/>
    </row>
    <row r="348">
      <c r="A348" s="191"/>
      <c r="B348" s="191"/>
      <c r="C348" s="191"/>
      <c r="D348" s="191"/>
      <c r="E348" s="191"/>
      <c r="F348" s="191"/>
      <c r="G348" s="2048"/>
      <c r="H348" s="2048"/>
      <c r="I348" s="2048"/>
      <c r="J348" s="2048"/>
      <c r="K348" s="2048"/>
      <c r="L348" s="2103"/>
      <c r="M348" s="2048"/>
      <c r="N348" s="2048"/>
      <c r="O348" s="2048"/>
      <c r="P348" s="191"/>
      <c r="Q348" s="191"/>
      <c r="R348" s="191"/>
      <c r="S348" s="191"/>
      <c r="T348" s="191"/>
      <c r="U348" s="191"/>
      <c r="V348" s="191"/>
      <c r="W348" s="191"/>
    </row>
    <row r="349">
      <c r="A349" s="191"/>
      <c r="B349" s="191"/>
      <c r="C349" s="191"/>
      <c r="D349" s="191"/>
      <c r="E349" s="191"/>
      <c r="F349" s="191"/>
      <c r="G349" s="2048"/>
      <c r="H349" s="2048"/>
      <c r="I349" s="2048"/>
      <c r="J349" s="2048"/>
      <c r="K349" s="2048"/>
      <c r="L349" s="2103"/>
      <c r="M349" s="2048"/>
      <c r="N349" s="2048"/>
      <c r="O349" s="2048"/>
      <c r="P349" s="191"/>
      <c r="Q349" s="191"/>
      <c r="R349" s="191"/>
      <c r="S349" s="191"/>
      <c r="T349" s="191"/>
      <c r="U349" s="191"/>
      <c r="V349" s="191"/>
      <c r="W349" s="191"/>
    </row>
    <row r="350">
      <c r="A350" s="191"/>
      <c r="B350" s="191"/>
      <c r="C350" s="191"/>
      <c r="D350" s="191"/>
      <c r="E350" s="191"/>
      <c r="F350" s="191"/>
      <c r="G350" s="2048"/>
      <c r="H350" s="2048"/>
      <c r="I350" s="2048"/>
      <c r="J350" s="2048"/>
      <c r="K350" s="2048"/>
      <c r="L350" s="2103"/>
      <c r="M350" s="2048"/>
      <c r="N350" s="2048"/>
      <c r="O350" s="2048"/>
      <c r="P350" s="191"/>
      <c r="Q350" s="191"/>
      <c r="R350" s="191"/>
      <c r="S350" s="191"/>
      <c r="T350" s="191"/>
      <c r="U350" s="191"/>
      <c r="V350" s="191"/>
      <c r="W350" s="191"/>
    </row>
    <row r="351">
      <c r="A351" s="191"/>
      <c r="B351" s="191"/>
      <c r="C351" s="191"/>
      <c r="D351" s="191"/>
      <c r="E351" s="191"/>
      <c r="F351" s="191"/>
      <c r="G351" s="2048"/>
      <c r="H351" s="2048"/>
      <c r="I351" s="2048"/>
      <c r="J351" s="2048"/>
      <c r="K351" s="2048"/>
      <c r="L351" s="2103"/>
      <c r="M351" s="2048"/>
      <c r="N351" s="2048"/>
      <c r="O351" s="2048"/>
      <c r="P351" s="191"/>
      <c r="Q351" s="191"/>
      <c r="R351" s="191"/>
      <c r="S351" s="191"/>
      <c r="T351" s="191"/>
      <c r="U351" s="191"/>
      <c r="V351" s="191"/>
      <c r="W351" s="191"/>
    </row>
    <row r="352">
      <c r="A352" s="191"/>
      <c r="B352" s="191"/>
      <c r="C352" s="191"/>
      <c r="D352" s="191"/>
      <c r="E352" s="191"/>
      <c r="F352" s="191"/>
      <c r="G352" s="2048"/>
      <c r="H352" s="2048"/>
      <c r="I352" s="2048"/>
      <c r="J352" s="2048"/>
      <c r="K352" s="2048"/>
      <c r="L352" s="2103"/>
      <c r="M352" s="2048"/>
      <c r="N352" s="2048"/>
      <c r="O352" s="2048"/>
      <c r="P352" s="191"/>
      <c r="Q352" s="191"/>
      <c r="R352" s="191"/>
      <c r="S352" s="191"/>
      <c r="T352" s="191"/>
      <c r="U352" s="191"/>
      <c r="V352" s="191"/>
      <c r="W352" s="191"/>
    </row>
    <row r="353">
      <c r="A353" s="191"/>
      <c r="B353" s="191"/>
      <c r="C353" s="191"/>
      <c r="D353" s="191"/>
      <c r="E353" s="191"/>
      <c r="F353" s="191"/>
      <c r="G353" s="2048"/>
      <c r="H353" s="2048"/>
      <c r="I353" s="2048"/>
      <c r="J353" s="2048"/>
      <c r="K353" s="2048"/>
      <c r="L353" s="2103"/>
      <c r="M353" s="2048"/>
      <c r="N353" s="2048"/>
      <c r="O353" s="2048"/>
      <c r="P353" s="191"/>
      <c r="Q353" s="191"/>
      <c r="R353" s="191"/>
      <c r="S353" s="191"/>
      <c r="T353" s="191"/>
      <c r="U353" s="191"/>
      <c r="V353" s="191"/>
      <c r="W353" s="191"/>
    </row>
    <row r="354">
      <c r="A354" s="191"/>
      <c r="B354" s="191"/>
      <c r="C354" s="191"/>
      <c r="D354" s="191"/>
      <c r="E354" s="191"/>
      <c r="F354" s="191"/>
      <c r="G354" s="2048"/>
      <c r="H354" s="2048"/>
      <c r="I354" s="2048"/>
      <c r="J354" s="2048"/>
      <c r="K354" s="2048"/>
      <c r="L354" s="2103"/>
      <c r="M354" s="2048"/>
      <c r="N354" s="2048"/>
      <c r="O354" s="2048"/>
      <c r="P354" s="191"/>
      <c r="Q354" s="191"/>
      <c r="R354" s="191"/>
      <c r="S354" s="191"/>
      <c r="T354" s="191"/>
      <c r="U354" s="191"/>
      <c r="V354" s="191"/>
      <c r="W354" s="191"/>
    </row>
    <row r="355">
      <c r="A355" s="191"/>
      <c r="B355" s="191"/>
      <c r="C355" s="191"/>
      <c r="D355" s="191"/>
      <c r="E355" s="191"/>
      <c r="F355" s="191"/>
      <c r="G355" s="2048"/>
      <c r="H355" s="2048"/>
      <c r="I355" s="2048"/>
      <c r="J355" s="2048"/>
      <c r="K355" s="2048"/>
      <c r="L355" s="2103"/>
      <c r="M355" s="2048"/>
      <c r="N355" s="2048"/>
      <c r="O355" s="2048"/>
      <c r="P355" s="191"/>
      <c r="Q355" s="191"/>
      <c r="R355" s="191"/>
      <c r="S355" s="191"/>
      <c r="T355" s="191"/>
      <c r="U355" s="191"/>
      <c r="V355" s="191"/>
      <c r="W355" s="191"/>
    </row>
    <row r="356">
      <c r="A356" s="191"/>
      <c r="B356" s="191"/>
      <c r="C356" s="191"/>
      <c r="D356" s="191"/>
      <c r="E356" s="191"/>
      <c r="F356" s="191"/>
      <c r="G356" s="2048"/>
      <c r="H356" s="2048"/>
      <c r="I356" s="2048"/>
      <c r="J356" s="2048"/>
      <c r="K356" s="2048"/>
      <c r="L356" s="2103"/>
      <c r="M356" s="2048"/>
      <c r="N356" s="2048"/>
      <c r="O356" s="2048"/>
      <c r="P356" s="191"/>
      <c r="Q356" s="191"/>
      <c r="R356" s="191"/>
      <c r="S356" s="191"/>
      <c r="T356" s="191"/>
      <c r="U356" s="191"/>
      <c r="V356" s="191"/>
      <c r="W356" s="191"/>
    </row>
    <row r="357">
      <c r="A357" s="191"/>
      <c r="B357" s="191"/>
      <c r="C357" s="191"/>
      <c r="D357" s="191"/>
      <c r="E357" s="191"/>
      <c r="F357" s="191"/>
      <c r="G357" s="2048"/>
      <c r="H357" s="2048"/>
      <c r="I357" s="2048"/>
      <c r="J357" s="2048"/>
      <c r="K357" s="2048"/>
      <c r="L357" s="2103"/>
      <c r="M357" s="2048"/>
      <c r="N357" s="2048"/>
      <c r="O357" s="2048"/>
      <c r="P357" s="191"/>
      <c r="Q357" s="191"/>
      <c r="R357" s="191"/>
      <c r="S357" s="191"/>
      <c r="T357" s="191"/>
      <c r="U357" s="191"/>
      <c r="V357" s="191"/>
      <c r="W357" s="191"/>
    </row>
    <row r="358">
      <c r="A358" s="191"/>
      <c r="B358" s="191"/>
      <c r="C358" s="191"/>
      <c r="D358" s="191"/>
      <c r="E358" s="191"/>
      <c r="F358" s="191"/>
      <c r="G358" s="2048"/>
      <c r="H358" s="2048"/>
      <c r="I358" s="2048"/>
      <c r="J358" s="2048"/>
      <c r="K358" s="2048"/>
      <c r="L358" s="2103"/>
      <c r="M358" s="2048"/>
      <c r="N358" s="2048"/>
      <c r="O358" s="2048"/>
      <c r="P358" s="191"/>
      <c r="Q358" s="191"/>
      <c r="R358" s="191"/>
      <c r="S358" s="191"/>
      <c r="T358" s="191"/>
      <c r="U358" s="191"/>
      <c r="V358" s="191"/>
      <c r="W358" s="191"/>
    </row>
    <row r="359">
      <c r="A359" s="191"/>
      <c r="B359" s="191"/>
      <c r="C359" s="191"/>
      <c r="D359" s="191"/>
      <c r="E359" s="191"/>
      <c r="F359" s="191"/>
      <c r="G359" s="2048"/>
      <c r="H359" s="2048"/>
      <c r="I359" s="2048"/>
      <c r="J359" s="2048"/>
      <c r="K359" s="2048"/>
      <c r="L359" s="2103"/>
      <c r="M359" s="2048"/>
      <c r="N359" s="2048"/>
      <c r="O359" s="2048"/>
      <c r="P359" s="191"/>
      <c r="Q359" s="191"/>
      <c r="R359" s="191"/>
      <c r="S359" s="191"/>
      <c r="T359" s="191"/>
      <c r="U359" s="191"/>
      <c r="V359" s="191"/>
      <c r="W359" s="191"/>
    </row>
    <row r="360">
      <c r="A360" s="191"/>
      <c r="B360" s="191"/>
      <c r="C360" s="191"/>
      <c r="D360" s="191"/>
      <c r="E360" s="191"/>
      <c r="F360" s="191"/>
      <c r="G360" s="2048"/>
      <c r="H360" s="2048"/>
      <c r="I360" s="2048"/>
      <c r="J360" s="2048"/>
      <c r="K360" s="2048"/>
      <c r="L360" s="2103"/>
      <c r="M360" s="2048"/>
      <c r="N360" s="2048"/>
      <c r="O360" s="2048"/>
      <c r="P360" s="191"/>
      <c r="Q360" s="191"/>
      <c r="R360" s="191"/>
      <c r="S360" s="191"/>
      <c r="T360" s="191"/>
      <c r="U360" s="191"/>
      <c r="V360" s="191"/>
      <c r="W360" s="191"/>
    </row>
    <row r="361">
      <c r="A361" s="191"/>
      <c r="B361" s="191"/>
      <c r="C361" s="191"/>
      <c r="D361" s="191"/>
      <c r="E361" s="191"/>
      <c r="F361" s="191"/>
      <c r="G361" s="2048"/>
      <c r="H361" s="2048"/>
      <c r="I361" s="2048"/>
      <c r="J361" s="2048"/>
      <c r="K361" s="2048"/>
      <c r="L361" s="2103"/>
      <c r="M361" s="2048"/>
      <c r="N361" s="2048"/>
      <c r="O361" s="2048"/>
      <c r="P361" s="191"/>
      <c r="Q361" s="191"/>
      <c r="R361" s="191"/>
      <c r="S361" s="191"/>
      <c r="T361" s="191"/>
      <c r="U361" s="191"/>
      <c r="V361" s="191"/>
      <c r="W361" s="191"/>
    </row>
    <row r="362">
      <c r="A362" s="191"/>
      <c r="B362" s="191"/>
      <c r="C362" s="191"/>
      <c r="D362" s="191"/>
      <c r="E362" s="191"/>
      <c r="F362" s="191"/>
      <c r="G362" s="2048"/>
      <c r="H362" s="2048"/>
      <c r="I362" s="2048"/>
      <c r="J362" s="2048"/>
      <c r="K362" s="2048"/>
      <c r="L362" s="2103"/>
      <c r="M362" s="2048"/>
      <c r="N362" s="2048"/>
      <c r="O362" s="2048"/>
      <c r="P362" s="191"/>
      <c r="Q362" s="191"/>
      <c r="R362" s="191"/>
      <c r="S362" s="191"/>
      <c r="T362" s="191"/>
      <c r="U362" s="191"/>
      <c r="V362" s="191"/>
      <c r="W362" s="191"/>
    </row>
    <row r="363">
      <c r="A363" s="191"/>
      <c r="B363" s="191"/>
      <c r="C363" s="191"/>
      <c r="D363" s="191"/>
      <c r="E363" s="191"/>
      <c r="F363" s="191"/>
      <c r="G363" s="2048"/>
      <c r="H363" s="2048"/>
      <c r="I363" s="2048"/>
      <c r="J363" s="2048"/>
      <c r="K363" s="2048"/>
      <c r="L363" s="2103"/>
      <c r="M363" s="2048"/>
      <c r="N363" s="2048"/>
      <c r="O363" s="2048"/>
      <c r="P363" s="191"/>
      <c r="Q363" s="191"/>
      <c r="R363" s="191"/>
      <c r="S363" s="191"/>
      <c r="T363" s="191"/>
      <c r="U363" s="191"/>
      <c r="V363" s="191"/>
      <c r="W363" s="191"/>
    </row>
    <row r="364">
      <c r="A364" s="191"/>
      <c r="B364" s="191"/>
      <c r="C364" s="191"/>
      <c r="D364" s="191"/>
      <c r="E364" s="191"/>
      <c r="F364" s="191"/>
      <c r="G364" s="2048"/>
      <c r="H364" s="2048"/>
      <c r="I364" s="2048"/>
      <c r="J364" s="2048"/>
      <c r="K364" s="2048"/>
      <c r="L364" s="2103"/>
      <c r="M364" s="2048"/>
      <c r="N364" s="2048"/>
      <c r="O364" s="2048"/>
      <c r="P364" s="191"/>
      <c r="Q364" s="191"/>
      <c r="R364" s="191"/>
      <c r="S364" s="191"/>
      <c r="T364" s="191"/>
      <c r="U364" s="191"/>
      <c r="V364" s="191"/>
      <c r="W364" s="191"/>
    </row>
    <row r="365">
      <c r="A365" s="191"/>
      <c r="B365" s="191"/>
      <c r="C365" s="191"/>
      <c r="D365" s="191"/>
      <c r="E365" s="191"/>
      <c r="F365" s="191"/>
      <c r="G365" s="2048"/>
      <c r="H365" s="2048"/>
      <c r="I365" s="2048"/>
      <c r="J365" s="2048"/>
      <c r="K365" s="2048"/>
      <c r="L365" s="2103"/>
      <c r="M365" s="2048"/>
      <c r="N365" s="2048"/>
      <c r="O365" s="2048"/>
      <c r="P365" s="191"/>
      <c r="Q365" s="191"/>
      <c r="R365" s="191"/>
      <c r="S365" s="191"/>
      <c r="T365" s="191"/>
      <c r="U365" s="191"/>
      <c r="V365" s="191"/>
      <c r="W365" s="191"/>
    </row>
    <row r="366">
      <c r="A366" s="191"/>
      <c r="B366" s="191"/>
      <c r="C366" s="191"/>
      <c r="D366" s="191"/>
      <c r="E366" s="191"/>
      <c r="F366" s="191"/>
      <c r="G366" s="2048"/>
      <c r="H366" s="2048"/>
      <c r="I366" s="2048"/>
      <c r="J366" s="2048"/>
      <c r="K366" s="2048"/>
      <c r="L366" s="2103"/>
      <c r="M366" s="2048"/>
      <c r="N366" s="2048"/>
      <c r="O366" s="2048"/>
      <c r="P366" s="191"/>
      <c r="Q366" s="191"/>
      <c r="R366" s="191"/>
      <c r="S366" s="191"/>
      <c r="T366" s="191"/>
      <c r="U366" s="191"/>
      <c r="V366" s="191"/>
      <c r="W366" s="191"/>
    </row>
    <row r="367">
      <c r="A367" s="191"/>
      <c r="B367" s="191"/>
      <c r="C367" s="191"/>
      <c r="D367" s="191"/>
      <c r="E367" s="191"/>
      <c r="F367" s="191"/>
      <c r="G367" s="2048"/>
      <c r="H367" s="2048"/>
      <c r="I367" s="2048"/>
      <c r="J367" s="2048"/>
      <c r="K367" s="2048"/>
      <c r="L367" s="2103"/>
      <c r="M367" s="2048"/>
      <c r="N367" s="2048"/>
      <c r="O367" s="2048"/>
      <c r="P367" s="191"/>
      <c r="Q367" s="191"/>
      <c r="R367" s="191"/>
      <c r="S367" s="191"/>
      <c r="T367" s="191"/>
      <c r="U367" s="191"/>
      <c r="V367" s="191"/>
      <c r="W367" s="191"/>
    </row>
    <row r="368">
      <c r="A368" s="191"/>
      <c r="B368" s="191"/>
      <c r="C368" s="191"/>
      <c r="D368" s="191"/>
      <c r="E368" s="191"/>
      <c r="F368" s="191"/>
      <c r="G368" s="2048"/>
      <c r="H368" s="2048"/>
      <c r="I368" s="2048"/>
      <c r="J368" s="2048"/>
      <c r="K368" s="2048"/>
      <c r="L368" s="2103"/>
      <c r="M368" s="2048"/>
      <c r="N368" s="2048"/>
      <c r="O368" s="2048"/>
      <c r="P368" s="191"/>
      <c r="Q368" s="191"/>
      <c r="R368" s="191"/>
      <c r="S368" s="191"/>
      <c r="T368" s="191"/>
      <c r="U368" s="191"/>
      <c r="V368" s="191"/>
      <c r="W368" s="191"/>
    </row>
    <row r="369">
      <c r="A369" s="191"/>
      <c r="B369" s="191"/>
      <c r="C369" s="191"/>
      <c r="D369" s="191"/>
      <c r="E369" s="191"/>
      <c r="F369" s="191"/>
      <c r="G369" s="2048"/>
      <c r="H369" s="2048"/>
      <c r="I369" s="2048"/>
      <c r="J369" s="2048"/>
      <c r="K369" s="2048"/>
      <c r="L369" s="2103"/>
      <c r="M369" s="2048"/>
      <c r="N369" s="2048"/>
      <c r="O369" s="2048"/>
      <c r="P369" s="191"/>
      <c r="Q369" s="191"/>
      <c r="R369" s="191"/>
      <c r="S369" s="191"/>
      <c r="T369" s="191"/>
      <c r="U369" s="191"/>
      <c r="V369" s="191"/>
      <c r="W369" s="191"/>
    </row>
    <row r="370">
      <c r="A370" s="191"/>
      <c r="B370" s="191"/>
      <c r="C370" s="191"/>
      <c r="D370" s="191"/>
      <c r="E370" s="191"/>
      <c r="F370" s="191"/>
      <c r="G370" s="2048"/>
      <c r="H370" s="2048"/>
      <c r="I370" s="2048"/>
      <c r="J370" s="2048"/>
      <c r="K370" s="2048"/>
      <c r="L370" s="2103"/>
      <c r="M370" s="2048"/>
      <c r="N370" s="2048"/>
      <c r="O370" s="2048"/>
      <c r="P370" s="191"/>
      <c r="Q370" s="191"/>
      <c r="R370" s="191"/>
      <c r="S370" s="191"/>
      <c r="T370" s="191"/>
      <c r="U370" s="191"/>
      <c r="V370" s="191"/>
      <c r="W370" s="191"/>
    </row>
    <row r="371">
      <c r="A371" s="191"/>
      <c r="B371" s="191"/>
      <c r="C371" s="191"/>
      <c r="D371" s="191"/>
      <c r="E371" s="191"/>
      <c r="F371" s="191"/>
      <c r="G371" s="2048"/>
      <c r="H371" s="2048"/>
      <c r="I371" s="2048"/>
      <c r="J371" s="2048"/>
      <c r="K371" s="2048"/>
      <c r="L371" s="2103"/>
      <c r="M371" s="2048"/>
      <c r="N371" s="2048"/>
      <c r="O371" s="2048"/>
      <c r="P371" s="191"/>
      <c r="Q371" s="191"/>
      <c r="R371" s="191"/>
      <c r="S371" s="191"/>
      <c r="T371" s="191"/>
      <c r="U371" s="191"/>
      <c r="V371" s="191"/>
      <c r="W371" s="191"/>
    </row>
    <row r="372">
      <c r="A372" s="191"/>
      <c r="B372" s="191"/>
      <c r="C372" s="191"/>
      <c r="D372" s="191"/>
      <c r="E372" s="191"/>
      <c r="F372" s="191"/>
      <c r="G372" s="2048"/>
      <c r="H372" s="2048"/>
      <c r="I372" s="2048"/>
      <c r="J372" s="2048"/>
      <c r="K372" s="2048"/>
      <c r="L372" s="2103"/>
      <c r="M372" s="2048"/>
      <c r="N372" s="2048"/>
      <c r="O372" s="2048"/>
      <c r="P372" s="191"/>
      <c r="Q372" s="191"/>
      <c r="R372" s="191"/>
      <c r="S372" s="191"/>
      <c r="T372" s="191"/>
      <c r="U372" s="191"/>
      <c r="V372" s="191"/>
      <c r="W372" s="191"/>
    </row>
    <row r="373">
      <c r="A373" s="191"/>
      <c r="B373" s="191"/>
      <c r="C373" s="191"/>
      <c r="D373" s="191"/>
      <c r="E373" s="191"/>
      <c r="F373" s="191"/>
      <c r="G373" s="2048"/>
      <c r="H373" s="2048"/>
      <c r="I373" s="2048"/>
      <c r="J373" s="2048"/>
      <c r="K373" s="2048"/>
      <c r="L373" s="2103"/>
      <c r="M373" s="2048"/>
      <c r="N373" s="2048"/>
      <c r="O373" s="2048"/>
      <c r="P373" s="191"/>
      <c r="Q373" s="191"/>
      <c r="R373" s="191"/>
      <c r="S373" s="191"/>
      <c r="T373" s="191"/>
      <c r="U373" s="191"/>
      <c r="V373" s="191"/>
      <c r="W373" s="191"/>
    </row>
    <row r="374">
      <c r="A374" s="191"/>
      <c r="B374" s="191"/>
      <c r="C374" s="191"/>
      <c r="D374" s="191"/>
      <c r="E374" s="191"/>
      <c r="F374" s="191"/>
      <c r="G374" s="2048"/>
      <c r="H374" s="2048"/>
      <c r="I374" s="2048"/>
      <c r="J374" s="2048"/>
      <c r="K374" s="2048"/>
      <c r="L374" s="2103"/>
      <c r="M374" s="2048"/>
      <c r="N374" s="2048"/>
      <c r="O374" s="2048"/>
      <c r="P374" s="191"/>
      <c r="Q374" s="191"/>
      <c r="R374" s="191"/>
      <c r="S374" s="191"/>
      <c r="T374" s="191"/>
      <c r="U374" s="191"/>
      <c r="V374" s="191"/>
      <c r="W374" s="191"/>
    </row>
    <row r="375">
      <c r="A375" s="191"/>
      <c r="B375" s="191"/>
      <c r="C375" s="191"/>
      <c r="D375" s="191"/>
      <c r="E375" s="191"/>
      <c r="F375" s="191"/>
      <c r="G375" s="2048"/>
      <c r="H375" s="2048"/>
      <c r="I375" s="2048"/>
      <c r="J375" s="2048"/>
      <c r="K375" s="2048"/>
      <c r="L375" s="2103"/>
      <c r="M375" s="2048"/>
      <c r="N375" s="2048"/>
      <c r="O375" s="2048"/>
      <c r="P375" s="191"/>
      <c r="Q375" s="191"/>
      <c r="R375" s="191"/>
      <c r="S375" s="191"/>
      <c r="T375" s="191"/>
      <c r="U375" s="191"/>
      <c r="V375" s="191"/>
      <c r="W375" s="191"/>
    </row>
    <row r="376">
      <c r="A376" s="191"/>
      <c r="B376" s="191"/>
      <c r="C376" s="191"/>
      <c r="D376" s="191"/>
      <c r="E376" s="191"/>
      <c r="F376" s="191"/>
      <c r="G376" s="2048"/>
      <c r="H376" s="2048"/>
      <c r="I376" s="2048"/>
      <c r="J376" s="2048"/>
      <c r="K376" s="2048"/>
      <c r="L376" s="2103"/>
      <c r="M376" s="2048"/>
      <c r="N376" s="2048"/>
      <c r="O376" s="2048"/>
      <c r="P376" s="191"/>
      <c r="Q376" s="191"/>
      <c r="R376" s="191"/>
      <c r="S376" s="191"/>
      <c r="T376" s="191"/>
      <c r="U376" s="191"/>
      <c r="V376" s="191"/>
      <c r="W376" s="191"/>
    </row>
    <row r="377">
      <c r="A377" s="191"/>
      <c r="B377" s="191"/>
      <c r="C377" s="191"/>
      <c r="D377" s="191"/>
      <c r="E377" s="191"/>
      <c r="F377" s="191"/>
      <c r="G377" s="2048"/>
      <c r="H377" s="2048"/>
      <c r="I377" s="2048"/>
      <c r="J377" s="2048"/>
      <c r="K377" s="2048"/>
      <c r="L377" s="2103"/>
      <c r="M377" s="2048"/>
      <c r="N377" s="2048"/>
      <c r="O377" s="2048"/>
      <c r="P377" s="191"/>
      <c r="Q377" s="191"/>
      <c r="R377" s="191"/>
      <c r="S377" s="191"/>
      <c r="T377" s="191"/>
      <c r="U377" s="191"/>
      <c r="V377" s="191"/>
      <c r="W377" s="191"/>
    </row>
    <row r="378">
      <c r="A378" s="191"/>
      <c r="B378" s="191"/>
      <c r="C378" s="191"/>
      <c r="D378" s="191"/>
      <c r="E378" s="191"/>
      <c r="F378" s="191"/>
      <c r="G378" s="2048"/>
      <c r="H378" s="2048"/>
      <c r="I378" s="2048"/>
      <c r="J378" s="2048"/>
      <c r="K378" s="2048"/>
      <c r="L378" s="2103"/>
      <c r="M378" s="2048"/>
      <c r="N378" s="2048"/>
      <c r="O378" s="2048"/>
      <c r="P378" s="191"/>
      <c r="Q378" s="191"/>
      <c r="R378" s="191"/>
      <c r="S378" s="191"/>
      <c r="T378" s="191"/>
      <c r="U378" s="191"/>
      <c r="V378" s="191"/>
      <c r="W378" s="191"/>
    </row>
    <row r="379">
      <c r="A379" s="191"/>
      <c r="B379" s="191"/>
      <c r="C379" s="191"/>
      <c r="D379" s="191"/>
      <c r="E379" s="191"/>
      <c r="F379" s="191"/>
      <c r="G379" s="2048"/>
      <c r="H379" s="2048"/>
      <c r="I379" s="2048"/>
      <c r="J379" s="2048"/>
      <c r="K379" s="2048"/>
      <c r="L379" s="2103"/>
      <c r="M379" s="2048"/>
      <c r="N379" s="2048"/>
      <c r="O379" s="2048"/>
      <c r="P379" s="191"/>
      <c r="Q379" s="191"/>
      <c r="R379" s="191"/>
      <c r="S379" s="191"/>
      <c r="T379" s="191"/>
      <c r="U379" s="191"/>
      <c r="V379" s="191"/>
      <c r="W379" s="191"/>
    </row>
    <row r="380">
      <c r="A380" s="191"/>
      <c r="B380" s="191"/>
      <c r="C380" s="191"/>
      <c r="D380" s="191"/>
      <c r="E380" s="191"/>
      <c r="F380" s="191"/>
      <c r="G380" s="2048"/>
      <c r="H380" s="2048"/>
      <c r="I380" s="2048"/>
      <c r="J380" s="2048"/>
      <c r="K380" s="2048"/>
      <c r="L380" s="2103"/>
      <c r="M380" s="2048"/>
      <c r="N380" s="2048"/>
      <c r="O380" s="2048"/>
      <c r="P380" s="191"/>
      <c r="Q380" s="191"/>
      <c r="R380" s="191"/>
      <c r="S380" s="191"/>
      <c r="T380" s="191"/>
      <c r="U380" s="191"/>
      <c r="V380" s="191"/>
      <c r="W380" s="191"/>
    </row>
    <row r="381">
      <c r="A381" s="191"/>
      <c r="B381" s="191"/>
      <c r="C381" s="191"/>
      <c r="D381" s="191"/>
      <c r="E381" s="191"/>
      <c r="F381" s="191"/>
      <c r="G381" s="2048"/>
      <c r="H381" s="2048"/>
      <c r="I381" s="2048"/>
      <c r="J381" s="2048"/>
      <c r="K381" s="2048"/>
      <c r="L381" s="2103"/>
      <c r="M381" s="2048"/>
      <c r="N381" s="2048"/>
      <c r="O381" s="2048"/>
      <c r="P381" s="191"/>
      <c r="Q381" s="191"/>
      <c r="R381" s="191"/>
      <c r="S381" s="191"/>
      <c r="T381" s="191"/>
      <c r="U381" s="191"/>
      <c r="V381" s="191"/>
      <c r="W381" s="191"/>
    </row>
    <row r="382">
      <c r="A382" s="191"/>
      <c r="B382" s="191"/>
      <c r="C382" s="191"/>
      <c r="D382" s="191"/>
      <c r="E382" s="191"/>
      <c r="F382" s="191"/>
      <c r="G382" s="2048"/>
      <c r="H382" s="2048"/>
      <c r="I382" s="2048"/>
      <c r="J382" s="2048"/>
      <c r="K382" s="2048"/>
      <c r="L382" s="2103"/>
      <c r="M382" s="2048"/>
      <c r="N382" s="2048"/>
      <c r="O382" s="2048"/>
      <c r="P382" s="191"/>
      <c r="Q382" s="191"/>
      <c r="R382" s="191"/>
      <c r="S382" s="191"/>
      <c r="T382" s="191"/>
      <c r="U382" s="191"/>
      <c r="V382" s="191"/>
      <c r="W382" s="191"/>
    </row>
    <row r="383">
      <c r="A383" s="191"/>
      <c r="B383" s="191"/>
      <c r="C383" s="191"/>
      <c r="D383" s="191"/>
      <c r="E383" s="191"/>
      <c r="F383" s="191"/>
      <c r="G383" s="2048"/>
      <c r="H383" s="2048"/>
      <c r="I383" s="2048"/>
      <c r="J383" s="2048"/>
      <c r="K383" s="2048"/>
      <c r="L383" s="2103"/>
      <c r="M383" s="2048"/>
      <c r="N383" s="2048"/>
      <c r="O383" s="2048"/>
      <c r="P383" s="191"/>
      <c r="Q383" s="191"/>
      <c r="R383" s="191"/>
      <c r="S383" s="191"/>
      <c r="T383" s="191"/>
      <c r="U383" s="191"/>
      <c r="V383" s="191"/>
      <c r="W383" s="191"/>
    </row>
    <row r="384">
      <c r="A384" s="191"/>
      <c r="B384" s="191"/>
      <c r="C384" s="191"/>
      <c r="D384" s="191"/>
      <c r="E384" s="191"/>
      <c r="F384" s="191"/>
      <c r="G384" s="2048"/>
      <c r="H384" s="2048"/>
      <c r="I384" s="2048"/>
      <c r="J384" s="2048"/>
      <c r="K384" s="2048"/>
      <c r="L384" s="2103"/>
      <c r="M384" s="2048"/>
      <c r="N384" s="2048"/>
      <c r="O384" s="2048"/>
      <c r="P384" s="191"/>
      <c r="Q384" s="191"/>
      <c r="R384" s="191"/>
      <c r="S384" s="191"/>
      <c r="T384" s="191"/>
      <c r="U384" s="191"/>
      <c r="V384" s="191"/>
      <c r="W384" s="191"/>
    </row>
    <row r="385">
      <c r="A385" s="191"/>
      <c r="B385" s="191"/>
      <c r="C385" s="191"/>
      <c r="D385" s="191"/>
      <c r="E385" s="191"/>
      <c r="F385" s="191"/>
      <c r="G385" s="2048"/>
      <c r="H385" s="2048"/>
      <c r="I385" s="2048"/>
      <c r="J385" s="2048"/>
      <c r="K385" s="2048"/>
      <c r="L385" s="2103"/>
      <c r="M385" s="2048"/>
      <c r="N385" s="2048"/>
      <c r="O385" s="2048"/>
      <c r="P385" s="191"/>
      <c r="Q385" s="191"/>
      <c r="R385" s="191"/>
      <c r="S385" s="191"/>
      <c r="T385" s="191"/>
      <c r="U385" s="191"/>
      <c r="V385" s="191"/>
      <c r="W385" s="191"/>
    </row>
    <row r="386">
      <c r="A386" s="191"/>
      <c r="B386" s="191"/>
      <c r="C386" s="191"/>
      <c r="D386" s="191"/>
      <c r="E386" s="191"/>
      <c r="F386" s="191"/>
      <c r="G386" s="2048"/>
      <c r="H386" s="2048"/>
      <c r="I386" s="2048"/>
      <c r="J386" s="2048"/>
      <c r="K386" s="2048"/>
      <c r="L386" s="2103"/>
      <c r="M386" s="2048"/>
      <c r="N386" s="2048"/>
      <c r="O386" s="2048"/>
      <c r="P386" s="191"/>
      <c r="Q386" s="191"/>
      <c r="R386" s="191"/>
      <c r="S386" s="191"/>
      <c r="T386" s="191"/>
      <c r="U386" s="191"/>
      <c r="V386" s="191"/>
      <c r="W386" s="191"/>
    </row>
    <row r="387">
      <c r="A387" s="191"/>
      <c r="B387" s="191"/>
      <c r="C387" s="191"/>
      <c r="D387" s="191"/>
      <c r="E387" s="191"/>
      <c r="F387" s="191"/>
      <c r="G387" s="2048"/>
      <c r="H387" s="2048"/>
      <c r="I387" s="2048"/>
      <c r="J387" s="2048"/>
      <c r="K387" s="2048"/>
      <c r="L387" s="2103"/>
      <c r="M387" s="2048"/>
      <c r="N387" s="2048"/>
      <c r="O387" s="2048"/>
      <c r="P387" s="191"/>
      <c r="Q387" s="191"/>
      <c r="R387" s="191"/>
      <c r="S387" s="191"/>
      <c r="T387" s="191"/>
      <c r="U387" s="191"/>
      <c r="V387" s="191"/>
      <c r="W387" s="191"/>
    </row>
    <row r="388">
      <c r="A388" s="191"/>
      <c r="B388" s="191"/>
      <c r="C388" s="191"/>
      <c r="D388" s="191"/>
      <c r="E388" s="191"/>
      <c r="F388" s="191"/>
      <c r="G388" s="2048"/>
      <c r="H388" s="2048"/>
      <c r="I388" s="2048"/>
      <c r="J388" s="2048"/>
      <c r="K388" s="2048"/>
      <c r="L388" s="2103"/>
      <c r="M388" s="2048"/>
      <c r="N388" s="2048"/>
      <c r="O388" s="2048"/>
      <c r="P388" s="191"/>
      <c r="Q388" s="191"/>
      <c r="R388" s="191"/>
      <c r="S388" s="191"/>
      <c r="T388" s="191"/>
      <c r="U388" s="191"/>
      <c r="V388" s="191"/>
      <c r="W388" s="191"/>
    </row>
    <row r="389">
      <c r="A389" s="191"/>
      <c r="B389" s="191"/>
      <c r="C389" s="191"/>
      <c r="D389" s="191"/>
      <c r="E389" s="191"/>
      <c r="F389" s="191"/>
      <c r="G389" s="2048"/>
      <c r="H389" s="2048"/>
      <c r="I389" s="2048"/>
      <c r="J389" s="2048"/>
      <c r="K389" s="2048"/>
      <c r="L389" s="2103"/>
      <c r="M389" s="2048"/>
      <c r="N389" s="2048"/>
      <c r="O389" s="2048"/>
      <c r="P389" s="191"/>
      <c r="Q389" s="191"/>
      <c r="R389" s="191"/>
      <c r="S389" s="191"/>
      <c r="T389" s="191"/>
      <c r="U389" s="191"/>
      <c r="V389" s="191"/>
      <c r="W389" s="191"/>
    </row>
    <row r="390">
      <c r="A390" s="191"/>
      <c r="B390" s="191"/>
      <c r="C390" s="191"/>
      <c r="D390" s="191"/>
      <c r="E390" s="191"/>
      <c r="F390" s="191"/>
      <c r="G390" s="2048"/>
      <c r="H390" s="2048"/>
      <c r="I390" s="2048"/>
      <c r="J390" s="2048"/>
      <c r="K390" s="2048"/>
      <c r="L390" s="2103"/>
      <c r="M390" s="2048"/>
      <c r="N390" s="2048"/>
      <c r="O390" s="2048"/>
      <c r="P390" s="191"/>
      <c r="Q390" s="191"/>
      <c r="R390" s="191"/>
      <c r="S390" s="191"/>
      <c r="T390" s="191"/>
      <c r="U390" s="191"/>
      <c r="V390" s="191"/>
      <c r="W390" s="191"/>
    </row>
    <row r="391">
      <c r="A391" s="191"/>
      <c r="B391" s="191"/>
      <c r="C391" s="191"/>
      <c r="D391" s="191"/>
      <c r="E391" s="191"/>
      <c r="F391" s="191"/>
      <c r="G391" s="2048"/>
      <c r="H391" s="2048"/>
      <c r="I391" s="2048"/>
      <c r="J391" s="2048"/>
      <c r="K391" s="2048"/>
      <c r="L391" s="2103"/>
      <c r="M391" s="2048"/>
      <c r="N391" s="2048"/>
      <c r="O391" s="2048"/>
      <c r="P391" s="191"/>
      <c r="Q391" s="191"/>
      <c r="R391" s="191"/>
      <c r="S391" s="191"/>
      <c r="T391" s="191"/>
      <c r="U391" s="191"/>
      <c r="V391" s="191"/>
      <c r="W391" s="191"/>
    </row>
    <row r="392">
      <c r="A392" s="191"/>
      <c r="B392" s="191"/>
      <c r="C392" s="191"/>
      <c r="D392" s="191"/>
      <c r="E392" s="191"/>
      <c r="F392" s="191"/>
      <c r="G392" s="2048"/>
      <c r="H392" s="2048"/>
      <c r="I392" s="2048"/>
      <c r="J392" s="2048"/>
      <c r="K392" s="2048"/>
      <c r="L392" s="2103"/>
      <c r="M392" s="2048"/>
      <c r="N392" s="2048"/>
      <c r="O392" s="2048"/>
      <c r="P392" s="191"/>
      <c r="Q392" s="191"/>
      <c r="R392" s="191"/>
      <c r="S392" s="191"/>
      <c r="T392" s="191"/>
      <c r="U392" s="191"/>
      <c r="V392" s="191"/>
      <c r="W392" s="191"/>
    </row>
    <row r="393">
      <c r="A393" s="191"/>
      <c r="B393" s="191"/>
      <c r="C393" s="191"/>
      <c r="D393" s="191"/>
      <c r="E393" s="191"/>
      <c r="F393" s="191"/>
      <c r="G393" s="2048"/>
      <c r="H393" s="2048"/>
      <c r="I393" s="2048"/>
      <c r="J393" s="2048"/>
      <c r="K393" s="2048"/>
      <c r="L393" s="2103"/>
      <c r="M393" s="2048"/>
      <c r="N393" s="2048"/>
      <c r="O393" s="2048"/>
      <c r="P393" s="191"/>
      <c r="Q393" s="191"/>
      <c r="R393" s="191"/>
      <c r="S393" s="191"/>
      <c r="T393" s="191"/>
      <c r="U393" s="191"/>
      <c r="V393" s="191"/>
      <c r="W393" s="191"/>
    </row>
    <row r="394">
      <c r="A394" s="191"/>
      <c r="B394" s="191"/>
      <c r="C394" s="191"/>
      <c r="D394" s="191"/>
      <c r="E394" s="191"/>
      <c r="F394" s="191"/>
      <c r="G394" s="2048"/>
      <c r="H394" s="2048"/>
      <c r="I394" s="2048"/>
      <c r="J394" s="2048"/>
      <c r="K394" s="2048"/>
      <c r="L394" s="2103"/>
      <c r="M394" s="2048"/>
      <c r="N394" s="2048"/>
      <c r="O394" s="2048"/>
      <c r="P394" s="191"/>
      <c r="Q394" s="191"/>
      <c r="R394" s="191"/>
      <c r="S394" s="191"/>
      <c r="T394" s="191"/>
      <c r="U394" s="191"/>
      <c r="V394" s="191"/>
      <c r="W394" s="191"/>
    </row>
    <row r="395">
      <c r="A395" s="191"/>
      <c r="B395" s="191"/>
      <c r="C395" s="191"/>
      <c r="D395" s="191"/>
      <c r="E395" s="191"/>
      <c r="F395" s="191"/>
      <c r="G395" s="2048"/>
      <c r="H395" s="2048"/>
      <c r="I395" s="2048"/>
      <c r="J395" s="2048"/>
      <c r="K395" s="2048"/>
      <c r="L395" s="2103"/>
      <c r="M395" s="2048"/>
      <c r="N395" s="2048"/>
      <c r="O395" s="2048"/>
      <c r="P395" s="191"/>
      <c r="Q395" s="191"/>
      <c r="R395" s="191"/>
      <c r="S395" s="191"/>
      <c r="T395" s="191"/>
      <c r="U395" s="191"/>
      <c r="V395" s="191"/>
      <c r="W395" s="191"/>
    </row>
    <row r="396">
      <c r="A396" s="191"/>
      <c r="B396" s="191"/>
      <c r="C396" s="191"/>
      <c r="D396" s="191"/>
      <c r="E396" s="191"/>
      <c r="F396" s="191"/>
      <c r="G396" s="2048"/>
      <c r="H396" s="2048"/>
      <c r="I396" s="2048"/>
      <c r="J396" s="2048"/>
      <c r="K396" s="2048"/>
      <c r="L396" s="2103"/>
      <c r="M396" s="2048"/>
      <c r="N396" s="2048"/>
      <c r="O396" s="2048"/>
      <c r="P396" s="191"/>
      <c r="Q396" s="191"/>
      <c r="R396" s="191"/>
      <c r="S396" s="191"/>
      <c r="T396" s="191"/>
      <c r="U396" s="191"/>
      <c r="V396" s="191"/>
      <c r="W396" s="191"/>
    </row>
    <row r="397">
      <c r="A397" s="191"/>
      <c r="B397" s="191"/>
      <c r="C397" s="191"/>
      <c r="D397" s="191"/>
      <c r="E397" s="191"/>
      <c r="F397" s="191"/>
      <c r="G397" s="2048"/>
      <c r="H397" s="2048"/>
      <c r="I397" s="2048"/>
      <c r="J397" s="2048"/>
      <c r="K397" s="2048"/>
      <c r="L397" s="2103"/>
      <c r="M397" s="2048"/>
      <c r="N397" s="2048"/>
      <c r="O397" s="2048"/>
      <c r="P397" s="191"/>
      <c r="Q397" s="191"/>
      <c r="R397" s="191"/>
      <c r="S397" s="191"/>
      <c r="T397" s="191"/>
      <c r="U397" s="191"/>
      <c r="V397" s="191"/>
      <c r="W397" s="191"/>
    </row>
    <row r="398">
      <c r="A398" s="191"/>
      <c r="B398" s="191"/>
      <c r="C398" s="191"/>
      <c r="D398" s="191"/>
      <c r="E398" s="191"/>
      <c r="F398" s="191"/>
      <c r="G398" s="2048"/>
      <c r="H398" s="2048"/>
      <c r="I398" s="2048"/>
      <c r="J398" s="2048"/>
      <c r="K398" s="2048"/>
      <c r="L398" s="2103"/>
      <c r="M398" s="2048"/>
      <c r="N398" s="2048"/>
      <c r="O398" s="2048"/>
      <c r="P398" s="191"/>
      <c r="Q398" s="191"/>
      <c r="R398" s="191"/>
      <c r="S398" s="191"/>
      <c r="T398" s="191"/>
      <c r="U398" s="191"/>
      <c r="V398" s="191"/>
      <c r="W398" s="191"/>
    </row>
    <row r="399">
      <c r="A399" s="191"/>
      <c r="B399" s="191"/>
      <c r="C399" s="191"/>
      <c r="D399" s="191"/>
      <c r="E399" s="191"/>
      <c r="F399" s="191"/>
      <c r="G399" s="2048"/>
      <c r="H399" s="2048"/>
      <c r="I399" s="2048"/>
      <c r="J399" s="2048"/>
      <c r="K399" s="2048"/>
      <c r="L399" s="2103"/>
      <c r="M399" s="2048"/>
      <c r="N399" s="2048"/>
      <c r="O399" s="2048"/>
      <c r="P399" s="191"/>
      <c r="Q399" s="191"/>
      <c r="R399" s="191"/>
      <c r="S399" s="191"/>
      <c r="T399" s="191"/>
      <c r="U399" s="191"/>
      <c r="V399" s="191"/>
      <c r="W399" s="191"/>
    </row>
    <row r="400">
      <c r="A400" s="191"/>
      <c r="B400" s="191"/>
      <c r="C400" s="191"/>
      <c r="D400" s="191"/>
      <c r="E400" s="191"/>
      <c r="F400" s="191"/>
      <c r="G400" s="2048"/>
      <c r="H400" s="2048"/>
      <c r="I400" s="2048"/>
      <c r="J400" s="2048"/>
      <c r="K400" s="2048"/>
      <c r="L400" s="2103"/>
      <c r="M400" s="2048"/>
      <c r="N400" s="2048"/>
      <c r="O400" s="2048"/>
      <c r="P400" s="191"/>
      <c r="Q400" s="191"/>
      <c r="R400" s="191"/>
      <c r="S400" s="191"/>
      <c r="T400" s="191"/>
      <c r="U400" s="191"/>
      <c r="V400" s="191"/>
      <c r="W400" s="191"/>
    </row>
    <row r="401">
      <c r="A401" s="191"/>
      <c r="B401" s="191"/>
      <c r="C401" s="191"/>
      <c r="D401" s="191"/>
      <c r="E401" s="191"/>
      <c r="F401" s="191"/>
      <c r="G401" s="2048"/>
      <c r="H401" s="2048"/>
      <c r="I401" s="2048"/>
      <c r="J401" s="2048"/>
      <c r="K401" s="2048"/>
      <c r="L401" s="2103"/>
      <c r="M401" s="2048"/>
      <c r="N401" s="2048"/>
      <c r="O401" s="2048"/>
      <c r="P401" s="191"/>
      <c r="Q401" s="191"/>
      <c r="R401" s="191"/>
      <c r="S401" s="191"/>
      <c r="T401" s="191"/>
      <c r="U401" s="191"/>
      <c r="V401" s="191"/>
      <c r="W401" s="191"/>
    </row>
    <row r="402">
      <c r="A402" s="191"/>
      <c r="B402" s="191"/>
      <c r="C402" s="191"/>
      <c r="D402" s="191"/>
      <c r="E402" s="191"/>
      <c r="F402" s="191"/>
      <c r="G402" s="2048"/>
      <c r="H402" s="2048"/>
      <c r="I402" s="2048"/>
      <c r="J402" s="2048"/>
      <c r="K402" s="2048"/>
      <c r="L402" s="2103"/>
      <c r="M402" s="2048"/>
      <c r="N402" s="2048"/>
      <c r="O402" s="2048"/>
      <c r="P402" s="191"/>
      <c r="Q402" s="191"/>
      <c r="R402" s="191"/>
      <c r="S402" s="191"/>
      <c r="T402" s="191"/>
      <c r="U402" s="191"/>
      <c r="V402" s="191"/>
      <c r="W402" s="191"/>
    </row>
    <row r="403">
      <c r="A403" s="191"/>
      <c r="B403" s="191"/>
      <c r="C403" s="191"/>
      <c r="D403" s="191"/>
      <c r="E403" s="191"/>
      <c r="F403" s="191"/>
      <c r="G403" s="2048"/>
      <c r="H403" s="2048"/>
      <c r="I403" s="2048"/>
      <c r="J403" s="2048"/>
      <c r="K403" s="2048"/>
      <c r="L403" s="2103"/>
      <c r="M403" s="2048"/>
      <c r="N403" s="2048"/>
      <c r="O403" s="2048"/>
      <c r="P403" s="191"/>
      <c r="Q403" s="191"/>
      <c r="R403" s="191"/>
      <c r="S403" s="191"/>
      <c r="T403" s="191"/>
      <c r="U403" s="191"/>
      <c r="V403" s="191"/>
      <c r="W403" s="191"/>
    </row>
    <row r="404">
      <c r="A404" s="191"/>
      <c r="B404" s="191"/>
      <c r="C404" s="191"/>
      <c r="D404" s="191"/>
      <c r="E404" s="191"/>
      <c r="F404" s="191"/>
      <c r="G404" s="2048"/>
      <c r="H404" s="2048"/>
      <c r="I404" s="2048"/>
      <c r="J404" s="2048"/>
      <c r="K404" s="2048"/>
      <c r="L404" s="2103"/>
      <c r="M404" s="2048"/>
      <c r="N404" s="2048"/>
      <c r="O404" s="2048"/>
      <c r="P404" s="191"/>
      <c r="Q404" s="191"/>
      <c r="R404" s="191"/>
      <c r="S404" s="191"/>
      <c r="T404" s="191"/>
      <c r="U404" s="191"/>
      <c r="V404" s="191"/>
      <c r="W404" s="191"/>
    </row>
    <row r="405">
      <c r="A405" s="191"/>
      <c r="B405" s="191"/>
      <c r="C405" s="191"/>
      <c r="D405" s="191"/>
      <c r="E405" s="191"/>
      <c r="F405" s="191"/>
      <c r="G405" s="2048"/>
      <c r="H405" s="2048"/>
      <c r="I405" s="2048"/>
      <c r="J405" s="2048"/>
      <c r="K405" s="2048"/>
      <c r="L405" s="2103"/>
      <c r="M405" s="2048"/>
      <c r="N405" s="2048"/>
      <c r="O405" s="2048"/>
      <c r="P405" s="191"/>
      <c r="Q405" s="191"/>
      <c r="R405" s="191"/>
      <c r="S405" s="191"/>
      <c r="T405" s="191"/>
      <c r="U405" s="191"/>
      <c r="V405" s="191"/>
      <c r="W405" s="191"/>
    </row>
    <row r="406">
      <c r="A406" s="191"/>
      <c r="B406" s="191"/>
      <c r="C406" s="191"/>
      <c r="D406" s="191"/>
      <c r="E406" s="191"/>
      <c r="F406" s="191"/>
      <c r="G406" s="2048"/>
      <c r="H406" s="2048"/>
      <c r="I406" s="2048"/>
      <c r="J406" s="2048"/>
      <c r="K406" s="2048"/>
      <c r="L406" s="2103"/>
      <c r="M406" s="2048"/>
      <c r="N406" s="2048"/>
      <c r="O406" s="2048"/>
      <c r="P406" s="191"/>
      <c r="Q406" s="191"/>
      <c r="R406" s="191"/>
      <c r="S406" s="191"/>
      <c r="T406" s="191"/>
      <c r="U406" s="191"/>
      <c r="V406" s="191"/>
      <c r="W406" s="191"/>
    </row>
    <row r="407">
      <c r="A407" s="191"/>
      <c r="B407" s="191"/>
      <c r="C407" s="191"/>
      <c r="D407" s="191"/>
      <c r="E407" s="191"/>
      <c r="F407" s="191"/>
      <c r="G407" s="2048"/>
      <c r="H407" s="2048"/>
      <c r="I407" s="2048"/>
      <c r="J407" s="2048"/>
      <c r="K407" s="2048"/>
      <c r="L407" s="2103"/>
      <c r="M407" s="2048"/>
      <c r="N407" s="2048"/>
      <c r="O407" s="2048"/>
      <c r="P407" s="191"/>
      <c r="Q407" s="191"/>
      <c r="R407" s="191"/>
      <c r="S407" s="191"/>
      <c r="T407" s="191"/>
      <c r="U407" s="191"/>
      <c r="V407" s="191"/>
      <c r="W407" s="191"/>
    </row>
    <row r="408">
      <c r="A408" s="191"/>
      <c r="B408" s="191"/>
      <c r="C408" s="191"/>
      <c r="D408" s="191"/>
      <c r="E408" s="191"/>
      <c r="F408" s="191"/>
      <c r="G408" s="2048"/>
      <c r="H408" s="2048"/>
      <c r="I408" s="2048"/>
      <c r="J408" s="2048"/>
      <c r="K408" s="2048"/>
      <c r="L408" s="2103"/>
      <c r="M408" s="2048"/>
      <c r="N408" s="2048"/>
      <c r="O408" s="2048"/>
      <c r="P408" s="191"/>
      <c r="Q408" s="191"/>
      <c r="R408" s="191"/>
      <c r="S408" s="191"/>
      <c r="T408" s="191"/>
      <c r="U408" s="191"/>
      <c r="V408" s="191"/>
      <c r="W408" s="191"/>
    </row>
    <row r="409">
      <c r="A409" s="191"/>
      <c r="B409" s="191"/>
      <c r="C409" s="191"/>
      <c r="D409" s="191"/>
      <c r="E409" s="191"/>
      <c r="F409" s="191"/>
      <c r="G409" s="2048"/>
      <c r="H409" s="2048"/>
      <c r="I409" s="2048"/>
      <c r="J409" s="2048"/>
      <c r="K409" s="2048"/>
      <c r="L409" s="2103"/>
      <c r="M409" s="2048"/>
      <c r="N409" s="2048"/>
      <c r="O409" s="2048"/>
      <c r="P409" s="191"/>
      <c r="Q409" s="191"/>
      <c r="R409" s="191"/>
      <c r="S409" s="191"/>
      <c r="T409" s="191"/>
      <c r="U409" s="191"/>
      <c r="V409" s="191"/>
      <c r="W409" s="191"/>
    </row>
    <row r="410">
      <c r="A410" s="191"/>
      <c r="B410" s="191"/>
      <c r="C410" s="191"/>
      <c r="D410" s="191"/>
      <c r="E410" s="191"/>
      <c r="F410" s="191"/>
      <c r="G410" s="2048"/>
      <c r="H410" s="2048"/>
      <c r="I410" s="2048"/>
      <c r="J410" s="2048"/>
      <c r="K410" s="2048"/>
      <c r="L410" s="2103"/>
      <c r="M410" s="2048"/>
      <c r="N410" s="2048"/>
      <c r="O410" s="2048"/>
      <c r="P410" s="191"/>
      <c r="Q410" s="191"/>
      <c r="R410" s="191"/>
      <c r="S410" s="191"/>
      <c r="T410" s="191"/>
      <c r="U410" s="191"/>
      <c r="V410" s="191"/>
      <c r="W410" s="191"/>
    </row>
    <row r="411">
      <c r="A411" s="191"/>
      <c r="B411" s="191"/>
      <c r="C411" s="191"/>
      <c r="D411" s="191"/>
      <c r="E411" s="191"/>
      <c r="F411" s="191"/>
      <c r="G411" s="2048"/>
      <c r="H411" s="2048"/>
      <c r="I411" s="2048"/>
      <c r="J411" s="2048"/>
      <c r="K411" s="2048"/>
      <c r="L411" s="2103"/>
      <c r="M411" s="2048"/>
      <c r="N411" s="2048"/>
      <c r="O411" s="2048"/>
      <c r="P411" s="191"/>
      <c r="Q411" s="191"/>
      <c r="R411" s="191"/>
      <c r="S411" s="191"/>
      <c r="T411" s="191"/>
      <c r="U411" s="191"/>
      <c r="V411" s="191"/>
      <c r="W411" s="191"/>
    </row>
    <row r="412">
      <c r="A412" s="191"/>
      <c r="B412" s="191"/>
      <c r="C412" s="191"/>
      <c r="D412" s="191"/>
      <c r="E412" s="191"/>
      <c r="F412" s="191"/>
      <c r="G412" s="2048"/>
      <c r="H412" s="2048"/>
      <c r="I412" s="2048"/>
      <c r="J412" s="2048"/>
      <c r="K412" s="2048"/>
      <c r="L412" s="2103"/>
      <c r="M412" s="2048"/>
      <c r="N412" s="2048"/>
      <c r="O412" s="2048"/>
      <c r="P412" s="191"/>
      <c r="Q412" s="191"/>
      <c r="R412" s="191"/>
      <c r="S412" s="191"/>
      <c r="T412" s="191"/>
      <c r="U412" s="191"/>
      <c r="V412" s="191"/>
      <c r="W412" s="191"/>
    </row>
    <row r="413">
      <c r="A413" s="191"/>
      <c r="B413" s="191"/>
      <c r="C413" s="191"/>
      <c r="D413" s="191"/>
      <c r="E413" s="191"/>
      <c r="F413" s="191"/>
      <c r="G413" s="2048"/>
      <c r="H413" s="2048"/>
      <c r="I413" s="2048"/>
      <c r="J413" s="2048"/>
      <c r="K413" s="2048"/>
      <c r="L413" s="2103"/>
      <c r="M413" s="2048"/>
      <c r="N413" s="2048"/>
      <c r="O413" s="2048"/>
      <c r="P413" s="191"/>
      <c r="Q413" s="191"/>
      <c r="R413" s="191"/>
      <c r="S413" s="191"/>
      <c r="T413" s="191"/>
      <c r="U413" s="191"/>
      <c r="V413" s="191"/>
      <c r="W413" s="191"/>
    </row>
    <row r="414">
      <c r="A414" s="191"/>
      <c r="B414" s="191"/>
      <c r="C414" s="191"/>
      <c r="D414" s="191"/>
      <c r="E414" s="191"/>
      <c r="F414" s="191"/>
      <c r="G414" s="2048"/>
      <c r="H414" s="2048"/>
      <c r="I414" s="2048"/>
      <c r="J414" s="2048"/>
      <c r="K414" s="2048"/>
      <c r="L414" s="2103"/>
      <c r="M414" s="2048"/>
      <c r="N414" s="2048"/>
      <c r="O414" s="2048"/>
      <c r="P414" s="191"/>
      <c r="Q414" s="191"/>
      <c r="R414" s="191"/>
      <c r="S414" s="191"/>
      <c r="T414" s="191"/>
      <c r="U414" s="191"/>
      <c r="V414" s="191"/>
      <c r="W414" s="191"/>
    </row>
    <row r="415">
      <c r="A415" s="191"/>
      <c r="B415" s="191"/>
      <c r="C415" s="191"/>
      <c r="D415" s="191"/>
      <c r="E415" s="191"/>
      <c r="F415" s="191"/>
      <c r="G415" s="2048"/>
      <c r="H415" s="2048"/>
      <c r="I415" s="2048"/>
      <c r="J415" s="2048"/>
      <c r="K415" s="2048"/>
      <c r="L415" s="2103"/>
      <c r="M415" s="2048"/>
      <c r="N415" s="2048"/>
      <c r="O415" s="2048"/>
      <c r="P415" s="191"/>
      <c r="Q415" s="191"/>
      <c r="R415" s="191"/>
      <c r="S415" s="191"/>
      <c r="T415" s="191"/>
      <c r="U415" s="191"/>
      <c r="V415" s="191"/>
      <c r="W415" s="191"/>
    </row>
    <row r="416">
      <c r="A416" s="191"/>
      <c r="B416" s="191"/>
      <c r="C416" s="191"/>
      <c r="D416" s="191"/>
      <c r="E416" s="191"/>
      <c r="F416" s="191"/>
      <c r="G416" s="2048"/>
      <c r="H416" s="2048"/>
      <c r="I416" s="2048"/>
      <c r="J416" s="2048"/>
      <c r="K416" s="2048"/>
      <c r="L416" s="2103"/>
      <c r="M416" s="2048"/>
      <c r="N416" s="2048"/>
      <c r="O416" s="2048"/>
      <c r="P416" s="191"/>
      <c r="Q416" s="191"/>
      <c r="R416" s="191"/>
      <c r="S416" s="191"/>
      <c r="T416" s="191"/>
      <c r="U416" s="191"/>
      <c r="V416" s="191"/>
      <c r="W416" s="191"/>
    </row>
    <row r="417">
      <c r="A417" s="191"/>
      <c r="B417" s="191"/>
      <c r="C417" s="191"/>
      <c r="D417" s="191"/>
      <c r="E417" s="191"/>
      <c r="F417" s="191"/>
      <c r="G417" s="2048"/>
      <c r="H417" s="2048"/>
      <c r="I417" s="2048"/>
      <c r="J417" s="2048"/>
      <c r="K417" s="2048"/>
      <c r="L417" s="2103"/>
      <c r="M417" s="2048"/>
      <c r="N417" s="2048"/>
      <c r="O417" s="2048"/>
      <c r="P417" s="191"/>
      <c r="Q417" s="191"/>
      <c r="R417" s="191"/>
      <c r="S417" s="191"/>
      <c r="T417" s="191"/>
      <c r="U417" s="191"/>
      <c r="V417" s="191"/>
      <c r="W417" s="191"/>
    </row>
    <row r="418">
      <c r="A418" s="191"/>
      <c r="B418" s="191"/>
      <c r="C418" s="191"/>
      <c r="D418" s="191"/>
      <c r="E418" s="191"/>
      <c r="F418" s="191"/>
      <c r="G418" s="2048"/>
      <c r="H418" s="2048"/>
      <c r="I418" s="2048"/>
      <c r="J418" s="2048"/>
      <c r="K418" s="2048"/>
      <c r="L418" s="2103"/>
      <c r="M418" s="2048"/>
      <c r="N418" s="2048"/>
      <c r="O418" s="2048"/>
      <c r="P418" s="191"/>
      <c r="Q418" s="191"/>
      <c r="R418" s="191"/>
      <c r="S418" s="191"/>
      <c r="T418" s="191"/>
      <c r="U418" s="191"/>
      <c r="V418" s="191"/>
      <c r="W418" s="191"/>
    </row>
    <row r="419">
      <c r="A419" s="191"/>
      <c r="B419" s="191"/>
      <c r="C419" s="191"/>
      <c r="D419" s="191"/>
      <c r="E419" s="191"/>
      <c r="F419" s="191"/>
      <c r="G419" s="2048"/>
      <c r="H419" s="2048"/>
      <c r="I419" s="2048"/>
      <c r="J419" s="2048"/>
      <c r="K419" s="2048"/>
      <c r="L419" s="2103"/>
      <c r="M419" s="2048"/>
      <c r="N419" s="2048"/>
      <c r="O419" s="2048"/>
      <c r="P419" s="191"/>
      <c r="Q419" s="191"/>
      <c r="R419" s="191"/>
      <c r="S419" s="191"/>
      <c r="T419" s="191"/>
      <c r="U419" s="191"/>
      <c r="V419" s="191"/>
      <c r="W419" s="191"/>
    </row>
    <row r="420">
      <c r="A420" s="191"/>
      <c r="B420" s="191"/>
      <c r="C420" s="191"/>
      <c r="D420" s="191"/>
      <c r="E420" s="191"/>
      <c r="F420" s="191"/>
      <c r="G420" s="2048"/>
      <c r="H420" s="2048"/>
      <c r="I420" s="2048"/>
      <c r="J420" s="2048"/>
      <c r="K420" s="2048"/>
      <c r="L420" s="2103"/>
      <c r="M420" s="2048"/>
      <c r="N420" s="2048"/>
      <c r="O420" s="2048"/>
      <c r="P420" s="191"/>
      <c r="Q420" s="191"/>
      <c r="R420" s="191"/>
      <c r="S420" s="191"/>
      <c r="T420" s="191"/>
      <c r="U420" s="191"/>
      <c r="V420" s="191"/>
      <c r="W420" s="191"/>
    </row>
    <row r="421">
      <c r="A421" s="191"/>
      <c r="B421" s="191"/>
      <c r="C421" s="191"/>
      <c r="D421" s="191"/>
      <c r="E421" s="191"/>
      <c r="F421" s="191"/>
      <c r="G421" s="2048"/>
      <c r="H421" s="2048"/>
      <c r="I421" s="2048"/>
      <c r="J421" s="2048"/>
      <c r="K421" s="2048"/>
      <c r="L421" s="2103"/>
      <c r="M421" s="2048"/>
      <c r="N421" s="2048"/>
      <c r="O421" s="2048"/>
      <c r="P421" s="191"/>
      <c r="Q421" s="191"/>
      <c r="R421" s="191"/>
      <c r="S421" s="191"/>
      <c r="T421" s="191"/>
      <c r="U421" s="191"/>
      <c r="V421" s="191"/>
      <c r="W421" s="191"/>
    </row>
    <row r="422">
      <c r="A422" s="191"/>
      <c r="B422" s="191"/>
      <c r="C422" s="191"/>
      <c r="D422" s="191"/>
      <c r="E422" s="191"/>
      <c r="F422" s="191"/>
      <c r="G422" s="2048"/>
      <c r="H422" s="2048"/>
      <c r="I422" s="2048"/>
      <c r="J422" s="2048"/>
      <c r="K422" s="2048"/>
      <c r="L422" s="2103"/>
      <c r="M422" s="2048"/>
      <c r="N422" s="2048"/>
      <c r="O422" s="2048"/>
      <c r="P422" s="191"/>
      <c r="Q422" s="191"/>
      <c r="R422" s="191"/>
      <c r="S422" s="191"/>
      <c r="T422" s="191"/>
      <c r="U422" s="191"/>
      <c r="V422" s="191"/>
      <c r="W422" s="191"/>
    </row>
    <row r="423">
      <c r="A423" s="191"/>
      <c r="B423" s="191"/>
      <c r="C423" s="191"/>
      <c r="D423" s="191"/>
      <c r="E423" s="191"/>
      <c r="F423" s="191"/>
      <c r="G423" s="2048"/>
      <c r="H423" s="2048"/>
      <c r="I423" s="2048"/>
      <c r="J423" s="2048"/>
      <c r="K423" s="2048"/>
      <c r="L423" s="2103"/>
      <c r="M423" s="2048"/>
      <c r="N423" s="2048"/>
      <c r="O423" s="2048"/>
      <c r="P423" s="191"/>
      <c r="Q423" s="191"/>
      <c r="R423" s="191"/>
      <c r="S423" s="191"/>
      <c r="T423" s="191"/>
      <c r="U423" s="191"/>
      <c r="V423" s="191"/>
      <c r="W423" s="191"/>
    </row>
    <row r="424">
      <c r="A424" s="191"/>
      <c r="B424" s="191"/>
      <c r="C424" s="191"/>
      <c r="D424" s="191"/>
      <c r="E424" s="191"/>
      <c r="F424" s="191"/>
      <c r="G424" s="2048"/>
      <c r="H424" s="2048"/>
      <c r="I424" s="2048"/>
      <c r="J424" s="2048"/>
      <c r="K424" s="2048"/>
      <c r="L424" s="2103"/>
      <c r="M424" s="2048"/>
      <c r="N424" s="2048"/>
      <c r="O424" s="2048"/>
      <c r="P424" s="191"/>
      <c r="Q424" s="191"/>
      <c r="R424" s="191"/>
      <c r="S424" s="191"/>
      <c r="T424" s="191"/>
      <c r="U424" s="191"/>
      <c r="V424" s="191"/>
      <c r="W424" s="191"/>
    </row>
    <row r="425">
      <c r="A425" s="191"/>
      <c r="B425" s="191"/>
      <c r="C425" s="191"/>
      <c r="D425" s="191"/>
      <c r="E425" s="191"/>
      <c r="F425" s="191"/>
      <c r="G425" s="2048"/>
      <c r="H425" s="2048"/>
      <c r="I425" s="2048"/>
      <c r="J425" s="2048"/>
      <c r="K425" s="2048"/>
      <c r="L425" s="2103"/>
      <c r="M425" s="2048"/>
      <c r="N425" s="2048"/>
      <c r="O425" s="2048"/>
      <c r="P425" s="191"/>
      <c r="Q425" s="191"/>
      <c r="R425" s="191"/>
      <c r="S425" s="191"/>
      <c r="T425" s="191"/>
      <c r="U425" s="191"/>
      <c r="V425" s="191"/>
      <c r="W425" s="191"/>
    </row>
    <row r="426">
      <c r="A426" s="191"/>
      <c r="B426" s="191"/>
      <c r="C426" s="191"/>
      <c r="D426" s="191"/>
      <c r="E426" s="191"/>
      <c r="F426" s="191"/>
      <c r="G426" s="2048"/>
      <c r="H426" s="2048"/>
      <c r="I426" s="2048"/>
      <c r="J426" s="2048"/>
      <c r="K426" s="2048"/>
      <c r="L426" s="2103"/>
      <c r="M426" s="2048"/>
      <c r="N426" s="2048"/>
      <c r="O426" s="2048"/>
      <c r="P426" s="191"/>
      <c r="Q426" s="191"/>
      <c r="R426" s="191"/>
      <c r="S426" s="191"/>
      <c r="T426" s="191"/>
      <c r="U426" s="191"/>
      <c r="V426" s="191"/>
      <c r="W426" s="191"/>
    </row>
    <row r="427">
      <c r="A427" s="191"/>
      <c r="B427" s="191"/>
      <c r="C427" s="191"/>
      <c r="D427" s="191"/>
      <c r="E427" s="191"/>
      <c r="F427" s="191"/>
      <c r="G427" s="2048"/>
      <c r="H427" s="2048"/>
      <c r="I427" s="2048"/>
      <c r="J427" s="2048"/>
      <c r="K427" s="2048"/>
      <c r="L427" s="2103"/>
      <c r="M427" s="2048"/>
      <c r="N427" s="2048"/>
      <c r="O427" s="2048"/>
      <c r="P427" s="191"/>
      <c r="Q427" s="191"/>
      <c r="R427" s="191"/>
      <c r="S427" s="191"/>
      <c r="T427" s="191"/>
      <c r="U427" s="191"/>
      <c r="V427" s="191"/>
      <c r="W427" s="191"/>
    </row>
    <row r="428">
      <c r="A428" s="191"/>
      <c r="B428" s="191"/>
      <c r="C428" s="191"/>
      <c r="D428" s="191"/>
      <c r="E428" s="191"/>
      <c r="F428" s="191"/>
      <c r="G428" s="2048"/>
      <c r="H428" s="2048"/>
      <c r="I428" s="2048"/>
      <c r="J428" s="2048"/>
      <c r="K428" s="2048"/>
      <c r="L428" s="2103"/>
      <c r="M428" s="2048"/>
      <c r="N428" s="2048"/>
      <c r="O428" s="2048"/>
      <c r="P428" s="191"/>
      <c r="Q428" s="191"/>
      <c r="R428" s="191"/>
      <c r="S428" s="191"/>
      <c r="T428" s="191"/>
      <c r="U428" s="191"/>
      <c r="V428" s="191"/>
      <c r="W428" s="191"/>
    </row>
    <row r="429">
      <c r="A429" s="191"/>
      <c r="B429" s="191"/>
      <c r="C429" s="191"/>
      <c r="D429" s="191"/>
      <c r="E429" s="191"/>
      <c r="F429" s="191"/>
      <c r="G429" s="2048"/>
      <c r="H429" s="2048"/>
      <c r="I429" s="2048"/>
      <c r="J429" s="2048"/>
      <c r="K429" s="2048"/>
      <c r="L429" s="2103"/>
      <c r="M429" s="2048"/>
      <c r="N429" s="2048"/>
      <c r="O429" s="2048"/>
      <c r="P429" s="191"/>
      <c r="Q429" s="191"/>
      <c r="R429" s="191"/>
      <c r="S429" s="191"/>
      <c r="T429" s="191"/>
      <c r="U429" s="191"/>
      <c r="V429" s="191"/>
      <c r="W429" s="191"/>
    </row>
    <row r="430">
      <c r="A430" s="191"/>
      <c r="B430" s="191"/>
      <c r="C430" s="191"/>
      <c r="D430" s="191"/>
      <c r="E430" s="191"/>
      <c r="F430" s="191"/>
      <c r="G430" s="2048"/>
      <c r="H430" s="2048"/>
      <c r="I430" s="2048"/>
      <c r="J430" s="2048"/>
      <c r="K430" s="2048"/>
      <c r="L430" s="2103"/>
      <c r="M430" s="2048"/>
      <c r="N430" s="2048"/>
      <c r="O430" s="2048"/>
      <c r="P430" s="191"/>
      <c r="Q430" s="191"/>
      <c r="R430" s="191"/>
      <c r="S430" s="191"/>
      <c r="T430" s="191"/>
      <c r="U430" s="191"/>
      <c r="V430" s="191"/>
      <c r="W430" s="191"/>
    </row>
    <row r="431">
      <c r="A431" s="191"/>
      <c r="B431" s="191"/>
      <c r="C431" s="191"/>
      <c r="D431" s="191"/>
      <c r="E431" s="191"/>
      <c r="F431" s="191"/>
      <c r="G431" s="2048"/>
      <c r="H431" s="2048"/>
      <c r="I431" s="2048"/>
      <c r="J431" s="2048"/>
      <c r="K431" s="2048"/>
      <c r="L431" s="2103"/>
      <c r="M431" s="2048"/>
      <c r="N431" s="2048"/>
      <c r="O431" s="2048"/>
      <c r="P431" s="191"/>
      <c r="Q431" s="191"/>
      <c r="R431" s="191"/>
      <c r="S431" s="191"/>
      <c r="T431" s="191"/>
      <c r="U431" s="191"/>
      <c r="V431" s="191"/>
      <c r="W431" s="191"/>
    </row>
    <row r="432">
      <c r="A432" s="191"/>
      <c r="B432" s="191"/>
      <c r="C432" s="191"/>
      <c r="D432" s="191"/>
      <c r="E432" s="191"/>
      <c r="F432" s="191"/>
      <c r="G432" s="2048"/>
      <c r="H432" s="2048"/>
      <c r="I432" s="2048"/>
      <c r="J432" s="2048"/>
      <c r="K432" s="2048"/>
      <c r="L432" s="2103"/>
      <c r="M432" s="2048"/>
      <c r="N432" s="2048"/>
      <c r="O432" s="2048"/>
      <c r="P432" s="191"/>
      <c r="Q432" s="191"/>
      <c r="R432" s="191"/>
      <c r="S432" s="191"/>
      <c r="T432" s="191"/>
      <c r="U432" s="191"/>
      <c r="V432" s="191"/>
      <c r="W432" s="191"/>
    </row>
    <row r="433">
      <c r="A433" s="191"/>
      <c r="B433" s="191"/>
      <c r="C433" s="191"/>
      <c r="D433" s="191"/>
      <c r="E433" s="191"/>
      <c r="F433" s="191"/>
      <c r="G433" s="2048"/>
      <c r="H433" s="2048"/>
      <c r="I433" s="2048"/>
      <c r="J433" s="2048"/>
      <c r="K433" s="2048"/>
      <c r="L433" s="2103"/>
      <c r="M433" s="2048"/>
      <c r="N433" s="2048"/>
      <c r="O433" s="2048"/>
      <c r="P433" s="191"/>
      <c r="Q433" s="191"/>
      <c r="R433" s="191"/>
      <c r="S433" s="191"/>
      <c r="T433" s="191"/>
      <c r="U433" s="191"/>
      <c r="V433" s="191"/>
      <c r="W433" s="191"/>
    </row>
    <row r="434">
      <c r="A434" s="191"/>
      <c r="B434" s="191"/>
      <c r="C434" s="191"/>
      <c r="D434" s="191"/>
      <c r="E434" s="191"/>
      <c r="F434" s="191"/>
      <c r="G434" s="2048"/>
      <c r="H434" s="2048"/>
      <c r="I434" s="2048"/>
      <c r="J434" s="2048"/>
      <c r="K434" s="2048"/>
      <c r="L434" s="2103"/>
      <c r="M434" s="2048"/>
      <c r="N434" s="2048"/>
      <c r="O434" s="2048"/>
      <c r="P434" s="191"/>
      <c r="Q434" s="191"/>
      <c r="R434" s="191"/>
      <c r="S434" s="191"/>
      <c r="T434" s="191"/>
      <c r="U434" s="191"/>
      <c r="V434" s="191"/>
      <c r="W434" s="191"/>
    </row>
    <row r="435">
      <c r="A435" s="191"/>
      <c r="B435" s="191"/>
      <c r="C435" s="191"/>
      <c r="D435" s="191"/>
      <c r="E435" s="191"/>
      <c r="F435" s="191"/>
      <c r="G435" s="2048"/>
      <c r="H435" s="2048"/>
      <c r="I435" s="2048"/>
      <c r="J435" s="2048"/>
      <c r="K435" s="2048"/>
      <c r="L435" s="2103"/>
      <c r="M435" s="2048"/>
      <c r="N435" s="2048"/>
      <c r="O435" s="2048"/>
      <c r="P435" s="191"/>
      <c r="Q435" s="191"/>
      <c r="R435" s="191"/>
      <c r="S435" s="191"/>
      <c r="T435" s="191"/>
      <c r="U435" s="191"/>
      <c r="V435" s="191"/>
      <c r="W435" s="191"/>
    </row>
    <row r="436">
      <c r="A436" s="191"/>
      <c r="B436" s="191"/>
      <c r="C436" s="191"/>
      <c r="D436" s="191"/>
      <c r="E436" s="191"/>
      <c r="F436" s="191"/>
      <c r="G436" s="2048"/>
      <c r="H436" s="2048"/>
      <c r="I436" s="2048"/>
      <c r="J436" s="2048"/>
      <c r="K436" s="2048"/>
      <c r="L436" s="2103"/>
      <c r="M436" s="2048"/>
      <c r="N436" s="2048"/>
      <c r="O436" s="2048"/>
      <c r="P436" s="191"/>
      <c r="Q436" s="191"/>
      <c r="R436" s="191"/>
      <c r="S436" s="191"/>
      <c r="T436" s="191"/>
      <c r="U436" s="191"/>
      <c r="V436" s="191"/>
      <c r="W436" s="191"/>
    </row>
    <row r="437">
      <c r="A437" s="191"/>
      <c r="B437" s="191"/>
      <c r="C437" s="191"/>
      <c r="D437" s="191"/>
      <c r="E437" s="191"/>
      <c r="F437" s="191"/>
      <c r="G437" s="2048"/>
      <c r="H437" s="2048"/>
      <c r="I437" s="2048"/>
      <c r="J437" s="2048"/>
      <c r="K437" s="2048"/>
      <c r="L437" s="2103"/>
      <c r="M437" s="2048"/>
      <c r="N437" s="2048"/>
      <c r="O437" s="2048"/>
      <c r="P437" s="191"/>
      <c r="Q437" s="191"/>
      <c r="R437" s="191"/>
      <c r="S437" s="191"/>
      <c r="T437" s="191"/>
      <c r="U437" s="191"/>
      <c r="V437" s="191"/>
      <c r="W437" s="191"/>
    </row>
    <row r="438">
      <c r="A438" s="191"/>
      <c r="B438" s="191"/>
      <c r="C438" s="191"/>
      <c r="D438" s="191"/>
      <c r="E438" s="191"/>
      <c r="F438" s="191"/>
      <c r="G438" s="2048"/>
      <c r="H438" s="2048"/>
      <c r="I438" s="2048"/>
      <c r="J438" s="2048"/>
      <c r="K438" s="2048"/>
      <c r="L438" s="2103"/>
      <c r="M438" s="2048"/>
      <c r="N438" s="2048"/>
      <c r="O438" s="2048"/>
      <c r="P438" s="191"/>
      <c r="Q438" s="191"/>
      <c r="R438" s="191"/>
      <c r="S438" s="191"/>
      <c r="T438" s="191"/>
      <c r="U438" s="191"/>
      <c r="V438" s="191"/>
      <c r="W438" s="191"/>
    </row>
    <row r="439">
      <c r="A439" s="191"/>
      <c r="B439" s="191"/>
      <c r="C439" s="191"/>
      <c r="D439" s="191"/>
      <c r="E439" s="191"/>
      <c r="F439" s="191"/>
      <c r="G439" s="2048"/>
      <c r="H439" s="2048"/>
      <c r="I439" s="2048"/>
      <c r="J439" s="2048"/>
      <c r="K439" s="2048"/>
      <c r="L439" s="2103"/>
      <c r="M439" s="2048"/>
      <c r="N439" s="2048"/>
      <c r="O439" s="2048"/>
      <c r="P439" s="191"/>
      <c r="Q439" s="191"/>
      <c r="R439" s="191"/>
      <c r="S439" s="191"/>
      <c r="T439" s="191"/>
      <c r="U439" s="191"/>
      <c r="V439" s="191"/>
      <c r="W439" s="191"/>
    </row>
    <row r="440">
      <c r="A440" s="191"/>
      <c r="B440" s="191"/>
      <c r="C440" s="191"/>
      <c r="D440" s="191"/>
      <c r="E440" s="191"/>
      <c r="F440" s="191"/>
      <c r="G440" s="2048"/>
      <c r="H440" s="2048"/>
      <c r="I440" s="2048"/>
      <c r="J440" s="2048"/>
      <c r="K440" s="2048"/>
      <c r="L440" s="2103"/>
      <c r="M440" s="2048"/>
      <c r="N440" s="2048"/>
      <c r="O440" s="2048"/>
      <c r="P440" s="191"/>
      <c r="Q440" s="191"/>
      <c r="R440" s="191"/>
      <c r="S440" s="191"/>
      <c r="T440" s="191"/>
      <c r="U440" s="191"/>
      <c r="V440" s="191"/>
      <c r="W440" s="191"/>
    </row>
    <row r="441">
      <c r="A441" s="191"/>
      <c r="B441" s="191"/>
      <c r="C441" s="191"/>
      <c r="D441" s="191"/>
      <c r="E441" s="191"/>
      <c r="F441" s="191"/>
      <c r="G441" s="2048"/>
      <c r="H441" s="2048"/>
      <c r="I441" s="2048"/>
      <c r="J441" s="2048"/>
      <c r="K441" s="2048"/>
      <c r="L441" s="2103"/>
      <c r="M441" s="2048"/>
      <c r="N441" s="2048"/>
      <c r="O441" s="2048"/>
      <c r="P441" s="191"/>
      <c r="Q441" s="191"/>
      <c r="R441" s="191"/>
      <c r="S441" s="191"/>
      <c r="T441" s="191"/>
      <c r="U441" s="191"/>
      <c r="V441" s="191"/>
      <c r="W441" s="191"/>
    </row>
    <row r="442">
      <c r="A442" s="191"/>
      <c r="B442" s="191"/>
      <c r="C442" s="191"/>
      <c r="D442" s="191"/>
      <c r="E442" s="191"/>
      <c r="F442" s="191"/>
      <c r="G442" s="2048"/>
      <c r="H442" s="2048"/>
      <c r="I442" s="2048"/>
      <c r="J442" s="2048"/>
      <c r="K442" s="2048"/>
      <c r="L442" s="2103"/>
      <c r="M442" s="2048"/>
      <c r="N442" s="2048"/>
      <c r="O442" s="2048"/>
      <c r="P442" s="191"/>
      <c r="Q442" s="191"/>
      <c r="R442" s="191"/>
      <c r="S442" s="191"/>
      <c r="T442" s="191"/>
      <c r="U442" s="191"/>
      <c r="V442" s="191"/>
      <c r="W442" s="191"/>
    </row>
    <row r="443">
      <c r="A443" s="191"/>
      <c r="B443" s="191"/>
      <c r="C443" s="191"/>
      <c r="D443" s="191"/>
      <c r="E443" s="191"/>
      <c r="F443" s="191"/>
      <c r="G443" s="2048"/>
      <c r="H443" s="2048"/>
      <c r="I443" s="2048"/>
      <c r="J443" s="2048"/>
      <c r="K443" s="2048"/>
      <c r="L443" s="2103"/>
      <c r="M443" s="2048"/>
      <c r="N443" s="2048"/>
      <c r="O443" s="2048"/>
      <c r="P443" s="191"/>
      <c r="Q443" s="191"/>
      <c r="R443" s="191"/>
      <c r="S443" s="191"/>
      <c r="T443" s="191"/>
      <c r="U443" s="191"/>
      <c r="V443" s="191"/>
      <c r="W443" s="191"/>
    </row>
    <row r="444">
      <c r="A444" s="191"/>
      <c r="B444" s="191"/>
      <c r="C444" s="191"/>
      <c r="D444" s="191"/>
      <c r="E444" s="191"/>
      <c r="F444" s="191"/>
      <c r="G444" s="2048"/>
      <c r="H444" s="2048"/>
      <c r="I444" s="2048"/>
      <c r="J444" s="2048"/>
      <c r="K444" s="2048"/>
      <c r="L444" s="2103"/>
      <c r="M444" s="2048"/>
      <c r="N444" s="2048"/>
      <c r="O444" s="2048"/>
      <c r="P444" s="191"/>
      <c r="Q444" s="191"/>
      <c r="R444" s="191"/>
      <c r="S444" s="191"/>
      <c r="T444" s="191"/>
      <c r="U444" s="191"/>
      <c r="V444" s="191"/>
      <c r="W444" s="191"/>
    </row>
    <row r="445">
      <c r="A445" s="191"/>
      <c r="B445" s="191"/>
      <c r="C445" s="191"/>
      <c r="D445" s="191"/>
      <c r="E445" s="191"/>
      <c r="F445" s="191"/>
      <c r="G445" s="2048"/>
      <c r="H445" s="2048"/>
      <c r="I445" s="2048"/>
      <c r="J445" s="2048"/>
      <c r="K445" s="2048"/>
      <c r="L445" s="2103"/>
      <c r="M445" s="2048"/>
      <c r="N445" s="2048"/>
      <c r="O445" s="2048"/>
      <c r="P445" s="191"/>
      <c r="Q445" s="191"/>
      <c r="R445" s="191"/>
      <c r="S445" s="191"/>
      <c r="T445" s="191"/>
      <c r="U445" s="191"/>
      <c r="V445" s="191"/>
      <c r="W445" s="191"/>
    </row>
    <row r="446">
      <c r="A446" s="191"/>
      <c r="B446" s="191"/>
      <c r="C446" s="191"/>
      <c r="D446" s="191"/>
      <c r="E446" s="191"/>
      <c r="F446" s="191"/>
      <c r="G446" s="2048"/>
      <c r="H446" s="2048"/>
      <c r="I446" s="2048"/>
      <c r="J446" s="2048"/>
      <c r="K446" s="2048"/>
      <c r="L446" s="2103"/>
      <c r="M446" s="2048"/>
      <c r="N446" s="2048"/>
      <c r="O446" s="2048"/>
      <c r="P446" s="191"/>
      <c r="Q446" s="191"/>
      <c r="R446" s="191"/>
      <c r="S446" s="191"/>
      <c r="T446" s="191"/>
      <c r="U446" s="191"/>
      <c r="V446" s="191"/>
      <c r="W446" s="191"/>
    </row>
    <row r="447">
      <c r="A447" s="191"/>
      <c r="B447" s="191"/>
      <c r="C447" s="191"/>
      <c r="D447" s="191"/>
      <c r="E447" s="191"/>
      <c r="F447" s="191"/>
      <c r="G447" s="2048"/>
      <c r="H447" s="2048"/>
      <c r="I447" s="2048"/>
      <c r="J447" s="2048"/>
      <c r="K447" s="2048"/>
      <c r="L447" s="2103"/>
      <c r="M447" s="2048"/>
      <c r="N447" s="2048"/>
      <c r="O447" s="2048"/>
      <c r="P447" s="191"/>
      <c r="Q447" s="191"/>
      <c r="R447" s="191"/>
      <c r="S447" s="191"/>
      <c r="T447" s="191"/>
      <c r="U447" s="191"/>
      <c r="V447" s="191"/>
      <c r="W447" s="191"/>
    </row>
    <row r="448">
      <c r="A448" s="191"/>
      <c r="B448" s="191"/>
      <c r="C448" s="191"/>
      <c r="D448" s="191"/>
      <c r="E448" s="191"/>
      <c r="F448" s="191"/>
      <c r="G448" s="2048"/>
      <c r="H448" s="2048"/>
      <c r="I448" s="2048"/>
      <c r="J448" s="2048"/>
      <c r="K448" s="2048"/>
      <c r="L448" s="2103"/>
      <c r="M448" s="2048"/>
      <c r="N448" s="2048"/>
      <c r="O448" s="2048"/>
      <c r="P448" s="191"/>
      <c r="Q448" s="191"/>
      <c r="R448" s="191"/>
      <c r="S448" s="191"/>
      <c r="T448" s="191"/>
      <c r="U448" s="191"/>
      <c r="V448" s="191"/>
      <c r="W448" s="191"/>
    </row>
    <row r="449">
      <c r="A449" s="191"/>
      <c r="B449" s="191"/>
      <c r="C449" s="191"/>
      <c r="D449" s="191"/>
      <c r="E449" s="191"/>
      <c r="F449" s="191"/>
      <c r="G449" s="2048"/>
      <c r="H449" s="2048"/>
      <c r="I449" s="2048"/>
      <c r="J449" s="2048"/>
      <c r="K449" s="2048"/>
      <c r="L449" s="2103"/>
      <c r="M449" s="2048"/>
      <c r="N449" s="2048"/>
      <c r="O449" s="2048"/>
      <c r="P449" s="191"/>
      <c r="Q449" s="191"/>
      <c r="R449" s="191"/>
      <c r="S449" s="191"/>
      <c r="T449" s="191"/>
      <c r="U449" s="191"/>
      <c r="V449" s="191"/>
      <c r="W449" s="191"/>
    </row>
    <row r="450">
      <c r="A450" s="191"/>
      <c r="B450" s="191"/>
      <c r="C450" s="191"/>
      <c r="D450" s="191"/>
      <c r="E450" s="191"/>
      <c r="F450" s="191"/>
      <c r="G450" s="2048"/>
      <c r="H450" s="2048"/>
      <c r="I450" s="2048"/>
      <c r="J450" s="2048"/>
      <c r="K450" s="2048"/>
      <c r="L450" s="2103"/>
      <c r="M450" s="2048"/>
      <c r="N450" s="2048"/>
      <c r="O450" s="2048"/>
      <c r="P450" s="191"/>
      <c r="Q450" s="191"/>
      <c r="R450" s="191"/>
      <c r="S450" s="191"/>
      <c r="T450" s="191"/>
      <c r="U450" s="191"/>
      <c r="V450" s="191"/>
      <c r="W450" s="191"/>
    </row>
    <row r="451">
      <c r="A451" s="191"/>
      <c r="B451" s="191"/>
      <c r="C451" s="191"/>
      <c r="D451" s="191"/>
      <c r="E451" s="191"/>
      <c r="F451" s="191"/>
      <c r="G451" s="2048"/>
      <c r="H451" s="2048"/>
      <c r="I451" s="2048"/>
      <c r="J451" s="2048"/>
      <c r="K451" s="2048"/>
      <c r="L451" s="2103"/>
      <c r="M451" s="2048"/>
      <c r="N451" s="2048"/>
      <c r="O451" s="2048"/>
      <c r="P451" s="191"/>
      <c r="Q451" s="191"/>
      <c r="R451" s="191"/>
      <c r="S451" s="191"/>
      <c r="T451" s="191"/>
      <c r="U451" s="191"/>
      <c r="V451" s="191"/>
      <c r="W451" s="191"/>
    </row>
    <row r="452">
      <c r="A452" s="191"/>
      <c r="B452" s="191"/>
      <c r="C452" s="191"/>
      <c r="D452" s="191"/>
      <c r="E452" s="191"/>
      <c r="F452" s="191"/>
      <c r="G452" s="2048"/>
      <c r="H452" s="2048"/>
      <c r="I452" s="2048"/>
      <c r="J452" s="2048"/>
      <c r="K452" s="2048"/>
      <c r="L452" s="2103"/>
      <c r="M452" s="2048"/>
      <c r="N452" s="2048"/>
      <c r="O452" s="2048"/>
      <c r="P452" s="191"/>
      <c r="Q452" s="191"/>
      <c r="R452" s="191"/>
      <c r="S452" s="191"/>
      <c r="T452" s="191"/>
      <c r="U452" s="191"/>
      <c r="V452" s="191"/>
      <c r="W452" s="191"/>
    </row>
    <row r="453">
      <c r="A453" s="191"/>
      <c r="B453" s="191"/>
      <c r="C453" s="191"/>
      <c r="D453" s="191"/>
      <c r="E453" s="191"/>
      <c r="F453" s="191"/>
      <c r="G453" s="2048"/>
      <c r="H453" s="2048"/>
      <c r="I453" s="2048"/>
      <c r="J453" s="2048"/>
      <c r="K453" s="2048"/>
      <c r="L453" s="2103"/>
      <c r="M453" s="2048"/>
      <c r="N453" s="2048"/>
      <c r="O453" s="2048"/>
      <c r="P453" s="191"/>
      <c r="Q453" s="191"/>
      <c r="R453" s="191"/>
      <c r="S453" s="191"/>
      <c r="T453" s="191"/>
      <c r="U453" s="191"/>
      <c r="V453" s="191"/>
      <c r="W453" s="191"/>
    </row>
    <row r="454">
      <c r="A454" s="191"/>
      <c r="B454" s="191"/>
      <c r="C454" s="191"/>
      <c r="D454" s="191"/>
      <c r="E454" s="191"/>
      <c r="F454" s="191"/>
      <c r="G454" s="2048"/>
      <c r="H454" s="2048"/>
      <c r="I454" s="2048"/>
      <c r="J454" s="2048"/>
      <c r="K454" s="2048"/>
      <c r="L454" s="2103"/>
      <c r="M454" s="2048"/>
      <c r="N454" s="2048"/>
      <c r="O454" s="2048"/>
      <c r="P454" s="191"/>
      <c r="Q454" s="191"/>
      <c r="R454" s="191"/>
      <c r="S454" s="191"/>
      <c r="T454" s="191"/>
      <c r="U454" s="191"/>
      <c r="V454" s="191"/>
      <c r="W454" s="191"/>
    </row>
    <row r="455">
      <c r="A455" s="191"/>
      <c r="B455" s="191"/>
      <c r="C455" s="191"/>
      <c r="D455" s="191"/>
      <c r="E455" s="191"/>
      <c r="F455" s="191"/>
      <c r="G455" s="2048"/>
      <c r="H455" s="2048"/>
      <c r="I455" s="2048"/>
      <c r="J455" s="2048"/>
      <c r="K455" s="2048"/>
      <c r="L455" s="2103"/>
      <c r="M455" s="2048"/>
      <c r="N455" s="2048"/>
      <c r="O455" s="2048"/>
      <c r="P455" s="191"/>
      <c r="Q455" s="191"/>
      <c r="R455" s="191"/>
      <c r="S455" s="191"/>
      <c r="T455" s="191"/>
      <c r="U455" s="191"/>
      <c r="V455" s="191"/>
      <c r="W455" s="191"/>
    </row>
    <row r="456">
      <c r="A456" s="191"/>
      <c r="B456" s="191"/>
      <c r="C456" s="191"/>
      <c r="D456" s="191"/>
      <c r="E456" s="191"/>
      <c r="F456" s="191"/>
      <c r="G456" s="2048"/>
      <c r="H456" s="2048"/>
      <c r="I456" s="2048"/>
      <c r="J456" s="2048"/>
      <c r="K456" s="2048"/>
      <c r="L456" s="2103"/>
      <c r="M456" s="2048"/>
      <c r="N456" s="2048"/>
      <c r="O456" s="2048"/>
      <c r="P456" s="191"/>
      <c r="Q456" s="191"/>
      <c r="R456" s="191"/>
      <c r="S456" s="191"/>
      <c r="T456" s="191"/>
      <c r="U456" s="191"/>
      <c r="V456" s="191"/>
      <c r="W456" s="191"/>
    </row>
    <row r="457">
      <c r="A457" s="191"/>
      <c r="B457" s="191"/>
      <c r="C457" s="191"/>
      <c r="D457" s="191"/>
      <c r="E457" s="191"/>
      <c r="F457" s="191"/>
      <c r="G457" s="2048"/>
      <c r="H457" s="2048"/>
      <c r="I457" s="2048"/>
      <c r="J457" s="2048"/>
      <c r="K457" s="2048"/>
      <c r="L457" s="2103"/>
      <c r="M457" s="2048"/>
      <c r="N457" s="2048"/>
      <c r="O457" s="2048"/>
      <c r="P457" s="191"/>
      <c r="Q457" s="191"/>
      <c r="R457" s="191"/>
      <c r="S457" s="191"/>
      <c r="T457" s="191"/>
      <c r="U457" s="191"/>
      <c r="V457" s="191"/>
      <c r="W457" s="191"/>
    </row>
    <row r="458">
      <c r="A458" s="191"/>
      <c r="B458" s="191"/>
      <c r="C458" s="191"/>
      <c r="D458" s="191"/>
      <c r="E458" s="191"/>
      <c r="F458" s="191"/>
      <c r="G458" s="2048"/>
      <c r="H458" s="2048"/>
      <c r="I458" s="2048"/>
      <c r="J458" s="2048"/>
      <c r="K458" s="2048"/>
      <c r="L458" s="2103"/>
      <c r="M458" s="2048"/>
      <c r="N458" s="2048"/>
      <c r="O458" s="2048"/>
      <c r="P458" s="191"/>
      <c r="Q458" s="191"/>
      <c r="R458" s="191"/>
      <c r="S458" s="191"/>
      <c r="T458" s="191"/>
      <c r="U458" s="191"/>
      <c r="V458" s="191"/>
      <c r="W458" s="191"/>
    </row>
    <row r="459">
      <c r="A459" s="191"/>
      <c r="B459" s="191"/>
      <c r="C459" s="191"/>
      <c r="D459" s="191"/>
      <c r="E459" s="191"/>
      <c r="F459" s="191"/>
      <c r="G459" s="2048"/>
      <c r="H459" s="2048"/>
      <c r="I459" s="2048"/>
      <c r="J459" s="2048"/>
      <c r="K459" s="2048"/>
      <c r="L459" s="2103"/>
      <c r="M459" s="2048"/>
      <c r="N459" s="2048"/>
      <c r="O459" s="2048"/>
      <c r="P459" s="191"/>
      <c r="Q459" s="191"/>
      <c r="R459" s="191"/>
      <c r="S459" s="191"/>
      <c r="T459" s="191"/>
      <c r="U459" s="191"/>
      <c r="V459" s="191"/>
      <c r="W459" s="191"/>
    </row>
    <row r="460">
      <c r="A460" s="191"/>
      <c r="B460" s="191"/>
      <c r="C460" s="191"/>
      <c r="D460" s="191"/>
      <c r="E460" s="191"/>
      <c r="F460" s="191"/>
      <c r="G460" s="2048"/>
      <c r="H460" s="2048"/>
      <c r="I460" s="2048"/>
      <c r="J460" s="2048"/>
      <c r="K460" s="2048"/>
      <c r="L460" s="2103"/>
      <c r="M460" s="2048"/>
      <c r="N460" s="2048"/>
      <c r="O460" s="2048"/>
      <c r="P460" s="191"/>
      <c r="Q460" s="191"/>
      <c r="R460" s="191"/>
      <c r="S460" s="191"/>
      <c r="T460" s="191"/>
      <c r="U460" s="191"/>
      <c r="V460" s="191"/>
      <c r="W460" s="191"/>
    </row>
    <row r="461">
      <c r="A461" s="191"/>
      <c r="B461" s="191"/>
      <c r="C461" s="191"/>
      <c r="D461" s="191"/>
      <c r="E461" s="191"/>
      <c r="F461" s="191"/>
      <c r="G461" s="2048"/>
      <c r="H461" s="2048"/>
      <c r="I461" s="2048"/>
      <c r="J461" s="2048"/>
      <c r="K461" s="2048"/>
      <c r="L461" s="2103"/>
      <c r="M461" s="2048"/>
      <c r="N461" s="2048"/>
      <c r="O461" s="2048"/>
      <c r="P461" s="191"/>
      <c r="Q461" s="191"/>
      <c r="R461" s="191"/>
      <c r="S461" s="191"/>
      <c r="T461" s="191"/>
      <c r="U461" s="191"/>
      <c r="V461" s="191"/>
      <c r="W461" s="191"/>
    </row>
    <row r="462">
      <c r="A462" s="191"/>
      <c r="B462" s="191"/>
      <c r="C462" s="191"/>
      <c r="D462" s="191"/>
      <c r="E462" s="191"/>
      <c r="F462" s="191"/>
      <c r="G462" s="2048"/>
      <c r="H462" s="2048"/>
      <c r="I462" s="2048"/>
      <c r="J462" s="2048"/>
      <c r="K462" s="2048"/>
      <c r="L462" s="2103"/>
      <c r="M462" s="2048"/>
      <c r="N462" s="2048"/>
      <c r="O462" s="2048"/>
      <c r="P462" s="191"/>
      <c r="Q462" s="191"/>
      <c r="R462" s="191"/>
      <c r="S462" s="191"/>
      <c r="T462" s="191"/>
      <c r="U462" s="191"/>
      <c r="V462" s="191"/>
      <c r="W462" s="191"/>
    </row>
    <row r="463">
      <c r="A463" s="191"/>
      <c r="B463" s="191"/>
      <c r="C463" s="191"/>
      <c r="D463" s="191"/>
      <c r="E463" s="191"/>
      <c r="F463" s="191"/>
      <c r="G463" s="2048"/>
      <c r="H463" s="2048"/>
      <c r="I463" s="2048"/>
      <c r="J463" s="2048"/>
      <c r="K463" s="2048"/>
      <c r="L463" s="2103"/>
      <c r="M463" s="2048"/>
      <c r="N463" s="2048"/>
      <c r="O463" s="2048"/>
      <c r="P463" s="191"/>
      <c r="Q463" s="191"/>
      <c r="R463" s="191"/>
      <c r="S463" s="191"/>
      <c r="T463" s="191"/>
      <c r="U463" s="191"/>
      <c r="V463" s="191"/>
      <c r="W463" s="191"/>
    </row>
    <row r="464">
      <c r="A464" s="191"/>
      <c r="B464" s="191"/>
      <c r="C464" s="191"/>
      <c r="D464" s="191"/>
      <c r="E464" s="191"/>
      <c r="F464" s="191"/>
      <c r="G464" s="2048"/>
      <c r="H464" s="2048"/>
      <c r="I464" s="2048"/>
      <c r="J464" s="2048"/>
      <c r="K464" s="2048"/>
      <c r="L464" s="2103"/>
      <c r="M464" s="2048"/>
      <c r="N464" s="2048"/>
      <c r="O464" s="2048"/>
      <c r="P464" s="191"/>
      <c r="Q464" s="191"/>
      <c r="R464" s="191"/>
      <c r="S464" s="191"/>
      <c r="T464" s="191"/>
      <c r="U464" s="191"/>
      <c r="V464" s="191"/>
      <c r="W464" s="191"/>
    </row>
    <row r="465">
      <c r="A465" s="191"/>
      <c r="B465" s="191"/>
      <c r="C465" s="191"/>
      <c r="D465" s="191"/>
      <c r="E465" s="191"/>
      <c r="F465" s="191"/>
      <c r="G465" s="2048"/>
      <c r="H465" s="2048"/>
      <c r="I465" s="2048"/>
      <c r="J465" s="2048"/>
      <c r="K465" s="2048"/>
      <c r="L465" s="2103"/>
      <c r="M465" s="2048"/>
      <c r="N465" s="2048"/>
      <c r="O465" s="2048"/>
      <c r="P465" s="191"/>
      <c r="Q465" s="191"/>
      <c r="R465" s="191"/>
      <c r="S465" s="191"/>
      <c r="T465" s="191"/>
      <c r="U465" s="191"/>
      <c r="V465" s="191"/>
      <c r="W465" s="191"/>
    </row>
    <row r="466">
      <c r="A466" s="191"/>
      <c r="B466" s="191"/>
      <c r="C466" s="191"/>
      <c r="D466" s="191"/>
      <c r="E466" s="191"/>
      <c r="F466" s="191"/>
      <c r="G466" s="2048"/>
      <c r="H466" s="2048"/>
      <c r="I466" s="2048"/>
      <c r="J466" s="2048"/>
      <c r="K466" s="2048"/>
      <c r="L466" s="2103"/>
      <c r="M466" s="2048"/>
      <c r="N466" s="2048"/>
      <c r="O466" s="2048"/>
      <c r="P466" s="191"/>
      <c r="Q466" s="191"/>
      <c r="R466" s="191"/>
      <c r="S466" s="191"/>
      <c r="T466" s="191"/>
      <c r="U466" s="191"/>
      <c r="V466" s="191"/>
      <c r="W466" s="191"/>
    </row>
    <row r="467">
      <c r="A467" s="191"/>
      <c r="B467" s="191"/>
      <c r="C467" s="191"/>
      <c r="D467" s="191"/>
      <c r="E467" s="191"/>
      <c r="F467" s="191"/>
      <c r="G467" s="2048"/>
      <c r="H467" s="2048"/>
      <c r="I467" s="2048"/>
      <c r="J467" s="2048"/>
      <c r="K467" s="2048"/>
      <c r="L467" s="2103"/>
      <c r="M467" s="2048"/>
      <c r="N467" s="2048"/>
      <c r="O467" s="2048"/>
      <c r="P467" s="191"/>
      <c r="Q467" s="191"/>
      <c r="R467" s="191"/>
      <c r="S467" s="191"/>
      <c r="T467" s="191"/>
      <c r="U467" s="191"/>
      <c r="V467" s="191"/>
      <c r="W467" s="191"/>
    </row>
    <row r="468">
      <c r="A468" s="191"/>
      <c r="B468" s="191"/>
      <c r="C468" s="191"/>
      <c r="D468" s="191"/>
      <c r="E468" s="191"/>
      <c r="F468" s="191"/>
      <c r="G468" s="2048"/>
      <c r="H468" s="2048"/>
      <c r="I468" s="2048"/>
      <c r="J468" s="2048"/>
      <c r="K468" s="2048"/>
      <c r="L468" s="2103"/>
      <c r="M468" s="2048"/>
      <c r="N468" s="2048"/>
      <c r="O468" s="2048"/>
      <c r="P468" s="191"/>
      <c r="Q468" s="191"/>
      <c r="R468" s="191"/>
      <c r="S468" s="191"/>
      <c r="T468" s="191"/>
      <c r="U468" s="191"/>
      <c r="V468" s="191"/>
      <c r="W468" s="191"/>
    </row>
    <row r="469">
      <c r="A469" s="191"/>
      <c r="B469" s="191"/>
      <c r="C469" s="191"/>
      <c r="D469" s="191"/>
      <c r="E469" s="191"/>
      <c r="F469" s="191"/>
      <c r="G469" s="2048"/>
      <c r="H469" s="2048"/>
      <c r="I469" s="2048"/>
      <c r="J469" s="2048"/>
      <c r="K469" s="2048"/>
      <c r="L469" s="2103"/>
      <c r="M469" s="2048"/>
      <c r="N469" s="2048"/>
      <c r="O469" s="2048"/>
      <c r="P469" s="191"/>
      <c r="Q469" s="191"/>
      <c r="R469" s="191"/>
      <c r="S469" s="191"/>
      <c r="T469" s="191"/>
      <c r="U469" s="191"/>
      <c r="V469" s="191"/>
      <c r="W469" s="191"/>
    </row>
    <row r="470">
      <c r="A470" s="191"/>
      <c r="B470" s="191"/>
      <c r="C470" s="191"/>
      <c r="D470" s="191"/>
      <c r="E470" s="191"/>
      <c r="F470" s="191"/>
      <c r="G470" s="2048"/>
      <c r="H470" s="2048"/>
      <c r="I470" s="2048"/>
      <c r="J470" s="2048"/>
      <c r="K470" s="2048"/>
      <c r="L470" s="2103"/>
      <c r="M470" s="2048"/>
      <c r="N470" s="2048"/>
      <c r="O470" s="2048"/>
      <c r="P470" s="191"/>
      <c r="Q470" s="191"/>
      <c r="R470" s="191"/>
      <c r="S470" s="191"/>
      <c r="T470" s="191"/>
      <c r="U470" s="191"/>
      <c r="V470" s="191"/>
      <c r="W470" s="191"/>
    </row>
    <row r="471">
      <c r="A471" s="191"/>
      <c r="B471" s="191"/>
      <c r="C471" s="191"/>
      <c r="D471" s="191"/>
      <c r="E471" s="191"/>
      <c r="F471" s="191"/>
      <c r="G471" s="2048"/>
      <c r="H471" s="2048"/>
      <c r="I471" s="2048"/>
      <c r="J471" s="2048"/>
      <c r="K471" s="2048"/>
      <c r="L471" s="2103"/>
      <c r="M471" s="2048"/>
      <c r="N471" s="2048"/>
      <c r="O471" s="2048"/>
      <c r="P471" s="191"/>
      <c r="Q471" s="191"/>
      <c r="R471" s="191"/>
      <c r="S471" s="191"/>
      <c r="T471" s="191"/>
      <c r="U471" s="191"/>
      <c r="V471" s="191"/>
      <c r="W471" s="191"/>
    </row>
    <row r="472">
      <c r="A472" s="191"/>
      <c r="B472" s="191"/>
      <c r="C472" s="191"/>
      <c r="D472" s="191"/>
      <c r="E472" s="191"/>
      <c r="F472" s="191"/>
      <c r="G472" s="2048"/>
      <c r="H472" s="2048"/>
      <c r="I472" s="2048"/>
      <c r="J472" s="2048"/>
      <c r="K472" s="2048"/>
      <c r="L472" s="2103"/>
      <c r="M472" s="2048"/>
      <c r="N472" s="2048"/>
      <c r="O472" s="2048"/>
      <c r="P472" s="191"/>
      <c r="Q472" s="191"/>
      <c r="R472" s="191"/>
      <c r="S472" s="191"/>
      <c r="T472" s="191"/>
      <c r="U472" s="191"/>
      <c r="V472" s="191"/>
      <c r="W472" s="191"/>
    </row>
    <row r="473">
      <c r="A473" s="191"/>
      <c r="B473" s="191"/>
      <c r="C473" s="191"/>
      <c r="D473" s="191"/>
      <c r="E473" s="191"/>
      <c r="F473" s="191"/>
      <c r="G473" s="2048"/>
      <c r="H473" s="2048"/>
      <c r="I473" s="2048"/>
      <c r="J473" s="2048"/>
      <c r="K473" s="2048"/>
      <c r="L473" s="2103"/>
      <c r="M473" s="2048"/>
      <c r="N473" s="2048"/>
      <c r="O473" s="2048"/>
      <c r="P473" s="191"/>
      <c r="Q473" s="191"/>
      <c r="R473" s="191"/>
      <c r="S473" s="191"/>
      <c r="T473" s="191"/>
      <c r="U473" s="191"/>
      <c r="V473" s="191"/>
      <c r="W473" s="191"/>
    </row>
    <row r="474">
      <c r="A474" s="191"/>
      <c r="B474" s="191"/>
      <c r="C474" s="191"/>
      <c r="D474" s="191"/>
      <c r="E474" s="191"/>
      <c r="F474" s="191"/>
      <c r="G474" s="2048"/>
      <c r="H474" s="2048"/>
      <c r="I474" s="2048"/>
      <c r="J474" s="2048"/>
      <c r="K474" s="2048"/>
      <c r="L474" s="2103"/>
      <c r="M474" s="2048"/>
      <c r="N474" s="2048"/>
      <c r="O474" s="2048"/>
      <c r="P474" s="191"/>
      <c r="Q474" s="191"/>
      <c r="R474" s="191"/>
      <c r="S474" s="191"/>
      <c r="T474" s="191"/>
      <c r="U474" s="191"/>
      <c r="V474" s="191"/>
      <c r="W474" s="191"/>
    </row>
    <row r="475">
      <c r="A475" s="191"/>
      <c r="B475" s="191"/>
      <c r="C475" s="191"/>
      <c r="D475" s="191"/>
      <c r="E475" s="191"/>
      <c r="F475" s="191"/>
      <c r="G475" s="2048"/>
      <c r="H475" s="2048"/>
      <c r="I475" s="2048"/>
      <c r="J475" s="2048"/>
      <c r="K475" s="2048"/>
      <c r="L475" s="2103"/>
      <c r="M475" s="2048"/>
      <c r="N475" s="2048"/>
      <c r="O475" s="2048"/>
      <c r="P475" s="191"/>
      <c r="Q475" s="191"/>
      <c r="R475" s="191"/>
      <c r="S475" s="191"/>
      <c r="T475" s="191"/>
      <c r="U475" s="191"/>
      <c r="V475" s="191"/>
      <c r="W475" s="191"/>
    </row>
    <row r="476">
      <c r="A476" s="191"/>
      <c r="B476" s="191"/>
      <c r="C476" s="191"/>
      <c r="D476" s="191"/>
      <c r="E476" s="191"/>
      <c r="F476" s="191"/>
      <c r="G476" s="2048"/>
      <c r="H476" s="2048"/>
      <c r="I476" s="2048"/>
      <c r="J476" s="2048"/>
      <c r="K476" s="2048"/>
      <c r="L476" s="2103"/>
      <c r="M476" s="2048"/>
      <c r="N476" s="2048"/>
      <c r="O476" s="2048"/>
      <c r="P476" s="191"/>
      <c r="Q476" s="191"/>
      <c r="R476" s="191"/>
      <c r="S476" s="191"/>
      <c r="T476" s="191"/>
      <c r="U476" s="191"/>
      <c r="V476" s="191"/>
      <c r="W476" s="191"/>
    </row>
    <row r="477">
      <c r="A477" s="191"/>
      <c r="B477" s="191"/>
      <c r="C477" s="191"/>
      <c r="D477" s="191"/>
      <c r="E477" s="191"/>
      <c r="F477" s="191"/>
      <c r="G477" s="2048"/>
      <c r="H477" s="2048"/>
      <c r="I477" s="2048"/>
      <c r="J477" s="2048"/>
      <c r="K477" s="2048"/>
      <c r="L477" s="2103"/>
      <c r="M477" s="2048"/>
      <c r="N477" s="2048"/>
      <c r="O477" s="2048"/>
      <c r="P477" s="191"/>
      <c r="Q477" s="191"/>
      <c r="R477" s="191"/>
      <c r="S477" s="191"/>
      <c r="T477" s="191"/>
      <c r="U477" s="191"/>
      <c r="V477" s="191"/>
      <c r="W477" s="191"/>
    </row>
    <row r="478">
      <c r="A478" s="191"/>
      <c r="B478" s="191"/>
      <c r="C478" s="191"/>
      <c r="D478" s="191"/>
      <c r="E478" s="191"/>
      <c r="F478" s="191"/>
      <c r="G478" s="2048"/>
      <c r="H478" s="2048"/>
      <c r="I478" s="2048"/>
      <c r="J478" s="2048"/>
      <c r="K478" s="2048"/>
      <c r="L478" s="2103"/>
      <c r="M478" s="2048"/>
      <c r="N478" s="2048"/>
      <c r="O478" s="2048"/>
      <c r="P478" s="191"/>
      <c r="Q478" s="191"/>
      <c r="R478" s="191"/>
      <c r="S478" s="191"/>
      <c r="T478" s="191"/>
      <c r="U478" s="191"/>
      <c r="V478" s="191"/>
      <c r="W478" s="191"/>
    </row>
    <row r="479">
      <c r="A479" s="191"/>
      <c r="B479" s="191"/>
      <c r="C479" s="191"/>
      <c r="D479" s="191"/>
      <c r="E479" s="191"/>
      <c r="F479" s="191"/>
      <c r="G479" s="2048"/>
      <c r="H479" s="2048"/>
      <c r="I479" s="2048"/>
      <c r="J479" s="2048"/>
      <c r="K479" s="2048"/>
      <c r="L479" s="2103"/>
      <c r="M479" s="2048"/>
      <c r="N479" s="2048"/>
      <c r="O479" s="2048"/>
      <c r="P479" s="191"/>
      <c r="Q479" s="191"/>
      <c r="R479" s="191"/>
      <c r="S479" s="191"/>
      <c r="T479" s="191"/>
      <c r="U479" s="191"/>
      <c r="V479" s="191"/>
      <c r="W479" s="191"/>
    </row>
    <row r="480">
      <c r="A480" s="191"/>
      <c r="B480" s="191"/>
      <c r="C480" s="191"/>
      <c r="D480" s="191"/>
      <c r="E480" s="191"/>
      <c r="F480" s="191"/>
      <c r="G480" s="2048"/>
      <c r="H480" s="2048"/>
      <c r="I480" s="2048"/>
      <c r="J480" s="2048"/>
      <c r="K480" s="2048"/>
      <c r="L480" s="2103"/>
      <c r="M480" s="2048"/>
      <c r="N480" s="2048"/>
      <c r="O480" s="2048"/>
      <c r="P480" s="191"/>
      <c r="Q480" s="191"/>
      <c r="R480" s="191"/>
      <c r="S480" s="191"/>
      <c r="T480" s="191"/>
      <c r="U480" s="191"/>
      <c r="V480" s="191"/>
      <c r="W480" s="191"/>
    </row>
    <row r="481">
      <c r="A481" s="191"/>
      <c r="B481" s="191"/>
      <c r="C481" s="191"/>
      <c r="D481" s="191"/>
      <c r="E481" s="191"/>
      <c r="F481" s="191"/>
      <c r="G481" s="2048"/>
      <c r="H481" s="2048"/>
      <c r="I481" s="2048"/>
      <c r="J481" s="2048"/>
      <c r="K481" s="2048"/>
      <c r="L481" s="2103"/>
      <c r="M481" s="2048"/>
      <c r="N481" s="2048"/>
      <c r="O481" s="2048"/>
      <c r="P481" s="191"/>
      <c r="Q481" s="191"/>
      <c r="R481" s="191"/>
      <c r="S481" s="191"/>
      <c r="T481" s="191"/>
      <c r="U481" s="191"/>
      <c r="V481" s="191"/>
      <c r="W481" s="191"/>
    </row>
    <row r="482">
      <c r="A482" s="191"/>
      <c r="B482" s="191"/>
      <c r="C482" s="191"/>
      <c r="D482" s="191"/>
      <c r="E482" s="191"/>
      <c r="F482" s="191"/>
      <c r="G482" s="2048"/>
      <c r="H482" s="2048"/>
      <c r="I482" s="2048"/>
      <c r="J482" s="2048"/>
      <c r="K482" s="2048"/>
      <c r="L482" s="2103"/>
      <c r="M482" s="2048"/>
      <c r="N482" s="2048"/>
      <c r="O482" s="2048"/>
      <c r="P482" s="191"/>
      <c r="Q482" s="191"/>
      <c r="R482" s="191"/>
      <c r="S482" s="191"/>
      <c r="T482" s="191"/>
      <c r="U482" s="191"/>
      <c r="V482" s="191"/>
      <c r="W482" s="191"/>
    </row>
    <row r="483">
      <c r="A483" s="191"/>
      <c r="B483" s="191"/>
      <c r="C483" s="191"/>
      <c r="D483" s="191"/>
      <c r="E483" s="191"/>
      <c r="F483" s="191"/>
      <c r="G483" s="2048"/>
      <c r="H483" s="2048"/>
      <c r="I483" s="2048"/>
      <c r="J483" s="2048"/>
      <c r="K483" s="2048"/>
      <c r="L483" s="2103"/>
      <c r="M483" s="2048"/>
      <c r="N483" s="2048"/>
      <c r="O483" s="2048"/>
      <c r="P483" s="191"/>
      <c r="Q483" s="191"/>
      <c r="R483" s="191"/>
      <c r="S483" s="191"/>
      <c r="T483" s="191"/>
      <c r="U483" s="191"/>
      <c r="V483" s="191"/>
      <c r="W483" s="191"/>
    </row>
    <row r="484">
      <c r="A484" s="191"/>
      <c r="B484" s="191"/>
      <c r="C484" s="191"/>
      <c r="D484" s="191"/>
      <c r="E484" s="191"/>
      <c r="F484" s="191"/>
      <c r="G484" s="2048"/>
      <c r="H484" s="2048"/>
      <c r="I484" s="2048"/>
      <c r="J484" s="2048"/>
      <c r="K484" s="2048"/>
      <c r="L484" s="2103"/>
      <c r="M484" s="2048"/>
      <c r="N484" s="2048"/>
      <c r="O484" s="2048"/>
      <c r="P484" s="191"/>
      <c r="Q484" s="191"/>
      <c r="R484" s="191"/>
      <c r="S484" s="191"/>
      <c r="T484" s="191"/>
      <c r="U484" s="191"/>
      <c r="V484" s="191"/>
      <c r="W484" s="191"/>
    </row>
    <row r="485">
      <c r="A485" s="191"/>
      <c r="B485" s="191"/>
      <c r="C485" s="191"/>
      <c r="D485" s="191"/>
      <c r="E485" s="191"/>
      <c r="F485" s="191"/>
      <c r="G485" s="2048"/>
      <c r="H485" s="2048"/>
      <c r="I485" s="2048"/>
      <c r="J485" s="2048"/>
      <c r="K485" s="2048"/>
      <c r="L485" s="2103"/>
      <c r="M485" s="2048"/>
      <c r="N485" s="2048"/>
      <c r="O485" s="2048"/>
      <c r="P485" s="191"/>
      <c r="Q485" s="191"/>
      <c r="R485" s="191"/>
      <c r="S485" s="191"/>
      <c r="T485" s="191"/>
      <c r="U485" s="191"/>
      <c r="V485" s="191"/>
      <c r="W485" s="191"/>
    </row>
    <row r="486">
      <c r="A486" s="191"/>
      <c r="B486" s="191"/>
      <c r="C486" s="191"/>
      <c r="D486" s="191"/>
      <c r="E486" s="191"/>
      <c r="F486" s="191"/>
      <c r="G486" s="2048"/>
      <c r="H486" s="2048"/>
      <c r="I486" s="2048"/>
      <c r="J486" s="2048"/>
      <c r="K486" s="2048"/>
      <c r="L486" s="2103"/>
      <c r="M486" s="2048"/>
      <c r="N486" s="2048"/>
      <c r="O486" s="2048"/>
      <c r="P486" s="191"/>
      <c r="Q486" s="191"/>
      <c r="R486" s="191"/>
      <c r="S486" s="191"/>
      <c r="T486" s="191"/>
      <c r="U486" s="191"/>
      <c r="V486" s="191"/>
      <c r="W486" s="191"/>
    </row>
    <row r="487">
      <c r="A487" s="191"/>
      <c r="B487" s="191"/>
      <c r="C487" s="191"/>
      <c r="D487" s="191"/>
      <c r="E487" s="191"/>
      <c r="F487" s="191"/>
      <c r="G487" s="2048"/>
      <c r="H487" s="2048"/>
      <c r="I487" s="2048"/>
      <c r="J487" s="2048"/>
      <c r="K487" s="2048"/>
      <c r="L487" s="2103"/>
      <c r="M487" s="2048"/>
      <c r="N487" s="2048"/>
      <c r="O487" s="2048"/>
      <c r="P487" s="191"/>
      <c r="Q487" s="191"/>
      <c r="R487" s="191"/>
      <c r="S487" s="191"/>
      <c r="T487" s="191"/>
      <c r="U487" s="191"/>
      <c r="V487" s="191"/>
      <c r="W487" s="191"/>
    </row>
    <row r="488">
      <c r="A488" s="191"/>
      <c r="B488" s="191"/>
      <c r="C488" s="191"/>
      <c r="D488" s="191"/>
      <c r="E488" s="191"/>
      <c r="F488" s="191"/>
      <c r="G488" s="2048"/>
      <c r="H488" s="2048"/>
      <c r="I488" s="2048"/>
      <c r="J488" s="2048"/>
      <c r="K488" s="2048"/>
      <c r="L488" s="2103"/>
      <c r="M488" s="2048"/>
      <c r="N488" s="2048"/>
      <c r="O488" s="2048"/>
      <c r="P488" s="191"/>
      <c r="Q488" s="191"/>
      <c r="R488" s="191"/>
      <c r="S488" s="191"/>
      <c r="T488" s="191"/>
      <c r="U488" s="191"/>
      <c r="V488" s="191"/>
      <c r="W488" s="191"/>
    </row>
    <row r="489">
      <c r="A489" s="191"/>
      <c r="B489" s="191"/>
      <c r="C489" s="191"/>
      <c r="D489" s="191"/>
      <c r="E489" s="191"/>
      <c r="F489" s="191"/>
      <c r="G489" s="2048"/>
      <c r="H489" s="2048"/>
      <c r="I489" s="2048"/>
      <c r="J489" s="2048"/>
      <c r="K489" s="2048"/>
      <c r="L489" s="2103"/>
      <c r="M489" s="2048"/>
      <c r="N489" s="2048"/>
      <c r="O489" s="2048"/>
      <c r="P489" s="191"/>
      <c r="Q489" s="191"/>
      <c r="R489" s="191"/>
      <c r="S489" s="191"/>
      <c r="T489" s="191"/>
      <c r="U489" s="191"/>
      <c r="V489" s="191"/>
      <c r="W489" s="191"/>
    </row>
    <row r="490">
      <c r="A490" s="191"/>
      <c r="B490" s="191"/>
      <c r="C490" s="191"/>
      <c r="D490" s="191"/>
      <c r="E490" s="191"/>
      <c r="F490" s="191"/>
      <c r="G490" s="2048"/>
      <c r="H490" s="2048"/>
      <c r="I490" s="2048"/>
      <c r="J490" s="2048"/>
      <c r="K490" s="2048"/>
      <c r="L490" s="2103"/>
      <c r="M490" s="2048"/>
      <c r="N490" s="2048"/>
      <c r="O490" s="2048"/>
      <c r="P490" s="191"/>
      <c r="Q490" s="191"/>
      <c r="R490" s="191"/>
      <c r="S490" s="191"/>
      <c r="T490" s="191"/>
      <c r="U490" s="191"/>
      <c r="V490" s="191"/>
      <c r="W490" s="191"/>
    </row>
    <row r="491">
      <c r="A491" s="191"/>
      <c r="B491" s="191"/>
      <c r="C491" s="191"/>
      <c r="D491" s="191"/>
      <c r="E491" s="191"/>
      <c r="F491" s="191"/>
      <c r="G491" s="2048"/>
      <c r="H491" s="2048"/>
      <c r="I491" s="2048"/>
      <c r="J491" s="2048"/>
      <c r="K491" s="2048"/>
      <c r="L491" s="2103"/>
      <c r="M491" s="2048"/>
      <c r="N491" s="2048"/>
      <c r="O491" s="2048"/>
      <c r="P491" s="191"/>
      <c r="Q491" s="191"/>
      <c r="R491" s="191"/>
      <c r="S491" s="191"/>
      <c r="T491" s="191"/>
      <c r="U491" s="191"/>
      <c r="V491" s="191"/>
      <c r="W491" s="191"/>
    </row>
    <row r="492">
      <c r="A492" s="191"/>
      <c r="B492" s="191"/>
      <c r="C492" s="191"/>
      <c r="D492" s="191"/>
      <c r="E492" s="191"/>
      <c r="F492" s="191"/>
      <c r="G492" s="2048"/>
      <c r="H492" s="2048"/>
      <c r="I492" s="2048"/>
      <c r="J492" s="2048"/>
      <c r="K492" s="2048"/>
      <c r="L492" s="2103"/>
      <c r="M492" s="2048"/>
      <c r="N492" s="2048"/>
      <c r="O492" s="2048"/>
      <c r="P492" s="191"/>
      <c r="Q492" s="191"/>
      <c r="R492" s="191"/>
      <c r="S492" s="191"/>
      <c r="T492" s="191"/>
      <c r="U492" s="191"/>
      <c r="V492" s="191"/>
      <c r="W492" s="191"/>
    </row>
    <row r="493">
      <c r="A493" s="191"/>
      <c r="B493" s="191"/>
      <c r="C493" s="191"/>
      <c r="D493" s="191"/>
      <c r="E493" s="191"/>
      <c r="F493" s="191"/>
      <c r="G493" s="2048"/>
      <c r="H493" s="2048"/>
      <c r="I493" s="2048"/>
      <c r="J493" s="2048"/>
      <c r="K493" s="2048"/>
      <c r="L493" s="2103"/>
      <c r="M493" s="2048"/>
      <c r="N493" s="2048"/>
      <c r="O493" s="2048"/>
      <c r="P493" s="191"/>
      <c r="Q493" s="191"/>
      <c r="R493" s="191"/>
      <c r="S493" s="191"/>
      <c r="T493" s="191"/>
      <c r="U493" s="191"/>
      <c r="V493" s="191"/>
      <c r="W493" s="191"/>
    </row>
    <row r="494">
      <c r="A494" s="191"/>
      <c r="B494" s="191"/>
      <c r="C494" s="191"/>
      <c r="D494" s="191"/>
      <c r="E494" s="191"/>
      <c r="F494" s="191"/>
      <c r="G494" s="2048"/>
      <c r="H494" s="2048"/>
      <c r="I494" s="2048"/>
      <c r="J494" s="2048"/>
      <c r="K494" s="2048"/>
      <c r="L494" s="2103"/>
      <c r="M494" s="2048"/>
      <c r="N494" s="2048"/>
      <c r="O494" s="2048"/>
      <c r="P494" s="191"/>
      <c r="Q494" s="191"/>
      <c r="R494" s="191"/>
      <c r="S494" s="191"/>
      <c r="T494" s="191"/>
      <c r="U494" s="191"/>
      <c r="V494" s="191"/>
      <c r="W494" s="191"/>
    </row>
    <row r="495">
      <c r="A495" s="191"/>
      <c r="B495" s="191"/>
      <c r="C495" s="191"/>
      <c r="D495" s="191"/>
      <c r="E495" s="191"/>
      <c r="F495" s="191"/>
      <c r="G495" s="2048"/>
      <c r="H495" s="2048"/>
      <c r="I495" s="2048"/>
      <c r="J495" s="2048"/>
      <c r="K495" s="2048"/>
      <c r="L495" s="2103"/>
      <c r="M495" s="2048"/>
      <c r="N495" s="2048"/>
      <c r="O495" s="2048"/>
      <c r="P495" s="191"/>
      <c r="Q495" s="191"/>
      <c r="R495" s="191"/>
      <c r="S495" s="191"/>
      <c r="T495" s="191"/>
      <c r="U495" s="191"/>
      <c r="V495" s="191"/>
      <c r="W495" s="191"/>
    </row>
    <row r="496">
      <c r="A496" s="191"/>
      <c r="B496" s="191"/>
      <c r="C496" s="191"/>
      <c r="D496" s="191"/>
      <c r="E496" s="191"/>
      <c r="F496" s="191"/>
      <c r="G496" s="2048"/>
      <c r="H496" s="2048"/>
      <c r="I496" s="2048"/>
      <c r="J496" s="2048"/>
      <c r="K496" s="2048"/>
      <c r="L496" s="2103"/>
      <c r="M496" s="2048"/>
      <c r="N496" s="2048"/>
      <c r="O496" s="2048"/>
      <c r="P496" s="191"/>
      <c r="Q496" s="191"/>
      <c r="R496" s="191"/>
      <c r="S496" s="191"/>
      <c r="T496" s="191"/>
      <c r="U496" s="191"/>
      <c r="V496" s="191"/>
      <c r="W496" s="191"/>
    </row>
    <row r="497">
      <c r="A497" s="191"/>
      <c r="B497" s="191"/>
      <c r="C497" s="191"/>
      <c r="D497" s="191"/>
      <c r="E497" s="191"/>
      <c r="F497" s="191"/>
      <c r="G497" s="2048"/>
      <c r="H497" s="2048"/>
      <c r="I497" s="2048"/>
      <c r="J497" s="2048"/>
      <c r="K497" s="2048"/>
      <c r="L497" s="2103"/>
      <c r="M497" s="2048"/>
      <c r="N497" s="2048"/>
      <c r="O497" s="2048"/>
      <c r="P497" s="191"/>
      <c r="Q497" s="191"/>
      <c r="R497" s="191"/>
      <c r="S497" s="191"/>
      <c r="T497" s="191"/>
      <c r="U497" s="191"/>
      <c r="V497" s="191"/>
      <c r="W497" s="191"/>
    </row>
    <row r="498">
      <c r="A498" s="191"/>
      <c r="B498" s="191"/>
      <c r="C498" s="191"/>
      <c r="D498" s="191"/>
      <c r="E498" s="191"/>
      <c r="F498" s="191"/>
      <c r="G498" s="2048"/>
      <c r="H498" s="2048"/>
      <c r="I498" s="2048"/>
      <c r="J498" s="2048"/>
      <c r="K498" s="2048"/>
      <c r="L498" s="2103"/>
      <c r="M498" s="2048"/>
      <c r="N498" s="2048"/>
      <c r="O498" s="2048"/>
      <c r="P498" s="191"/>
      <c r="Q498" s="191"/>
      <c r="R498" s="191"/>
      <c r="S498" s="191"/>
      <c r="T498" s="191"/>
      <c r="U498" s="191"/>
      <c r="V498" s="191"/>
      <c r="W498" s="191"/>
    </row>
    <row r="499">
      <c r="A499" s="191"/>
      <c r="B499" s="191"/>
      <c r="C499" s="191"/>
      <c r="D499" s="191"/>
      <c r="E499" s="191"/>
      <c r="F499" s="191"/>
      <c r="G499" s="2048"/>
      <c r="H499" s="2048"/>
      <c r="I499" s="2048"/>
      <c r="J499" s="2048"/>
      <c r="K499" s="2048"/>
      <c r="L499" s="2103"/>
      <c r="M499" s="2048"/>
      <c r="N499" s="2048"/>
      <c r="O499" s="2048"/>
      <c r="P499" s="191"/>
      <c r="Q499" s="191"/>
      <c r="R499" s="191"/>
      <c r="S499" s="191"/>
      <c r="T499" s="191"/>
      <c r="U499" s="191"/>
      <c r="V499" s="191"/>
      <c r="W499" s="191"/>
    </row>
    <row r="500">
      <c r="A500" s="191"/>
      <c r="B500" s="191"/>
      <c r="C500" s="191"/>
      <c r="D500" s="191"/>
      <c r="E500" s="191"/>
      <c r="F500" s="191"/>
      <c r="G500" s="2048"/>
      <c r="H500" s="2048"/>
      <c r="I500" s="2048"/>
      <c r="J500" s="2048"/>
      <c r="K500" s="2048"/>
      <c r="L500" s="2103"/>
      <c r="M500" s="2048"/>
      <c r="N500" s="2048"/>
      <c r="O500" s="2048"/>
      <c r="P500" s="191"/>
      <c r="Q500" s="191"/>
      <c r="R500" s="191"/>
      <c r="S500" s="191"/>
      <c r="T500" s="191"/>
      <c r="U500" s="191"/>
      <c r="V500" s="191"/>
      <c r="W500" s="191"/>
    </row>
    <row r="501">
      <c r="A501" s="191"/>
      <c r="B501" s="191"/>
      <c r="C501" s="191"/>
      <c r="D501" s="191"/>
      <c r="E501" s="191"/>
      <c r="F501" s="191"/>
      <c r="G501" s="2048"/>
      <c r="H501" s="2048"/>
      <c r="I501" s="2048"/>
      <c r="J501" s="2048"/>
      <c r="K501" s="2048"/>
      <c r="L501" s="2103"/>
      <c r="M501" s="2048"/>
      <c r="N501" s="2048"/>
      <c r="O501" s="2048"/>
      <c r="P501" s="191"/>
      <c r="Q501" s="191"/>
      <c r="R501" s="191"/>
      <c r="S501" s="191"/>
      <c r="T501" s="191"/>
      <c r="U501" s="191"/>
      <c r="V501" s="191"/>
      <c r="W501" s="191"/>
    </row>
    <row r="502">
      <c r="A502" s="191"/>
      <c r="B502" s="191"/>
      <c r="C502" s="191"/>
      <c r="D502" s="191"/>
      <c r="E502" s="191"/>
      <c r="F502" s="191"/>
      <c r="G502" s="2048"/>
      <c r="H502" s="2048"/>
      <c r="I502" s="2048"/>
      <c r="J502" s="2048"/>
      <c r="K502" s="2048"/>
      <c r="L502" s="2103"/>
      <c r="M502" s="2048"/>
      <c r="N502" s="2048"/>
      <c r="O502" s="2048"/>
      <c r="P502" s="191"/>
      <c r="Q502" s="191"/>
      <c r="R502" s="191"/>
      <c r="S502" s="191"/>
      <c r="T502" s="191"/>
      <c r="U502" s="191"/>
      <c r="V502" s="191"/>
      <c r="W502" s="191"/>
    </row>
    <row r="503">
      <c r="A503" s="191"/>
      <c r="B503" s="191"/>
      <c r="C503" s="191"/>
      <c r="D503" s="191"/>
      <c r="E503" s="191"/>
      <c r="F503" s="191"/>
      <c r="G503" s="2048"/>
      <c r="H503" s="2048"/>
      <c r="I503" s="2048"/>
      <c r="J503" s="2048"/>
      <c r="K503" s="2048"/>
      <c r="L503" s="2103"/>
      <c r="M503" s="2048"/>
      <c r="N503" s="2048"/>
      <c r="O503" s="2048"/>
      <c r="P503" s="191"/>
      <c r="Q503" s="191"/>
      <c r="R503" s="191"/>
      <c r="S503" s="191"/>
      <c r="T503" s="191"/>
      <c r="U503" s="191"/>
      <c r="V503" s="191"/>
      <c r="W503" s="191"/>
    </row>
    <row r="504">
      <c r="A504" s="191"/>
      <c r="B504" s="191"/>
      <c r="C504" s="191"/>
      <c r="D504" s="191"/>
      <c r="E504" s="191"/>
      <c r="F504" s="191"/>
      <c r="G504" s="2048"/>
      <c r="H504" s="2048"/>
      <c r="I504" s="2048"/>
      <c r="J504" s="2048"/>
      <c r="K504" s="2048"/>
      <c r="L504" s="2103"/>
      <c r="M504" s="2048"/>
      <c r="N504" s="2048"/>
      <c r="O504" s="2048"/>
      <c r="P504" s="191"/>
      <c r="Q504" s="191"/>
      <c r="R504" s="191"/>
      <c r="S504" s="191"/>
      <c r="T504" s="191"/>
      <c r="U504" s="191"/>
      <c r="V504" s="191"/>
      <c r="W504" s="191"/>
    </row>
    <row r="505">
      <c r="A505" s="191"/>
      <c r="B505" s="191"/>
      <c r="C505" s="191"/>
      <c r="D505" s="191"/>
      <c r="E505" s="191"/>
      <c r="F505" s="191"/>
      <c r="G505" s="2048"/>
      <c r="H505" s="2048"/>
      <c r="I505" s="2048"/>
      <c r="J505" s="2048"/>
      <c r="K505" s="2048"/>
      <c r="L505" s="2103"/>
      <c r="M505" s="2048"/>
      <c r="N505" s="2048"/>
      <c r="O505" s="2048"/>
      <c r="P505" s="191"/>
      <c r="Q505" s="191"/>
      <c r="R505" s="191"/>
      <c r="S505" s="191"/>
      <c r="T505" s="191"/>
      <c r="U505" s="191"/>
      <c r="V505" s="191"/>
      <c r="W505" s="191"/>
    </row>
    <row r="506">
      <c r="A506" s="191"/>
      <c r="B506" s="191"/>
      <c r="C506" s="191"/>
      <c r="D506" s="191"/>
      <c r="E506" s="191"/>
      <c r="F506" s="191"/>
      <c r="G506" s="2048"/>
      <c r="H506" s="2048"/>
      <c r="I506" s="2048"/>
      <c r="J506" s="2048"/>
      <c r="K506" s="2048"/>
      <c r="L506" s="2103"/>
      <c r="M506" s="2048"/>
      <c r="N506" s="2048"/>
      <c r="O506" s="2048"/>
      <c r="P506" s="191"/>
      <c r="Q506" s="191"/>
      <c r="R506" s="191"/>
      <c r="S506" s="191"/>
      <c r="T506" s="191"/>
      <c r="U506" s="191"/>
      <c r="V506" s="191"/>
      <c r="W506" s="191"/>
    </row>
    <row r="507">
      <c r="A507" s="191"/>
      <c r="B507" s="191"/>
      <c r="C507" s="191"/>
      <c r="D507" s="191"/>
      <c r="E507" s="191"/>
      <c r="F507" s="191"/>
      <c r="G507" s="2048"/>
      <c r="H507" s="2048"/>
      <c r="I507" s="2048"/>
      <c r="J507" s="2048"/>
      <c r="K507" s="2048"/>
      <c r="L507" s="2103"/>
      <c r="M507" s="2048"/>
      <c r="N507" s="2048"/>
      <c r="O507" s="2048"/>
      <c r="P507" s="191"/>
      <c r="Q507" s="191"/>
      <c r="R507" s="191"/>
      <c r="S507" s="191"/>
      <c r="T507" s="191"/>
      <c r="U507" s="191"/>
      <c r="V507" s="191"/>
      <c r="W507" s="191"/>
    </row>
    <row r="508">
      <c r="A508" s="191"/>
      <c r="B508" s="191"/>
      <c r="C508" s="191"/>
      <c r="D508" s="191"/>
      <c r="E508" s="191"/>
      <c r="F508" s="191"/>
      <c r="G508" s="2048"/>
      <c r="H508" s="2048"/>
      <c r="I508" s="2048"/>
      <c r="J508" s="2048"/>
      <c r="K508" s="2048"/>
      <c r="L508" s="2103"/>
      <c r="M508" s="2048"/>
      <c r="N508" s="2048"/>
      <c r="O508" s="2048"/>
      <c r="P508" s="191"/>
      <c r="Q508" s="191"/>
      <c r="R508" s="191"/>
      <c r="S508" s="191"/>
      <c r="T508" s="191"/>
      <c r="U508" s="191"/>
      <c r="V508" s="191"/>
      <c r="W508" s="191"/>
    </row>
    <row r="509">
      <c r="A509" s="191"/>
      <c r="B509" s="191"/>
      <c r="C509" s="191"/>
      <c r="D509" s="191"/>
      <c r="E509" s="191"/>
      <c r="F509" s="191"/>
      <c r="G509" s="2048"/>
      <c r="H509" s="2048"/>
      <c r="I509" s="2048"/>
      <c r="J509" s="2048"/>
      <c r="K509" s="2048"/>
      <c r="L509" s="2103"/>
      <c r="M509" s="2048"/>
      <c r="N509" s="2048"/>
      <c r="O509" s="2048"/>
      <c r="P509" s="191"/>
      <c r="Q509" s="191"/>
      <c r="R509" s="191"/>
      <c r="S509" s="191"/>
      <c r="T509" s="191"/>
      <c r="U509" s="191"/>
      <c r="V509" s="191"/>
      <c r="W509" s="191"/>
    </row>
    <row r="510">
      <c r="A510" s="191"/>
      <c r="B510" s="191"/>
      <c r="C510" s="191"/>
      <c r="D510" s="191"/>
      <c r="E510" s="191"/>
      <c r="F510" s="191"/>
      <c r="G510" s="2048"/>
      <c r="H510" s="2048"/>
      <c r="I510" s="2048"/>
      <c r="J510" s="2048"/>
      <c r="K510" s="2048"/>
      <c r="L510" s="2103"/>
      <c r="M510" s="2048"/>
      <c r="N510" s="2048"/>
      <c r="O510" s="2048"/>
      <c r="P510" s="191"/>
      <c r="Q510" s="191"/>
      <c r="R510" s="191"/>
      <c r="S510" s="191"/>
      <c r="T510" s="191"/>
      <c r="U510" s="191"/>
      <c r="V510" s="191"/>
      <c r="W510" s="191"/>
    </row>
    <row r="511">
      <c r="A511" s="191"/>
      <c r="B511" s="191"/>
      <c r="C511" s="191"/>
      <c r="D511" s="191"/>
      <c r="E511" s="191"/>
      <c r="F511" s="191"/>
      <c r="G511" s="2048"/>
      <c r="H511" s="2048"/>
      <c r="I511" s="2048"/>
      <c r="J511" s="2048"/>
      <c r="K511" s="2048"/>
      <c r="L511" s="2103"/>
      <c r="M511" s="2048"/>
      <c r="N511" s="2048"/>
      <c r="O511" s="2048"/>
      <c r="P511" s="191"/>
      <c r="Q511" s="191"/>
      <c r="R511" s="191"/>
      <c r="S511" s="191"/>
      <c r="T511" s="191"/>
      <c r="U511" s="191"/>
      <c r="V511" s="191"/>
      <c r="W511" s="191"/>
    </row>
    <row r="512">
      <c r="A512" s="191"/>
      <c r="B512" s="191"/>
      <c r="C512" s="191"/>
      <c r="D512" s="191"/>
      <c r="E512" s="191"/>
      <c r="F512" s="191"/>
      <c r="G512" s="2048"/>
      <c r="H512" s="2048"/>
      <c r="I512" s="2048"/>
      <c r="J512" s="2048"/>
      <c r="K512" s="2048"/>
      <c r="L512" s="2103"/>
      <c r="M512" s="2048"/>
      <c r="N512" s="2048"/>
      <c r="O512" s="2048"/>
      <c r="P512" s="191"/>
      <c r="Q512" s="191"/>
      <c r="R512" s="191"/>
      <c r="S512" s="191"/>
      <c r="T512" s="191"/>
      <c r="U512" s="191"/>
      <c r="V512" s="191"/>
      <c r="W512" s="191"/>
    </row>
    <row r="513">
      <c r="A513" s="191"/>
      <c r="B513" s="191"/>
      <c r="C513" s="191"/>
      <c r="D513" s="191"/>
      <c r="E513" s="191"/>
      <c r="F513" s="191"/>
      <c r="G513" s="2048"/>
      <c r="H513" s="2048"/>
      <c r="I513" s="2048"/>
      <c r="J513" s="2048"/>
      <c r="K513" s="2048"/>
      <c r="L513" s="2103"/>
      <c r="M513" s="2048"/>
      <c r="N513" s="2048"/>
      <c r="O513" s="2048"/>
      <c r="P513" s="191"/>
      <c r="Q513" s="191"/>
      <c r="R513" s="191"/>
      <c r="S513" s="191"/>
      <c r="T513" s="191"/>
      <c r="U513" s="191"/>
      <c r="V513" s="191"/>
      <c r="W513" s="191"/>
    </row>
    <row r="514">
      <c r="A514" s="191"/>
      <c r="B514" s="191"/>
      <c r="C514" s="191"/>
      <c r="D514" s="191"/>
      <c r="E514" s="191"/>
      <c r="F514" s="191"/>
      <c r="G514" s="2048"/>
      <c r="H514" s="2048"/>
      <c r="I514" s="2048"/>
      <c r="J514" s="2048"/>
      <c r="K514" s="2048"/>
      <c r="L514" s="2103"/>
      <c r="M514" s="2048"/>
      <c r="N514" s="2048"/>
      <c r="O514" s="2048"/>
      <c r="P514" s="191"/>
      <c r="Q514" s="191"/>
      <c r="R514" s="191"/>
      <c r="S514" s="191"/>
      <c r="T514" s="191"/>
      <c r="U514" s="191"/>
      <c r="V514" s="191"/>
      <c r="W514" s="191"/>
    </row>
    <row r="515">
      <c r="A515" s="191"/>
      <c r="B515" s="191"/>
      <c r="C515" s="191"/>
      <c r="D515" s="191"/>
      <c r="E515" s="191"/>
      <c r="F515" s="191"/>
      <c r="G515" s="2048"/>
      <c r="H515" s="2048"/>
      <c r="I515" s="2048"/>
      <c r="J515" s="2048"/>
      <c r="K515" s="2048"/>
      <c r="L515" s="2103"/>
      <c r="M515" s="2048"/>
      <c r="N515" s="2048"/>
      <c r="O515" s="2048"/>
      <c r="P515" s="191"/>
      <c r="Q515" s="191"/>
      <c r="R515" s="191"/>
      <c r="S515" s="191"/>
      <c r="T515" s="191"/>
      <c r="U515" s="191"/>
      <c r="V515" s="191"/>
      <c r="W515" s="191"/>
    </row>
    <row r="516">
      <c r="A516" s="191"/>
      <c r="B516" s="191"/>
      <c r="C516" s="191"/>
      <c r="D516" s="191"/>
      <c r="E516" s="191"/>
      <c r="F516" s="191"/>
      <c r="G516" s="2048"/>
      <c r="H516" s="2048"/>
      <c r="I516" s="2048"/>
      <c r="J516" s="2048"/>
      <c r="K516" s="2048"/>
      <c r="L516" s="2103"/>
      <c r="M516" s="2048"/>
      <c r="N516" s="2048"/>
      <c r="O516" s="2048"/>
      <c r="P516" s="191"/>
      <c r="Q516" s="191"/>
      <c r="R516" s="191"/>
      <c r="S516" s="191"/>
      <c r="T516" s="191"/>
      <c r="U516" s="191"/>
      <c r="V516" s="191"/>
      <c r="W516" s="191"/>
    </row>
    <row r="517">
      <c r="A517" s="191"/>
      <c r="B517" s="191"/>
      <c r="C517" s="191"/>
      <c r="D517" s="191"/>
      <c r="E517" s="191"/>
      <c r="F517" s="191"/>
      <c r="G517" s="2048"/>
      <c r="H517" s="2048"/>
      <c r="I517" s="2048"/>
      <c r="J517" s="2048"/>
      <c r="K517" s="2048"/>
      <c r="L517" s="2103"/>
      <c r="M517" s="2048"/>
      <c r="N517" s="2048"/>
      <c r="O517" s="2048"/>
      <c r="P517" s="191"/>
      <c r="Q517" s="191"/>
      <c r="R517" s="191"/>
      <c r="S517" s="191"/>
      <c r="T517" s="191"/>
      <c r="U517" s="191"/>
      <c r="V517" s="191"/>
      <c r="W517" s="191"/>
    </row>
    <row r="518">
      <c r="A518" s="191"/>
      <c r="B518" s="191"/>
      <c r="C518" s="191"/>
      <c r="D518" s="191"/>
      <c r="E518" s="191"/>
      <c r="F518" s="191"/>
      <c r="G518" s="2048"/>
      <c r="H518" s="2048"/>
      <c r="I518" s="2048"/>
      <c r="J518" s="2048"/>
      <c r="K518" s="2048"/>
      <c r="L518" s="2103"/>
      <c r="M518" s="2048"/>
      <c r="N518" s="2048"/>
      <c r="O518" s="2048"/>
      <c r="P518" s="191"/>
      <c r="Q518" s="191"/>
      <c r="R518" s="191"/>
      <c r="S518" s="191"/>
      <c r="T518" s="191"/>
      <c r="U518" s="191"/>
      <c r="V518" s="191"/>
      <c r="W518" s="191"/>
    </row>
    <row r="519">
      <c r="A519" s="191"/>
      <c r="B519" s="191"/>
      <c r="C519" s="191"/>
      <c r="D519" s="191"/>
      <c r="E519" s="191"/>
      <c r="F519" s="191"/>
      <c r="G519" s="2048"/>
      <c r="H519" s="2048"/>
      <c r="I519" s="2048"/>
      <c r="J519" s="2048"/>
      <c r="K519" s="2048"/>
      <c r="L519" s="2103"/>
      <c r="M519" s="2048"/>
      <c r="N519" s="2048"/>
      <c r="O519" s="2048"/>
      <c r="P519" s="191"/>
      <c r="Q519" s="191"/>
      <c r="R519" s="191"/>
      <c r="S519" s="191"/>
      <c r="T519" s="191"/>
      <c r="U519" s="191"/>
      <c r="V519" s="191"/>
      <c r="W519" s="191"/>
    </row>
    <row r="520">
      <c r="A520" s="191"/>
      <c r="B520" s="191"/>
      <c r="C520" s="191"/>
      <c r="D520" s="191"/>
      <c r="E520" s="191"/>
      <c r="F520" s="191"/>
      <c r="G520" s="2048"/>
      <c r="H520" s="2048"/>
      <c r="I520" s="2048"/>
      <c r="J520" s="2048"/>
      <c r="K520" s="2048"/>
      <c r="L520" s="2103"/>
      <c r="M520" s="2048"/>
      <c r="N520" s="2048"/>
      <c r="O520" s="2048"/>
      <c r="P520" s="191"/>
      <c r="Q520" s="191"/>
      <c r="R520" s="191"/>
      <c r="S520" s="191"/>
      <c r="T520" s="191"/>
      <c r="U520" s="191"/>
      <c r="V520" s="191"/>
      <c r="W520" s="191"/>
    </row>
    <row r="521">
      <c r="A521" s="191"/>
      <c r="B521" s="191"/>
      <c r="C521" s="191"/>
      <c r="D521" s="191"/>
      <c r="E521" s="191"/>
      <c r="F521" s="191"/>
      <c r="G521" s="2048"/>
      <c r="H521" s="2048"/>
      <c r="I521" s="2048"/>
      <c r="J521" s="2048"/>
      <c r="K521" s="2048"/>
      <c r="L521" s="2103"/>
      <c r="M521" s="2048"/>
      <c r="N521" s="2048"/>
      <c r="O521" s="2048"/>
      <c r="P521" s="191"/>
      <c r="Q521" s="191"/>
      <c r="R521" s="191"/>
      <c r="S521" s="191"/>
      <c r="T521" s="191"/>
      <c r="U521" s="191"/>
      <c r="V521" s="191"/>
      <c r="W521" s="191"/>
    </row>
    <row r="522">
      <c r="A522" s="191"/>
      <c r="B522" s="191"/>
      <c r="C522" s="191"/>
      <c r="D522" s="191"/>
      <c r="E522" s="191"/>
      <c r="F522" s="191"/>
      <c r="G522" s="2048"/>
      <c r="H522" s="2048"/>
      <c r="I522" s="2048"/>
      <c r="J522" s="2048"/>
      <c r="K522" s="2048"/>
      <c r="L522" s="2103"/>
      <c r="M522" s="2048"/>
      <c r="N522" s="2048"/>
      <c r="O522" s="2048"/>
      <c r="P522" s="191"/>
      <c r="Q522" s="191"/>
      <c r="R522" s="191"/>
      <c r="S522" s="191"/>
      <c r="T522" s="191"/>
      <c r="U522" s="191"/>
      <c r="V522" s="191"/>
      <c r="W522" s="191"/>
    </row>
    <row r="523">
      <c r="A523" s="191"/>
      <c r="B523" s="191"/>
      <c r="C523" s="191"/>
      <c r="D523" s="191"/>
      <c r="E523" s="191"/>
      <c r="F523" s="191"/>
      <c r="G523" s="2048"/>
      <c r="H523" s="2048"/>
      <c r="I523" s="2048"/>
      <c r="J523" s="2048"/>
      <c r="K523" s="2048"/>
      <c r="L523" s="2103"/>
      <c r="M523" s="2048"/>
      <c r="N523" s="2048"/>
      <c r="O523" s="2048"/>
      <c r="P523" s="191"/>
      <c r="Q523" s="191"/>
      <c r="R523" s="191"/>
      <c r="S523" s="191"/>
      <c r="T523" s="191"/>
      <c r="U523" s="191"/>
      <c r="V523" s="191"/>
      <c r="W523" s="191"/>
    </row>
    <row r="524">
      <c r="A524" s="191"/>
      <c r="B524" s="191"/>
      <c r="C524" s="191"/>
      <c r="D524" s="191"/>
      <c r="E524" s="191"/>
      <c r="F524" s="191"/>
      <c r="G524" s="2048"/>
      <c r="H524" s="2048"/>
      <c r="I524" s="2048"/>
      <c r="J524" s="2048"/>
      <c r="K524" s="2048"/>
      <c r="L524" s="2103"/>
      <c r="M524" s="2048"/>
      <c r="N524" s="2048"/>
      <c r="O524" s="2048"/>
      <c r="P524" s="191"/>
      <c r="Q524" s="191"/>
      <c r="R524" s="191"/>
      <c r="S524" s="191"/>
      <c r="T524" s="191"/>
      <c r="U524" s="191"/>
      <c r="V524" s="191"/>
      <c r="W524" s="191"/>
    </row>
    <row r="525">
      <c r="A525" s="191"/>
      <c r="B525" s="191"/>
      <c r="C525" s="191"/>
      <c r="D525" s="191"/>
      <c r="E525" s="191"/>
      <c r="F525" s="191"/>
      <c r="G525" s="2048"/>
      <c r="H525" s="2048"/>
      <c r="I525" s="2048"/>
      <c r="J525" s="2048"/>
      <c r="K525" s="2048"/>
      <c r="L525" s="2103"/>
      <c r="M525" s="2048"/>
      <c r="N525" s="2048"/>
      <c r="O525" s="2048"/>
      <c r="P525" s="191"/>
      <c r="Q525" s="191"/>
      <c r="R525" s="191"/>
      <c r="S525" s="191"/>
      <c r="T525" s="191"/>
      <c r="U525" s="191"/>
      <c r="V525" s="191"/>
      <c r="W525" s="191"/>
    </row>
    <row r="526">
      <c r="A526" s="191"/>
      <c r="B526" s="191"/>
      <c r="C526" s="191"/>
      <c r="D526" s="191"/>
      <c r="E526" s="191"/>
      <c r="F526" s="191"/>
      <c r="G526" s="2048"/>
      <c r="H526" s="2048"/>
      <c r="I526" s="2048"/>
      <c r="J526" s="2048"/>
      <c r="K526" s="2048"/>
      <c r="L526" s="2103"/>
      <c r="M526" s="2048"/>
      <c r="N526" s="2048"/>
      <c r="O526" s="2048"/>
      <c r="P526" s="191"/>
      <c r="Q526" s="191"/>
      <c r="R526" s="191"/>
      <c r="S526" s="191"/>
      <c r="T526" s="191"/>
      <c r="U526" s="191"/>
      <c r="V526" s="191"/>
      <c r="W526" s="191"/>
    </row>
    <row r="527">
      <c r="A527" s="191"/>
      <c r="B527" s="191"/>
      <c r="C527" s="191"/>
      <c r="D527" s="191"/>
      <c r="E527" s="191"/>
      <c r="F527" s="191"/>
      <c r="G527" s="2048"/>
      <c r="H527" s="2048"/>
      <c r="I527" s="2048"/>
      <c r="J527" s="2048"/>
      <c r="K527" s="2048"/>
      <c r="L527" s="2103"/>
      <c r="M527" s="2048"/>
      <c r="N527" s="2048"/>
      <c r="O527" s="2048"/>
      <c r="P527" s="191"/>
      <c r="Q527" s="191"/>
      <c r="R527" s="191"/>
      <c r="S527" s="191"/>
      <c r="T527" s="191"/>
      <c r="U527" s="191"/>
      <c r="V527" s="191"/>
      <c r="W527" s="191"/>
    </row>
    <row r="528">
      <c r="A528" s="191"/>
      <c r="B528" s="191"/>
      <c r="C528" s="191"/>
      <c r="D528" s="191"/>
      <c r="E528" s="191"/>
      <c r="F528" s="191"/>
      <c r="G528" s="2048"/>
      <c r="H528" s="2048"/>
      <c r="I528" s="2048"/>
      <c r="J528" s="2048"/>
      <c r="K528" s="2048"/>
      <c r="L528" s="2103"/>
      <c r="M528" s="2048"/>
      <c r="N528" s="2048"/>
      <c r="O528" s="2048"/>
      <c r="P528" s="191"/>
      <c r="Q528" s="191"/>
      <c r="R528" s="191"/>
      <c r="S528" s="191"/>
      <c r="T528" s="191"/>
      <c r="U528" s="191"/>
      <c r="V528" s="191"/>
      <c r="W528" s="191"/>
    </row>
    <row r="529">
      <c r="A529" s="191"/>
      <c r="B529" s="191"/>
      <c r="C529" s="191"/>
      <c r="D529" s="191"/>
      <c r="E529" s="191"/>
      <c r="F529" s="191"/>
      <c r="G529" s="2048"/>
      <c r="H529" s="2048"/>
      <c r="I529" s="2048"/>
      <c r="J529" s="2048"/>
      <c r="K529" s="2048"/>
      <c r="L529" s="2103"/>
      <c r="M529" s="2048"/>
      <c r="N529" s="2048"/>
      <c r="O529" s="2048"/>
      <c r="P529" s="191"/>
      <c r="Q529" s="191"/>
      <c r="R529" s="191"/>
      <c r="S529" s="191"/>
      <c r="T529" s="191"/>
      <c r="U529" s="191"/>
      <c r="V529" s="191"/>
      <c r="W529" s="191"/>
    </row>
    <row r="530">
      <c r="A530" s="191"/>
      <c r="B530" s="191"/>
      <c r="C530" s="191"/>
      <c r="D530" s="191"/>
      <c r="E530" s="191"/>
      <c r="F530" s="191"/>
      <c r="G530" s="2048"/>
      <c r="H530" s="2048"/>
      <c r="I530" s="2048"/>
      <c r="J530" s="2048"/>
      <c r="K530" s="2048"/>
      <c r="L530" s="2103"/>
      <c r="M530" s="2048"/>
      <c r="N530" s="2048"/>
      <c r="O530" s="2048"/>
      <c r="P530" s="191"/>
      <c r="Q530" s="191"/>
      <c r="R530" s="191"/>
      <c r="S530" s="191"/>
      <c r="T530" s="191"/>
      <c r="U530" s="191"/>
      <c r="V530" s="191"/>
      <c r="W530" s="191"/>
    </row>
    <row r="531">
      <c r="A531" s="191"/>
      <c r="B531" s="191"/>
      <c r="C531" s="191"/>
      <c r="D531" s="191"/>
      <c r="E531" s="191"/>
      <c r="F531" s="191"/>
      <c r="G531" s="2048"/>
      <c r="H531" s="2048"/>
      <c r="I531" s="2048"/>
      <c r="J531" s="2048"/>
      <c r="K531" s="2048"/>
      <c r="L531" s="2103"/>
      <c r="M531" s="2048"/>
      <c r="N531" s="2048"/>
      <c r="O531" s="2048"/>
      <c r="P531" s="191"/>
      <c r="Q531" s="191"/>
      <c r="R531" s="191"/>
      <c r="S531" s="191"/>
      <c r="T531" s="191"/>
      <c r="U531" s="191"/>
      <c r="V531" s="191"/>
      <c r="W531" s="191"/>
    </row>
    <row r="532">
      <c r="A532" s="191"/>
      <c r="B532" s="191"/>
      <c r="C532" s="191"/>
      <c r="D532" s="191"/>
      <c r="E532" s="191"/>
      <c r="F532" s="191"/>
      <c r="G532" s="2048"/>
      <c r="H532" s="2048"/>
      <c r="I532" s="2048"/>
      <c r="J532" s="2048"/>
      <c r="K532" s="2048"/>
      <c r="L532" s="2103"/>
      <c r="M532" s="2048"/>
      <c r="N532" s="2048"/>
      <c r="O532" s="2048"/>
      <c r="P532" s="191"/>
      <c r="Q532" s="191"/>
      <c r="R532" s="191"/>
      <c r="S532" s="191"/>
      <c r="T532" s="191"/>
      <c r="U532" s="191"/>
      <c r="V532" s="191"/>
      <c r="W532" s="191"/>
    </row>
    <row r="533">
      <c r="A533" s="191"/>
      <c r="B533" s="191"/>
      <c r="C533" s="191"/>
      <c r="D533" s="191"/>
      <c r="E533" s="191"/>
      <c r="F533" s="191"/>
      <c r="G533" s="2048"/>
      <c r="H533" s="2048"/>
      <c r="I533" s="2048"/>
      <c r="J533" s="2048"/>
      <c r="K533" s="2048"/>
      <c r="L533" s="2103"/>
      <c r="M533" s="2048"/>
      <c r="N533" s="2048"/>
      <c r="O533" s="2048"/>
      <c r="P533" s="191"/>
      <c r="Q533" s="191"/>
      <c r="R533" s="191"/>
      <c r="S533" s="191"/>
      <c r="T533" s="191"/>
      <c r="U533" s="191"/>
      <c r="V533" s="191"/>
      <c r="W533" s="191"/>
    </row>
    <row r="534">
      <c r="A534" s="191"/>
      <c r="B534" s="191"/>
      <c r="C534" s="191"/>
      <c r="D534" s="191"/>
      <c r="E534" s="191"/>
      <c r="F534" s="191"/>
      <c r="G534" s="2048"/>
      <c r="H534" s="2048"/>
      <c r="I534" s="2048"/>
      <c r="J534" s="2048"/>
      <c r="K534" s="2048"/>
      <c r="L534" s="2103"/>
      <c r="M534" s="2048"/>
      <c r="N534" s="2048"/>
      <c r="O534" s="2048"/>
      <c r="P534" s="191"/>
      <c r="Q534" s="191"/>
      <c r="R534" s="191"/>
      <c r="S534" s="191"/>
      <c r="T534" s="191"/>
      <c r="U534" s="191"/>
      <c r="V534" s="191"/>
      <c r="W534" s="191"/>
    </row>
    <row r="535">
      <c r="A535" s="191"/>
      <c r="B535" s="191"/>
      <c r="C535" s="191"/>
      <c r="D535" s="191"/>
      <c r="E535" s="191"/>
      <c r="F535" s="191"/>
      <c r="G535" s="2048"/>
      <c r="H535" s="2048"/>
      <c r="I535" s="2048"/>
      <c r="J535" s="2048"/>
      <c r="K535" s="2048"/>
      <c r="L535" s="2103"/>
      <c r="M535" s="2048"/>
      <c r="N535" s="2048"/>
      <c r="O535" s="2048"/>
      <c r="P535" s="191"/>
      <c r="Q535" s="191"/>
      <c r="R535" s="191"/>
      <c r="S535" s="191"/>
      <c r="T535" s="191"/>
      <c r="U535" s="191"/>
      <c r="V535" s="191"/>
      <c r="W535" s="191"/>
    </row>
    <row r="536">
      <c r="A536" s="191"/>
      <c r="B536" s="191"/>
      <c r="C536" s="191"/>
      <c r="D536" s="191"/>
      <c r="E536" s="191"/>
      <c r="F536" s="191"/>
      <c r="G536" s="2048"/>
      <c r="H536" s="2048"/>
      <c r="I536" s="2048"/>
      <c r="J536" s="2048"/>
      <c r="K536" s="2048"/>
      <c r="L536" s="2103"/>
      <c r="M536" s="2048"/>
      <c r="N536" s="2048"/>
      <c r="O536" s="2048"/>
      <c r="P536" s="191"/>
      <c r="Q536" s="191"/>
      <c r="R536" s="191"/>
      <c r="S536" s="191"/>
      <c r="T536" s="191"/>
      <c r="U536" s="191"/>
      <c r="V536" s="191"/>
      <c r="W536" s="191"/>
    </row>
    <row r="537">
      <c r="A537" s="191"/>
      <c r="B537" s="191"/>
      <c r="C537" s="191"/>
      <c r="D537" s="191"/>
      <c r="E537" s="191"/>
      <c r="F537" s="191"/>
      <c r="G537" s="2048"/>
      <c r="H537" s="2048"/>
      <c r="I537" s="2048"/>
      <c r="J537" s="2048"/>
      <c r="K537" s="2048"/>
      <c r="L537" s="2103"/>
      <c r="M537" s="2048"/>
      <c r="N537" s="2048"/>
      <c r="O537" s="2048"/>
      <c r="P537" s="191"/>
      <c r="Q537" s="191"/>
      <c r="R537" s="191"/>
      <c r="S537" s="191"/>
      <c r="T537" s="191"/>
      <c r="U537" s="191"/>
      <c r="V537" s="191"/>
      <c r="W537" s="191"/>
    </row>
    <row r="538">
      <c r="A538" s="191"/>
      <c r="B538" s="191"/>
      <c r="C538" s="191"/>
      <c r="D538" s="191"/>
      <c r="E538" s="191"/>
      <c r="F538" s="191"/>
      <c r="G538" s="2048"/>
      <c r="H538" s="2048"/>
      <c r="I538" s="2048"/>
      <c r="J538" s="2048"/>
      <c r="K538" s="2048"/>
      <c r="L538" s="2103"/>
      <c r="M538" s="2048"/>
      <c r="N538" s="2048"/>
      <c r="O538" s="2048"/>
      <c r="P538" s="191"/>
      <c r="Q538" s="191"/>
      <c r="R538" s="191"/>
      <c r="S538" s="191"/>
      <c r="T538" s="191"/>
      <c r="U538" s="191"/>
      <c r="V538" s="191"/>
      <c r="W538" s="191"/>
    </row>
    <row r="539">
      <c r="A539" s="191"/>
      <c r="B539" s="191"/>
      <c r="C539" s="191"/>
      <c r="D539" s="191"/>
      <c r="E539" s="191"/>
      <c r="F539" s="191"/>
      <c r="G539" s="2048"/>
      <c r="H539" s="2048"/>
      <c r="I539" s="2048"/>
      <c r="J539" s="2048"/>
      <c r="K539" s="2048"/>
      <c r="L539" s="2103"/>
      <c r="M539" s="2048"/>
      <c r="N539" s="2048"/>
      <c r="O539" s="2048"/>
      <c r="P539" s="191"/>
      <c r="Q539" s="191"/>
      <c r="R539" s="191"/>
      <c r="S539" s="191"/>
      <c r="T539" s="191"/>
      <c r="U539" s="191"/>
      <c r="V539" s="191"/>
      <c r="W539" s="191"/>
    </row>
    <row r="540">
      <c r="A540" s="191"/>
      <c r="B540" s="191"/>
      <c r="C540" s="191"/>
      <c r="D540" s="191"/>
      <c r="E540" s="191"/>
      <c r="F540" s="191"/>
      <c r="G540" s="2048"/>
      <c r="H540" s="2048"/>
      <c r="I540" s="2048"/>
      <c r="J540" s="2048"/>
      <c r="K540" s="2048"/>
      <c r="L540" s="2103"/>
      <c r="M540" s="2048"/>
      <c r="N540" s="2048"/>
      <c r="O540" s="2048"/>
      <c r="P540" s="191"/>
      <c r="Q540" s="191"/>
      <c r="R540" s="191"/>
      <c r="S540" s="191"/>
      <c r="T540" s="191"/>
      <c r="U540" s="191"/>
      <c r="V540" s="191"/>
      <c r="W540" s="191"/>
    </row>
    <row r="541">
      <c r="A541" s="191"/>
      <c r="B541" s="191"/>
      <c r="C541" s="191"/>
      <c r="D541" s="191"/>
      <c r="E541" s="191"/>
      <c r="F541" s="191"/>
      <c r="G541" s="2048"/>
      <c r="H541" s="2048"/>
      <c r="I541" s="2048"/>
      <c r="J541" s="2048"/>
      <c r="K541" s="2048"/>
      <c r="L541" s="2103"/>
      <c r="M541" s="2048"/>
      <c r="N541" s="2048"/>
      <c r="O541" s="2048"/>
      <c r="P541" s="191"/>
      <c r="Q541" s="191"/>
      <c r="R541" s="191"/>
      <c r="S541" s="191"/>
      <c r="T541" s="191"/>
      <c r="U541" s="191"/>
      <c r="V541" s="191"/>
      <c r="W541" s="191"/>
    </row>
    <row r="542">
      <c r="A542" s="191"/>
      <c r="B542" s="191"/>
      <c r="C542" s="191"/>
      <c r="D542" s="191"/>
      <c r="E542" s="191"/>
      <c r="F542" s="191"/>
      <c r="G542" s="2048"/>
      <c r="H542" s="2048"/>
      <c r="I542" s="2048"/>
      <c r="J542" s="2048"/>
      <c r="K542" s="2048"/>
      <c r="L542" s="2103"/>
      <c r="M542" s="2048"/>
      <c r="N542" s="2048"/>
      <c r="O542" s="2048"/>
      <c r="P542" s="191"/>
      <c r="Q542" s="191"/>
      <c r="R542" s="191"/>
      <c r="S542" s="191"/>
      <c r="T542" s="191"/>
      <c r="U542" s="191"/>
      <c r="V542" s="191"/>
      <c r="W542" s="191"/>
    </row>
    <row r="543">
      <c r="A543" s="191"/>
      <c r="B543" s="191"/>
      <c r="C543" s="191"/>
      <c r="D543" s="191"/>
      <c r="E543" s="191"/>
      <c r="F543" s="191"/>
      <c r="G543" s="2048"/>
      <c r="H543" s="2048"/>
      <c r="I543" s="2048"/>
      <c r="J543" s="2048"/>
      <c r="K543" s="2048"/>
      <c r="L543" s="2103"/>
      <c r="M543" s="2048"/>
      <c r="N543" s="2048"/>
      <c r="O543" s="2048"/>
      <c r="P543" s="191"/>
      <c r="Q543" s="191"/>
      <c r="R543" s="191"/>
      <c r="S543" s="191"/>
      <c r="T543" s="191"/>
      <c r="U543" s="191"/>
      <c r="V543" s="191"/>
      <c r="W543" s="191"/>
    </row>
    <row r="544">
      <c r="A544" s="191"/>
      <c r="B544" s="191"/>
      <c r="C544" s="191"/>
      <c r="D544" s="191"/>
      <c r="E544" s="191"/>
      <c r="F544" s="191"/>
      <c r="G544" s="2048"/>
      <c r="H544" s="2048"/>
      <c r="I544" s="2048"/>
      <c r="J544" s="2048"/>
      <c r="K544" s="2048"/>
      <c r="L544" s="2103"/>
      <c r="M544" s="2048"/>
      <c r="N544" s="2048"/>
      <c r="O544" s="2048"/>
      <c r="P544" s="191"/>
      <c r="Q544" s="191"/>
      <c r="R544" s="191"/>
      <c r="S544" s="191"/>
      <c r="T544" s="191"/>
      <c r="U544" s="191"/>
      <c r="V544" s="191"/>
      <c r="W544" s="191"/>
    </row>
    <row r="545">
      <c r="A545" s="191"/>
      <c r="B545" s="191"/>
      <c r="C545" s="191"/>
      <c r="D545" s="191"/>
      <c r="E545" s="191"/>
      <c r="F545" s="191"/>
      <c r="G545" s="2048"/>
      <c r="H545" s="2048"/>
      <c r="I545" s="2048"/>
      <c r="J545" s="2048"/>
      <c r="K545" s="2048"/>
      <c r="L545" s="2103"/>
      <c r="M545" s="2048"/>
      <c r="N545" s="2048"/>
      <c r="O545" s="2048"/>
      <c r="P545" s="191"/>
      <c r="Q545" s="191"/>
      <c r="R545" s="191"/>
      <c r="S545" s="191"/>
      <c r="T545" s="191"/>
      <c r="U545" s="191"/>
      <c r="V545" s="191"/>
      <c r="W545" s="191"/>
    </row>
    <row r="546">
      <c r="A546" s="191"/>
      <c r="B546" s="191"/>
      <c r="C546" s="191"/>
      <c r="D546" s="191"/>
      <c r="E546" s="191"/>
      <c r="F546" s="191"/>
      <c r="G546" s="2048"/>
      <c r="H546" s="2048"/>
      <c r="I546" s="2048"/>
      <c r="J546" s="2048"/>
      <c r="K546" s="2048"/>
      <c r="L546" s="2103"/>
      <c r="M546" s="2048"/>
      <c r="N546" s="2048"/>
      <c r="O546" s="2048"/>
      <c r="P546" s="191"/>
      <c r="Q546" s="191"/>
      <c r="R546" s="191"/>
      <c r="S546" s="191"/>
      <c r="T546" s="191"/>
      <c r="U546" s="191"/>
      <c r="V546" s="191"/>
      <c r="W546" s="191"/>
    </row>
    <row r="547">
      <c r="A547" s="191"/>
      <c r="B547" s="191"/>
      <c r="C547" s="191"/>
      <c r="D547" s="191"/>
      <c r="E547" s="191"/>
      <c r="F547" s="191"/>
      <c r="G547" s="2048"/>
      <c r="H547" s="2048"/>
      <c r="I547" s="2048"/>
      <c r="J547" s="2048"/>
      <c r="K547" s="2048"/>
      <c r="L547" s="2103"/>
      <c r="M547" s="2048"/>
      <c r="N547" s="2048"/>
      <c r="O547" s="2048"/>
      <c r="P547" s="191"/>
      <c r="Q547" s="191"/>
      <c r="R547" s="191"/>
      <c r="S547" s="191"/>
      <c r="T547" s="191"/>
      <c r="U547" s="191"/>
      <c r="V547" s="191"/>
      <c r="W547" s="191"/>
    </row>
    <row r="548">
      <c r="A548" s="191"/>
      <c r="B548" s="191"/>
      <c r="C548" s="191"/>
      <c r="D548" s="191"/>
      <c r="E548" s="191"/>
      <c r="F548" s="191"/>
      <c r="G548" s="2048"/>
      <c r="H548" s="2048"/>
      <c r="I548" s="2048"/>
      <c r="J548" s="2048"/>
      <c r="K548" s="2048"/>
      <c r="L548" s="2103"/>
      <c r="M548" s="2048"/>
      <c r="N548" s="2048"/>
      <c r="O548" s="2048"/>
      <c r="P548" s="191"/>
      <c r="Q548" s="191"/>
      <c r="R548" s="191"/>
      <c r="S548" s="191"/>
      <c r="T548" s="191"/>
      <c r="U548" s="191"/>
      <c r="V548" s="191"/>
      <c r="W548" s="191"/>
    </row>
    <row r="549">
      <c r="A549" s="191"/>
      <c r="B549" s="191"/>
      <c r="C549" s="191"/>
      <c r="D549" s="191"/>
      <c r="E549" s="191"/>
      <c r="F549" s="191"/>
      <c r="G549" s="2048"/>
      <c r="H549" s="2048"/>
      <c r="I549" s="2048"/>
      <c r="J549" s="2048"/>
      <c r="K549" s="2048"/>
      <c r="L549" s="2103"/>
      <c r="M549" s="2048"/>
      <c r="N549" s="2048"/>
      <c r="O549" s="2048"/>
      <c r="P549" s="191"/>
      <c r="Q549" s="191"/>
      <c r="R549" s="191"/>
      <c r="S549" s="191"/>
      <c r="T549" s="191"/>
      <c r="U549" s="191"/>
      <c r="V549" s="191"/>
      <c r="W549" s="191"/>
    </row>
    <row r="550">
      <c r="A550" s="191"/>
      <c r="B550" s="191"/>
      <c r="C550" s="191"/>
      <c r="D550" s="191"/>
      <c r="E550" s="191"/>
      <c r="F550" s="191"/>
      <c r="G550" s="2048"/>
      <c r="H550" s="2048"/>
      <c r="I550" s="2048"/>
      <c r="J550" s="2048"/>
      <c r="K550" s="2048"/>
      <c r="L550" s="2103"/>
      <c r="M550" s="2048"/>
      <c r="N550" s="2048"/>
      <c r="O550" s="2048"/>
      <c r="P550" s="191"/>
      <c r="Q550" s="191"/>
      <c r="R550" s="191"/>
      <c r="S550" s="191"/>
      <c r="T550" s="191"/>
      <c r="U550" s="191"/>
      <c r="V550" s="191"/>
      <c r="W550" s="191"/>
    </row>
    <row r="551">
      <c r="A551" s="191"/>
      <c r="B551" s="191"/>
      <c r="C551" s="191"/>
      <c r="D551" s="191"/>
      <c r="E551" s="191"/>
      <c r="F551" s="191"/>
      <c r="G551" s="2048"/>
      <c r="H551" s="2048"/>
      <c r="I551" s="2048"/>
      <c r="J551" s="2048"/>
      <c r="K551" s="2048"/>
      <c r="L551" s="2103"/>
      <c r="M551" s="2048"/>
      <c r="N551" s="2048"/>
      <c r="O551" s="2048"/>
      <c r="P551" s="191"/>
      <c r="Q551" s="191"/>
      <c r="R551" s="191"/>
      <c r="S551" s="191"/>
      <c r="T551" s="191"/>
      <c r="U551" s="191"/>
      <c r="V551" s="191"/>
      <c r="W551" s="191"/>
    </row>
    <row r="552">
      <c r="A552" s="191"/>
      <c r="B552" s="191"/>
      <c r="C552" s="191"/>
      <c r="D552" s="191"/>
      <c r="E552" s="191"/>
      <c r="F552" s="191"/>
      <c r="G552" s="2048"/>
      <c r="H552" s="2048"/>
      <c r="I552" s="2048"/>
      <c r="J552" s="2048"/>
      <c r="K552" s="2048"/>
      <c r="L552" s="2103"/>
      <c r="M552" s="2048"/>
      <c r="N552" s="2048"/>
      <c r="O552" s="2048"/>
      <c r="P552" s="191"/>
      <c r="Q552" s="191"/>
      <c r="R552" s="191"/>
      <c r="S552" s="191"/>
      <c r="T552" s="191"/>
      <c r="U552" s="191"/>
      <c r="V552" s="191"/>
      <c r="W552" s="191"/>
    </row>
    <row r="553">
      <c r="A553" s="191"/>
      <c r="B553" s="191"/>
      <c r="C553" s="191"/>
      <c r="D553" s="191"/>
      <c r="E553" s="191"/>
      <c r="F553" s="191"/>
      <c r="G553" s="2048"/>
      <c r="H553" s="2048"/>
      <c r="I553" s="2048"/>
      <c r="J553" s="2048"/>
      <c r="K553" s="2048"/>
      <c r="L553" s="2103"/>
      <c r="M553" s="2048"/>
      <c r="N553" s="2048"/>
      <c r="O553" s="2048"/>
      <c r="P553" s="191"/>
      <c r="Q553" s="191"/>
      <c r="R553" s="191"/>
      <c r="S553" s="191"/>
      <c r="T553" s="191"/>
      <c r="U553" s="191"/>
      <c r="V553" s="191"/>
      <c r="W553" s="191"/>
    </row>
    <row r="554">
      <c r="A554" s="191"/>
      <c r="B554" s="191"/>
      <c r="C554" s="191"/>
      <c r="D554" s="191"/>
      <c r="E554" s="191"/>
      <c r="F554" s="191"/>
      <c r="G554" s="2048"/>
      <c r="H554" s="2048"/>
      <c r="I554" s="2048"/>
      <c r="J554" s="2048"/>
      <c r="K554" s="2048"/>
      <c r="L554" s="2103"/>
      <c r="M554" s="2048"/>
      <c r="N554" s="2048"/>
      <c r="O554" s="2048"/>
      <c r="P554" s="191"/>
      <c r="Q554" s="191"/>
      <c r="R554" s="191"/>
      <c r="S554" s="191"/>
      <c r="T554" s="191"/>
      <c r="U554" s="191"/>
      <c r="V554" s="191"/>
      <c r="W554" s="191"/>
    </row>
    <row r="555">
      <c r="A555" s="191"/>
      <c r="B555" s="191"/>
      <c r="C555" s="191"/>
      <c r="D555" s="191"/>
      <c r="E555" s="191"/>
      <c r="F555" s="191"/>
      <c r="G555" s="2048"/>
      <c r="H555" s="2048"/>
      <c r="I555" s="2048"/>
      <c r="J555" s="2048"/>
      <c r="K555" s="2048"/>
      <c r="L555" s="2103"/>
      <c r="M555" s="2048"/>
      <c r="N555" s="2048"/>
      <c r="O555" s="2048"/>
      <c r="P555" s="191"/>
      <c r="Q555" s="191"/>
      <c r="R555" s="191"/>
      <c r="S555" s="191"/>
      <c r="T555" s="191"/>
      <c r="U555" s="191"/>
      <c r="V555" s="191"/>
      <c r="W555" s="191"/>
    </row>
    <row r="556">
      <c r="A556" s="191"/>
      <c r="B556" s="191"/>
      <c r="C556" s="191"/>
      <c r="D556" s="191"/>
      <c r="E556" s="191"/>
      <c r="F556" s="191"/>
      <c r="G556" s="2048"/>
      <c r="H556" s="2048"/>
      <c r="I556" s="2048"/>
      <c r="J556" s="2048"/>
      <c r="K556" s="2048"/>
      <c r="L556" s="2103"/>
      <c r="M556" s="2048"/>
      <c r="N556" s="2048"/>
      <c r="O556" s="2048"/>
      <c r="P556" s="191"/>
      <c r="Q556" s="191"/>
      <c r="R556" s="191"/>
      <c r="S556" s="191"/>
      <c r="T556" s="191"/>
      <c r="U556" s="191"/>
      <c r="V556" s="191"/>
      <c r="W556" s="191"/>
    </row>
    <row r="557">
      <c r="A557" s="191"/>
      <c r="B557" s="191"/>
      <c r="C557" s="191"/>
      <c r="D557" s="191"/>
      <c r="E557" s="191"/>
      <c r="F557" s="191"/>
      <c r="G557" s="2048"/>
      <c r="H557" s="2048"/>
      <c r="I557" s="2048"/>
      <c r="J557" s="2048"/>
      <c r="K557" s="2048"/>
      <c r="L557" s="2103"/>
      <c r="M557" s="2048"/>
      <c r="N557" s="2048"/>
      <c r="O557" s="2048"/>
      <c r="P557" s="191"/>
      <c r="Q557" s="191"/>
      <c r="R557" s="191"/>
      <c r="S557" s="191"/>
      <c r="T557" s="191"/>
      <c r="U557" s="191"/>
      <c r="V557" s="191"/>
      <c r="W557" s="191"/>
    </row>
    <row r="558">
      <c r="A558" s="191"/>
      <c r="B558" s="191"/>
      <c r="C558" s="191"/>
      <c r="D558" s="191"/>
      <c r="E558" s="191"/>
      <c r="F558" s="191"/>
      <c r="G558" s="2048"/>
      <c r="H558" s="2048"/>
      <c r="I558" s="2048"/>
      <c r="J558" s="2048"/>
      <c r="K558" s="2048"/>
      <c r="L558" s="2103"/>
      <c r="M558" s="2048"/>
      <c r="N558" s="2048"/>
      <c r="O558" s="2048"/>
      <c r="P558" s="191"/>
      <c r="Q558" s="191"/>
      <c r="R558" s="191"/>
      <c r="S558" s="191"/>
      <c r="T558" s="191"/>
      <c r="U558" s="191"/>
      <c r="V558" s="191"/>
      <c r="W558" s="191"/>
    </row>
    <row r="559">
      <c r="A559" s="191"/>
      <c r="B559" s="191"/>
      <c r="C559" s="191"/>
      <c r="D559" s="191"/>
      <c r="E559" s="191"/>
      <c r="F559" s="191"/>
      <c r="G559" s="2048"/>
      <c r="H559" s="2048"/>
      <c r="I559" s="2048"/>
      <c r="J559" s="2048"/>
      <c r="K559" s="2048"/>
      <c r="L559" s="2103"/>
      <c r="M559" s="2048"/>
      <c r="N559" s="2048"/>
      <c r="O559" s="2048"/>
      <c r="P559" s="191"/>
      <c r="Q559" s="191"/>
      <c r="R559" s="191"/>
      <c r="S559" s="191"/>
      <c r="T559" s="191"/>
      <c r="U559" s="191"/>
      <c r="V559" s="191"/>
      <c r="W559" s="191"/>
    </row>
    <row r="560">
      <c r="A560" s="191"/>
      <c r="B560" s="191"/>
      <c r="C560" s="191"/>
      <c r="D560" s="191"/>
      <c r="E560" s="191"/>
      <c r="F560" s="191"/>
      <c r="G560" s="2048"/>
      <c r="H560" s="2048"/>
      <c r="I560" s="2048"/>
      <c r="J560" s="2048"/>
      <c r="K560" s="2048"/>
      <c r="L560" s="2103"/>
      <c r="M560" s="2048"/>
      <c r="N560" s="2048"/>
      <c r="O560" s="2048"/>
      <c r="P560" s="191"/>
      <c r="Q560" s="191"/>
      <c r="R560" s="191"/>
      <c r="S560" s="191"/>
      <c r="T560" s="191"/>
      <c r="U560" s="191"/>
      <c r="V560" s="191"/>
      <c r="W560" s="191"/>
    </row>
    <row r="561">
      <c r="A561" s="191"/>
      <c r="B561" s="191"/>
      <c r="C561" s="191"/>
      <c r="D561" s="191"/>
      <c r="E561" s="191"/>
      <c r="F561" s="191"/>
      <c r="G561" s="2048"/>
      <c r="H561" s="2048"/>
      <c r="I561" s="2048"/>
      <c r="J561" s="2048"/>
      <c r="K561" s="2048"/>
      <c r="L561" s="2103"/>
      <c r="M561" s="2048"/>
      <c r="N561" s="2048"/>
      <c r="O561" s="2048"/>
      <c r="P561" s="191"/>
      <c r="Q561" s="191"/>
      <c r="R561" s="191"/>
      <c r="S561" s="191"/>
      <c r="T561" s="191"/>
      <c r="U561" s="191"/>
      <c r="V561" s="191"/>
      <c r="W561" s="191"/>
    </row>
    <row r="562">
      <c r="A562" s="191"/>
      <c r="B562" s="191"/>
      <c r="C562" s="191"/>
      <c r="D562" s="191"/>
      <c r="E562" s="191"/>
      <c r="F562" s="191"/>
      <c r="G562" s="2048"/>
      <c r="H562" s="2048"/>
      <c r="I562" s="2048"/>
      <c r="J562" s="2048"/>
      <c r="K562" s="2048"/>
      <c r="L562" s="2103"/>
      <c r="M562" s="2048"/>
      <c r="N562" s="2048"/>
      <c r="O562" s="2048"/>
      <c r="P562" s="191"/>
      <c r="Q562" s="191"/>
      <c r="R562" s="191"/>
      <c r="S562" s="191"/>
      <c r="T562" s="191"/>
      <c r="U562" s="191"/>
      <c r="V562" s="191"/>
      <c r="W562" s="191"/>
    </row>
    <row r="563">
      <c r="A563" s="191"/>
      <c r="B563" s="191"/>
      <c r="C563" s="191"/>
      <c r="D563" s="191"/>
      <c r="E563" s="191"/>
      <c r="F563" s="191"/>
      <c r="G563" s="2048"/>
      <c r="H563" s="2048"/>
      <c r="I563" s="2048"/>
      <c r="J563" s="2048"/>
      <c r="K563" s="2048"/>
      <c r="L563" s="2103"/>
      <c r="M563" s="2048"/>
      <c r="N563" s="2048"/>
      <c r="O563" s="2048"/>
      <c r="P563" s="191"/>
      <c r="Q563" s="191"/>
      <c r="R563" s="191"/>
      <c r="S563" s="191"/>
      <c r="T563" s="191"/>
      <c r="U563" s="191"/>
      <c r="V563" s="191"/>
      <c r="W563" s="191"/>
    </row>
    <row r="564">
      <c r="A564" s="191"/>
      <c r="B564" s="191"/>
      <c r="C564" s="191"/>
      <c r="D564" s="191"/>
      <c r="E564" s="191"/>
      <c r="F564" s="191"/>
      <c r="G564" s="2048"/>
      <c r="H564" s="2048"/>
      <c r="I564" s="2048"/>
      <c r="J564" s="2048"/>
      <c r="K564" s="2048"/>
      <c r="L564" s="2103"/>
      <c r="M564" s="2048"/>
      <c r="N564" s="2048"/>
      <c r="O564" s="2048"/>
      <c r="P564" s="191"/>
      <c r="Q564" s="191"/>
      <c r="R564" s="191"/>
      <c r="S564" s="191"/>
      <c r="T564" s="191"/>
      <c r="U564" s="191"/>
      <c r="V564" s="191"/>
      <c r="W564" s="191"/>
    </row>
    <row r="565">
      <c r="A565" s="191"/>
      <c r="B565" s="191"/>
      <c r="C565" s="191"/>
      <c r="D565" s="191"/>
      <c r="E565" s="191"/>
      <c r="F565" s="191"/>
      <c r="G565" s="2048"/>
      <c r="H565" s="2048"/>
      <c r="I565" s="2048"/>
      <c r="J565" s="2048"/>
      <c r="K565" s="2048"/>
      <c r="L565" s="2103"/>
      <c r="M565" s="2048"/>
      <c r="N565" s="2048"/>
      <c r="O565" s="2048"/>
      <c r="P565" s="191"/>
      <c r="Q565" s="191"/>
      <c r="R565" s="191"/>
      <c r="S565" s="191"/>
      <c r="T565" s="191"/>
      <c r="U565" s="191"/>
      <c r="V565" s="191"/>
      <c r="W565" s="191"/>
    </row>
    <row r="566">
      <c r="A566" s="191"/>
      <c r="B566" s="191"/>
      <c r="C566" s="191"/>
      <c r="D566" s="191"/>
      <c r="E566" s="191"/>
      <c r="F566" s="191"/>
      <c r="G566" s="2048"/>
      <c r="H566" s="2048"/>
      <c r="I566" s="2048"/>
      <c r="J566" s="2048"/>
      <c r="K566" s="2048"/>
      <c r="L566" s="2103"/>
      <c r="M566" s="2048"/>
      <c r="N566" s="2048"/>
      <c r="O566" s="2048"/>
      <c r="P566" s="191"/>
      <c r="Q566" s="191"/>
      <c r="R566" s="191"/>
      <c r="S566" s="191"/>
      <c r="T566" s="191"/>
      <c r="U566" s="191"/>
      <c r="V566" s="191"/>
      <c r="W566" s="191"/>
    </row>
    <row r="567">
      <c r="A567" s="191"/>
      <c r="B567" s="191"/>
      <c r="C567" s="191"/>
      <c r="D567" s="191"/>
      <c r="E567" s="191"/>
      <c r="F567" s="191"/>
      <c r="G567" s="2048"/>
      <c r="H567" s="2048"/>
      <c r="I567" s="2048"/>
      <c r="J567" s="2048"/>
      <c r="K567" s="2048"/>
      <c r="L567" s="2103"/>
      <c r="M567" s="2048"/>
      <c r="N567" s="2048"/>
      <c r="O567" s="2048"/>
      <c r="P567" s="191"/>
      <c r="Q567" s="191"/>
      <c r="R567" s="191"/>
      <c r="S567" s="191"/>
      <c r="T567" s="191"/>
      <c r="U567" s="191"/>
      <c r="V567" s="191"/>
      <c r="W567" s="191"/>
    </row>
    <row r="568">
      <c r="A568" s="191"/>
      <c r="B568" s="191"/>
      <c r="C568" s="191"/>
      <c r="D568" s="191"/>
      <c r="E568" s="191"/>
      <c r="F568" s="191"/>
      <c r="G568" s="2048"/>
      <c r="H568" s="2048"/>
      <c r="I568" s="2048"/>
      <c r="J568" s="2048"/>
      <c r="K568" s="2048"/>
      <c r="L568" s="2103"/>
      <c r="M568" s="2048"/>
      <c r="N568" s="2048"/>
      <c r="O568" s="2048"/>
      <c r="P568" s="191"/>
      <c r="Q568" s="191"/>
      <c r="R568" s="191"/>
      <c r="S568" s="191"/>
      <c r="T568" s="191"/>
      <c r="U568" s="191"/>
      <c r="V568" s="191"/>
      <c r="W568" s="191"/>
    </row>
    <row r="569">
      <c r="A569" s="191"/>
      <c r="B569" s="191"/>
      <c r="C569" s="191"/>
      <c r="D569" s="191"/>
      <c r="E569" s="191"/>
      <c r="F569" s="191"/>
      <c r="G569" s="2048"/>
      <c r="H569" s="2048"/>
      <c r="I569" s="2048"/>
      <c r="J569" s="2048"/>
      <c r="K569" s="2048"/>
      <c r="L569" s="2103"/>
      <c r="M569" s="2048"/>
      <c r="N569" s="2048"/>
      <c r="O569" s="2048"/>
      <c r="P569" s="191"/>
      <c r="Q569" s="191"/>
      <c r="R569" s="191"/>
      <c r="S569" s="191"/>
      <c r="T569" s="191"/>
      <c r="U569" s="191"/>
      <c r="V569" s="191"/>
      <c r="W569" s="191"/>
    </row>
    <row r="570">
      <c r="A570" s="191"/>
      <c r="B570" s="191"/>
      <c r="C570" s="191"/>
      <c r="D570" s="191"/>
      <c r="E570" s="191"/>
      <c r="F570" s="191"/>
      <c r="G570" s="2048"/>
      <c r="H570" s="2048"/>
      <c r="I570" s="2048"/>
      <c r="J570" s="2048"/>
      <c r="K570" s="2048"/>
      <c r="L570" s="2103"/>
      <c r="M570" s="2048"/>
      <c r="N570" s="2048"/>
      <c r="O570" s="2048"/>
      <c r="P570" s="191"/>
      <c r="Q570" s="191"/>
      <c r="R570" s="191"/>
      <c r="S570" s="191"/>
      <c r="T570" s="191"/>
      <c r="U570" s="191"/>
      <c r="V570" s="191"/>
      <c r="W570" s="191"/>
    </row>
    <row r="571">
      <c r="A571" s="191"/>
      <c r="B571" s="191"/>
      <c r="C571" s="191"/>
      <c r="D571" s="191"/>
      <c r="E571" s="191"/>
      <c r="F571" s="191"/>
      <c r="G571" s="2048"/>
      <c r="H571" s="2048"/>
      <c r="I571" s="2048"/>
      <c r="J571" s="2048"/>
      <c r="K571" s="2048"/>
      <c r="L571" s="2103"/>
      <c r="M571" s="2048"/>
      <c r="N571" s="2048"/>
      <c r="O571" s="2048"/>
      <c r="P571" s="191"/>
      <c r="Q571" s="191"/>
      <c r="R571" s="191"/>
      <c r="S571" s="191"/>
      <c r="T571" s="191"/>
      <c r="U571" s="191"/>
      <c r="V571" s="191"/>
      <c r="W571" s="191"/>
    </row>
    <row r="572">
      <c r="A572" s="191"/>
      <c r="B572" s="191"/>
      <c r="C572" s="191"/>
      <c r="D572" s="191"/>
      <c r="E572" s="191"/>
      <c r="F572" s="191"/>
      <c r="G572" s="2048"/>
      <c r="H572" s="2048"/>
      <c r="I572" s="2048"/>
      <c r="J572" s="2048"/>
      <c r="K572" s="2048"/>
      <c r="L572" s="2103"/>
      <c r="M572" s="2048"/>
      <c r="N572" s="2048"/>
      <c r="O572" s="2048"/>
      <c r="P572" s="191"/>
      <c r="Q572" s="191"/>
      <c r="R572" s="191"/>
      <c r="S572" s="191"/>
      <c r="T572" s="191"/>
      <c r="U572" s="191"/>
      <c r="V572" s="191"/>
      <c r="W572" s="191"/>
    </row>
    <row r="573">
      <c r="A573" s="191"/>
      <c r="B573" s="191"/>
      <c r="C573" s="191"/>
      <c r="D573" s="191"/>
      <c r="E573" s="191"/>
      <c r="F573" s="191"/>
      <c r="G573" s="2048"/>
      <c r="H573" s="2048"/>
      <c r="I573" s="2048"/>
      <c r="J573" s="2048"/>
      <c r="K573" s="2048"/>
      <c r="L573" s="2103"/>
      <c r="M573" s="2048"/>
      <c r="N573" s="2048"/>
      <c r="O573" s="2048"/>
      <c r="P573" s="191"/>
      <c r="Q573" s="191"/>
      <c r="R573" s="191"/>
      <c r="S573" s="191"/>
      <c r="T573" s="191"/>
      <c r="U573" s="191"/>
      <c r="V573" s="191"/>
      <c r="W573" s="191"/>
    </row>
    <row r="574">
      <c r="A574" s="191"/>
      <c r="B574" s="191"/>
      <c r="C574" s="191"/>
      <c r="D574" s="191"/>
      <c r="E574" s="191"/>
      <c r="F574" s="191"/>
      <c r="G574" s="2048"/>
      <c r="H574" s="2048"/>
      <c r="I574" s="2048"/>
      <c r="J574" s="2048"/>
      <c r="K574" s="2048"/>
      <c r="L574" s="2103"/>
      <c r="M574" s="2048"/>
      <c r="N574" s="2048"/>
      <c r="O574" s="2048"/>
      <c r="P574" s="191"/>
      <c r="Q574" s="191"/>
      <c r="R574" s="191"/>
      <c r="S574" s="191"/>
      <c r="T574" s="191"/>
      <c r="U574" s="191"/>
      <c r="V574" s="191"/>
      <c r="W574" s="191"/>
    </row>
    <row r="575">
      <c r="A575" s="191"/>
      <c r="B575" s="191"/>
      <c r="C575" s="191"/>
      <c r="D575" s="191"/>
      <c r="E575" s="191"/>
      <c r="F575" s="191"/>
      <c r="G575" s="2048"/>
      <c r="H575" s="2048"/>
      <c r="I575" s="2048"/>
      <c r="J575" s="2048"/>
      <c r="K575" s="2048"/>
      <c r="L575" s="2103"/>
      <c r="M575" s="2048"/>
      <c r="N575" s="2048"/>
      <c r="O575" s="2048"/>
      <c r="P575" s="191"/>
      <c r="Q575" s="191"/>
      <c r="R575" s="191"/>
      <c r="S575" s="191"/>
      <c r="T575" s="191"/>
      <c r="U575" s="191"/>
      <c r="V575" s="191"/>
      <c r="W575" s="191"/>
    </row>
    <row r="576">
      <c r="A576" s="191"/>
      <c r="B576" s="191"/>
      <c r="C576" s="191"/>
      <c r="D576" s="191"/>
      <c r="E576" s="191"/>
      <c r="F576" s="191"/>
      <c r="G576" s="2048"/>
      <c r="H576" s="2048"/>
      <c r="I576" s="2048"/>
      <c r="J576" s="2048"/>
      <c r="K576" s="2048"/>
      <c r="L576" s="2103"/>
      <c r="M576" s="2048"/>
      <c r="N576" s="2048"/>
      <c r="O576" s="2048"/>
      <c r="P576" s="191"/>
      <c r="Q576" s="191"/>
      <c r="R576" s="191"/>
      <c r="S576" s="191"/>
      <c r="T576" s="191"/>
      <c r="U576" s="191"/>
      <c r="V576" s="191"/>
      <c r="W576" s="191"/>
    </row>
    <row r="577">
      <c r="A577" s="191"/>
      <c r="B577" s="191"/>
      <c r="C577" s="191"/>
      <c r="D577" s="191"/>
      <c r="E577" s="191"/>
      <c r="F577" s="191"/>
      <c r="G577" s="2048"/>
      <c r="H577" s="2048"/>
      <c r="I577" s="2048"/>
      <c r="J577" s="2048"/>
      <c r="K577" s="2048"/>
      <c r="L577" s="2103"/>
      <c r="M577" s="2048"/>
      <c r="N577" s="2048"/>
      <c r="O577" s="2048"/>
      <c r="P577" s="191"/>
      <c r="Q577" s="191"/>
      <c r="R577" s="191"/>
      <c r="S577" s="191"/>
      <c r="T577" s="191"/>
      <c r="U577" s="191"/>
      <c r="V577" s="191"/>
      <c r="W577" s="191"/>
    </row>
    <row r="578">
      <c r="A578" s="191"/>
      <c r="B578" s="191"/>
      <c r="C578" s="191"/>
      <c r="D578" s="191"/>
      <c r="E578" s="191"/>
      <c r="F578" s="191"/>
      <c r="G578" s="2048"/>
      <c r="H578" s="2048"/>
      <c r="I578" s="2048"/>
      <c r="J578" s="2048"/>
      <c r="K578" s="2048"/>
      <c r="L578" s="2103"/>
      <c r="M578" s="2048"/>
      <c r="N578" s="2048"/>
      <c r="O578" s="2048"/>
      <c r="P578" s="191"/>
      <c r="Q578" s="191"/>
      <c r="R578" s="191"/>
      <c r="S578" s="191"/>
      <c r="T578" s="191"/>
      <c r="U578" s="191"/>
      <c r="V578" s="191"/>
      <c r="W578" s="191"/>
    </row>
    <row r="579">
      <c r="A579" s="191"/>
      <c r="B579" s="191"/>
      <c r="C579" s="191"/>
      <c r="D579" s="191"/>
      <c r="E579" s="191"/>
      <c r="F579" s="191"/>
      <c r="G579" s="2048"/>
      <c r="H579" s="2048"/>
      <c r="I579" s="2048"/>
      <c r="J579" s="2048"/>
      <c r="K579" s="2048"/>
      <c r="L579" s="2103"/>
      <c r="M579" s="2048"/>
      <c r="N579" s="2048"/>
      <c r="O579" s="2048"/>
      <c r="P579" s="191"/>
      <c r="Q579" s="191"/>
      <c r="R579" s="191"/>
      <c r="S579" s="191"/>
      <c r="T579" s="191"/>
      <c r="U579" s="191"/>
      <c r="V579" s="191"/>
      <c r="W579" s="191"/>
    </row>
    <row r="580">
      <c r="A580" s="191"/>
      <c r="B580" s="191"/>
      <c r="C580" s="191"/>
      <c r="D580" s="191"/>
      <c r="E580" s="191"/>
      <c r="F580" s="191"/>
      <c r="G580" s="2048"/>
      <c r="H580" s="2048"/>
      <c r="I580" s="2048"/>
      <c r="J580" s="2048"/>
      <c r="K580" s="2048"/>
      <c r="L580" s="2103"/>
      <c r="M580" s="2048"/>
      <c r="N580" s="2048"/>
      <c r="O580" s="2048"/>
      <c r="P580" s="191"/>
      <c r="Q580" s="191"/>
      <c r="R580" s="191"/>
      <c r="S580" s="191"/>
      <c r="T580" s="191"/>
      <c r="U580" s="191"/>
      <c r="V580" s="191"/>
      <c r="W580" s="191"/>
    </row>
    <row r="581">
      <c r="A581" s="191"/>
      <c r="B581" s="191"/>
      <c r="C581" s="191"/>
      <c r="D581" s="191"/>
      <c r="E581" s="191"/>
      <c r="F581" s="191"/>
      <c r="G581" s="2048"/>
      <c r="H581" s="2048"/>
      <c r="I581" s="2048"/>
      <c r="J581" s="2048"/>
      <c r="K581" s="2048"/>
      <c r="L581" s="2103"/>
      <c r="M581" s="2048"/>
      <c r="N581" s="2048"/>
      <c r="O581" s="2048"/>
      <c r="P581" s="191"/>
      <c r="Q581" s="191"/>
      <c r="R581" s="191"/>
      <c r="S581" s="191"/>
      <c r="T581" s="191"/>
      <c r="U581" s="191"/>
      <c r="V581" s="191"/>
      <c r="W581" s="191"/>
    </row>
    <row r="582">
      <c r="A582" s="191"/>
      <c r="B582" s="191"/>
      <c r="C582" s="191"/>
      <c r="D582" s="191"/>
      <c r="E582" s="191"/>
      <c r="F582" s="191"/>
      <c r="G582" s="2048"/>
      <c r="H582" s="2048"/>
      <c r="I582" s="2048"/>
      <c r="J582" s="2048"/>
      <c r="K582" s="2048"/>
      <c r="L582" s="2103"/>
      <c r="M582" s="2048"/>
      <c r="N582" s="2048"/>
      <c r="O582" s="2048"/>
      <c r="P582" s="191"/>
      <c r="Q582" s="191"/>
      <c r="R582" s="191"/>
      <c r="S582" s="191"/>
      <c r="T582" s="191"/>
      <c r="U582" s="191"/>
      <c r="V582" s="191"/>
      <c r="W582" s="191"/>
    </row>
    <row r="583">
      <c r="A583" s="191"/>
      <c r="B583" s="191"/>
      <c r="C583" s="191"/>
      <c r="D583" s="191"/>
      <c r="E583" s="191"/>
      <c r="F583" s="191"/>
      <c r="G583" s="2048"/>
      <c r="H583" s="2048"/>
      <c r="I583" s="2048"/>
      <c r="J583" s="2048"/>
      <c r="K583" s="2048"/>
      <c r="L583" s="2103"/>
      <c r="M583" s="2048"/>
      <c r="N583" s="2048"/>
      <c r="O583" s="2048"/>
      <c r="P583" s="191"/>
      <c r="Q583" s="191"/>
      <c r="R583" s="191"/>
      <c r="S583" s="191"/>
      <c r="T583" s="191"/>
      <c r="U583" s="191"/>
      <c r="V583" s="191"/>
      <c r="W583" s="191"/>
    </row>
    <row r="584">
      <c r="A584" s="191"/>
      <c r="B584" s="191"/>
      <c r="C584" s="191"/>
      <c r="D584" s="191"/>
      <c r="E584" s="191"/>
      <c r="F584" s="191"/>
      <c r="G584" s="2048"/>
      <c r="H584" s="2048"/>
      <c r="I584" s="2048"/>
      <c r="J584" s="2048"/>
      <c r="K584" s="2048"/>
      <c r="L584" s="2103"/>
      <c r="M584" s="2048"/>
      <c r="N584" s="2048"/>
      <c r="O584" s="2048"/>
      <c r="P584" s="191"/>
      <c r="Q584" s="191"/>
      <c r="R584" s="191"/>
      <c r="S584" s="191"/>
      <c r="T584" s="191"/>
      <c r="U584" s="191"/>
      <c r="V584" s="191"/>
      <c r="W584" s="191"/>
    </row>
    <row r="585">
      <c r="A585" s="191"/>
      <c r="B585" s="191"/>
      <c r="C585" s="191"/>
      <c r="D585" s="191"/>
      <c r="E585" s="191"/>
      <c r="F585" s="191"/>
      <c r="G585" s="2048"/>
      <c r="H585" s="2048"/>
      <c r="I585" s="2048"/>
      <c r="J585" s="2048"/>
      <c r="K585" s="2048"/>
      <c r="L585" s="2103"/>
      <c r="M585" s="2048"/>
      <c r="N585" s="2048"/>
      <c r="O585" s="2048"/>
      <c r="P585" s="191"/>
      <c r="Q585" s="191"/>
      <c r="R585" s="191"/>
      <c r="S585" s="191"/>
      <c r="T585" s="191"/>
      <c r="U585" s="191"/>
      <c r="V585" s="191"/>
      <c r="W585" s="191"/>
    </row>
    <row r="586">
      <c r="A586" s="191"/>
      <c r="B586" s="191"/>
      <c r="C586" s="191"/>
      <c r="D586" s="191"/>
      <c r="E586" s="191"/>
      <c r="F586" s="191"/>
      <c r="G586" s="2048"/>
      <c r="H586" s="2048"/>
      <c r="I586" s="2048"/>
      <c r="J586" s="2048"/>
      <c r="K586" s="2048"/>
      <c r="L586" s="2103"/>
      <c r="M586" s="2048"/>
      <c r="N586" s="2048"/>
      <c r="O586" s="2048"/>
      <c r="P586" s="191"/>
      <c r="Q586" s="191"/>
      <c r="R586" s="191"/>
      <c r="S586" s="191"/>
      <c r="T586" s="191"/>
      <c r="U586" s="191"/>
      <c r="V586" s="191"/>
      <c r="W586" s="191"/>
    </row>
    <row r="587">
      <c r="A587" s="191"/>
      <c r="B587" s="191"/>
      <c r="C587" s="191"/>
      <c r="D587" s="191"/>
      <c r="E587" s="191"/>
      <c r="F587" s="191"/>
      <c r="G587" s="2048"/>
      <c r="H587" s="2048"/>
      <c r="I587" s="2048"/>
      <c r="J587" s="2048"/>
      <c r="K587" s="2048"/>
      <c r="L587" s="2103"/>
      <c r="M587" s="2048"/>
      <c r="N587" s="2048"/>
      <c r="O587" s="2048"/>
      <c r="P587" s="191"/>
      <c r="Q587" s="191"/>
      <c r="R587" s="191"/>
      <c r="S587" s="191"/>
      <c r="T587" s="191"/>
      <c r="U587" s="191"/>
      <c r="V587" s="191"/>
      <c r="W587" s="191"/>
    </row>
    <row r="588">
      <c r="A588" s="191"/>
      <c r="B588" s="191"/>
      <c r="C588" s="191"/>
      <c r="D588" s="191"/>
      <c r="E588" s="191"/>
      <c r="F588" s="191"/>
      <c r="G588" s="2048"/>
      <c r="H588" s="2048"/>
      <c r="I588" s="2048"/>
      <c r="J588" s="2048"/>
      <c r="K588" s="2048"/>
      <c r="L588" s="2103"/>
      <c r="M588" s="2048"/>
      <c r="N588" s="2048"/>
      <c r="O588" s="2048"/>
      <c r="P588" s="191"/>
      <c r="Q588" s="191"/>
      <c r="R588" s="191"/>
      <c r="S588" s="191"/>
      <c r="T588" s="191"/>
      <c r="U588" s="191"/>
      <c r="V588" s="191"/>
      <c r="W588" s="191"/>
    </row>
    <row r="589">
      <c r="A589" s="191"/>
      <c r="B589" s="191"/>
      <c r="C589" s="191"/>
      <c r="D589" s="191"/>
      <c r="E589" s="191"/>
      <c r="F589" s="191"/>
      <c r="G589" s="2048"/>
      <c r="H589" s="2048"/>
      <c r="I589" s="2048"/>
      <c r="J589" s="2048"/>
      <c r="K589" s="2048"/>
      <c r="L589" s="2103"/>
      <c r="M589" s="2048"/>
      <c r="N589" s="2048"/>
      <c r="O589" s="2048"/>
      <c r="P589" s="191"/>
      <c r="Q589" s="191"/>
      <c r="R589" s="191"/>
      <c r="S589" s="191"/>
      <c r="T589" s="191"/>
      <c r="U589" s="191"/>
      <c r="V589" s="191"/>
      <c r="W589" s="191"/>
    </row>
    <row r="590">
      <c r="A590" s="191"/>
      <c r="B590" s="191"/>
      <c r="C590" s="191"/>
      <c r="D590" s="191"/>
      <c r="E590" s="191"/>
      <c r="F590" s="191"/>
      <c r="G590" s="2048"/>
      <c r="H590" s="2048"/>
      <c r="I590" s="2048"/>
      <c r="J590" s="2048"/>
      <c r="K590" s="2048"/>
      <c r="L590" s="2103"/>
      <c r="M590" s="2048"/>
      <c r="N590" s="2048"/>
      <c r="O590" s="2048"/>
      <c r="P590" s="191"/>
      <c r="Q590" s="191"/>
      <c r="R590" s="191"/>
      <c r="S590" s="191"/>
      <c r="T590" s="191"/>
      <c r="U590" s="191"/>
      <c r="V590" s="191"/>
      <c r="W590" s="191"/>
    </row>
    <row r="591">
      <c r="A591" s="191"/>
      <c r="B591" s="191"/>
      <c r="C591" s="191"/>
      <c r="D591" s="191"/>
      <c r="E591" s="191"/>
      <c r="F591" s="191"/>
      <c r="G591" s="2048"/>
      <c r="H591" s="2048"/>
      <c r="I591" s="2048"/>
      <c r="J591" s="2048"/>
      <c r="K591" s="2048"/>
      <c r="L591" s="2103"/>
      <c r="M591" s="2048"/>
      <c r="N591" s="2048"/>
      <c r="O591" s="2048"/>
      <c r="P591" s="191"/>
      <c r="Q591" s="191"/>
      <c r="R591" s="191"/>
      <c r="S591" s="191"/>
      <c r="T591" s="191"/>
      <c r="U591" s="191"/>
      <c r="V591" s="191"/>
      <c r="W591" s="191"/>
    </row>
    <row r="592">
      <c r="A592" s="191"/>
      <c r="B592" s="191"/>
      <c r="C592" s="191"/>
      <c r="D592" s="191"/>
      <c r="E592" s="191"/>
      <c r="F592" s="191"/>
      <c r="G592" s="2048"/>
      <c r="H592" s="2048"/>
      <c r="I592" s="2048"/>
      <c r="J592" s="2048"/>
      <c r="K592" s="2048"/>
      <c r="L592" s="2103"/>
      <c r="M592" s="2048"/>
      <c r="N592" s="2048"/>
      <c r="O592" s="2048"/>
      <c r="P592" s="191"/>
      <c r="Q592" s="191"/>
      <c r="R592" s="191"/>
      <c r="S592" s="191"/>
      <c r="T592" s="191"/>
      <c r="U592" s="191"/>
      <c r="V592" s="191"/>
      <c r="W592" s="191"/>
    </row>
    <row r="593">
      <c r="A593" s="191"/>
      <c r="B593" s="191"/>
      <c r="C593" s="191"/>
      <c r="D593" s="191"/>
      <c r="E593" s="191"/>
      <c r="F593" s="191"/>
      <c r="G593" s="2048"/>
      <c r="H593" s="2048"/>
      <c r="I593" s="2048"/>
      <c r="J593" s="2048"/>
      <c r="K593" s="2048"/>
      <c r="L593" s="2103"/>
      <c r="M593" s="2048"/>
      <c r="N593" s="2048"/>
      <c r="O593" s="2048"/>
      <c r="P593" s="191"/>
      <c r="Q593" s="191"/>
      <c r="R593" s="191"/>
      <c r="S593" s="191"/>
      <c r="T593" s="191"/>
      <c r="U593" s="191"/>
      <c r="V593" s="191"/>
      <c r="W593" s="191"/>
    </row>
    <row r="594">
      <c r="A594" s="191"/>
      <c r="B594" s="191"/>
      <c r="C594" s="191"/>
      <c r="D594" s="191"/>
      <c r="E594" s="191"/>
      <c r="F594" s="191"/>
      <c r="G594" s="2048"/>
      <c r="H594" s="2048"/>
      <c r="I594" s="2048"/>
      <c r="J594" s="2048"/>
      <c r="K594" s="2048"/>
      <c r="L594" s="2103"/>
      <c r="M594" s="2048"/>
      <c r="N594" s="2048"/>
      <c r="O594" s="2048"/>
      <c r="P594" s="191"/>
      <c r="Q594" s="191"/>
      <c r="R594" s="191"/>
      <c r="S594" s="191"/>
      <c r="T594" s="191"/>
      <c r="U594" s="191"/>
      <c r="V594" s="191"/>
      <c r="W594" s="191"/>
    </row>
    <row r="595">
      <c r="A595" s="191"/>
      <c r="B595" s="191"/>
      <c r="C595" s="191"/>
      <c r="D595" s="191"/>
      <c r="E595" s="191"/>
      <c r="F595" s="191"/>
      <c r="G595" s="2048"/>
      <c r="H595" s="2048"/>
      <c r="I595" s="2048"/>
      <c r="J595" s="2048"/>
      <c r="K595" s="2048"/>
      <c r="L595" s="2103"/>
      <c r="M595" s="2048"/>
      <c r="N595" s="2048"/>
      <c r="O595" s="2048"/>
      <c r="P595" s="191"/>
      <c r="Q595" s="191"/>
      <c r="R595" s="191"/>
      <c r="S595" s="191"/>
      <c r="T595" s="191"/>
      <c r="U595" s="191"/>
      <c r="V595" s="191"/>
      <c r="W595" s="191"/>
    </row>
    <row r="596">
      <c r="A596" s="191"/>
      <c r="B596" s="191"/>
      <c r="C596" s="191"/>
      <c r="D596" s="191"/>
      <c r="E596" s="191"/>
      <c r="F596" s="191"/>
      <c r="G596" s="2048"/>
      <c r="H596" s="2048"/>
      <c r="I596" s="2048"/>
      <c r="J596" s="2048"/>
      <c r="K596" s="2048"/>
      <c r="L596" s="2103"/>
      <c r="M596" s="2048"/>
      <c r="N596" s="2048"/>
      <c r="O596" s="2048"/>
      <c r="P596" s="191"/>
      <c r="Q596" s="191"/>
      <c r="R596" s="191"/>
      <c r="S596" s="191"/>
      <c r="T596" s="191"/>
      <c r="U596" s="191"/>
      <c r="V596" s="191"/>
      <c r="W596" s="191"/>
    </row>
    <row r="597">
      <c r="A597" s="191"/>
      <c r="B597" s="191"/>
      <c r="C597" s="191"/>
      <c r="D597" s="191"/>
      <c r="E597" s="191"/>
      <c r="F597" s="191"/>
      <c r="G597" s="2048"/>
      <c r="H597" s="2048"/>
      <c r="I597" s="2048"/>
      <c r="J597" s="2048"/>
      <c r="K597" s="2048"/>
      <c r="L597" s="2103"/>
      <c r="M597" s="2048"/>
      <c r="N597" s="2048"/>
      <c r="O597" s="2048"/>
      <c r="P597" s="191"/>
      <c r="Q597" s="191"/>
      <c r="R597" s="191"/>
      <c r="S597" s="191"/>
      <c r="T597" s="191"/>
      <c r="U597" s="191"/>
      <c r="V597" s="191"/>
      <c r="W597" s="191"/>
    </row>
    <row r="598">
      <c r="A598" s="191"/>
      <c r="B598" s="191"/>
      <c r="C598" s="191"/>
      <c r="D598" s="191"/>
      <c r="E598" s="191"/>
      <c r="F598" s="191"/>
      <c r="G598" s="2048"/>
      <c r="H598" s="2048"/>
      <c r="I598" s="2048"/>
      <c r="J598" s="2048"/>
      <c r="K598" s="2048"/>
      <c r="L598" s="2103"/>
      <c r="M598" s="2048"/>
      <c r="N598" s="2048"/>
      <c r="O598" s="2048"/>
      <c r="P598" s="191"/>
      <c r="Q598" s="191"/>
      <c r="R598" s="191"/>
      <c r="S598" s="191"/>
      <c r="T598" s="191"/>
      <c r="U598" s="191"/>
      <c r="V598" s="191"/>
      <c r="W598" s="191"/>
    </row>
    <row r="599">
      <c r="A599" s="191"/>
      <c r="B599" s="191"/>
      <c r="C599" s="191"/>
      <c r="D599" s="191"/>
      <c r="E599" s="191"/>
      <c r="F599" s="191"/>
      <c r="G599" s="2048"/>
      <c r="H599" s="2048"/>
      <c r="I599" s="2048"/>
      <c r="J599" s="2048"/>
      <c r="K599" s="2048"/>
      <c r="L599" s="2103"/>
      <c r="M599" s="2048"/>
      <c r="N599" s="2048"/>
      <c r="O599" s="2048"/>
      <c r="P599" s="191"/>
      <c r="Q599" s="191"/>
      <c r="R599" s="191"/>
      <c r="S599" s="191"/>
      <c r="T599" s="191"/>
      <c r="U599" s="191"/>
      <c r="V599" s="191"/>
      <c r="W599" s="191"/>
    </row>
    <row r="600">
      <c r="A600" s="191"/>
      <c r="B600" s="191"/>
      <c r="C600" s="191"/>
      <c r="D600" s="191"/>
      <c r="E600" s="191"/>
      <c r="F600" s="191"/>
      <c r="G600" s="2048"/>
      <c r="H600" s="2048"/>
      <c r="I600" s="2048"/>
      <c r="J600" s="2048"/>
      <c r="K600" s="2048"/>
      <c r="L600" s="2103"/>
      <c r="M600" s="2048"/>
      <c r="N600" s="2048"/>
      <c r="O600" s="2048"/>
      <c r="P600" s="191"/>
      <c r="Q600" s="191"/>
      <c r="R600" s="191"/>
      <c r="S600" s="191"/>
      <c r="T600" s="191"/>
      <c r="U600" s="191"/>
      <c r="V600" s="191"/>
      <c r="W600" s="191"/>
    </row>
    <row r="601">
      <c r="A601" s="191"/>
      <c r="B601" s="191"/>
      <c r="C601" s="191"/>
      <c r="D601" s="191"/>
      <c r="E601" s="191"/>
      <c r="F601" s="191"/>
      <c r="G601" s="2048"/>
      <c r="H601" s="2048"/>
      <c r="I601" s="2048"/>
      <c r="J601" s="2048"/>
      <c r="K601" s="2048"/>
      <c r="L601" s="2103"/>
      <c r="M601" s="2048"/>
      <c r="N601" s="2048"/>
      <c r="O601" s="2048"/>
      <c r="P601" s="191"/>
      <c r="Q601" s="191"/>
      <c r="R601" s="191"/>
      <c r="S601" s="191"/>
      <c r="T601" s="191"/>
      <c r="U601" s="191"/>
      <c r="V601" s="191"/>
      <c r="W601" s="191"/>
    </row>
    <row r="602">
      <c r="A602" s="191"/>
      <c r="B602" s="191"/>
      <c r="C602" s="191"/>
      <c r="D602" s="191"/>
      <c r="E602" s="191"/>
      <c r="F602" s="191"/>
      <c r="G602" s="2048"/>
      <c r="H602" s="2048"/>
      <c r="I602" s="2048"/>
      <c r="J602" s="2048"/>
      <c r="K602" s="2048"/>
      <c r="L602" s="2103"/>
      <c r="M602" s="2048"/>
      <c r="N602" s="2048"/>
      <c r="O602" s="2048"/>
      <c r="P602" s="191"/>
      <c r="Q602" s="191"/>
      <c r="R602" s="191"/>
      <c r="S602" s="191"/>
      <c r="T602" s="191"/>
      <c r="U602" s="191"/>
      <c r="V602" s="191"/>
      <c r="W602" s="191"/>
    </row>
    <row r="603">
      <c r="A603" s="191"/>
      <c r="B603" s="191"/>
      <c r="C603" s="191"/>
      <c r="D603" s="191"/>
      <c r="E603" s="191"/>
      <c r="F603" s="191"/>
      <c r="G603" s="2048"/>
      <c r="H603" s="2048"/>
      <c r="I603" s="2048"/>
      <c r="J603" s="2048"/>
      <c r="K603" s="2048"/>
      <c r="L603" s="2103"/>
      <c r="M603" s="2048"/>
      <c r="N603" s="2048"/>
      <c r="O603" s="2048"/>
      <c r="P603" s="191"/>
      <c r="Q603" s="191"/>
      <c r="R603" s="191"/>
      <c r="S603" s="191"/>
      <c r="T603" s="191"/>
      <c r="U603" s="191"/>
      <c r="V603" s="191"/>
      <c r="W603" s="191"/>
    </row>
    <row r="604">
      <c r="A604" s="191"/>
      <c r="B604" s="191"/>
      <c r="C604" s="191"/>
      <c r="D604" s="191"/>
      <c r="E604" s="191"/>
      <c r="F604" s="191"/>
      <c r="G604" s="2048"/>
      <c r="H604" s="2048"/>
      <c r="I604" s="2048"/>
      <c r="J604" s="2048"/>
      <c r="K604" s="2048"/>
      <c r="L604" s="2103"/>
      <c r="M604" s="2048"/>
      <c r="N604" s="2048"/>
      <c r="O604" s="2048"/>
      <c r="P604" s="191"/>
      <c r="Q604" s="191"/>
      <c r="R604" s="191"/>
      <c r="S604" s="191"/>
      <c r="T604" s="191"/>
      <c r="U604" s="191"/>
      <c r="V604" s="191"/>
      <c r="W604" s="191"/>
    </row>
    <row r="605">
      <c r="A605" s="191"/>
      <c r="B605" s="191"/>
      <c r="C605" s="191"/>
      <c r="D605" s="191"/>
      <c r="E605" s="191"/>
      <c r="F605" s="191"/>
      <c r="G605" s="2048"/>
      <c r="H605" s="2048"/>
      <c r="I605" s="2048"/>
      <c r="J605" s="2048"/>
      <c r="K605" s="2048"/>
      <c r="L605" s="2103"/>
      <c r="M605" s="2048"/>
      <c r="N605" s="2048"/>
      <c r="O605" s="2048"/>
      <c r="P605" s="191"/>
      <c r="Q605" s="191"/>
      <c r="R605" s="191"/>
      <c r="S605" s="191"/>
      <c r="T605" s="191"/>
      <c r="U605" s="191"/>
      <c r="V605" s="191"/>
      <c r="W605" s="191"/>
    </row>
    <row r="606">
      <c r="A606" s="191"/>
      <c r="B606" s="191"/>
      <c r="C606" s="191"/>
      <c r="D606" s="191"/>
      <c r="E606" s="191"/>
      <c r="F606" s="191"/>
      <c r="G606" s="2048"/>
      <c r="H606" s="2048"/>
      <c r="I606" s="2048"/>
      <c r="J606" s="2048"/>
      <c r="K606" s="2048"/>
      <c r="L606" s="2103"/>
      <c r="M606" s="2048"/>
      <c r="N606" s="2048"/>
      <c r="O606" s="2048"/>
      <c r="P606" s="191"/>
      <c r="Q606" s="191"/>
      <c r="R606" s="191"/>
      <c r="S606" s="191"/>
      <c r="T606" s="191"/>
      <c r="U606" s="191"/>
      <c r="V606" s="191"/>
      <c r="W606" s="191"/>
    </row>
    <row r="607">
      <c r="A607" s="191"/>
      <c r="B607" s="191"/>
      <c r="C607" s="191"/>
      <c r="D607" s="191"/>
      <c r="E607" s="191"/>
      <c r="F607" s="191"/>
      <c r="G607" s="2048"/>
      <c r="H607" s="2048"/>
      <c r="I607" s="2048"/>
      <c r="J607" s="2048"/>
      <c r="K607" s="2048"/>
      <c r="L607" s="2103"/>
      <c r="M607" s="2048"/>
      <c r="N607" s="2048"/>
      <c r="O607" s="2048"/>
      <c r="P607" s="191"/>
      <c r="Q607" s="191"/>
      <c r="R607" s="191"/>
      <c r="S607" s="191"/>
      <c r="T607" s="191"/>
      <c r="U607" s="191"/>
      <c r="V607" s="191"/>
      <c r="W607" s="191"/>
    </row>
    <row r="608">
      <c r="A608" s="191"/>
      <c r="B608" s="191"/>
      <c r="C608" s="191"/>
      <c r="D608" s="191"/>
      <c r="E608" s="191"/>
      <c r="F608" s="191"/>
      <c r="G608" s="2048"/>
      <c r="H608" s="2048"/>
      <c r="I608" s="2048"/>
      <c r="J608" s="2048"/>
      <c r="K608" s="2048"/>
      <c r="L608" s="2103"/>
      <c r="M608" s="2048"/>
      <c r="N608" s="2048"/>
      <c r="O608" s="2048"/>
      <c r="P608" s="191"/>
      <c r="Q608" s="191"/>
      <c r="R608" s="191"/>
      <c r="S608" s="191"/>
      <c r="T608" s="191"/>
      <c r="U608" s="191"/>
      <c r="V608" s="191"/>
      <c r="W608" s="191"/>
    </row>
    <row r="609">
      <c r="A609" s="191"/>
      <c r="B609" s="191"/>
      <c r="C609" s="191"/>
      <c r="D609" s="191"/>
      <c r="E609" s="191"/>
      <c r="F609" s="191"/>
      <c r="G609" s="2048"/>
      <c r="H609" s="2048"/>
      <c r="I609" s="2048"/>
      <c r="J609" s="2048"/>
      <c r="K609" s="2048"/>
      <c r="L609" s="2103"/>
      <c r="M609" s="2048"/>
      <c r="N609" s="2048"/>
      <c r="O609" s="2048"/>
      <c r="P609" s="191"/>
      <c r="Q609" s="191"/>
      <c r="R609" s="191"/>
      <c r="S609" s="191"/>
      <c r="T609" s="191"/>
      <c r="U609" s="191"/>
      <c r="V609" s="191"/>
      <c r="W609" s="191"/>
    </row>
    <row r="610">
      <c r="A610" s="191"/>
      <c r="B610" s="191"/>
      <c r="C610" s="191"/>
      <c r="D610" s="191"/>
      <c r="E610" s="191"/>
      <c r="F610" s="191"/>
      <c r="G610" s="2048"/>
      <c r="H610" s="2048"/>
      <c r="I610" s="2048"/>
      <c r="J610" s="2048"/>
      <c r="K610" s="2048"/>
      <c r="L610" s="2103"/>
      <c r="M610" s="2048"/>
      <c r="N610" s="2048"/>
      <c r="O610" s="2048"/>
      <c r="P610" s="191"/>
      <c r="Q610" s="191"/>
      <c r="R610" s="191"/>
      <c r="S610" s="191"/>
      <c r="T610" s="191"/>
      <c r="U610" s="191"/>
      <c r="V610" s="191"/>
      <c r="W610" s="191"/>
    </row>
    <row r="611">
      <c r="A611" s="191"/>
      <c r="B611" s="191"/>
      <c r="C611" s="191"/>
      <c r="D611" s="191"/>
      <c r="E611" s="191"/>
      <c r="F611" s="191"/>
      <c r="G611" s="2048"/>
      <c r="H611" s="2048"/>
      <c r="I611" s="2048"/>
      <c r="J611" s="2048"/>
      <c r="K611" s="2048"/>
      <c r="L611" s="2103"/>
      <c r="M611" s="2048"/>
      <c r="N611" s="2048"/>
      <c r="O611" s="2048"/>
      <c r="P611" s="191"/>
      <c r="Q611" s="191"/>
      <c r="R611" s="191"/>
      <c r="S611" s="191"/>
      <c r="T611" s="191"/>
      <c r="U611" s="191"/>
      <c r="V611" s="191"/>
      <c r="W611" s="191"/>
    </row>
    <row r="612">
      <c r="A612" s="191"/>
      <c r="B612" s="191"/>
      <c r="C612" s="191"/>
      <c r="D612" s="191"/>
      <c r="E612" s="191"/>
      <c r="F612" s="191"/>
      <c r="G612" s="2048"/>
      <c r="H612" s="2048"/>
      <c r="I612" s="2048"/>
      <c r="J612" s="2048"/>
      <c r="K612" s="2048"/>
      <c r="L612" s="2103"/>
      <c r="M612" s="2048"/>
      <c r="N612" s="2048"/>
      <c r="O612" s="2048"/>
      <c r="P612" s="191"/>
      <c r="Q612" s="191"/>
      <c r="R612" s="191"/>
      <c r="S612" s="191"/>
      <c r="T612" s="191"/>
      <c r="U612" s="191"/>
      <c r="V612" s="191"/>
      <c r="W612" s="191"/>
    </row>
    <row r="613">
      <c r="A613" s="191"/>
      <c r="B613" s="191"/>
      <c r="C613" s="191"/>
      <c r="D613" s="191"/>
      <c r="E613" s="191"/>
      <c r="F613" s="191"/>
      <c r="G613" s="2048"/>
      <c r="H613" s="2048"/>
      <c r="I613" s="2048"/>
      <c r="J613" s="2048"/>
      <c r="K613" s="2048"/>
      <c r="L613" s="2103"/>
      <c r="M613" s="2048"/>
      <c r="N613" s="2048"/>
      <c r="O613" s="2048"/>
      <c r="P613" s="191"/>
      <c r="Q613" s="191"/>
      <c r="R613" s="191"/>
      <c r="S613" s="191"/>
      <c r="T613" s="191"/>
      <c r="U613" s="191"/>
      <c r="V613" s="191"/>
      <c r="W613" s="191"/>
    </row>
    <row r="614">
      <c r="A614" s="191"/>
      <c r="B614" s="191"/>
      <c r="C614" s="191"/>
      <c r="D614" s="191"/>
      <c r="E614" s="191"/>
      <c r="F614" s="191"/>
      <c r="G614" s="2048"/>
      <c r="H614" s="2048"/>
      <c r="I614" s="2048"/>
      <c r="J614" s="2048"/>
      <c r="K614" s="2048"/>
      <c r="L614" s="2103"/>
      <c r="M614" s="2048"/>
      <c r="N614" s="2048"/>
      <c r="O614" s="2048"/>
      <c r="P614" s="191"/>
      <c r="Q614" s="191"/>
      <c r="R614" s="191"/>
      <c r="S614" s="191"/>
      <c r="T614" s="191"/>
      <c r="U614" s="191"/>
      <c r="V614" s="191"/>
      <c r="W614" s="191"/>
    </row>
    <row r="615">
      <c r="A615" s="191"/>
      <c r="B615" s="191"/>
      <c r="C615" s="191"/>
      <c r="D615" s="191"/>
      <c r="E615" s="191"/>
      <c r="F615" s="191"/>
      <c r="G615" s="2048"/>
      <c r="H615" s="2048"/>
      <c r="I615" s="2048"/>
      <c r="J615" s="2048"/>
      <c r="K615" s="2048"/>
      <c r="L615" s="2103"/>
      <c r="M615" s="2048"/>
      <c r="N615" s="2048"/>
      <c r="O615" s="2048"/>
      <c r="P615" s="191"/>
      <c r="Q615" s="191"/>
      <c r="R615" s="191"/>
      <c r="S615" s="191"/>
      <c r="T615" s="191"/>
      <c r="U615" s="191"/>
      <c r="V615" s="191"/>
      <c r="W615" s="191"/>
    </row>
    <row r="616">
      <c r="A616" s="191"/>
      <c r="B616" s="191"/>
      <c r="C616" s="191"/>
      <c r="D616" s="191"/>
      <c r="E616" s="191"/>
      <c r="F616" s="191"/>
      <c r="G616" s="2048"/>
      <c r="H616" s="2048"/>
      <c r="I616" s="2048"/>
      <c r="J616" s="2048"/>
      <c r="K616" s="2048"/>
      <c r="L616" s="2103"/>
      <c r="M616" s="2048"/>
      <c r="N616" s="2048"/>
      <c r="O616" s="2048"/>
      <c r="P616" s="191"/>
      <c r="Q616" s="191"/>
      <c r="R616" s="191"/>
      <c r="S616" s="191"/>
      <c r="T616" s="191"/>
      <c r="U616" s="191"/>
      <c r="V616" s="191"/>
      <c r="W616" s="191"/>
    </row>
    <row r="617">
      <c r="A617" s="191"/>
      <c r="B617" s="191"/>
      <c r="C617" s="191"/>
      <c r="D617" s="191"/>
      <c r="E617" s="191"/>
      <c r="F617" s="191"/>
      <c r="G617" s="2048"/>
      <c r="H617" s="2048"/>
      <c r="I617" s="2048"/>
      <c r="J617" s="2048"/>
      <c r="K617" s="2048"/>
      <c r="L617" s="2103"/>
      <c r="M617" s="2048"/>
      <c r="N617" s="2048"/>
      <c r="O617" s="2048"/>
      <c r="P617" s="191"/>
      <c r="Q617" s="191"/>
      <c r="R617" s="191"/>
      <c r="S617" s="191"/>
      <c r="T617" s="191"/>
      <c r="U617" s="191"/>
      <c r="V617" s="191"/>
      <c r="W617" s="191"/>
    </row>
    <row r="618">
      <c r="A618" s="191"/>
      <c r="B618" s="191"/>
      <c r="C618" s="191"/>
      <c r="D618" s="191"/>
      <c r="E618" s="191"/>
      <c r="F618" s="191"/>
      <c r="G618" s="2048"/>
      <c r="H618" s="2048"/>
      <c r="I618" s="2048"/>
      <c r="J618" s="2048"/>
      <c r="K618" s="2048"/>
      <c r="L618" s="2103"/>
      <c r="M618" s="2048"/>
      <c r="N618" s="2048"/>
      <c r="O618" s="2048"/>
      <c r="P618" s="191"/>
      <c r="Q618" s="191"/>
      <c r="R618" s="191"/>
      <c r="S618" s="191"/>
      <c r="T618" s="191"/>
      <c r="U618" s="191"/>
      <c r="V618" s="191"/>
      <c r="W618" s="191"/>
    </row>
    <row r="619">
      <c r="A619" s="191"/>
      <c r="B619" s="191"/>
      <c r="C619" s="191"/>
      <c r="D619" s="191"/>
      <c r="E619" s="191"/>
      <c r="F619" s="191"/>
      <c r="G619" s="2048"/>
      <c r="H619" s="2048"/>
      <c r="I619" s="2048"/>
      <c r="J619" s="2048"/>
      <c r="K619" s="2048"/>
      <c r="L619" s="2103"/>
      <c r="M619" s="2048"/>
      <c r="N619" s="2048"/>
      <c r="O619" s="2048"/>
      <c r="P619" s="191"/>
      <c r="Q619" s="191"/>
      <c r="R619" s="191"/>
      <c r="S619" s="191"/>
      <c r="T619" s="191"/>
      <c r="U619" s="191"/>
      <c r="V619" s="191"/>
      <c r="W619" s="191"/>
    </row>
    <row r="620">
      <c r="A620" s="191"/>
      <c r="B620" s="191"/>
      <c r="C620" s="191"/>
      <c r="D620" s="191"/>
      <c r="E620" s="191"/>
      <c r="F620" s="191"/>
      <c r="G620" s="2048"/>
      <c r="H620" s="2048"/>
      <c r="I620" s="2048"/>
      <c r="J620" s="2048"/>
      <c r="K620" s="2048"/>
      <c r="L620" s="2103"/>
      <c r="M620" s="2048"/>
      <c r="N620" s="2048"/>
      <c r="O620" s="2048"/>
      <c r="P620" s="191"/>
      <c r="Q620" s="191"/>
      <c r="R620" s="191"/>
      <c r="S620" s="191"/>
      <c r="T620" s="191"/>
      <c r="U620" s="191"/>
      <c r="V620" s="191"/>
      <c r="W620" s="191"/>
    </row>
    <row r="621">
      <c r="A621" s="191"/>
      <c r="B621" s="191"/>
      <c r="C621" s="191"/>
      <c r="D621" s="191"/>
      <c r="E621" s="191"/>
      <c r="F621" s="191"/>
      <c r="G621" s="2048"/>
      <c r="H621" s="2048"/>
      <c r="I621" s="2048"/>
      <c r="J621" s="2048"/>
      <c r="K621" s="2048"/>
      <c r="L621" s="2103"/>
      <c r="M621" s="2048"/>
      <c r="N621" s="2048"/>
      <c r="O621" s="2048"/>
      <c r="P621" s="191"/>
      <c r="Q621" s="191"/>
      <c r="R621" s="191"/>
      <c r="S621" s="191"/>
      <c r="T621" s="191"/>
      <c r="U621" s="191"/>
      <c r="V621" s="191"/>
      <c r="W621" s="191"/>
    </row>
    <row r="622">
      <c r="A622" s="191"/>
      <c r="B622" s="191"/>
      <c r="C622" s="191"/>
      <c r="D622" s="191"/>
      <c r="E622" s="191"/>
      <c r="F622" s="191"/>
      <c r="G622" s="2048"/>
      <c r="H622" s="2048"/>
      <c r="I622" s="2048"/>
      <c r="J622" s="2048"/>
      <c r="K622" s="2048"/>
      <c r="L622" s="2103"/>
      <c r="M622" s="2048"/>
      <c r="N622" s="2048"/>
      <c r="O622" s="2048"/>
      <c r="P622" s="191"/>
      <c r="Q622" s="191"/>
      <c r="R622" s="191"/>
      <c r="S622" s="191"/>
      <c r="T622" s="191"/>
      <c r="U622" s="191"/>
      <c r="V622" s="191"/>
      <c r="W622" s="191"/>
    </row>
    <row r="623">
      <c r="A623" s="191"/>
      <c r="B623" s="191"/>
      <c r="C623" s="191"/>
      <c r="D623" s="191"/>
      <c r="E623" s="191"/>
      <c r="F623" s="191"/>
      <c r="G623" s="2048"/>
      <c r="H623" s="2048"/>
      <c r="I623" s="2048"/>
      <c r="J623" s="2048"/>
      <c r="K623" s="2048"/>
      <c r="L623" s="2103"/>
      <c r="M623" s="2048"/>
      <c r="N623" s="2048"/>
      <c r="O623" s="2048"/>
      <c r="P623" s="191"/>
      <c r="Q623" s="191"/>
      <c r="R623" s="191"/>
      <c r="S623" s="191"/>
      <c r="T623" s="191"/>
      <c r="U623" s="191"/>
      <c r="V623" s="191"/>
      <c r="W623" s="191"/>
    </row>
    <row r="624">
      <c r="A624" s="191"/>
      <c r="B624" s="191"/>
      <c r="C624" s="191"/>
      <c r="D624" s="191"/>
      <c r="E624" s="191"/>
      <c r="F624" s="191"/>
      <c r="G624" s="2048"/>
      <c r="H624" s="2048"/>
      <c r="I624" s="2048"/>
      <c r="J624" s="2048"/>
      <c r="K624" s="2048"/>
      <c r="L624" s="2103"/>
      <c r="M624" s="2048"/>
      <c r="N624" s="2048"/>
      <c r="O624" s="2048"/>
      <c r="P624" s="191"/>
      <c r="Q624" s="191"/>
      <c r="R624" s="191"/>
      <c r="S624" s="191"/>
      <c r="T624" s="191"/>
      <c r="U624" s="191"/>
      <c r="V624" s="191"/>
      <c r="W624" s="191"/>
    </row>
    <row r="625">
      <c r="A625" s="191"/>
      <c r="B625" s="191"/>
      <c r="C625" s="191"/>
      <c r="D625" s="191"/>
      <c r="E625" s="191"/>
      <c r="F625" s="191"/>
      <c r="G625" s="2048"/>
      <c r="H625" s="2048"/>
      <c r="I625" s="2048"/>
      <c r="J625" s="2048"/>
      <c r="K625" s="2048"/>
      <c r="L625" s="2103"/>
      <c r="M625" s="2048"/>
      <c r="N625" s="2048"/>
      <c r="O625" s="2048"/>
      <c r="P625" s="191"/>
      <c r="Q625" s="191"/>
      <c r="R625" s="191"/>
      <c r="S625" s="191"/>
      <c r="T625" s="191"/>
      <c r="U625" s="191"/>
      <c r="V625" s="191"/>
      <c r="W625" s="191"/>
    </row>
    <row r="626">
      <c r="A626" s="191"/>
      <c r="B626" s="191"/>
      <c r="C626" s="191"/>
      <c r="D626" s="191"/>
      <c r="E626" s="191"/>
      <c r="F626" s="191"/>
      <c r="G626" s="2048"/>
      <c r="H626" s="2048"/>
      <c r="I626" s="2048"/>
      <c r="J626" s="2048"/>
      <c r="K626" s="2048"/>
      <c r="L626" s="2103"/>
      <c r="M626" s="2048"/>
      <c r="N626" s="2048"/>
      <c r="O626" s="2048"/>
      <c r="P626" s="191"/>
      <c r="Q626" s="191"/>
      <c r="R626" s="191"/>
      <c r="S626" s="191"/>
      <c r="T626" s="191"/>
      <c r="U626" s="191"/>
      <c r="V626" s="191"/>
      <c r="W626" s="191"/>
    </row>
    <row r="627">
      <c r="A627" s="191"/>
      <c r="B627" s="191"/>
      <c r="C627" s="191"/>
      <c r="D627" s="191"/>
      <c r="E627" s="191"/>
      <c r="F627" s="191"/>
      <c r="G627" s="2048"/>
      <c r="H627" s="2048"/>
      <c r="I627" s="2048"/>
      <c r="J627" s="2048"/>
      <c r="K627" s="2048"/>
      <c r="L627" s="2103"/>
      <c r="M627" s="2048"/>
      <c r="N627" s="2048"/>
      <c r="O627" s="2048"/>
      <c r="P627" s="191"/>
      <c r="Q627" s="191"/>
      <c r="R627" s="191"/>
      <c r="S627" s="191"/>
      <c r="T627" s="191"/>
      <c r="U627" s="191"/>
      <c r="V627" s="191"/>
      <c r="W627" s="191"/>
    </row>
    <row r="628">
      <c r="A628" s="191"/>
      <c r="B628" s="191"/>
      <c r="C628" s="191"/>
      <c r="D628" s="191"/>
      <c r="E628" s="191"/>
      <c r="F628" s="191"/>
      <c r="G628" s="2048"/>
      <c r="H628" s="2048"/>
      <c r="I628" s="2048"/>
      <c r="J628" s="2048"/>
      <c r="K628" s="2048"/>
      <c r="L628" s="2103"/>
      <c r="M628" s="2048"/>
      <c r="N628" s="2048"/>
      <c r="O628" s="2048"/>
      <c r="P628" s="191"/>
      <c r="Q628" s="191"/>
      <c r="R628" s="191"/>
      <c r="S628" s="191"/>
      <c r="T628" s="191"/>
      <c r="U628" s="191"/>
      <c r="V628" s="191"/>
      <c r="W628" s="191"/>
    </row>
    <row r="629">
      <c r="A629" s="191"/>
      <c r="B629" s="191"/>
      <c r="C629" s="191"/>
      <c r="D629" s="191"/>
      <c r="E629" s="191"/>
      <c r="F629" s="191"/>
      <c r="G629" s="2048"/>
      <c r="H629" s="2048"/>
      <c r="I629" s="2048"/>
      <c r="J629" s="2048"/>
      <c r="K629" s="2048"/>
      <c r="L629" s="2103"/>
      <c r="M629" s="2048"/>
      <c r="N629" s="2048"/>
      <c r="O629" s="2048"/>
      <c r="P629" s="191"/>
      <c r="Q629" s="191"/>
      <c r="R629" s="191"/>
      <c r="S629" s="191"/>
      <c r="T629" s="191"/>
      <c r="U629" s="191"/>
      <c r="V629" s="191"/>
      <c r="W629" s="191"/>
    </row>
    <row r="630">
      <c r="A630" s="191"/>
      <c r="B630" s="191"/>
      <c r="C630" s="191"/>
      <c r="D630" s="191"/>
      <c r="E630" s="191"/>
      <c r="F630" s="191"/>
      <c r="G630" s="2048"/>
      <c r="H630" s="2048"/>
      <c r="I630" s="2048"/>
      <c r="J630" s="2048"/>
      <c r="K630" s="2048"/>
      <c r="L630" s="2103"/>
      <c r="M630" s="2048"/>
      <c r="N630" s="2048"/>
      <c r="O630" s="2048"/>
      <c r="P630" s="191"/>
      <c r="Q630" s="191"/>
      <c r="R630" s="191"/>
      <c r="S630" s="191"/>
      <c r="T630" s="191"/>
      <c r="U630" s="191"/>
      <c r="V630" s="191"/>
      <c r="W630" s="191"/>
    </row>
    <row r="631">
      <c r="A631" s="191"/>
      <c r="B631" s="191"/>
      <c r="C631" s="191"/>
      <c r="D631" s="191"/>
      <c r="E631" s="191"/>
      <c r="F631" s="191"/>
      <c r="G631" s="2048"/>
      <c r="H631" s="2048"/>
      <c r="I631" s="2048"/>
      <c r="J631" s="2048"/>
      <c r="K631" s="2048"/>
      <c r="L631" s="2103"/>
      <c r="M631" s="2048"/>
      <c r="N631" s="2048"/>
      <c r="O631" s="2048"/>
      <c r="P631" s="191"/>
      <c r="Q631" s="191"/>
      <c r="R631" s="191"/>
      <c r="S631" s="191"/>
      <c r="T631" s="191"/>
      <c r="U631" s="191"/>
      <c r="V631" s="191"/>
      <c r="W631" s="191"/>
    </row>
    <row r="632">
      <c r="A632" s="191"/>
      <c r="B632" s="191"/>
      <c r="C632" s="191"/>
      <c r="D632" s="191"/>
      <c r="E632" s="191"/>
      <c r="F632" s="191"/>
      <c r="G632" s="2048"/>
      <c r="H632" s="2048"/>
      <c r="I632" s="2048"/>
      <c r="J632" s="2048"/>
      <c r="K632" s="2048"/>
      <c r="L632" s="2103"/>
      <c r="M632" s="2048"/>
      <c r="N632" s="2048"/>
      <c r="O632" s="2048"/>
      <c r="P632" s="191"/>
      <c r="Q632" s="191"/>
      <c r="R632" s="191"/>
      <c r="S632" s="191"/>
      <c r="T632" s="191"/>
      <c r="U632" s="191"/>
      <c r="V632" s="191"/>
      <c r="W632" s="191"/>
    </row>
    <row r="633">
      <c r="A633" s="191"/>
      <c r="B633" s="191"/>
      <c r="C633" s="191"/>
      <c r="D633" s="191"/>
      <c r="E633" s="191"/>
      <c r="F633" s="191"/>
      <c r="G633" s="2048"/>
      <c r="H633" s="2048"/>
      <c r="I633" s="2048"/>
      <c r="J633" s="2048"/>
      <c r="K633" s="2048"/>
      <c r="L633" s="2103"/>
      <c r="M633" s="2048"/>
      <c r="N633" s="2048"/>
      <c r="O633" s="2048"/>
      <c r="P633" s="191"/>
      <c r="Q633" s="191"/>
      <c r="R633" s="191"/>
      <c r="S633" s="191"/>
      <c r="T633" s="191"/>
      <c r="U633" s="191"/>
      <c r="V633" s="191"/>
      <c r="W633" s="191"/>
    </row>
    <row r="634">
      <c r="A634" s="191"/>
      <c r="B634" s="191"/>
      <c r="C634" s="191"/>
      <c r="D634" s="191"/>
      <c r="E634" s="191"/>
      <c r="F634" s="191"/>
      <c r="G634" s="2048"/>
      <c r="H634" s="2048"/>
      <c r="I634" s="2048"/>
      <c r="J634" s="2048"/>
      <c r="K634" s="2048"/>
      <c r="L634" s="2103"/>
      <c r="M634" s="2048"/>
      <c r="N634" s="2048"/>
      <c r="O634" s="2048"/>
      <c r="P634" s="191"/>
      <c r="Q634" s="191"/>
      <c r="R634" s="191"/>
      <c r="S634" s="191"/>
      <c r="T634" s="191"/>
      <c r="U634" s="191"/>
      <c r="V634" s="191"/>
      <c r="W634" s="191"/>
    </row>
    <row r="635">
      <c r="A635" s="191"/>
      <c r="B635" s="191"/>
      <c r="C635" s="191"/>
      <c r="D635" s="191"/>
      <c r="E635" s="191"/>
      <c r="F635" s="191"/>
      <c r="G635" s="2048"/>
      <c r="H635" s="2048"/>
      <c r="I635" s="2048"/>
      <c r="J635" s="2048"/>
      <c r="K635" s="2048"/>
      <c r="L635" s="2103"/>
      <c r="M635" s="2048"/>
      <c r="N635" s="2048"/>
      <c r="O635" s="2048"/>
      <c r="P635" s="191"/>
      <c r="Q635" s="191"/>
      <c r="R635" s="191"/>
      <c r="S635" s="191"/>
      <c r="T635" s="191"/>
      <c r="U635" s="191"/>
      <c r="V635" s="191"/>
      <c r="W635" s="191"/>
    </row>
    <row r="636">
      <c r="A636" s="191"/>
      <c r="B636" s="191"/>
      <c r="C636" s="191"/>
      <c r="D636" s="191"/>
      <c r="E636" s="191"/>
      <c r="F636" s="191"/>
      <c r="G636" s="2048"/>
      <c r="H636" s="2048"/>
      <c r="I636" s="2048"/>
      <c r="J636" s="2048"/>
      <c r="K636" s="2048"/>
      <c r="L636" s="2103"/>
      <c r="M636" s="2048"/>
      <c r="N636" s="2048"/>
      <c r="O636" s="2048"/>
      <c r="P636" s="191"/>
      <c r="Q636" s="191"/>
      <c r="R636" s="191"/>
      <c r="S636" s="191"/>
      <c r="T636" s="191"/>
      <c r="U636" s="191"/>
      <c r="V636" s="191"/>
      <c r="W636" s="191"/>
    </row>
    <row r="637">
      <c r="A637" s="191"/>
      <c r="B637" s="191"/>
      <c r="C637" s="191"/>
      <c r="D637" s="191"/>
      <c r="E637" s="191"/>
      <c r="F637" s="191"/>
      <c r="G637" s="2048"/>
      <c r="H637" s="2048"/>
      <c r="I637" s="2048"/>
      <c r="J637" s="2048"/>
      <c r="K637" s="2048"/>
      <c r="L637" s="2103"/>
      <c r="M637" s="2048"/>
      <c r="N637" s="2048"/>
      <c r="O637" s="2048"/>
      <c r="P637" s="191"/>
      <c r="Q637" s="191"/>
      <c r="R637" s="191"/>
      <c r="S637" s="191"/>
      <c r="T637" s="191"/>
      <c r="U637" s="191"/>
      <c r="V637" s="191"/>
      <c r="W637" s="191"/>
    </row>
    <row r="638">
      <c r="A638" s="191"/>
      <c r="B638" s="191"/>
      <c r="C638" s="191"/>
      <c r="D638" s="191"/>
      <c r="E638" s="191"/>
      <c r="F638" s="191"/>
      <c r="G638" s="2048"/>
      <c r="H638" s="2048"/>
      <c r="I638" s="2048"/>
      <c r="J638" s="2048"/>
      <c r="K638" s="2048"/>
      <c r="L638" s="2103"/>
      <c r="M638" s="2048"/>
      <c r="N638" s="2048"/>
      <c r="O638" s="2048"/>
      <c r="P638" s="191"/>
      <c r="Q638" s="191"/>
      <c r="R638" s="191"/>
      <c r="S638" s="191"/>
      <c r="T638" s="191"/>
      <c r="U638" s="191"/>
      <c r="V638" s="191"/>
      <c r="W638" s="191"/>
    </row>
    <row r="639">
      <c r="A639" s="191"/>
      <c r="B639" s="191"/>
      <c r="C639" s="191"/>
      <c r="D639" s="191"/>
      <c r="E639" s="191"/>
      <c r="F639" s="191"/>
      <c r="G639" s="2048"/>
      <c r="H639" s="2048"/>
      <c r="I639" s="2048"/>
      <c r="J639" s="2048"/>
      <c r="K639" s="2048"/>
      <c r="L639" s="2103"/>
      <c r="M639" s="2048"/>
      <c r="N639" s="2048"/>
      <c r="O639" s="2048"/>
      <c r="P639" s="191"/>
      <c r="Q639" s="191"/>
      <c r="R639" s="191"/>
      <c r="S639" s="191"/>
      <c r="T639" s="191"/>
      <c r="U639" s="191"/>
      <c r="V639" s="191"/>
      <c r="W639" s="191"/>
    </row>
    <row r="640">
      <c r="A640" s="191"/>
      <c r="B640" s="191"/>
      <c r="C640" s="191"/>
      <c r="D640" s="191"/>
      <c r="E640" s="191"/>
      <c r="F640" s="191"/>
      <c r="G640" s="2048"/>
      <c r="H640" s="2048"/>
      <c r="I640" s="2048"/>
      <c r="J640" s="2048"/>
      <c r="K640" s="2048"/>
      <c r="L640" s="2103"/>
      <c r="M640" s="2048"/>
      <c r="N640" s="2048"/>
      <c r="O640" s="2048"/>
      <c r="P640" s="191"/>
      <c r="Q640" s="191"/>
      <c r="R640" s="191"/>
      <c r="S640" s="191"/>
      <c r="T640" s="191"/>
      <c r="U640" s="191"/>
      <c r="V640" s="191"/>
      <c r="W640" s="191"/>
    </row>
    <row r="641">
      <c r="A641" s="191"/>
      <c r="B641" s="191"/>
      <c r="C641" s="191"/>
      <c r="D641" s="191"/>
      <c r="E641" s="191"/>
      <c r="F641" s="191"/>
      <c r="G641" s="2048"/>
      <c r="H641" s="2048"/>
      <c r="I641" s="2048"/>
      <c r="J641" s="2048"/>
      <c r="K641" s="2048"/>
      <c r="L641" s="2103"/>
      <c r="M641" s="2048"/>
      <c r="N641" s="2048"/>
      <c r="O641" s="2048"/>
      <c r="P641" s="191"/>
      <c r="Q641" s="191"/>
      <c r="R641" s="191"/>
      <c r="S641" s="191"/>
      <c r="T641" s="191"/>
      <c r="U641" s="191"/>
      <c r="V641" s="191"/>
      <c r="W641" s="191"/>
    </row>
    <row r="642">
      <c r="A642" s="191"/>
      <c r="B642" s="191"/>
      <c r="C642" s="191"/>
      <c r="D642" s="191"/>
      <c r="E642" s="191"/>
      <c r="F642" s="191"/>
      <c r="G642" s="2048"/>
      <c r="H642" s="2048"/>
      <c r="I642" s="2048"/>
      <c r="J642" s="2048"/>
      <c r="K642" s="2048"/>
      <c r="L642" s="2103"/>
      <c r="M642" s="2048"/>
      <c r="N642" s="2048"/>
      <c r="O642" s="2048"/>
      <c r="P642" s="191"/>
      <c r="Q642" s="191"/>
      <c r="R642" s="191"/>
      <c r="S642" s="191"/>
      <c r="T642" s="191"/>
      <c r="U642" s="191"/>
      <c r="V642" s="191"/>
      <c r="W642" s="191"/>
    </row>
    <row r="643">
      <c r="A643" s="191"/>
      <c r="B643" s="191"/>
      <c r="C643" s="191"/>
      <c r="D643" s="191"/>
      <c r="E643" s="191"/>
      <c r="F643" s="191"/>
      <c r="G643" s="2048"/>
      <c r="H643" s="2048"/>
      <c r="I643" s="2048"/>
      <c r="J643" s="2048"/>
      <c r="K643" s="2048"/>
      <c r="L643" s="2103"/>
      <c r="M643" s="2048"/>
      <c r="N643" s="2048"/>
      <c r="O643" s="2048"/>
      <c r="P643" s="191"/>
      <c r="Q643" s="191"/>
      <c r="R643" s="191"/>
      <c r="S643" s="191"/>
      <c r="T643" s="191"/>
      <c r="U643" s="191"/>
      <c r="V643" s="191"/>
      <c r="W643" s="191"/>
    </row>
    <row r="644">
      <c r="A644" s="191"/>
      <c r="B644" s="191"/>
      <c r="C644" s="191"/>
      <c r="D644" s="191"/>
      <c r="E644" s="191"/>
      <c r="F644" s="191"/>
      <c r="G644" s="2048"/>
      <c r="H644" s="2048"/>
      <c r="I644" s="2048"/>
      <c r="J644" s="2048"/>
      <c r="K644" s="2048"/>
      <c r="L644" s="2103"/>
      <c r="M644" s="2048"/>
      <c r="N644" s="2048"/>
      <c r="O644" s="2048"/>
      <c r="P644" s="191"/>
      <c r="Q644" s="191"/>
      <c r="R644" s="191"/>
      <c r="S644" s="191"/>
      <c r="T644" s="191"/>
      <c r="U644" s="191"/>
      <c r="V644" s="191"/>
      <c r="W644" s="191"/>
    </row>
    <row r="645">
      <c r="A645" s="191"/>
      <c r="B645" s="191"/>
      <c r="C645" s="191"/>
      <c r="D645" s="191"/>
      <c r="E645" s="191"/>
      <c r="F645" s="191"/>
      <c r="G645" s="2048"/>
      <c r="H645" s="2048"/>
      <c r="I645" s="2048"/>
      <c r="J645" s="2048"/>
      <c r="K645" s="2048"/>
      <c r="L645" s="2103"/>
      <c r="M645" s="2048"/>
      <c r="N645" s="2048"/>
      <c r="O645" s="2048"/>
      <c r="P645" s="191"/>
      <c r="Q645" s="191"/>
      <c r="R645" s="191"/>
      <c r="S645" s="191"/>
      <c r="T645" s="191"/>
      <c r="U645" s="191"/>
      <c r="V645" s="191"/>
      <c r="W645" s="191"/>
    </row>
    <row r="646">
      <c r="A646" s="191"/>
      <c r="B646" s="191"/>
      <c r="C646" s="191"/>
      <c r="D646" s="191"/>
      <c r="E646" s="191"/>
      <c r="F646" s="191"/>
      <c r="G646" s="2048"/>
      <c r="H646" s="2048"/>
      <c r="I646" s="2048"/>
      <c r="J646" s="2048"/>
      <c r="K646" s="2048"/>
      <c r="L646" s="2103"/>
      <c r="M646" s="2048"/>
      <c r="N646" s="2048"/>
      <c r="O646" s="2048"/>
      <c r="P646" s="191"/>
      <c r="Q646" s="191"/>
      <c r="R646" s="191"/>
      <c r="S646" s="191"/>
      <c r="T646" s="191"/>
      <c r="U646" s="191"/>
      <c r="V646" s="191"/>
      <c r="W646" s="191"/>
    </row>
    <row r="647">
      <c r="A647" s="191"/>
      <c r="B647" s="191"/>
      <c r="C647" s="191"/>
      <c r="D647" s="191"/>
      <c r="E647" s="191"/>
      <c r="F647" s="191"/>
      <c r="G647" s="2048"/>
      <c r="H647" s="2048"/>
      <c r="I647" s="2048"/>
      <c r="J647" s="2048"/>
      <c r="K647" s="2048"/>
      <c r="L647" s="2103"/>
      <c r="M647" s="2048"/>
      <c r="N647" s="2048"/>
      <c r="O647" s="2048"/>
      <c r="P647" s="191"/>
      <c r="Q647" s="191"/>
      <c r="R647" s="191"/>
      <c r="S647" s="191"/>
      <c r="T647" s="191"/>
      <c r="U647" s="191"/>
      <c r="V647" s="191"/>
      <c r="W647" s="191"/>
    </row>
    <row r="648">
      <c r="A648" s="191"/>
      <c r="B648" s="191"/>
      <c r="C648" s="191"/>
      <c r="D648" s="191"/>
      <c r="E648" s="191"/>
      <c r="F648" s="191"/>
      <c r="G648" s="2048"/>
      <c r="H648" s="2048"/>
      <c r="I648" s="2048"/>
      <c r="J648" s="2048"/>
      <c r="K648" s="2048"/>
      <c r="L648" s="2103"/>
      <c r="M648" s="2048"/>
      <c r="N648" s="2048"/>
      <c r="O648" s="2048"/>
      <c r="P648" s="191"/>
      <c r="Q648" s="191"/>
      <c r="R648" s="191"/>
      <c r="S648" s="191"/>
      <c r="T648" s="191"/>
      <c r="U648" s="191"/>
      <c r="V648" s="191"/>
      <c r="W648" s="191"/>
    </row>
    <row r="649">
      <c r="A649" s="191"/>
      <c r="B649" s="191"/>
      <c r="C649" s="191"/>
      <c r="D649" s="191"/>
      <c r="E649" s="191"/>
      <c r="F649" s="191"/>
      <c r="G649" s="2048"/>
      <c r="H649" s="2048"/>
      <c r="I649" s="2048"/>
      <c r="J649" s="2048"/>
      <c r="K649" s="2048"/>
      <c r="L649" s="2103"/>
      <c r="M649" s="2048"/>
      <c r="N649" s="2048"/>
      <c r="O649" s="2048"/>
      <c r="P649" s="191"/>
      <c r="Q649" s="191"/>
      <c r="R649" s="191"/>
      <c r="S649" s="191"/>
      <c r="T649" s="191"/>
      <c r="U649" s="191"/>
      <c r="V649" s="191"/>
      <c r="W649" s="191"/>
    </row>
    <row r="650">
      <c r="A650" s="191"/>
      <c r="B650" s="191"/>
      <c r="C650" s="191"/>
      <c r="D650" s="191"/>
      <c r="E650" s="191"/>
      <c r="F650" s="191"/>
      <c r="G650" s="2048"/>
      <c r="H650" s="2048"/>
      <c r="I650" s="2048"/>
      <c r="J650" s="2048"/>
      <c r="K650" s="2048"/>
      <c r="L650" s="2103"/>
      <c r="M650" s="2048"/>
      <c r="N650" s="2048"/>
      <c r="O650" s="2048"/>
      <c r="P650" s="191"/>
      <c r="Q650" s="191"/>
      <c r="R650" s="191"/>
      <c r="S650" s="191"/>
      <c r="T650" s="191"/>
      <c r="U650" s="191"/>
      <c r="V650" s="191"/>
      <c r="W650" s="191"/>
    </row>
    <row r="651">
      <c r="A651" s="191"/>
      <c r="B651" s="191"/>
      <c r="C651" s="191"/>
      <c r="D651" s="191"/>
      <c r="E651" s="191"/>
      <c r="F651" s="191"/>
      <c r="G651" s="2048"/>
      <c r="H651" s="2048"/>
      <c r="I651" s="2048"/>
      <c r="J651" s="2048"/>
      <c r="K651" s="2048"/>
      <c r="L651" s="2103"/>
      <c r="M651" s="2048"/>
      <c r="N651" s="2048"/>
      <c r="O651" s="2048"/>
      <c r="P651" s="191"/>
      <c r="Q651" s="191"/>
      <c r="R651" s="191"/>
      <c r="S651" s="191"/>
      <c r="T651" s="191"/>
      <c r="U651" s="191"/>
      <c r="V651" s="191"/>
      <c r="W651" s="191"/>
    </row>
    <row r="652">
      <c r="A652" s="191"/>
      <c r="B652" s="191"/>
      <c r="C652" s="191"/>
      <c r="D652" s="191"/>
      <c r="E652" s="191"/>
      <c r="F652" s="191"/>
      <c r="G652" s="2048"/>
      <c r="H652" s="2048"/>
      <c r="I652" s="2048"/>
      <c r="J652" s="2048"/>
      <c r="K652" s="2048"/>
      <c r="L652" s="2103"/>
      <c r="M652" s="2048"/>
      <c r="N652" s="2048"/>
      <c r="O652" s="2048"/>
      <c r="P652" s="191"/>
      <c r="Q652" s="191"/>
      <c r="R652" s="191"/>
      <c r="S652" s="191"/>
      <c r="T652" s="191"/>
      <c r="U652" s="191"/>
      <c r="V652" s="191"/>
      <c r="W652" s="191"/>
    </row>
    <row r="653">
      <c r="A653" s="191"/>
      <c r="B653" s="191"/>
      <c r="C653" s="191"/>
      <c r="D653" s="191"/>
      <c r="E653" s="191"/>
      <c r="F653" s="191"/>
      <c r="G653" s="2048"/>
      <c r="H653" s="2048"/>
      <c r="I653" s="2048"/>
      <c r="J653" s="2048"/>
      <c r="K653" s="2048"/>
      <c r="L653" s="2103"/>
      <c r="M653" s="2048"/>
      <c r="N653" s="2048"/>
      <c r="O653" s="2048"/>
      <c r="P653" s="191"/>
      <c r="Q653" s="191"/>
      <c r="R653" s="191"/>
      <c r="S653" s="191"/>
      <c r="T653" s="191"/>
      <c r="U653" s="191"/>
      <c r="V653" s="191"/>
      <c r="W653" s="191"/>
    </row>
    <row r="654">
      <c r="A654" s="191"/>
      <c r="B654" s="191"/>
      <c r="C654" s="191"/>
      <c r="D654" s="191"/>
      <c r="E654" s="191"/>
      <c r="F654" s="191"/>
      <c r="G654" s="2048"/>
      <c r="H654" s="2048"/>
      <c r="I654" s="2048"/>
      <c r="J654" s="2048"/>
      <c r="K654" s="2048"/>
      <c r="L654" s="2103"/>
      <c r="M654" s="2048"/>
      <c r="N654" s="2048"/>
      <c r="O654" s="2048"/>
      <c r="P654" s="191"/>
      <c r="Q654" s="191"/>
      <c r="R654" s="191"/>
      <c r="S654" s="191"/>
      <c r="T654" s="191"/>
      <c r="U654" s="191"/>
      <c r="V654" s="191"/>
      <c r="W654" s="191"/>
    </row>
    <row r="655">
      <c r="A655" s="191"/>
      <c r="B655" s="191"/>
      <c r="C655" s="191"/>
      <c r="D655" s="191"/>
      <c r="E655" s="191"/>
      <c r="F655" s="191"/>
      <c r="G655" s="2048"/>
      <c r="H655" s="2048"/>
      <c r="I655" s="2048"/>
      <c r="J655" s="2048"/>
      <c r="K655" s="2048"/>
      <c r="L655" s="2103"/>
      <c r="M655" s="2048"/>
      <c r="N655" s="2048"/>
      <c r="O655" s="2048"/>
      <c r="P655" s="191"/>
      <c r="Q655" s="191"/>
      <c r="R655" s="191"/>
      <c r="S655" s="191"/>
      <c r="T655" s="191"/>
      <c r="U655" s="191"/>
      <c r="V655" s="191"/>
      <c r="W655" s="191"/>
    </row>
    <row r="656">
      <c r="A656" s="191"/>
      <c r="B656" s="191"/>
      <c r="C656" s="191"/>
      <c r="D656" s="191"/>
      <c r="E656" s="191"/>
      <c r="F656" s="191"/>
      <c r="G656" s="2048"/>
      <c r="H656" s="2048"/>
      <c r="I656" s="2048"/>
      <c r="J656" s="2048"/>
      <c r="K656" s="2048"/>
      <c r="L656" s="2103"/>
      <c r="M656" s="2048"/>
      <c r="N656" s="2048"/>
      <c r="O656" s="2048"/>
      <c r="P656" s="191"/>
      <c r="Q656" s="191"/>
      <c r="R656" s="191"/>
      <c r="S656" s="191"/>
      <c r="T656" s="191"/>
      <c r="U656" s="191"/>
      <c r="V656" s="191"/>
      <c r="W656" s="191"/>
    </row>
    <row r="657">
      <c r="A657" s="191"/>
      <c r="B657" s="191"/>
      <c r="C657" s="191"/>
      <c r="D657" s="191"/>
      <c r="E657" s="191"/>
      <c r="F657" s="191"/>
      <c r="G657" s="2048"/>
      <c r="H657" s="2048"/>
      <c r="I657" s="2048"/>
      <c r="J657" s="2048"/>
      <c r="K657" s="2048"/>
      <c r="L657" s="2103"/>
      <c r="M657" s="2048"/>
      <c r="N657" s="2048"/>
      <c r="O657" s="2048"/>
      <c r="P657" s="191"/>
      <c r="Q657" s="191"/>
      <c r="R657" s="191"/>
      <c r="S657" s="191"/>
      <c r="T657" s="191"/>
      <c r="U657" s="191"/>
      <c r="V657" s="191"/>
      <c r="W657" s="191"/>
    </row>
    <row r="658">
      <c r="A658" s="191"/>
      <c r="B658" s="191"/>
      <c r="C658" s="191"/>
      <c r="D658" s="191"/>
      <c r="E658" s="191"/>
      <c r="F658" s="191"/>
      <c r="G658" s="2048"/>
      <c r="H658" s="2048"/>
      <c r="I658" s="2048"/>
      <c r="J658" s="2048"/>
      <c r="K658" s="2048"/>
      <c r="L658" s="2103"/>
      <c r="M658" s="2048"/>
      <c r="N658" s="2048"/>
      <c r="O658" s="2048"/>
      <c r="P658" s="191"/>
      <c r="Q658" s="191"/>
      <c r="R658" s="191"/>
      <c r="S658" s="191"/>
      <c r="T658" s="191"/>
      <c r="U658" s="191"/>
      <c r="V658" s="191"/>
      <c r="W658" s="191"/>
    </row>
    <row r="659">
      <c r="A659" s="191"/>
      <c r="B659" s="191"/>
      <c r="C659" s="191"/>
      <c r="D659" s="191"/>
      <c r="E659" s="191"/>
      <c r="F659" s="191"/>
      <c r="G659" s="2048"/>
      <c r="H659" s="2048"/>
      <c r="I659" s="2048"/>
      <c r="J659" s="2048"/>
      <c r="K659" s="2048"/>
      <c r="L659" s="2103"/>
      <c r="M659" s="2048"/>
      <c r="N659" s="2048"/>
      <c r="O659" s="2048"/>
      <c r="P659" s="191"/>
      <c r="Q659" s="191"/>
      <c r="R659" s="191"/>
      <c r="S659" s="191"/>
      <c r="T659" s="191"/>
      <c r="U659" s="191"/>
      <c r="V659" s="191"/>
      <c r="W659" s="191"/>
    </row>
    <row r="660">
      <c r="A660" s="191"/>
      <c r="B660" s="191"/>
      <c r="C660" s="191"/>
      <c r="D660" s="191"/>
      <c r="E660" s="191"/>
      <c r="F660" s="191"/>
      <c r="G660" s="2048"/>
      <c r="H660" s="2048"/>
      <c r="I660" s="2048"/>
      <c r="J660" s="2048"/>
      <c r="K660" s="2048"/>
      <c r="L660" s="2103"/>
      <c r="M660" s="2048"/>
      <c r="N660" s="2048"/>
      <c r="O660" s="2048"/>
      <c r="P660" s="191"/>
      <c r="Q660" s="191"/>
      <c r="R660" s="191"/>
      <c r="S660" s="191"/>
      <c r="T660" s="191"/>
      <c r="U660" s="191"/>
      <c r="V660" s="191"/>
      <c r="W660" s="191"/>
    </row>
    <row r="661">
      <c r="A661" s="191"/>
      <c r="B661" s="191"/>
      <c r="C661" s="191"/>
      <c r="D661" s="191"/>
      <c r="E661" s="191"/>
      <c r="F661" s="191"/>
      <c r="G661" s="2048"/>
      <c r="H661" s="2048"/>
      <c r="I661" s="2048"/>
      <c r="J661" s="2048"/>
      <c r="K661" s="2048"/>
      <c r="L661" s="2103"/>
      <c r="M661" s="2048"/>
      <c r="N661" s="2048"/>
      <c r="O661" s="2048"/>
      <c r="P661" s="191"/>
      <c r="Q661" s="191"/>
      <c r="R661" s="191"/>
      <c r="S661" s="191"/>
      <c r="T661" s="191"/>
      <c r="U661" s="191"/>
      <c r="V661" s="191"/>
      <c r="W661" s="191"/>
    </row>
    <row r="662">
      <c r="A662" s="191"/>
      <c r="B662" s="191"/>
      <c r="C662" s="191"/>
      <c r="D662" s="191"/>
      <c r="E662" s="191"/>
      <c r="F662" s="191"/>
      <c r="G662" s="2048"/>
      <c r="H662" s="2048"/>
      <c r="I662" s="2048"/>
      <c r="J662" s="2048"/>
      <c r="K662" s="2048"/>
      <c r="L662" s="2103"/>
      <c r="M662" s="2048"/>
      <c r="N662" s="2048"/>
      <c r="O662" s="2048"/>
      <c r="P662" s="191"/>
      <c r="Q662" s="191"/>
      <c r="R662" s="191"/>
      <c r="S662" s="191"/>
      <c r="T662" s="191"/>
      <c r="U662" s="191"/>
      <c r="V662" s="191"/>
      <c r="W662" s="191"/>
    </row>
    <row r="663">
      <c r="A663" s="191"/>
      <c r="B663" s="191"/>
      <c r="C663" s="191"/>
      <c r="D663" s="191"/>
      <c r="E663" s="191"/>
      <c r="F663" s="191"/>
      <c r="G663" s="2048"/>
      <c r="H663" s="2048"/>
      <c r="I663" s="2048"/>
      <c r="J663" s="2048"/>
      <c r="K663" s="2048"/>
      <c r="L663" s="2103"/>
      <c r="M663" s="2048"/>
      <c r="N663" s="2048"/>
      <c r="O663" s="2048"/>
      <c r="P663" s="191"/>
      <c r="Q663" s="191"/>
      <c r="R663" s="191"/>
      <c r="S663" s="191"/>
      <c r="T663" s="191"/>
      <c r="U663" s="191"/>
      <c r="V663" s="191"/>
      <c r="W663" s="191"/>
    </row>
    <row r="664">
      <c r="A664" s="191"/>
      <c r="B664" s="191"/>
      <c r="C664" s="191"/>
      <c r="D664" s="191"/>
      <c r="E664" s="191"/>
      <c r="F664" s="191"/>
      <c r="G664" s="2048"/>
      <c r="H664" s="2048"/>
      <c r="I664" s="2048"/>
      <c r="J664" s="2048"/>
      <c r="K664" s="2048"/>
      <c r="L664" s="2103"/>
      <c r="M664" s="2048"/>
      <c r="N664" s="2048"/>
      <c r="O664" s="2048"/>
      <c r="P664" s="191"/>
      <c r="Q664" s="191"/>
      <c r="R664" s="191"/>
      <c r="S664" s="191"/>
      <c r="T664" s="191"/>
      <c r="U664" s="191"/>
      <c r="V664" s="191"/>
      <c r="W664" s="191"/>
    </row>
    <row r="665">
      <c r="A665" s="191"/>
      <c r="B665" s="191"/>
      <c r="C665" s="191"/>
      <c r="D665" s="191"/>
      <c r="E665" s="191"/>
      <c r="F665" s="191"/>
      <c r="G665" s="2048"/>
      <c r="H665" s="2048"/>
      <c r="I665" s="2048"/>
      <c r="J665" s="2048"/>
      <c r="K665" s="2048"/>
      <c r="L665" s="2103"/>
      <c r="M665" s="2048"/>
      <c r="N665" s="2048"/>
      <c r="O665" s="2048"/>
      <c r="P665" s="191"/>
      <c r="Q665" s="191"/>
      <c r="R665" s="191"/>
      <c r="S665" s="191"/>
      <c r="T665" s="191"/>
      <c r="U665" s="191"/>
      <c r="V665" s="191"/>
      <c r="W665" s="191"/>
    </row>
    <row r="666">
      <c r="A666" s="191"/>
      <c r="B666" s="191"/>
      <c r="C666" s="191"/>
      <c r="D666" s="191"/>
      <c r="E666" s="191"/>
      <c r="F666" s="191"/>
      <c r="G666" s="2048"/>
      <c r="H666" s="2048"/>
      <c r="I666" s="2048"/>
      <c r="J666" s="2048"/>
      <c r="K666" s="2048"/>
      <c r="L666" s="2103"/>
      <c r="M666" s="2048"/>
      <c r="N666" s="2048"/>
      <c r="O666" s="2048"/>
      <c r="P666" s="191"/>
      <c r="Q666" s="191"/>
      <c r="R666" s="191"/>
      <c r="S666" s="191"/>
      <c r="T666" s="191"/>
      <c r="U666" s="191"/>
      <c r="V666" s="191"/>
      <c r="W666" s="191"/>
    </row>
    <row r="667">
      <c r="A667" s="191"/>
      <c r="B667" s="191"/>
      <c r="C667" s="191"/>
      <c r="D667" s="191"/>
      <c r="E667" s="191"/>
      <c r="F667" s="191"/>
      <c r="G667" s="2048"/>
      <c r="H667" s="2048"/>
      <c r="I667" s="2048"/>
      <c r="J667" s="2048"/>
      <c r="K667" s="2048"/>
      <c r="L667" s="2103"/>
      <c r="M667" s="2048"/>
      <c r="N667" s="2048"/>
      <c r="O667" s="2048"/>
      <c r="P667" s="191"/>
      <c r="Q667" s="191"/>
      <c r="R667" s="191"/>
      <c r="S667" s="191"/>
      <c r="T667" s="191"/>
      <c r="U667" s="191"/>
      <c r="V667" s="191"/>
      <c r="W667" s="191"/>
    </row>
    <row r="668">
      <c r="A668" s="191"/>
      <c r="B668" s="191"/>
      <c r="C668" s="191"/>
      <c r="D668" s="191"/>
      <c r="E668" s="191"/>
      <c r="F668" s="191"/>
      <c r="G668" s="2048"/>
      <c r="H668" s="2048"/>
      <c r="I668" s="2048"/>
      <c r="J668" s="2048"/>
      <c r="K668" s="2048"/>
      <c r="L668" s="2103"/>
      <c r="M668" s="2048"/>
      <c r="N668" s="2048"/>
      <c r="O668" s="2048"/>
      <c r="P668" s="191"/>
      <c r="Q668" s="191"/>
      <c r="R668" s="191"/>
      <c r="S668" s="191"/>
      <c r="T668" s="191"/>
      <c r="U668" s="191"/>
      <c r="V668" s="191"/>
      <c r="W668" s="191"/>
    </row>
    <row r="669">
      <c r="A669" s="191"/>
      <c r="B669" s="191"/>
      <c r="C669" s="191"/>
      <c r="D669" s="191"/>
      <c r="E669" s="191"/>
      <c r="F669" s="191"/>
      <c r="G669" s="2048"/>
      <c r="H669" s="2048"/>
      <c r="I669" s="2048"/>
      <c r="J669" s="2048"/>
      <c r="K669" s="2048"/>
      <c r="L669" s="2103"/>
      <c r="M669" s="2048"/>
      <c r="N669" s="2048"/>
      <c r="O669" s="2048"/>
      <c r="P669" s="191"/>
      <c r="Q669" s="191"/>
      <c r="R669" s="191"/>
      <c r="S669" s="191"/>
      <c r="T669" s="191"/>
      <c r="U669" s="191"/>
      <c r="V669" s="191"/>
      <c r="W669" s="191"/>
    </row>
    <row r="670">
      <c r="A670" s="191"/>
      <c r="B670" s="191"/>
      <c r="C670" s="191"/>
      <c r="D670" s="191"/>
      <c r="E670" s="191"/>
      <c r="F670" s="191"/>
      <c r="G670" s="2048"/>
      <c r="H670" s="2048"/>
      <c r="I670" s="2048"/>
      <c r="J670" s="2048"/>
      <c r="K670" s="2048"/>
      <c r="L670" s="2103"/>
      <c r="M670" s="2048"/>
      <c r="N670" s="2048"/>
      <c r="O670" s="2048"/>
      <c r="P670" s="191"/>
      <c r="Q670" s="191"/>
      <c r="R670" s="191"/>
      <c r="S670" s="191"/>
      <c r="T670" s="191"/>
      <c r="U670" s="191"/>
      <c r="V670" s="191"/>
      <c r="W670" s="191"/>
    </row>
    <row r="671">
      <c r="A671" s="191"/>
      <c r="B671" s="191"/>
      <c r="C671" s="191"/>
      <c r="D671" s="191"/>
      <c r="E671" s="191"/>
      <c r="F671" s="191"/>
      <c r="G671" s="2048"/>
      <c r="H671" s="2048"/>
      <c r="I671" s="2048"/>
      <c r="J671" s="2048"/>
      <c r="K671" s="2048"/>
      <c r="L671" s="2103"/>
      <c r="M671" s="2048"/>
      <c r="N671" s="2048"/>
      <c r="O671" s="2048"/>
      <c r="P671" s="191"/>
      <c r="Q671" s="191"/>
      <c r="R671" s="191"/>
      <c r="S671" s="191"/>
      <c r="T671" s="191"/>
      <c r="U671" s="191"/>
      <c r="V671" s="191"/>
      <c r="W671" s="191"/>
    </row>
    <row r="672">
      <c r="A672" s="191"/>
      <c r="B672" s="191"/>
      <c r="C672" s="191"/>
      <c r="D672" s="191"/>
      <c r="E672" s="191"/>
      <c r="F672" s="191"/>
      <c r="G672" s="2048"/>
      <c r="H672" s="2048"/>
      <c r="I672" s="2048"/>
      <c r="J672" s="2048"/>
      <c r="K672" s="2048"/>
      <c r="L672" s="2103"/>
      <c r="M672" s="2048"/>
      <c r="N672" s="2048"/>
      <c r="O672" s="2048"/>
      <c r="P672" s="191"/>
      <c r="Q672" s="191"/>
      <c r="R672" s="191"/>
      <c r="S672" s="191"/>
      <c r="T672" s="191"/>
      <c r="U672" s="191"/>
      <c r="V672" s="191"/>
      <c r="W672" s="191"/>
    </row>
    <row r="673">
      <c r="A673" s="191"/>
      <c r="B673" s="191"/>
      <c r="C673" s="191"/>
      <c r="D673" s="191"/>
      <c r="E673" s="191"/>
      <c r="F673" s="191"/>
      <c r="G673" s="2048"/>
      <c r="H673" s="2048"/>
      <c r="I673" s="2048"/>
      <c r="J673" s="2048"/>
      <c r="K673" s="2048"/>
      <c r="L673" s="2103"/>
      <c r="M673" s="2048"/>
      <c r="N673" s="2048"/>
      <c r="O673" s="2048"/>
      <c r="P673" s="191"/>
      <c r="Q673" s="191"/>
      <c r="R673" s="191"/>
      <c r="S673" s="191"/>
      <c r="T673" s="191"/>
      <c r="U673" s="191"/>
      <c r="V673" s="191"/>
      <c r="W673" s="191"/>
    </row>
    <row r="674">
      <c r="A674" s="191"/>
      <c r="B674" s="191"/>
      <c r="C674" s="191"/>
      <c r="D674" s="191"/>
      <c r="E674" s="191"/>
      <c r="F674" s="191"/>
      <c r="G674" s="2048"/>
      <c r="H674" s="2048"/>
      <c r="I674" s="2048"/>
      <c r="J674" s="2048"/>
      <c r="K674" s="2048"/>
      <c r="L674" s="2103"/>
      <c r="M674" s="2048"/>
      <c r="N674" s="2048"/>
      <c r="O674" s="2048"/>
      <c r="P674" s="191"/>
      <c r="Q674" s="191"/>
      <c r="R674" s="191"/>
      <c r="S674" s="191"/>
      <c r="T674" s="191"/>
      <c r="U674" s="191"/>
      <c r="V674" s="191"/>
      <c r="W674" s="191"/>
    </row>
    <row r="675">
      <c r="A675" s="191"/>
      <c r="B675" s="191"/>
      <c r="C675" s="191"/>
      <c r="D675" s="191"/>
      <c r="E675" s="191"/>
      <c r="F675" s="191"/>
      <c r="G675" s="2048"/>
      <c r="H675" s="2048"/>
      <c r="I675" s="2048"/>
      <c r="J675" s="2048"/>
      <c r="K675" s="2048"/>
      <c r="L675" s="2103"/>
      <c r="M675" s="2048"/>
      <c r="N675" s="2048"/>
      <c r="O675" s="2048"/>
      <c r="P675" s="191"/>
      <c r="Q675" s="191"/>
      <c r="R675" s="191"/>
      <c r="S675" s="191"/>
      <c r="T675" s="191"/>
      <c r="U675" s="191"/>
      <c r="V675" s="191"/>
      <c r="W675" s="191"/>
    </row>
    <row r="676">
      <c r="A676" s="191"/>
      <c r="B676" s="191"/>
      <c r="C676" s="191"/>
      <c r="D676" s="191"/>
      <c r="E676" s="191"/>
      <c r="F676" s="191"/>
      <c r="G676" s="2048"/>
      <c r="H676" s="2048"/>
      <c r="I676" s="2048"/>
      <c r="J676" s="2048"/>
      <c r="K676" s="2048"/>
      <c r="L676" s="2103"/>
      <c r="M676" s="2048"/>
      <c r="N676" s="2048"/>
      <c r="O676" s="2048"/>
      <c r="P676" s="191"/>
      <c r="Q676" s="191"/>
      <c r="R676" s="191"/>
      <c r="S676" s="191"/>
      <c r="T676" s="191"/>
      <c r="U676" s="191"/>
      <c r="V676" s="191"/>
      <c r="W676" s="191"/>
    </row>
    <row r="677">
      <c r="A677" s="191"/>
      <c r="B677" s="191"/>
      <c r="C677" s="191"/>
      <c r="D677" s="191"/>
      <c r="E677" s="191"/>
      <c r="F677" s="191"/>
      <c r="G677" s="2048"/>
      <c r="H677" s="2048"/>
      <c r="I677" s="2048"/>
      <c r="J677" s="2048"/>
      <c r="K677" s="2048"/>
      <c r="L677" s="2103"/>
      <c r="M677" s="2048"/>
      <c r="N677" s="2048"/>
      <c r="O677" s="2048"/>
      <c r="P677" s="191"/>
      <c r="Q677" s="191"/>
      <c r="R677" s="191"/>
      <c r="S677" s="191"/>
      <c r="T677" s="191"/>
      <c r="U677" s="191"/>
      <c r="V677" s="191"/>
      <c r="W677" s="191"/>
    </row>
    <row r="678">
      <c r="A678" s="191"/>
      <c r="B678" s="191"/>
      <c r="C678" s="191"/>
      <c r="D678" s="191"/>
      <c r="E678" s="191"/>
      <c r="F678" s="191"/>
      <c r="G678" s="2048"/>
      <c r="H678" s="2048"/>
      <c r="I678" s="2048"/>
      <c r="J678" s="2048"/>
      <c r="K678" s="2048"/>
      <c r="L678" s="2103"/>
      <c r="M678" s="2048"/>
      <c r="N678" s="2048"/>
      <c r="O678" s="2048"/>
      <c r="P678" s="191"/>
      <c r="Q678" s="191"/>
      <c r="R678" s="191"/>
      <c r="S678" s="191"/>
      <c r="T678" s="191"/>
      <c r="U678" s="191"/>
      <c r="V678" s="191"/>
      <c r="W678" s="191"/>
    </row>
    <row r="679">
      <c r="A679" s="191"/>
      <c r="B679" s="191"/>
      <c r="C679" s="191"/>
      <c r="D679" s="191"/>
      <c r="E679" s="191"/>
      <c r="F679" s="191"/>
      <c r="G679" s="2048"/>
      <c r="H679" s="2048"/>
      <c r="I679" s="2048"/>
      <c r="J679" s="2048"/>
      <c r="K679" s="2048"/>
      <c r="L679" s="2103"/>
      <c r="M679" s="2048"/>
      <c r="N679" s="2048"/>
      <c r="O679" s="2048"/>
      <c r="P679" s="191"/>
      <c r="Q679" s="191"/>
      <c r="R679" s="191"/>
      <c r="S679" s="191"/>
      <c r="T679" s="191"/>
      <c r="U679" s="191"/>
      <c r="V679" s="191"/>
      <c r="W679" s="191"/>
    </row>
    <row r="680">
      <c r="A680" s="191"/>
      <c r="B680" s="191"/>
      <c r="C680" s="191"/>
      <c r="D680" s="191"/>
      <c r="E680" s="191"/>
      <c r="F680" s="191"/>
      <c r="G680" s="2048"/>
      <c r="H680" s="2048"/>
      <c r="I680" s="2048"/>
      <c r="J680" s="2048"/>
      <c r="K680" s="2048"/>
      <c r="L680" s="2103"/>
      <c r="M680" s="2048"/>
      <c r="N680" s="2048"/>
      <c r="O680" s="2048"/>
      <c r="P680" s="191"/>
      <c r="Q680" s="191"/>
      <c r="R680" s="191"/>
      <c r="S680" s="191"/>
      <c r="T680" s="191"/>
      <c r="U680" s="191"/>
      <c r="V680" s="191"/>
      <c r="W680" s="191"/>
    </row>
    <row r="681">
      <c r="A681" s="191"/>
      <c r="B681" s="191"/>
      <c r="C681" s="191"/>
      <c r="D681" s="191"/>
      <c r="E681" s="191"/>
      <c r="F681" s="191"/>
      <c r="G681" s="2048"/>
      <c r="H681" s="2048"/>
      <c r="I681" s="2048"/>
      <c r="J681" s="2048"/>
      <c r="K681" s="2048"/>
      <c r="L681" s="2103"/>
      <c r="M681" s="2048"/>
      <c r="N681" s="2048"/>
      <c r="O681" s="2048"/>
      <c r="P681" s="191"/>
      <c r="Q681" s="191"/>
      <c r="R681" s="191"/>
      <c r="S681" s="191"/>
      <c r="T681" s="191"/>
      <c r="U681" s="191"/>
      <c r="V681" s="191"/>
      <c r="W681" s="191"/>
    </row>
    <row r="682">
      <c r="A682" s="191"/>
      <c r="B682" s="191"/>
      <c r="C682" s="191"/>
      <c r="D682" s="191"/>
      <c r="E682" s="191"/>
      <c r="F682" s="191"/>
      <c r="G682" s="2048"/>
      <c r="H682" s="2048"/>
      <c r="I682" s="2048"/>
      <c r="J682" s="2048"/>
      <c r="K682" s="2048"/>
      <c r="L682" s="2103"/>
      <c r="M682" s="2048"/>
      <c r="N682" s="2048"/>
      <c r="O682" s="2048"/>
      <c r="P682" s="191"/>
      <c r="Q682" s="191"/>
      <c r="R682" s="191"/>
      <c r="S682" s="191"/>
      <c r="T682" s="191"/>
      <c r="U682" s="191"/>
      <c r="V682" s="191"/>
      <c r="W682" s="191"/>
    </row>
    <row r="683">
      <c r="A683" s="191"/>
      <c r="B683" s="191"/>
      <c r="C683" s="191"/>
      <c r="D683" s="191"/>
      <c r="E683" s="191"/>
      <c r="F683" s="191"/>
      <c r="G683" s="2048"/>
      <c r="H683" s="2048"/>
      <c r="I683" s="2048"/>
      <c r="J683" s="2048"/>
      <c r="K683" s="2048"/>
      <c r="L683" s="2103"/>
      <c r="M683" s="2048"/>
      <c r="N683" s="2048"/>
      <c r="O683" s="2048"/>
      <c r="P683" s="191"/>
      <c r="Q683" s="191"/>
      <c r="R683" s="191"/>
      <c r="S683" s="191"/>
      <c r="T683" s="191"/>
      <c r="U683" s="191"/>
      <c r="V683" s="191"/>
      <c r="W683" s="191"/>
    </row>
    <row r="684">
      <c r="A684" s="191"/>
      <c r="B684" s="191"/>
      <c r="C684" s="191"/>
      <c r="D684" s="191"/>
      <c r="E684" s="191"/>
      <c r="F684" s="191"/>
      <c r="G684" s="2048"/>
      <c r="H684" s="2048"/>
      <c r="I684" s="2048"/>
      <c r="J684" s="2048"/>
      <c r="K684" s="2048"/>
      <c r="L684" s="2103"/>
      <c r="M684" s="2048"/>
      <c r="N684" s="2048"/>
      <c r="O684" s="2048"/>
      <c r="P684" s="191"/>
      <c r="Q684" s="191"/>
      <c r="R684" s="191"/>
      <c r="S684" s="191"/>
      <c r="T684" s="191"/>
      <c r="U684" s="191"/>
      <c r="V684" s="191"/>
      <c r="W684" s="191"/>
    </row>
    <row r="685">
      <c r="A685" s="191"/>
      <c r="B685" s="191"/>
      <c r="C685" s="191"/>
      <c r="D685" s="191"/>
      <c r="E685" s="191"/>
      <c r="F685" s="191"/>
      <c r="G685" s="2048"/>
      <c r="H685" s="2048"/>
      <c r="I685" s="2048"/>
      <c r="J685" s="2048"/>
      <c r="K685" s="2048"/>
      <c r="L685" s="2103"/>
      <c r="M685" s="2048"/>
      <c r="N685" s="2048"/>
      <c r="O685" s="2048"/>
      <c r="P685" s="191"/>
      <c r="Q685" s="191"/>
      <c r="R685" s="191"/>
      <c r="S685" s="191"/>
      <c r="T685" s="191"/>
      <c r="U685" s="191"/>
      <c r="V685" s="191"/>
      <c r="W685" s="191"/>
    </row>
    <row r="686">
      <c r="A686" s="191"/>
      <c r="B686" s="191"/>
      <c r="C686" s="191"/>
      <c r="D686" s="191"/>
      <c r="E686" s="191"/>
      <c r="F686" s="191"/>
      <c r="G686" s="2048"/>
      <c r="H686" s="2048"/>
      <c r="I686" s="2048"/>
      <c r="J686" s="2048"/>
      <c r="K686" s="2048"/>
      <c r="L686" s="2103"/>
      <c r="M686" s="2048"/>
      <c r="N686" s="2048"/>
      <c r="O686" s="2048"/>
      <c r="P686" s="191"/>
      <c r="Q686" s="191"/>
      <c r="R686" s="191"/>
      <c r="S686" s="191"/>
      <c r="T686" s="191"/>
      <c r="U686" s="191"/>
      <c r="V686" s="191"/>
      <c r="W686" s="191"/>
    </row>
    <row r="687">
      <c r="A687" s="191"/>
      <c r="B687" s="191"/>
      <c r="C687" s="191"/>
      <c r="D687" s="191"/>
      <c r="E687" s="191"/>
      <c r="F687" s="191"/>
      <c r="G687" s="2048"/>
      <c r="H687" s="2048"/>
      <c r="I687" s="2048"/>
      <c r="J687" s="2048"/>
      <c r="K687" s="2048"/>
      <c r="L687" s="2103"/>
      <c r="M687" s="2048"/>
      <c r="N687" s="2048"/>
      <c r="O687" s="2048"/>
      <c r="P687" s="191"/>
      <c r="Q687" s="191"/>
      <c r="R687" s="191"/>
      <c r="S687" s="191"/>
      <c r="T687" s="191"/>
      <c r="U687" s="191"/>
      <c r="V687" s="191"/>
      <c r="W687" s="191"/>
    </row>
    <row r="688">
      <c r="A688" s="191"/>
      <c r="B688" s="191"/>
      <c r="C688" s="191"/>
      <c r="D688" s="191"/>
      <c r="E688" s="191"/>
      <c r="F688" s="191"/>
      <c r="G688" s="2048"/>
      <c r="H688" s="2048"/>
      <c r="I688" s="2048"/>
      <c r="J688" s="2048"/>
      <c r="K688" s="2048"/>
      <c r="L688" s="2103"/>
      <c r="M688" s="2048"/>
      <c r="N688" s="2048"/>
      <c r="O688" s="2048"/>
      <c r="P688" s="191"/>
      <c r="Q688" s="191"/>
      <c r="R688" s="191"/>
      <c r="S688" s="191"/>
      <c r="T688" s="191"/>
      <c r="U688" s="191"/>
      <c r="V688" s="191"/>
      <c r="W688" s="191"/>
    </row>
    <row r="689">
      <c r="A689" s="191"/>
      <c r="B689" s="191"/>
      <c r="C689" s="191"/>
      <c r="D689" s="191"/>
      <c r="E689" s="191"/>
      <c r="F689" s="191"/>
      <c r="G689" s="2048"/>
      <c r="H689" s="2048"/>
      <c r="I689" s="2048"/>
      <c r="J689" s="2048"/>
      <c r="K689" s="2048"/>
      <c r="L689" s="2103"/>
      <c r="M689" s="2048"/>
      <c r="N689" s="2048"/>
      <c r="O689" s="2048"/>
      <c r="P689" s="191"/>
      <c r="Q689" s="191"/>
      <c r="R689" s="191"/>
      <c r="S689" s="191"/>
      <c r="T689" s="191"/>
      <c r="U689" s="191"/>
      <c r="V689" s="191"/>
      <c r="W689" s="191"/>
    </row>
    <row r="690">
      <c r="A690" s="191"/>
      <c r="B690" s="191"/>
      <c r="C690" s="191"/>
      <c r="D690" s="191"/>
      <c r="E690" s="191"/>
      <c r="F690" s="191"/>
      <c r="G690" s="2048"/>
      <c r="H690" s="2048"/>
      <c r="I690" s="2048"/>
      <c r="J690" s="2048"/>
      <c r="K690" s="2048"/>
      <c r="L690" s="2103"/>
      <c r="M690" s="2048"/>
      <c r="N690" s="2048"/>
      <c r="O690" s="2048"/>
      <c r="P690" s="191"/>
      <c r="Q690" s="191"/>
      <c r="R690" s="191"/>
      <c r="S690" s="191"/>
      <c r="T690" s="191"/>
      <c r="U690" s="191"/>
      <c r="V690" s="191"/>
      <c r="W690" s="191"/>
    </row>
    <row r="691">
      <c r="A691" s="191"/>
      <c r="B691" s="191"/>
      <c r="C691" s="191"/>
      <c r="D691" s="191"/>
      <c r="E691" s="191"/>
      <c r="F691" s="191"/>
      <c r="G691" s="2048"/>
      <c r="H691" s="2048"/>
      <c r="I691" s="2048"/>
      <c r="J691" s="2048"/>
      <c r="K691" s="2048"/>
      <c r="L691" s="2103"/>
      <c r="M691" s="2048"/>
      <c r="N691" s="2048"/>
      <c r="O691" s="2048"/>
      <c r="P691" s="191"/>
      <c r="Q691" s="191"/>
      <c r="R691" s="191"/>
      <c r="S691" s="191"/>
      <c r="T691" s="191"/>
      <c r="U691" s="191"/>
      <c r="V691" s="191"/>
      <c r="W691" s="191"/>
    </row>
    <row r="692">
      <c r="A692" s="191"/>
      <c r="B692" s="191"/>
      <c r="C692" s="191"/>
      <c r="D692" s="191"/>
      <c r="E692" s="191"/>
      <c r="F692" s="191"/>
      <c r="G692" s="2048"/>
      <c r="H692" s="2048"/>
      <c r="I692" s="2048"/>
      <c r="J692" s="2048"/>
      <c r="K692" s="2048"/>
      <c r="L692" s="2103"/>
      <c r="M692" s="2048"/>
      <c r="N692" s="2048"/>
      <c r="O692" s="2048"/>
      <c r="P692" s="191"/>
      <c r="Q692" s="191"/>
      <c r="R692" s="191"/>
      <c r="S692" s="191"/>
      <c r="T692" s="191"/>
      <c r="U692" s="191"/>
      <c r="V692" s="191"/>
      <c r="W692" s="191"/>
    </row>
    <row r="693">
      <c r="A693" s="191"/>
      <c r="B693" s="191"/>
      <c r="C693" s="191"/>
      <c r="D693" s="191"/>
      <c r="E693" s="191"/>
      <c r="F693" s="191"/>
      <c r="G693" s="2048"/>
      <c r="H693" s="2048"/>
      <c r="I693" s="2048"/>
      <c r="J693" s="2048"/>
      <c r="K693" s="2048"/>
      <c r="L693" s="2103"/>
      <c r="M693" s="2048"/>
      <c r="N693" s="2048"/>
      <c r="O693" s="2048"/>
      <c r="P693" s="191"/>
      <c r="Q693" s="191"/>
      <c r="R693" s="191"/>
      <c r="S693" s="191"/>
      <c r="T693" s="191"/>
      <c r="U693" s="191"/>
      <c r="V693" s="191"/>
      <c r="W693" s="191"/>
    </row>
    <row r="694">
      <c r="A694" s="191"/>
      <c r="B694" s="191"/>
      <c r="C694" s="191"/>
      <c r="D694" s="191"/>
      <c r="E694" s="191"/>
      <c r="F694" s="191"/>
      <c r="G694" s="2048"/>
      <c r="H694" s="2048"/>
      <c r="I694" s="2048"/>
      <c r="J694" s="2048"/>
      <c r="K694" s="2048"/>
      <c r="L694" s="2103"/>
      <c r="M694" s="2048"/>
      <c r="N694" s="2048"/>
      <c r="O694" s="2048"/>
      <c r="P694" s="191"/>
      <c r="Q694" s="191"/>
      <c r="R694" s="191"/>
      <c r="S694" s="191"/>
      <c r="T694" s="191"/>
      <c r="U694" s="191"/>
      <c r="V694" s="191"/>
      <c r="W694" s="191"/>
    </row>
    <row r="695">
      <c r="A695" s="191"/>
      <c r="B695" s="191"/>
      <c r="C695" s="191"/>
      <c r="D695" s="191"/>
      <c r="E695" s="191"/>
      <c r="F695" s="191"/>
      <c r="G695" s="2048"/>
      <c r="H695" s="2048"/>
      <c r="I695" s="2048"/>
      <c r="J695" s="2048"/>
      <c r="K695" s="2048"/>
      <c r="L695" s="2103"/>
      <c r="M695" s="2048"/>
      <c r="N695" s="2048"/>
      <c r="O695" s="2048"/>
      <c r="P695" s="191"/>
      <c r="Q695" s="191"/>
      <c r="R695" s="191"/>
      <c r="S695" s="191"/>
      <c r="T695" s="191"/>
      <c r="U695" s="191"/>
      <c r="V695" s="191"/>
      <c r="W695" s="191"/>
    </row>
    <row r="696">
      <c r="A696" s="191"/>
      <c r="B696" s="191"/>
      <c r="C696" s="191"/>
      <c r="D696" s="191"/>
      <c r="E696" s="191"/>
      <c r="F696" s="191"/>
      <c r="G696" s="2048"/>
      <c r="H696" s="2048"/>
      <c r="I696" s="2048"/>
      <c r="J696" s="2048"/>
      <c r="K696" s="2048"/>
      <c r="L696" s="2103"/>
      <c r="M696" s="2048"/>
      <c r="N696" s="2048"/>
      <c r="O696" s="2048"/>
      <c r="P696" s="191"/>
      <c r="Q696" s="191"/>
      <c r="R696" s="191"/>
      <c r="S696" s="191"/>
      <c r="T696" s="191"/>
      <c r="U696" s="191"/>
      <c r="V696" s="191"/>
      <c r="W696" s="191"/>
    </row>
    <row r="697">
      <c r="A697" s="191"/>
      <c r="B697" s="191"/>
      <c r="C697" s="191"/>
      <c r="D697" s="191"/>
      <c r="E697" s="191"/>
      <c r="F697" s="191"/>
      <c r="G697" s="2048"/>
      <c r="H697" s="2048"/>
      <c r="I697" s="2048"/>
      <c r="J697" s="2048"/>
      <c r="K697" s="2048"/>
      <c r="L697" s="2103"/>
      <c r="M697" s="2048"/>
      <c r="N697" s="2048"/>
      <c r="O697" s="2048"/>
      <c r="P697" s="191"/>
      <c r="Q697" s="191"/>
      <c r="R697" s="191"/>
      <c r="S697" s="191"/>
      <c r="T697" s="191"/>
      <c r="U697" s="191"/>
      <c r="V697" s="191"/>
      <c r="W697" s="191"/>
    </row>
    <row r="698">
      <c r="A698" s="191"/>
      <c r="B698" s="191"/>
      <c r="C698" s="191"/>
      <c r="D698" s="191"/>
      <c r="E698" s="191"/>
      <c r="F698" s="191"/>
      <c r="G698" s="2048"/>
      <c r="H698" s="2048"/>
      <c r="I698" s="2048"/>
      <c r="J698" s="2048"/>
      <c r="K698" s="2048"/>
      <c r="L698" s="2103"/>
      <c r="M698" s="2048"/>
      <c r="N698" s="2048"/>
      <c r="O698" s="2048"/>
      <c r="P698" s="191"/>
      <c r="Q698" s="191"/>
      <c r="R698" s="191"/>
      <c r="S698" s="191"/>
      <c r="T698" s="191"/>
      <c r="U698" s="191"/>
      <c r="V698" s="191"/>
      <c r="W698" s="191"/>
    </row>
    <row r="699">
      <c r="A699" s="191"/>
      <c r="B699" s="191"/>
      <c r="C699" s="191"/>
      <c r="D699" s="191"/>
      <c r="E699" s="191"/>
      <c r="F699" s="191"/>
      <c r="G699" s="2048"/>
      <c r="H699" s="2048"/>
      <c r="I699" s="2048"/>
      <c r="J699" s="2048"/>
      <c r="K699" s="2048"/>
      <c r="L699" s="2103"/>
      <c r="M699" s="2048"/>
      <c r="N699" s="2048"/>
      <c r="O699" s="2048"/>
      <c r="P699" s="191"/>
      <c r="Q699" s="191"/>
      <c r="R699" s="191"/>
      <c r="S699" s="191"/>
      <c r="T699" s="191"/>
      <c r="U699" s="191"/>
      <c r="V699" s="191"/>
      <c r="W699" s="191"/>
    </row>
    <row r="700">
      <c r="A700" s="191"/>
      <c r="B700" s="191"/>
      <c r="C700" s="191"/>
      <c r="D700" s="191"/>
      <c r="E700" s="191"/>
      <c r="F700" s="191"/>
      <c r="G700" s="2048"/>
      <c r="H700" s="2048"/>
      <c r="I700" s="2048"/>
      <c r="J700" s="2048"/>
      <c r="K700" s="2048"/>
      <c r="L700" s="2103"/>
      <c r="M700" s="2048"/>
      <c r="N700" s="2048"/>
      <c r="O700" s="2048"/>
      <c r="P700" s="191"/>
      <c r="Q700" s="191"/>
      <c r="R700" s="191"/>
      <c r="S700" s="191"/>
      <c r="T700" s="191"/>
      <c r="U700" s="191"/>
      <c r="V700" s="191"/>
      <c r="W700" s="191"/>
    </row>
    <row r="701">
      <c r="A701" s="191"/>
      <c r="B701" s="191"/>
      <c r="C701" s="191"/>
      <c r="D701" s="191"/>
      <c r="E701" s="191"/>
      <c r="F701" s="191"/>
      <c r="G701" s="2048"/>
      <c r="H701" s="2048"/>
      <c r="I701" s="2048"/>
      <c r="J701" s="2048"/>
      <c r="K701" s="2048"/>
      <c r="L701" s="2103"/>
      <c r="M701" s="2048"/>
      <c r="N701" s="2048"/>
      <c r="O701" s="2048"/>
      <c r="P701" s="191"/>
      <c r="Q701" s="191"/>
      <c r="R701" s="191"/>
      <c r="S701" s="191"/>
      <c r="T701" s="191"/>
      <c r="U701" s="191"/>
      <c r="V701" s="191"/>
      <c r="W701" s="191"/>
    </row>
    <row r="702">
      <c r="A702" s="191"/>
      <c r="B702" s="191"/>
      <c r="C702" s="191"/>
      <c r="D702" s="191"/>
      <c r="E702" s="191"/>
      <c r="F702" s="191"/>
      <c r="G702" s="2048"/>
      <c r="H702" s="2048"/>
      <c r="I702" s="2048"/>
      <c r="J702" s="2048"/>
      <c r="K702" s="2048"/>
      <c r="L702" s="2103"/>
      <c r="M702" s="2048"/>
      <c r="N702" s="2048"/>
      <c r="O702" s="2048"/>
      <c r="P702" s="191"/>
      <c r="Q702" s="191"/>
      <c r="R702" s="191"/>
      <c r="S702" s="191"/>
      <c r="T702" s="191"/>
      <c r="U702" s="191"/>
      <c r="V702" s="191"/>
      <c r="W702" s="191"/>
    </row>
    <row r="703">
      <c r="A703" s="191"/>
      <c r="B703" s="191"/>
      <c r="C703" s="191"/>
      <c r="D703" s="191"/>
      <c r="E703" s="191"/>
      <c r="F703" s="191"/>
      <c r="G703" s="2048"/>
      <c r="H703" s="2048"/>
      <c r="I703" s="2048"/>
      <c r="J703" s="2048"/>
      <c r="K703" s="2048"/>
      <c r="L703" s="2103"/>
      <c r="M703" s="2048"/>
      <c r="N703" s="2048"/>
      <c r="O703" s="2048"/>
      <c r="P703" s="191"/>
      <c r="Q703" s="191"/>
      <c r="R703" s="191"/>
      <c r="S703" s="191"/>
      <c r="T703" s="191"/>
      <c r="U703" s="191"/>
      <c r="V703" s="191"/>
      <c r="W703" s="191"/>
    </row>
    <row r="704">
      <c r="A704" s="191"/>
      <c r="B704" s="191"/>
      <c r="C704" s="191"/>
      <c r="D704" s="191"/>
      <c r="E704" s="191"/>
      <c r="F704" s="191"/>
      <c r="G704" s="2048"/>
      <c r="H704" s="2048"/>
      <c r="I704" s="2048"/>
      <c r="J704" s="2048"/>
      <c r="K704" s="2048"/>
      <c r="L704" s="2103"/>
      <c r="M704" s="2048"/>
      <c r="N704" s="2048"/>
      <c r="O704" s="2048"/>
      <c r="P704" s="191"/>
      <c r="Q704" s="191"/>
      <c r="R704" s="191"/>
      <c r="S704" s="191"/>
      <c r="T704" s="191"/>
      <c r="U704" s="191"/>
      <c r="V704" s="191"/>
      <c r="W704" s="191"/>
    </row>
    <row r="705">
      <c r="A705" s="191"/>
      <c r="B705" s="191"/>
      <c r="C705" s="191"/>
      <c r="D705" s="191"/>
      <c r="E705" s="191"/>
      <c r="F705" s="191"/>
      <c r="G705" s="2048"/>
      <c r="H705" s="2048"/>
      <c r="I705" s="2048"/>
      <c r="J705" s="2048"/>
      <c r="K705" s="2048"/>
      <c r="L705" s="2103"/>
      <c r="M705" s="2048"/>
      <c r="N705" s="2048"/>
      <c r="O705" s="2048"/>
      <c r="P705" s="191"/>
      <c r="Q705" s="191"/>
      <c r="R705" s="191"/>
      <c r="S705" s="191"/>
      <c r="T705" s="191"/>
      <c r="U705" s="191"/>
      <c r="V705" s="191"/>
      <c r="W705" s="191"/>
    </row>
    <row r="706">
      <c r="A706" s="191"/>
      <c r="B706" s="191"/>
      <c r="C706" s="191"/>
      <c r="D706" s="191"/>
      <c r="E706" s="191"/>
      <c r="F706" s="191"/>
      <c r="G706" s="2048"/>
      <c r="H706" s="2048"/>
      <c r="I706" s="2048"/>
      <c r="J706" s="2048"/>
      <c r="K706" s="2048"/>
      <c r="L706" s="2103"/>
      <c r="M706" s="2048"/>
      <c r="N706" s="2048"/>
      <c r="O706" s="2048"/>
      <c r="P706" s="191"/>
      <c r="Q706" s="191"/>
      <c r="R706" s="191"/>
      <c r="S706" s="191"/>
      <c r="T706" s="191"/>
      <c r="U706" s="191"/>
      <c r="V706" s="191"/>
      <c r="W706" s="191"/>
    </row>
    <row r="707">
      <c r="A707" s="191"/>
      <c r="B707" s="191"/>
      <c r="C707" s="191"/>
      <c r="D707" s="191"/>
      <c r="E707" s="191"/>
      <c r="F707" s="191"/>
      <c r="G707" s="2048"/>
      <c r="H707" s="2048"/>
      <c r="I707" s="2048"/>
      <c r="J707" s="2048"/>
      <c r="K707" s="2048"/>
      <c r="L707" s="2103"/>
      <c r="M707" s="2048"/>
      <c r="N707" s="2048"/>
      <c r="O707" s="2048"/>
      <c r="P707" s="191"/>
      <c r="Q707" s="191"/>
      <c r="R707" s="191"/>
      <c r="S707" s="191"/>
      <c r="T707" s="191"/>
      <c r="U707" s="191"/>
      <c r="V707" s="191"/>
      <c r="W707" s="191"/>
    </row>
    <row r="708">
      <c r="A708" s="191"/>
      <c r="B708" s="191"/>
      <c r="C708" s="191"/>
      <c r="D708" s="191"/>
      <c r="E708" s="191"/>
      <c r="F708" s="191"/>
      <c r="G708" s="2048"/>
      <c r="H708" s="2048"/>
      <c r="I708" s="2048"/>
      <c r="J708" s="2048"/>
      <c r="K708" s="2048"/>
      <c r="L708" s="2103"/>
      <c r="M708" s="2048"/>
      <c r="N708" s="2048"/>
      <c r="O708" s="2048"/>
      <c r="P708" s="191"/>
      <c r="Q708" s="191"/>
      <c r="R708" s="191"/>
      <c r="S708" s="191"/>
      <c r="T708" s="191"/>
      <c r="U708" s="191"/>
      <c r="V708" s="191"/>
      <c r="W708" s="191"/>
    </row>
    <row r="709">
      <c r="A709" s="191"/>
      <c r="B709" s="191"/>
      <c r="C709" s="191"/>
      <c r="D709" s="191"/>
      <c r="E709" s="191"/>
      <c r="F709" s="191"/>
      <c r="G709" s="2048"/>
      <c r="H709" s="2048"/>
      <c r="I709" s="2048"/>
      <c r="J709" s="2048"/>
      <c r="K709" s="2048"/>
      <c r="L709" s="2103"/>
      <c r="M709" s="2048"/>
      <c r="N709" s="2048"/>
      <c r="O709" s="2048"/>
      <c r="P709" s="191"/>
      <c r="Q709" s="191"/>
      <c r="R709" s="191"/>
      <c r="S709" s="191"/>
      <c r="T709" s="191"/>
      <c r="U709" s="191"/>
      <c r="V709" s="191"/>
      <c r="W709" s="191"/>
    </row>
    <row r="710">
      <c r="A710" s="191"/>
      <c r="B710" s="191"/>
      <c r="C710" s="191"/>
      <c r="D710" s="191"/>
      <c r="E710" s="191"/>
      <c r="F710" s="191"/>
      <c r="G710" s="2048"/>
      <c r="H710" s="2048"/>
      <c r="I710" s="2048"/>
      <c r="J710" s="2048"/>
      <c r="K710" s="2048"/>
      <c r="L710" s="2103"/>
      <c r="M710" s="2048"/>
      <c r="N710" s="2048"/>
      <c r="O710" s="2048"/>
      <c r="P710" s="191"/>
      <c r="Q710" s="191"/>
      <c r="R710" s="191"/>
      <c r="S710" s="191"/>
      <c r="T710" s="191"/>
      <c r="U710" s="191"/>
      <c r="V710" s="191"/>
      <c r="W710" s="191"/>
    </row>
    <row r="711">
      <c r="A711" s="191"/>
      <c r="B711" s="191"/>
      <c r="C711" s="191"/>
      <c r="D711" s="191"/>
      <c r="E711" s="191"/>
      <c r="F711" s="191"/>
      <c r="G711" s="2048"/>
      <c r="H711" s="2048"/>
      <c r="I711" s="2048"/>
      <c r="J711" s="2048"/>
      <c r="K711" s="2048"/>
      <c r="L711" s="2103"/>
      <c r="M711" s="2048"/>
      <c r="N711" s="2048"/>
      <c r="O711" s="2048"/>
      <c r="P711" s="191"/>
      <c r="Q711" s="191"/>
      <c r="R711" s="191"/>
      <c r="S711" s="191"/>
      <c r="T711" s="191"/>
      <c r="U711" s="191"/>
      <c r="V711" s="191"/>
      <c r="W711" s="191"/>
    </row>
    <row r="712">
      <c r="A712" s="191"/>
      <c r="B712" s="191"/>
      <c r="C712" s="191"/>
      <c r="D712" s="191"/>
      <c r="E712" s="191"/>
      <c r="F712" s="191"/>
      <c r="G712" s="2048"/>
      <c r="H712" s="2048"/>
      <c r="I712" s="2048"/>
      <c r="J712" s="2048"/>
      <c r="K712" s="2048"/>
      <c r="L712" s="2103"/>
      <c r="M712" s="2048"/>
      <c r="N712" s="2048"/>
      <c r="O712" s="2048"/>
      <c r="P712" s="191"/>
      <c r="Q712" s="191"/>
      <c r="R712" s="191"/>
      <c r="S712" s="191"/>
      <c r="T712" s="191"/>
      <c r="U712" s="191"/>
      <c r="V712" s="191"/>
      <c r="W712" s="191"/>
    </row>
    <row r="713">
      <c r="A713" s="191"/>
      <c r="B713" s="191"/>
      <c r="C713" s="191"/>
      <c r="D713" s="191"/>
      <c r="E713" s="191"/>
      <c r="F713" s="191"/>
      <c r="G713" s="2048"/>
      <c r="H713" s="2048"/>
      <c r="I713" s="2048"/>
      <c r="J713" s="2048"/>
      <c r="K713" s="2048"/>
      <c r="L713" s="2103"/>
      <c r="M713" s="2048"/>
      <c r="N713" s="2048"/>
      <c r="O713" s="2048"/>
      <c r="P713" s="191"/>
      <c r="Q713" s="191"/>
      <c r="R713" s="191"/>
      <c r="S713" s="191"/>
      <c r="T713" s="191"/>
      <c r="U713" s="191"/>
      <c r="V713" s="191"/>
      <c r="W713" s="191"/>
    </row>
    <row r="714">
      <c r="A714" s="191"/>
      <c r="B714" s="191"/>
      <c r="C714" s="191"/>
      <c r="D714" s="191"/>
      <c r="E714" s="191"/>
      <c r="F714" s="191"/>
      <c r="G714" s="2048"/>
      <c r="H714" s="2048"/>
      <c r="I714" s="2048"/>
      <c r="J714" s="2048"/>
      <c r="K714" s="2048"/>
      <c r="L714" s="2103"/>
      <c r="M714" s="2048"/>
      <c r="N714" s="2048"/>
      <c r="O714" s="2048"/>
      <c r="P714" s="191"/>
      <c r="Q714" s="191"/>
      <c r="R714" s="191"/>
      <c r="S714" s="191"/>
      <c r="T714" s="191"/>
      <c r="U714" s="191"/>
      <c r="V714" s="191"/>
      <c r="W714" s="191"/>
    </row>
    <row r="715">
      <c r="A715" s="191"/>
      <c r="B715" s="191"/>
      <c r="C715" s="191"/>
      <c r="D715" s="191"/>
      <c r="E715" s="191"/>
      <c r="F715" s="191"/>
      <c r="G715" s="2048"/>
      <c r="H715" s="2048"/>
      <c r="I715" s="2048"/>
      <c r="J715" s="2048"/>
      <c r="K715" s="2048"/>
      <c r="L715" s="2103"/>
      <c r="M715" s="2048"/>
      <c r="N715" s="2048"/>
      <c r="O715" s="2048"/>
      <c r="P715" s="191"/>
      <c r="Q715" s="191"/>
      <c r="R715" s="191"/>
      <c r="S715" s="191"/>
      <c r="T715" s="191"/>
      <c r="U715" s="191"/>
      <c r="V715" s="191"/>
      <c r="W715" s="191"/>
    </row>
    <row r="716">
      <c r="A716" s="191"/>
      <c r="B716" s="191"/>
      <c r="C716" s="191"/>
      <c r="D716" s="191"/>
      <c r="E716" s="191"/>
      <c r="F716" s="191"/>
      <c r="G716" s="2048"/>
      <c r="H716" s="2048"/>
      <c r="I716" s="2048"/>
      <c r="J716" s="2048"/>
      <c r="K716" s="2048"/>
      <c r="L716" s="2103"/>
      <c r="M716" s="2048"/>
      <c r="N716" s="2048"/>
      <c r="O716" s="2048"/>
      <c r="P716" s="191"/>
      <c r="Q716" s="191"/>
      <c r="R716" s="191"/>
      <c r="S716" s="191"/>
      <c r="T716" s="191"/>
      <c r="U716" s="191"/>
      <c r="V716" s="191"/>
      <c r="W716" s="191"/>
    </row>
    <row r="717">
      <c r="A717" s="191"/>
      <c r="B717" s="191"/>
      <c r="C717" s="191"/>
      <c r="D717" s="191"/>
      <c r="E717" s="191"/>
      <c r="F717" s="191"/>
      <c r="G717" s="2048"/>
      <c r="H717" s="2048"/>
      <c r="I717" s="2048"/>
      <c r="J717" s="2048"/>
      <c r="K717" s="2048"/>
      <c r="L717" s="2103"/>
      <c r="M717" s="2048"/>
      <c r="N717" s="2048"/>
      <c r="O717" s="2048"/>
      <c r="P717" s="191"/>
      <c r="Q717" s="191"/>
      <c r="R717" s="191"/>
      <c r="S717" s="191"/>
      <c r="T717" s="191"/>
      <c r="U717" s="191"/>
      <c r="V717" s="191"/>
      <c r="W717" s="191"/>
    </row>
    <row r="718">
      <c r="A718" s="191"/>
      <c r="B718" s="191"/>
      <c r="C718" s="191"/>
      <c r="D718" s="191"/>
      <c r="E718" s="191"/>
      <c r="F718" s="191"/>
      <c r="G718" s="2048"/>
      <c r="H718" s="2048"/>
      <c r="I718" s="2048"/>
      <c r="J718" s="2048"/>
      <c r="K718" s="2048"/>
      <c r="L718" s="2103"/>
      <c r="M718" s="2048"/>
      <c r="N718" s="2048"/>
      <c r="O718" s="2048"/>
      <c r="P718" s="191"/>
      <c r="Q718" s="191"/>
      <c r="R718" s="191"/>
      <c r="S718" s="191"/>
      <c r="T718" s="191"/>
      <c r="U718" s="191"/>
      <c r="V718" s="191"/>
      <c r="W718" s="191"/>
    </row>
    <row r="719">
      <c r="A719" s="191"/>
      <c r="B719" s="191"/>
      <c r="C719" s="191"/>
      <c r="D719" s="191"/>
      <c r="E719" s="191"/>
      <c r="F719" s="191"/>
      <c r="G719" s="2048"/>
      <c r="H719" s="2048"/>
      <c r="I719" s="2048"/>
      <c r="J719" s="2048"/>
      <c r="K719" s="2048"/>
      <c r="L719" s="2103"/>
      <c r="M719" s="2048"/>
      <c r="N719" s="2048"/>
      <c r="O719" s="2048"/>
      <c r="P719" s="191"/>
      <c r="Q719" s="191"/>
      <c r="R719" s="191"/>
      <c r="S719" s="191"/>
      <c r="T719" s="191"/>
      <c r="U719" s="191"/>
      <c r="V719" s="191"/>
      <c r="W719" s="191"/>
    </row>
    <row r="720">
      <c r="A720" s="191"/>
      <c r="B720" s="191"/>
      <c r="C720" s="191"/>
      <c r="D720" s="191"/>
      <c r="E720" s="191"/>
      <c r="F720" s="191"/>
      <c r="G720" s="2048"/>
      <c r="H720" s="2048"/>
      <c r="I720" s="2048"/>
      <c r="J720" s="2048"/>
      <c r="K720" s="2048"/>
      <c r="L720" s="2103"/>
      <c r="M720" s="2048"/>
      <c r="N720" s="2048"/>
      <c r="O720" s="2048"/>
      <c r="P720" s="191"/>
      <c r="Q720" s="191"/>
      <c r="R720" s="191"/>
      <c r="S720" s="191"/>
      <c r="T720" s="191"/>
      <c r="U720" s="191"/>
      <c r="V720" s="191"/>
      <c r="W720" s="191"/>
    </row>
    <row r="721">
      <c r="A721" s="191"/>
      <c r="B721" s="191"/>
      <c r="C721" s="191"/>
      <c r="D721" s="191"/>
      <c r="E721" s="191"/>
      <c r="F721" s="191"/>
      <c r="G721" s="2048"/>
      <c r="H721" s="2048"/>
      <c r="I721" s="2048"/>
      <c r="J721" s="2048"/>
      <c r="K721" s="2048"/>
      <c r="L721" s="2103"/>
      <c r="M721" s="2048"/>
      <c r="N721" s="2048"/>
      <c r="O721" s="2048"/>
      <c r="P721" s="191"/>
      <c r="Q721" s="191"/>
      <c r="R721" s="191"/>
      <c r="S721" s="191"/>
      <c r="T721" s="191"/>
      <c r="U721" s="191"/>
      <c r="V721" s="191"/>
      <c r="W721" s="191"/>
    </row>
    <row r="722">
      <c r="A722" s="191"/>
      <c r="B722" s="191"/>
      <c r="C722" s="191"/>
      <c r="D722" s="191"/>
      <c r="E722" s="191"/>
      <c r="F722" s="191"/>
      <c r="G722" s="2048"/>
      <c r="H722" s="2048"/>
      <c r="I722" s="2048"/>
      <c r="J722" s="2048"/>
      <c r="K722" s="2048"/>
      <c r="L722" s="2103"/>
      <c r="M722" s="2048"/>
      <c r="N722" s="2048"/>
      <c r="O722" s="2048"/>
      <c r="P722" s="191"/>
      <c r="Q722" s="191"/>
      <c r="R722" s="191"/>
      <c r="S722" s="191"/>
      <c r="T722" s="191"/>
      <c r="U722" s="191"/>
      <c r="V722" s="191"/>
      <c r="W722" s="191"/>
    </row>
    <row r="723">
      <c r="A723" s="191"/>
      <c r="B723" s="191"/>
      <c r="C723" s="191"/>
      <c r="D723" s="191"/>
      <c r="E723" s="191"/>
      <c r="F723" s="191"/>
      <c r="G723" s="2048"/>
      <c r="H723" s="2048"/>
      <c r="I723" s="2048"/>
      <c r="J723" s="2048"/>
      <c r="K723" s="2048"/>
      <c r="L723" s="2103"/>
      <c r="M723" s="2048"/>
      <c r="N723" s="2048"/>
      <c r="O723" s="2048"/>
      <c r="P723" s="191"/>
      <c r="Q723" s="191"/>
      <c r="R723" s="191"/>
      <c r="S723" s="191"/>
      <c r="T723" s="191"/>
      <c r="U723" s="191"/>
      <c r="V723" s="191"/>
      <c r="W723" s="191"/>
    </row>
    <row r="724">
      <c r="A724" s="191"/>
      <c r="B724" s="191"/>
      <c r="C724" s="191"/>
      <c r="D724" s="191"/>
      <c r="E724" s="191"/>
      <c r="F724" s="191"/>
      <c r="G724" s="2048"/>
      <c r="H724" s="2048"/>
      <c r="I724" s="2048"/>
      <c r="J724" s="2048"/>
      <c r="K724" s="2048"/>
      <c r="L724" s="2103"/>
      <c r="M724" s="2048"/>
      <c r="N724" s="2048"/>
      <c r="O724" s="2048"/>
      <c r="P724" s="191"/>
      <c r="Q724" s="191"/>
      <c r="R724" s="191"/>
      <c r="S724" s="191"/>
      <c r="T724" s="191"/>
      <c r="U724" s="191"/>
      <c r="V724" s="191"/>
      <c r="W724" s="191"/>
    </row>
    <row r="725">
      <c r="A725" s="191"/>
      <c r="B725" s="191"/>
      <c r="C725" s="191"/>
      <c r="D725" s="191"/>
      <c r="E725" s="191"/>
      <c r="F725" s="191"/>
      <c r="G725" s="2048"/>
      <c r="H725" s="2048"/>
      <c r="I725" s="2048"/>
      <c r="J725" s="2048"/>
      <c r="K725" s="2048"/>
      <c r="L725" s="2103"/>
      <c r="M725" s="2048"/>
      <c r="N725" s="2048"/>
      <c r="O725" s="2048"/>
      <c r="P725" s="191"/>
      <c r="Q725" s="191"/>
      <c r="R725" s="191"/>
      <c r="S725" s="191"/>
      <c r="T725" s="191"/>
      <c r="U725" s="191"/>
      <c r="V725" s="191"/>
      <c r="W725" s="191"/>
    </row>
    <row r="726">
      <c r="A726" s="191"/>
      <c r="B726" s="191"/>
      <c r="C726" s="191"/>
      <c r="D726" s="191"/>
      <c r="E726" s="191"/>
      <c r="F726" s="191"/>
      <c r="G726" s="2048"/>
      <c r="H726" s="2048"/>
      <c r="I726" s="2048"/>
      <c r="J726" s="2048"/>
      <c r="K726" s="2048"/>
      <c r="L726" s="2103"/>
      <c r="M726" s="2048"/>
      <c r="N726" s="2048"/>
      <c r="O726" s="2048"/>
      <c r="P726" s="191"/>
      <c r="Q726" s="191"/>
      <c r="R726" s="191"/>
      <c r="S726" s="191"/>
      <c r="T726" s="191"/>
      <c r="U726" s="191"/>
      <c r="V726" s="191"/>
      <c r="W726" s="191"/>
    </row>
    <row r="727">
      <c r="A727" s="191"/>
      <c r="B727" s="191"/>
      <c r="C727" s="191"/>
      <c r="D727" s="191"/>
      <c r="E727" s="191"/>
      <c r="F727" s="191"/>
      <c r="G727" s="2048"/>
      <c r="H727" s="2048"/>
      <c r="I727" s="2048"/>
      <c r="J727" s="2048"/>
      <c r="K727" s="2048"/>
      <c r="L727" s="2103"/>
      <c r="M727" s="2048"/>
      <c r="N727" s="2048"/>
      <c r="O727" s="2048"/>
      <c r="P727" s="191"/>
      <c r="Q727" s="191"/>
      <c r="R727" s="191"/>
      <c r="S727" s="191"/>
      <c r="T727" s="191"/>
      <c r="U727" s="191"/>
      <c r="V727" s="191"/>
      <c r="W727" s="191"/>
    </row>
    <row r="728">
      <c r="A728" s="191"/>
      <c r="B728" s="191"/>
      <c r="C728" s="191"/>
      <c r="D728" s="191"/>
      <c r="E728" s="191"/>
      <c r="F728" s="191"/>
      <c r="G728" s="2048"/>
      <c r="H728" s="2048"/>
      <c r="I728" s="2048"/>
      <c r="J728" s="2048"/>
      <c r="K728" s="2048"/>
      <c r="L728" s="2103"/>
      <c r="M728" s="2048"/>
      <c r="N728" s="2048"/>
      <c r="O728" s="2048"/>
      <c r="P728" s="191"/>
      <c r="Q728" s="191"/>
      <c r="R728" s="191"/>
      <c r="S728" s="191"/>
      <c r="T728" s="191"/>
      <c r="U728" s="191"/>
      <c r="V728" s="191"/>
      <c r="W728" s="191"/>
    </row>
    <row r="729">
      <c r="A729" s="191"/>
      <c r="B729" s="191"/>
      <c r="C729" s="191"/>
      <c r="D729" s="191"/>
      <c r="E729" s="191"/>
      <c r="F729" s="191"/>
      <c r="G729" s="2048"/>
      <c r="H729" s="2048"/>
      <c r="I729" s="2048"/>
      <c r="J729" s="2048"/>
      <c r="K729" s="2048"/>
      <c r="L729" s="2103"/>
      <c r="M729" s="2048"/>
      <c r="N729" s="2048"/>
      <c r="O729" s="2048"/>
      <c r="P729" s="191"/>
      <c r="Q729" s="191"/>
      <c r="R729" s="191"/>
      <c r="S729" s="191"/>
      <c r="T729" s="191"/>
      <c r="U729" s="191"/>
      <c r="V729" s="191"/>
      <c r="W729" s="191"/>
    </row>
    <row r="730">
      <c r="A730" s="191"/>
      <c r="B730" s="191"/>
      <c r="C730" s="191"/>
      <c r="D730" s="191"/>
      <c r="E730" s="191"/>
      <c r="F730" s="191"/>
      <c r="G730" s="2048"/>
      <c r="H730" s="2048"/>
      <c r="I730" s="2048"/>
      <c r="J730" s="2048"/>
      <c r="K730" s="2048"/>
      <c r="L730" s="2103"/>
      <c r="M730" s="2048"/>
      <c r="N730" s="2048"/>
      <c r="O730" s="2048"/>
      <c r="P730" s="191"/>
      <c r="Q730" s="191"/>
      <c r="R730" s="191"/>
      <c r="S730" s="191"/>
      <c r="T730" s="191"/>
      <c r="U730" s="191"/>
      <c r="V730" s="191"/>
      <c r="W730" s="191"/>
    </row>
    <row r="731">
      <c r="A731" s="191"/>
      <c r="B731" s="191"/>
      <c r="C731" s="191"/>
      <c r="D731" s="191"/>
      <c r="E731" s="191"/>
      <c r="F731" s="191"/>
      <c r="G731" s="2048"/>
      <c r="H731" s="2048"/>
      <c r="I731" s="2048"/>
      <c r="J731" s="2048"/>
      <c r="K731" s="2048"/>
      <c r="L731" s="2103"/>
      <c r="M731" s="2048"/>
      <c r="N731" s="2048"/>
      <c r="O731" s="2048"/>
      <c r="P731" s="191"/>
      <c r="Q731" s="191"/>
      <c r="R731" s="191"/>
      <c r="S731" s="191"/>
      <c r="T731" s="191"/>
      <c r="U731" s="191"/>
      <c r="V731" s="191"/>
      <c r="W731" s="191"/>
    </row>
    <row r="732">
      <c r="A732" s="191"/>
      <c r="B732" s="191"/>
      <c r="C732" s="191"/>
      <c r="D732" s="191"/>
      <c r="E732" s="191"/>
      <c r="F732" s="191"/>
      <c r="G732" s="2048"/>
      <c r="H732" s="2048"/>
      <c r="I732" s="2048"/>
      <c r="J732" s="2048"/>
      <c r="K732" s="2048"/>
      <c r="L732" s="2103"/>
      <c r="M732" s="2048"/>
      <c r="N732" s="2048"/>
      <c r="O732" s="2048"/>
      <c r="P732" s="191"/>
      <c r="Q732" s="191"/>
      <c r="R732" s="191"/>
      <c r="S732" s="191"/>
      <c r="T732" s="191"/>
      <c r="U732" s="191"/>
      <c r="V732" s="191"/>
      <c r="W732" s="191"/>
    </row>
    <row r="733">
      <c r="A733" s="191"/>
      <c r="B733" s="191"/>
      <c r="C733" s="191"/>
      <c r="D733" s="191"/>
      <c r="E733" s="191"/>
      <c r="F733" s="191"/>
      <c r="G733" s="2048"/>
      <c r="H733" s="2048"/>
      <c r="I733" s="2048"/>
      <c r="J733" s="2048"/>
      <c r="K733" s="2048"/>
      <c r="L733" s="2103"/>
      <c r="M733" s="2048"/>
      <c r="N733" s="2048"/>
      <c r="O733" s="2048"/>
      <c r="P733" s="191"/>
      <c r="Q733" s="191"/>
      <c r="R733" s="191"/>
      <c r="S733" s="191"/>
      <c r="T733" s="191"/>
      <c r="U733" s="191"/>
      <c r="V733" s="191"/>
      <c r="W733" s="191"/>
    </row>
    <row r="734">
      <c r="A734" s="191"/>
      <c r="B734" s="191"/>
      <c r="C734" s="191"/>
      <c r="D734" s="191"/>
      <c r="E734" s="191"/>
      <c r="F734" s="191"/>
      <c r="G734" s="2048"/>
      <c r="H734" s="2048"/>
      <c r="I734" s="2048"/>
      <c r="J734" s="2048"/>
      <c r="K734" s="2048"/>
      <c r="L734" s="2103"/>
      <c r="M734" s="2048"/>
      <c r="N734" s="2048"/>
      <c r="O734" s="2048"/>
      <c r="P734" s="191"/>
      <c r="Q734" s="191"/>
      <c r="R734" s="191"/>
      <c r="S734" s="191"/>
      <c r="T734" s="191"/>
      <c r="U734" s="191"/>
      <c r="V734" s="191"/>
      <c r="W734" s="191"/>
    </row>
    <row r="735">
      <c r="A735" s="191"/>
      <c r="B735" s="191"/>
      <c r="C735" s="191"/>
      <c r="D735" s="191"/>
      <c r="E735" s="191"/>
      <c r="F735" s="191"/>
      <c r="G735" s="2048"/>
      <c r="H735" s="2048"/>
      <c r="I735" s="2048"/>
      <c r="J735" s="2048"/>
      <c r="K735" s="2048"/>
      <c r="L735" s="2103"/>
      <c r="M735" s="2048"/>
      <c r="N735" s="2048"/>
      <c r="O735" s="2048"/>
      <c r="P735" s="191"/>
      <c r="Q735" s="191"/>
      <c r="R735" s="191"/>
      <c r="S735" s="191"/>
      <c r="T735" s="191"/>
      <c r="U735" s="191"/>
      <c r="V735" s="191"/>
      <c r="W735" s="191"/>
    </row>
    <row r="736">
      <c r="A736" s="191"/>
      <c r="B736" s="191"/>
      <c r="C736" s="191"/>
      <c r="D736" s="191"/>
      <c r="E736" s="191"/>
      <c r="F736" s="191"/>
      <c r="G736" s="2048"/>
      <c r="H736" s="2048"/>
      <c r="I736" s="2048"/>
      <c r="J736" s="2048"/>
      <c r="K736" s="2048"/>
      <c r="L736" s="2103"/>
      <c r="M736" s="2048"/>
      <c r="N736" s="2048"/>
      <c r="O736" s="2048"/>
      <c r="P736" s="191"/>
      <c r="Q736" s="191"/>
      <c r="R736" s="191"/>
      <c r="S736" s="191"/>
      <c r="T736" s="191"/>
      <c r="U736" s="191"/>
      <c r="V736" s="191"/>
      <c r="W736" s="191"/>
    </row>
    <row r="737">
      <c r="A737" s="191"/>
      <c r="B737" s="191"/>
      <c r="C737" s="191"/>
      <c r="D737" s="191"/>
      <c r="E737" s="191"/>
      <c r="F737" s="191"/>
      <c r="G737" s="2048"/>
      <c r="H737" s="2048"/>
      <c r="I737" s="2048"/>
      <c r="J737" s="2048"/>
      <c r="K737" s="2048"/>
      <c r="L737" s="2103"/>
      <c r="M737" s="2048"/>
      <c r="N737" s="2048"/>
      <c r="O737" s="2048"/>
      <c r="P737" s="191"/>
      <c r="Q737" s="191"/>
      <c r="R737" s="191"/>
      <c r="S737" s="191"/>
      <c r="T737" s="191"/>
      <c r="U737" s="191"/>
      <c r="V737" s="191"/>
      <c r="W737" s="191"/>
    </row>
    <row r="738">
      <c r="A738" s="191"/>
      <c r="B738" s="191"/>
      <c r="C738" s="191"/>
      <c r="D738" s="191"/>
      <c r="E738" s="191"/>
      <c r="F738" s="191"/>
      <c r="G738" s="2048"/>
      <c r="H738" s="2048"/>
      <c r="I738" s="2048"/>
      <c r="J738" s="2048"/>
      <c r="K738" s="2048"/>
      <c r="L738" s="2103"/>
      <c r="M738" s="2048"/>
      <c r="N738" s="2048"/>
      <c r="O738" s="2048"/>
      <c r="P738" s="191"/>
      <c r="Q738" s="191"/>
      <c r="R738" s="191"/>
      <c r="S738" s="191"/>
      <c r="T738" s="191"/>
      <c r="U738" s="191"/>
      <c r="V738" s="191"/>
      <c r="W738" s="191"/>
    </row>
    <row r="739">
      <c r="A739" s="191"/>
      <c r="B739" s="191"/>
      <c r="C739" s="191"/>
      <c r="D739" s="191"/>
      <c r="E739" s="191"/>
      <c r="F739" s="191"/>
      <c r="G739" s="2048"/>
      <c r="H739" s="2048"/>
      <c r="I739" s="2048"/>
      <c r="J739" s="2048"/>
      <c r="K739" s="2048"/>
      <c r="L739" s="2103"/>
      <c r="M739" s="2048"/>
      <c r="N739" s="2048"/>
      <c r="O739" s="2048"/>
      <c r="P739" s="191"/>
      <c r="Q739" s="191"/>
      <c r="R739" s="191"/>
      <c r="S739" s="191"/>
      <c r="T739" s="191"/>
      <c r="U739" s="191"/>
      <c r="V739" s="191"/>
      <c r="W739" s="191"/>
    </row>
    <row r="740">
      <c r="A740" s="191"/>
      <c r="B740" s="191"/>
      <c r="C740" s="191"/>
      <c r="D740" s="191"/>
      <c r="E740" s="191"/>
      <c r="F740" s="191"/>
      <c r="G740" s="2048"/>
      <c r="H740" s="2048"/>
      <c r="I740" s="2048"/>
      <c r="J740" s="2048"/>
      <c r="K740" s="2048"/>
      <c r="L740" s="2103"/>
      <c r="M740" s="2048"/>
      <c r="N740" s="2048"/>
      <c r="O740" s="2048"/>
      <c r="P740" s="191"/>
      <c r="Q740" s="191"/>
      <c r="R740" s="191"/>
      <c r="S740" s="191"/>
      <c r="T740" s="191"/>
      <c r="U740" s="191"/>
      <c r="V740" s="191"/>
      <c r="W740" s="191"/>
    </row>
    <row r="741">
      <c r="A741" s="191"/>
      <c r="B741" s="191"/>
      <c r="C741" s="191"/>
      <c r="D741" s="191"/>
      <c r="E741" s="191"/>
      <c r="F741" s="191"/>
      <c r="G741" s="2048"/>
      <c r="H741" s="2048"/>
      <c r="I741" s="2048"/>
      <c r="J741" s="2048"/>
      <c r="K741" s="2048"/>
      <c r="L741" s="2103"/>
      <c r="M741" s="2048"/>
      <c r="N741" s="2048"/>
      <c r="O741" s="2048"/>
      <c r="P741" s="191"/>
      <c r="Q741" s="191"/>
      <c r="R741" s="191"/>
      <c r="S741" s="191"/>
      <c r="T741" s="191"/>
      <c r="U741" s="191"/>
      <c r="V741" s="191"/>
      <c r="W741" s="191"/>
    </row>
    <row r="742">
      <c r="A742" s="191"/>
      <c r="B742" s="191"/>
      <c r="C742" s="191"/>
      <c r="D742" s="191"/>
      <c r="E742" s="191"/>
      <c r="F742" s="191"/>
      <c r="G742" s="2048"/>
      <c r="H742" s="2048"/>
      <c r="I742" s="2048"/>
      <c r="J742" s="2048"/>
      <c r="K742" s="2048"/>
      <c r="L742" s="2103"/>
      <c r="M742" s="2048"/>
      <c r="N742" s="2048"/>
      <c r="O742" s="2048"/>
      <c r="P742" s="191"/>
      <c r="Q742" s="191"/>
      <c r="R742" s="191"/>
      <c r="S742" s="191"/>
      <c r="T742" s="191"/>
      <c r="U742" s="191"/>
      <c r="V742" s="191"/>
      <c r="W742" s="191"/>
    </row>
    <row r="743">
      <c r="A743" s="191"/>
      <c r="B743" s="191"/>
      <c r="C743" s="191"/>
      <c r="D743" s="191"/>
      <c r="E743" s="191"/>
      <c r="F743" s="191"/>
      <c r="G743" s="2048"/>
      <c r="H743" s="2048"/>
      <c r="I743" s="2048"/>
      <c r="J743" s="2048"/>
      <c r="K743" s="2048"/>
      <c r="L743" s="2103"/>
      <c r="M743" s="2048"/>
      <c r="N743" s="2048"/>
      <c r="O743" s="2048"/>
      <c r="P743" s="191"/>
      <c r="Q743" s="191"/>
      <c r="R743" s="191"/>
      <c r="S743" s="191"/>
      <c r="T743" s="191"/>
      <c r="U743" s="191"/>
      <c r="V743" s="191"/>
      <c r="W743" s="191"/>
    </row>
    <row r="744">
      <c r="A744" s="191"/>
      <c r="B744" s="191"/>
      <c r="C744" s="191"/>
      <c r="D744" s="191"/>
      <c r="E744" s="191"/>
      <c r="F744" s="191"/>
      <c r="G744" s="2048"/>
      <c r="H744" s="2048"/>
      <c r="I744" s="2048"/>
      <c r="J744" s="2048"/>
      <c r="K744" s="2048"/>
      <c r="L744" s="2103"/>
      <c r="M744" s="2048"/>
      <c r="N744" s="2048"/>
      <c r="O744" s="2048"/>
      <c r="P744" s="191"/>
      <c r="Q744" s="191"/>
      <c r="R744" s="191"/>
      <c r="S744" s="191"/>
      <c r="T744" s="191"/>
      <c r="U744" s="191"/>
      <c r="V744" s="191"/>
      <c r="W744" s="191"/>
    </row>
    <row r="745">
      <c r="A745" s="191"/>
      <c r="B745" s="191"/>
      <c r="C745" s="191"/>
      <c r="D745" s="191"/>
      <c r="E745" s="191"/>
      <c r="F745" s="191"/>
      <c r="G745" s="2048"/>
      <c r="H745" s="2048"/>
      <c r="I745" s="2048"/>
      <c r="J745" s="2048"/>
      <c r="K745" s="2048"/>
      <c r="L745" s="2103"/>
      <c r="M745" s="2048"/>
      <c r="N745" s="2048"/>
      <c r="O745" s="2048"/>
      <c r="P745" s="191"/>
      <c r="Q745" s="191"/>
      <c r="R745" s="191"/>
      <c r="S745" s="191"/>
      <c r="T745" s="191"/>
      <c r="U745" s="191"/>
      <c r="V745" s="191"/>
      <c r="W745" s="191"/>
    </row>
    <row r="746">
      <c r="A746" s="191"/>
      <c r="B746" s="191"/>
      <c r="C746" s="191"/>
      <c r="D746" s="191"/>
      <c r="E746" s="191"/>
      <c r="F746" s="191"/>
      <c r="G746" s="2048"/>
      <c r="H746" s="2048"/>
      <c r="I746" s="2048"/>
      <c r="J746" s="2048"/>
      <c r="K746" s="2048"/>
      <c r="L746" s="2103"/>
      <c r="M746" s="2048"/>
      <c r="N746" s="2048"/>
      <c r="O746" s="2048"/>
      <c r="P746" s="191"/>
      <c r="Q746" s="191"/>
      <c r="R746" s="191"/>
      <c r="S746" s="191"/>
      <c r="T746" s="191"/>
      <c r="U746" s="191"/>
      <c r="V746" s="191"/>
      <c r="W746" s="191"/>
    </row>
    <row r="747">
      <c r="A747" s="191"/>
      <c r="B747" s="191"/>
      <c r="C747" s="191"/>
      <c r="D747" s="191"/>
      <c r="E747" s="191"/>
      <c r="F747" s="191"/>
      <c r="G747" s="2048"/>
      <c r="H747" s="2048"/>
      <c r="I747" s="2048"/>
      <c r="J747" s="2048"/>
      <c r="K747" s="2048"/>
      <c r="L747" s="2103"/>
      <c r="M747" s="2048"/>
      <c r="N747" s="2048"/>
      <c r="O747" s="2048"/>
      <c r="P747" s="191"/>
      <c r="Q747" s="191"/>
      <c r="R747" s="191"/>
      <c r="S747" s="191"/>
      <c r="T747" s="191"/>
      <c r="U747" s="191"/>
      <c r="V747" s="191"/>
      <c r="W747" s="191"/>
    </row>
    <row r="748">
      <c r="A748" s="191"/>
      <c r="B748" s="191"/>
      <c r="C748" s="191"/>
      <c r="D748" s="191"/>
      <c r="E748" s="191"/>
      <c r="F748" s="191"/>
      <c r="G748" s="2048"/>
      <c r="H748" s="2048"/>
      <c r="I748" s="2048"/>
      <c r="J748" s="2048"/>
      <c r="K748" s="2048"/>
      <c r="L748" s="2103"/>
      <c r="M748" s="2048"/>
      <c r="N748" s="2048"/>
      <c r="O748" s="2048"/>
      <c r="P748" s="191"/>
      <c r="Q748" s="191"/>
      <c r="R748" s="191"/>
      <c r="S748" s="191"/>
      <c r="T748" s="191"/>
      <c r="U748" s="191"/>
      <c r="V748" s="191"/>
      <c r="W748" s="191"/>
    </row>
    <row r="749">
      <c r="A749" s="191"/>
      <c r="B749" s="191"/>
      <c r="C749" s="191"/>
      <c r="D749" s="191"/>
      <c r="E749" s="191"/>
      <c r="F749" s="191"/>
      <c r="G749" s="2048"/>
      <c r="H749" s="2048"/>
      <c r="I749" s="2048"/>
      <c r="J749" s="2048"/>
      <c r="K749" s="2048"/>
      <c r="L749" s="2103"/>
      <c r="M749" s="2048"/>
      <c r="N749" s="2048"/>
      <c r="O749" s="2048"/>
      <c r="P749" s="191"/>
      <c r="Q749" s="191"/>
      <c r="R749" s="191"/>
      <c r="S749" s="191"/>
      <c r="T749" s="191"/>
      <c r="U749" s="191"/>
      <c r="V749" s="191"/>
      <c r="W749" s="191"/>
    </row>
    <row r="750">
      <c r="A750" s="191"/>
      <c r="B750" s="191"/>
      <c r="C750" s="191"/>
      <c r="D750" s="191"/>
      <c r="E750" s="191"/>
      <c r="F750" s="191"/>
      <c r="G750" s="2048"/>
      <c r="H750" s="2048"/>
      <c r="I750" s="2048"/>
      <c r="J750" s="2048"/>
      <c r="K750" s="2048"/>
      <c r="L750" s="2103"/>
      <c r="M750" s="2048"/>
      <c r="N750" s="2048"/>
      <c r="O750" s="2048"/>
      <c r="P750" s="191"/>
      <c r="Q750" s="191"/>
      <c r="R750" s="191"/>
      <c r="S750" s="191"/>
      <c r="T750" s="191"/>
      <c r="U750" s="191"/>
      <c r="V750" s="191"/>
      <c r="W750" s="191"/>
    </row>
    <row r="751">
      <c r="A751" s="191"/>
      <c r="B751" s="191"/>
      <c r="C751" s="191"/>
      <c r="D751" s="191"/>
      <c r="E751" s="191"/>
      <c r="F751" s="191"/>
      <c r="G751" s="2048"/>
      <c r="H751" s="2048"/>
      <c r="I751" s="2048"/>
      <c r="J751" s="2048"/>
      <c r="K751" s="2048"/>
      <c r="L751" s="2103"/>
      <c r="M751" s="2048"/>
      <c r="N751" s="2048"/>
      <c r="O751" s="2048"/>
      <c r="P751" s="191"/>
      <c r="Q751" s="191"/>
      <c r="R751" s="191"/>
      <c r="S751" s="191"/>
      <c r="T751" s="191"/>
      <c r="U751" s="191"/>
      <c r="V751" s="191"/>
      <c r="W751" s="191"/>
    </row>
    <row r="752">
      <c r="A752" s="191"/>
      <c r="B752" s="191"/>
      <c r="C752" s="191"/>
      <c r="D752" s="191"/>
      <c r="E752" s="191"/>
      <c r="F752" s="191"/>
      <c r="G752" s="2048"/>
      <c r="H752" s="2048"/>
      <c r="I752" s="2048"/>
      <c r="J752" s="2048"/>
      <c r="K752" s="2048"/>
      <c r="L752" s="2103"/>
      <c r="M752" s="2048"/>
      <c r="N752" s="2048"/>
      <c r="O752" s="2048"/>
      <c r="P752" s="191"/>
      <c r="Q752" s="191"/>
      <c r="R752" s="191"/>
      <c r="S752" s="191"/>
      <c r="T752" s="191"/>
      <c r="U752" s="191"/>
      <c r="V752" s="191"/>
      <c r="W752" s="191"/>
    </row>
    <row r="753">
      <c r="A753" s="191"/>
      <c r="B753" s="191"/>
      <c r="C753" s="191"/>
      <c r="D753" s="191"/>
      <c r="E753" s="191"/>
      <c r="F753" s="191"/>
      <c r="G753" s="2048"/>
      <c r="H753" s="2048"/>
      <c r="I753" s="2048"/>
      <c r="J753" s="2048"/>
      <c r="K753" s="2048"/>
      <c r="L753" s="2103"/>
      <c r="M753" s="2048"/>
      <c r="N753" s="2048"/>
      <c r="O753" s="2048"/>
      <c r="P753" s="191"/>
      <c r="Q753" s="191"/>
      <c r="R753" s="191"/>
      <c r="S753" s="191"/>
      <c r="T753" s="191"/>
      <c r="U753" s="191"/>
      <c r="V753" s="191"/>
      <c r="W753" s="191"/>
    </row>
    <row r="754">
      <c r="A754" s="191"/>
      <c r="B754" s="191"/>
      <c r="C754" s="191"/>
      <c r="D754" s="191"/>
      <c r="E754" s="191"/>
      <c r="F754" s="191"/>
      <c r="G754" s="2048"/>
      <c r="H754" s="2048"/>
      <c r="I754" s="2048"/>
      <c r="J754" s="2048"/>
      <c r="K754" s="2048"/>
      <c r="L754" s="2103"/>
      <c r="M754" s="2048"/>
      <c r="N754" s="2048"/>
      <c r="O754" s="2048"/>
      <c r="P754" s="191"/>
      <c r="Q754" s="191"/>
      <c r="R754" s="191"/>
      <c r="S754" s="191"/>
      <c r="T754" s="191"/>
      <c r="U754" s="191"/>
      <c r="V754" s="191"/>
      <c r="W754" s="191"/>
    </row>
    <row r="755">
      <c r="A755" s="191"/>
      <c r="B755" s="191"/>
      <c r="C755" s="191"/>
      <c r="D755" s="191"/>
      <c r="E755" s="191"/>
      <c r="F755" s="191"/>
      <c r="G755" s="2048"/>
      <c r="H755" s="2048"/>
      <c r="I755" s="2048"/>
      <c r="J755" s="2048"/>
      <c r="K755" s="2048"/>
      <c r="L755" s="2103"/>
      <c r="M755" s="2048"/>
      <c r="N755" s="2048"/>
      <c r="O755" s="2048"/>
      <c r="P755" s="191"/>
      <c r="Q755" s="191"/>
      <c r="R755" s="191"/>
      <c r="S755" s="191"/>
      <c r="T755" s="191"/>
      <c r="U755" s="191"/>
      <c r="V755" s="191"/>
      <c r="W755" s="191"/>
    </row>
    <row r="756">
      <c r="A756" s="191"/>
      <c r="B756" s="191"/>
      <c r="C756" s="191"/>
      <c r="D756" s="191"/>
      <c r="E756" s="191"/>
      <c r="F756" s="191"/>
      <c r="G756" s="2048"/>
      <c r="H756" s="2048"/>
      <c r="I756" s="2048"/>
      <c r="J756" s="2048"/>
      <c r="K756" s="2048"/>
      <c r="L756" s="2103"/>
      <c r="M756" s="2048"/>
      <c r="N756" s="2048"/>
      <c r="O756" s="2048"/>
      <c r="P756" s="191"/>
      <c r="Q756" s="191"/>
      <c r="R756" s="191"/>
      <c r="S756" s="191"/>
      <c r="T756" s="191"/>
      <c r="U756" s="191"/>
      <c r="V756" s="191"/>
      <c r="W756" s="191"/>
    </row>
    <row r="757">
      <c r="A757" s="191"/>
      <c r="B757" s="191"/>
      <c r="C757" s="191"/>
      <c r="D757" s="191"/>
      <c r="E757" s="191"/>
      <c r="F757" s="191"/>
      <c r="G757" s="2048"/>
      <c r="H757" s="2048"/>
      <c r="I757" s="2048"/>
      <c r="J757" s="2048"/>
      <c r="K757" s="2048"/>
      <c r="L757" s="2103"/>
      <c r="M757" s="2048"/>
      <c r="N757" s="2048"/>
      <c r="O757" s="2048"/>
      <c r="P757" s="191"/>
      <c r="Q757" s="191"/>
      <c r="R757" s="191"/>
      <c r="S757" s="191"/>
      <c r="T757" s="191"/>
      <c r="U757" s="191"/>
      <c r="V757" s="191"/>
      <c r="W757" s="191"/>
    </row>
    <row r="758">
      <c r="A758" s="191"/>
      <c r="B758" s="191"/>
      <c r="C758" s="191"/>
      <c r="D758" s="191"/>
      <c r="E758" s="191"/>
      <c r="F758" s="191"/>
      <c r="G758" s="2048"/>
      <c r="H758" s="2048"/>
      <c r="I758" s="2048"/>
      <c r="J758" s="2048"/>
      <c r="K758" s="2048"/>
      <c r="L758" s="2103"/>
      <c r="M758" s="2048"/>
      <c r="N758" s="2048"/>
      <c r="O758" s="2048"/>
      <c r="P758" s="191"/>
      <c r="Q758" s="191"/>
      <c r="R758" s="191"/>
      <c r="S758" s="191"/>
      <c r="T758" s="191"/>
      <c r="U758" s="191"/>
      <c r="V758" s="191"/>
      <c r="W758" s="191"/>
    </row>
    <row r="759">
      <c r="A759" s="191"/>
      <c r="B759" s="191"/>
      <c r="C759" s="191"/>
      <c r="D759" s="191"/>
      <c r="E759" s="191"/>
      <c r="F759" s="191"/>
      <c r="G759" s="2048"/>
      <c r="H759" s="2048"/>
      <c r="I759" s="2048"/>
      <c r="J759" s="2048"/>
      <c r="K759" s="2048"/>
      <c r="L759" s="2103"/>
      <c r="M759" s="2048"/>
      <c r="N759" s="2048"/>
      <c r="O759" s="2048"/>
      <c r="P759" s="191"/>
      <c r="Q759" s="191"/>
      <c r="R759" s="191"/>
      <c r="S759" s="191"/>
      <c r="T759" s="191"/>
      <c r="U759" s="191"/>
      <c r="V759" s="191"/>
      <c r="W759" s="191"/>
    </row>
    <row r="760">
      <c r="A760" s="191"/>
      <c r="B760" s="191"/>
      <c r="C760" s="191"/>
      <c r="D760" s="191"/>
      <c r="E760" s="191"/>
      <c r="F760" s="191"/>
      <c r="G760" s="2048"/>
      <c r="H760" s="2048"/>
      <c r="I760" s="2048"/>
      <c r="J760" s="2048"/>
      <c r="K760" s="2048"/>
      <c r="L760" s="2103"/>
      <c r="M760" s="2048"/>
      <c r="N760" s="2048"/>
      <c r="O760" s="2048"/>
      <c r="P760" s="191"/>
      <c r="Q760" s="191"/>
      <c r="R760" s="191"/>
      <c r="S760" s="191"/>
      <c r="T760" s="191"/>
      <c r="U760" s="191"/>
      <c r="V760" s="191"/>
      <c r="W760" s="191"/>
    </row>
    <row r="761">
      <c r="A761" s="191"/>
      <c r="B761" s="191"/>
      <c r="C761" s="191"/>
      <c r="D761" s="191"/>
      <c r="E761" s="191"/>
      <c r="F761" s="191"/>
      <c r="G761" s="2048"/>
      <c r="H761" s="2048"/>
      <c r="I761" s="2048"/>
      <c r="J761" s="2048"/>
      <c r="K761" s="2048"/>
      <c r="L761" s="2103"/>
      <c r="M761" s="2048"/>
      <c r="N761" s="2048"/>
      <c r="O761" s="2048"/>
      <c r="P761" s="191"/>
      <c r="Q761" s="191"/>
      <c r="R761" s="191"/>
      <c r="S761" s="191"/>
      <c r="T761" s="191"/>
      <c r="U761" s="191"/>
      <c r="V761" s="191"/>
      <c r="W761" s="191"/>
    </row>
    <row r="762">
      <c r="A762" s="191"/>
      <c r="B762" s="191"/>
      <c r="C762" s="191"/>
      <c r="D762" s="191"/>
      <c r="E762" s="191"/>
      <c r="F762" s="191"/>
      <c r="G762" s="2048"/>
      <c r="H762" s="2048"/>
      <c r="I762" s="2048"/>
      <c r="J762" s="2048"/>
      <c r="K762" s="2048"/>
      <c r="L762" s="2103"/>
      <c r="M762" s="2048"/>
      <c r="N762" s="2048"/>
      <c r="O762" s="2048"/>
      <c r="P762" s="191"/>
      <c r="Q762" s="191"/>
      <c r="R762" s="191"/>
      <c r="S762" s="191"/>
      <c r="T762" s="191"/>
      <c r="U762" s="191"/>
      <c r="V762" s="191"/>
      <c r="W762" s="191"/>
    </row>
    <row r="763">
      <c r="A763" s="191"/>
      <c r="B763" s="191"/>
      <c r="C763" s="191"/>
      <c r="D763" s="191"/>
      <c r="E763" s="191"/>
      <c r="F763" s="191"/>
      <c r="G763" s="2048"/>
      <c r="H763" s="2048"/>
      <c r="I763" s="2048"/>
      <c r="J763" s="2048"/>
      <c r="K763" s="2048"/>
      <c r="L763" s="2103"/>
      <c r="M763" s="2048"/>
      <c r="N763" s="2048"/>
      <c r="O763" s="2048"/>
      <c r="P763" s="191"/>
      <c r="Q763" s="191"/>
      <c r="R763" s="191"/>
      <c r="S763" s="191"/>
      <c r="T763" s="191"/>
      <c r="U763" s="191"/>
      <c r="V763" s="191"/>
      <c r="W763" s="191"/>
    </row>
    <row r="764">
      <c r="A764" s="191"/>
      <c r="B764" s="191"/>
      <c r="C764" s="191"/>
      <c r="D764" s="191"/>
      <c r="E764" s="191"/>
      <c r="F764" s="191"/>
      <c r="G764" s="2048"/>
      <c r="H764" s="2048"/>
      <c r="I764" s="2048"/>
      <c r="J764" s="2048"/>
      <c r="K764" s="2048"/>
      <c r="L764" s="2103"/>
      <c r="M764" s="2048"/>
      <c r="N764" s="2048"/>
      <c r="O764" s="2048"/>
      <c r="P764" s="191"/>
      <c r="Q764" s="191"/>
      <c r="R764" s="191"/>
      <c r="S764" s="191"/>
      <c r="T764" s="191"/>
      <c r="U764" s="191"/>
      <c r="V764" s="191"/>
      <c r="W764" s="191"/>
    </row>
    <row r="765">
      <c r="A765" s="191"/>
      <c r="B765" s="191"/>
      <c r="C765" s="191"/>
      <c r="D765" s="191"/>
      <c r="E765" s="191"/>
      <c r="F765" s="191"/>
      <c r="G765" s="2048"/>
      <c r="H765" s="2048"/>
      <c r="I765" s="2048"/>
      <c r="J765" s="2048"/>
      <c r="K765" s="2048"/>
      <c r="L765" s="2103"/>
      <c r="M765" s="2048"/>
      <c r="N765" s="2048"/>
      <c r="O765" s="2048"/>
      <c r="P765" s="191"/>
      <c r="Q765" s="191"/>
      <c r="R765" s="191"/>
      <c r="S765" s="191"/>
      <c r="T765" s="191"/>
      <c r="U765" s="191"/>
      <c r="V765" s="191"/>
      <c r="W765" s="191"/>
    </row>
    <row r="766">
      <c r="A766" s="191"/>
      <c r="B766" s="191"/>
      <c r="C766" s="191"/>
      <c r="D766" s="191"/>
      <c r="E766" s="191"/>
      <c r="F766" s="191"/>
      <c r="G766" s="2048"/>
      <c r="H766" s="2048"/>
      <c r="I766" s="2048"/>
      <c r="J766" s="2048"/>
      <c r="K766" s="2048"/>
      <c r="L766" s="2103"/>
      <c r="M766" s="2048"/>
      <c r="N766" s="2048"/>
      <c r="O766" s="2048"/>
      <c r="P766" s="191"/>
      <c r="Q766" s="191"/>
      <c r="R766" s="191"/>
      <c r="S766" s="191"/>
      <c r="T766" s="191"/>
      <c r="U766" s="191"/>
      <c r="V766" s="191"/>
      <c r="W766" s="191"/>
    </row>
    <row r="767">
      <c r="A767" s="191"/>
      <c r="B767" s="191"/>
      <c r="C767" s="191"/>
      <c r="D767" s="191"/>
      <c r="E767" s="191"/>
      <c r="F767" s="191"/>
      <c r="G767" s="2048"/>
      <c r="H767" s="2048"/>
      <c r="I767" s="2048"/>
      <c r="J767" s="2048"/>
      <c r="K767" s="2048"/>
      <c r="L767" s="2103"/>
      <c r="M767" s="2048"/>
      <c r="N767" s="2048"/>
      <c r="O767" s="2048"/>
      <c r="P767" s="191"/>
      <c r="Q767" s="191"/>
      <c r="R767" s="191"/>
      <c r="S767" s="191"/>
      <c r="T767" s="191"/>
      <c r="U767" s="191"/>
      <c r="V767" s="191"/>
      <c r="W767" s="191"/>
    </row>
    <row r="768">
      <c r="A768" s="191"/>
      <c r="B768" s="191"/>
      <c r="C768" s="191"/>
      <c r="D768" s="191"/>
      <c r="E768" s="191"/>
      <c r="F768" s="191"/>
      <c r="G768" s="2048"/>
      <c r="H768" s="2048"/>
      <c r="I768" s="2048"/>
      <c r="J768" s="2048"/>
      <c r="K768" s="2048"/>
      <c r="L768" s="2103"/>
      <c r="M768" s="2048"/>
      <c r="N768" s="2048"/>
      <c r="O768" s="2048"/>
      <c r="P768" s="191"/>
      <c r="Q768" s="191"/>
      <c r="R768" s="191"/>
      <c r="S768" s="191"/>
      <c r="T768" s="191"/>
      <c r="U768" s="191"/>
      <c r="V768" s="191"/>
      <c r="W768" s="191"/>
    </row>
    <row r="769">
      <c r="A769" s="191"/>
      <c r="B769" s="191"/>
      <c r="C769" s="191"/>
      <c r="D769" s="191"/>
      <c r="E769" s="191"/>
      <c r="F769" s="191"/>
      <c r="G769" s="2048"/>
      <c r="H769" s="2048"/>
      <c r="I769" s="2048"/>
      <c r="J769" s="2048"/>
      <c r="K769" s="2048"/>
      <c r="L769" s="2103"/>
      <c r="M769" s="2048"/>
      <c r="N769" s="2048"/>
      <c r="O769" s="2048"/>
      <c r="P769" s="191"/>
      <c r="Q769" s="191"/>
      <c r="R769" s="191"/>
      <c r="S769" s="191"/>
      <c r="T769" s="191"/>
      <c r="U769" s="191"/>
      <c r="V769" s="191"/>
      <c r="W769" s="191"/>
    </row>
    <row r="770">
      <c r="A770" s="191"/>
      <c r="B770" s="191"/>
      <c r="C770" s="191"/>
      <c r="D770" s="191"/>
      <c r="E770" s="191"/>
      <c r="F770" s="191"/>
      <c r="G770" s="2048"/>
      <c r="H770" s="2048"/>
      <c r="I770" s="2048"/>
      <c r="J770" s="2048"/>
      <c r="K770" s="2048"/>
      <c r="L770" s="2103"/>
      <c r="M770" s="2048"/>
      <c r="N770" s="2048"/>
      <c r="O770" s="2048"/>
      <c r="P770" s="191"/>
      <c r="Q770" s="191"/>
      <c r="R770" s="191"/>
      <c r="S770" s="191"/>
      <c r="T770" s="191"/>
      <c r="U770" s="191"/>
      <c r="V770" s="191"/>
      <c r="W770" s="191"/>
    </row>
    <row r="771">
      <c r="A771" s="191"/>
      <c r="B771" s="191"/>
      <c r="C771" s="191"/>
      <c r="D771" s="191"/>
      <c r="E771" s="191"/>
      <c r="F771" s="191"/>
      <c r="G771" s="2048"/>
      <c r="H771" s="2048"/>
      <c r="I771" s="2048"/>
      <c r="J771" s="2048"/>
      <c r="K771" s="2048"/>
      <c r="L771" s="2103"/>
      <c r="M771" s="2048"/>
      <c r="N771" s="2048"/>
      <c r="O771" s="2048"/>
      <c r="P771" s="191"/>
      <c r="Q771" s="191"/>
      <c r="R771" s="191"/>
      <c r="S771" s="191"/>
      <c r="T771" s="191"/>
      <c r="U771" s="191"/>
      <c r="V771" s="191"/>
      <c r="W771" s="191"/>
    </row>
    <row r="772">
      <c r="A772" s="191"/>
      <c r="B772" s="191"/>
      <c r="C772" s="191"/>
      <c r="D772" s="191"/>
      <c r="E772" s="191"/>
      <c r="F772" s="191"/>
      <c r="G772" s="2048"/>
      <c r="H772" s="2048"/>
      <c r="I772" s="2048"/>
      <c r="J772" s="2048"/>
      <c r="K772" s="2048"/>
      <c r="L772" s="2103"/>
      <c r="M772" s="2048"/>
      <c r="N772" s="2048"/>
      <c r="O772" s="2048"/>
      <c r="P772" s="191"/>
      <c r="Q772" s="191"/>
      <c r="R772" s="191"/>
      <c r="S772" s="191"/>
      <c r="T772" s="191"/>
      <c r="U772" s="191"/>
      <c r="V772" s="191"/>
      <c r="W772" s="191"/>
    </row>
    <row r="773">
      <c r="A773" s="191"/>
      <c r="B773" s="191"/>
      <c r="C773" s="191"/>
      <c r="D773" s="191"/>
      <c r="E773" s="191"/>
      <c r="F773" s="191"/>
      <c r="G773" s="2048"/>
      <c r="H773" s="2048"/>
      <c r="I773" s="2048"/>
      <c r="J773" s="2048"/>
      <c r="K773" s="2048"/>
      <c r="L773" s="2103"/>
      <c r="M773" s="2048"/>
      <c r="N773" s="2048"/>
      <c r="O773" s="2048"/>
      <c r="P773" s="191"/>
      <c r="Q773" s="191"/>
      <c r="R773" s="191"/>
      <c r="S773" s="191"/>
      <c r="T773" s="191"/>
      <c r="U773" s="191"/>
      <c r="V773" s="191"/>
      <c r="W773" s="191"/>
    </row>
    <row r="774">
      <c r="A774" s="191"/>
      <c r="B774" s="191"/>
      <c r="C774" s="191"/>
      <c r="D774" s="191"/>
      <c r="E774" s="191"/>
      <c r="F774" s="191"/>
      <c r="G774" s="2048"/>
      <c r="H774" s="2048"/>
      <c r="I774" s="2048"/>
      <c r="J774" s="2048"/>
      <c r="K774" s="2048"/>
      <c r="L774" s="2103"/>
      <c r="M774" s="2048"/>
      <c r="N774" s="2048"/>
      <c r="O774" s="2048"/>
      <c r="P774" s="191"/>
      <c r="Q774" s="191"/>
      <c r="R774" s="191"/>
      <c r="S774" s="191"/>
      <c r="T774" s="191"/>
      <c r="U774" s="191"/>
      <c r="V774" s="191"/>
      <c r="W774" s="191"/>
    </row>
    <row r="775">
      <c r="A775" s="191"/>
      <c r="B775" s="191"/>
      <c r="C775" s="191"/>
      <c r="D775" s="191"/>
      <c r="E775" s="191"/>
      <c r="F775" s="191"/>
      <c r="G775" s="2048"/>
      <c r="H775" s="2048"/>
      <c r="I775" s="2048"/>
      <c r="J775" s="2048"/>
      <c r="K775" s="2048"/>
      <c r="L775" s="2103"/>
      <c r="M775" s="2048"/>
      <c r="N775" s="2048"/>
      <c r="O775" s="2048"/>
      <c r="P775" s="191"/>
      <c r="Q775" s="191"/>
      <c r="R775" s="191"/>
      <c r="S775" s="191"/>
      <c r="T775" s="191"/>
      <c r="U775" s="191"/>
      <c r="V775" s="191"/>
      <c r="W775" s="191"/>
    </row>
    <row r="776">
      <c r="A776" s="191"/>
      <c r="B776" s="191"/>
      <c r="C776" s="191"/>
      <c r="D776" s="191"/>
      <c r="E776" s="191"/>
      <c r="F776" s="191"/>
      <c r="G776" s="2048"/>
      <c r="H776" s="2048"/>
      <c r="I776" s="2048"/>
      <c r="J776" s="2048"/>
      <c r="K776" s="2048"/>
      <c r="L776" s="2103"/>
      <c r="M776" s="2048"/>
      <c r="N776" s="2048"/>
      <c r="O776" s="2048"/>
      <c r="P776" s="191"/>
      <c r="Q776" s="191"/>
      <c r="R776" s="191"/>
      <c r="S776" s="191"/>
      <c r="T776" s="191"/>
      <c r="U776" s="191"/>
      <c r="V776" s="191"/>
      <c r="W776" s="191"/>
    </row>
    <row r="777">
      <c r="A777" s="191"/>
      <c r="B777" s="191"/>
      <c r="C777" s="191"/>
      <c r="D777" s="191"/>
      <c r="E777" s="191"/>
      <c r="F777" s="191"/>
      <c r="G777" s="2048"/>
      <c r="H777" s="2048"/>
      <c r="I777" s="2048"/>
      <c r="J777" s="2048"/>
      <c r="K777" s="2048"/>
      <c r="L777" s="2103"/>
      <c r="M777" s="2048"/>
      <c r="N777" s="2048"/>
      <c r="O777" s="2048"/>
      <c r="P777" s="191"/>
      <c r="Q777" s="191"/>
      <c r="R777" s="191"/>
      <c r="S777" s="191"/>
      <c r="T777" s="191"/>
      <c r="U777" s="191"/>
      <c r="V777" s="191"/>
      <c r="W777" s="191"/>
    </row>
    <row r="778">
      <c r="A778" s="191"/>
      <c r="B778" s="191"/>
      <c r="C778" s="191"/>
      <c r="D778" s="191"/>
      <c r="E778" s="191"/>
      <c r="F778" s="191"/>
      <c r="G778" s="2048"/>
      <c r="H778" s="2048"/>
      <c r="I778" s="2048"/>
      <c r="J778" s="2048"/>
      <c r="K778" s="2048"/>
      <c r="L778" s="2103"/>
      <c r="M778" s="2048"/>
      <c r="N778" s="2048"/>
      <c r="O778" s="2048"/>
      <c r="P778" s="191"/>
      <c r="Q778" s="191"/>
      <c r="R778" s="191"/>
      <c r="S778" s="191"/>
      <c r="T778" s="191"/>
      <c r="U778" s="191"/>
      <c r="V778" s="191"/>
      <c r="W778" s="191"/>
    </row>
    <row r="779">
      <c r="A779" s="191"/>
      <c r="B779" s="191"/>
      <c r="C779" s="191"/>
      <c r="D779" s="191"/>
      <c r="E779" s="191"/>
      <c r="F779" s="191"/>
      <c r="G779" s="2048"/>
      <c r="H779" s="2048"/>
      <c r="I779" s="2048"/>
      <c r="J779" s="2048"/>
      <c r="K779" s="2048"/>
      <c r="L779" s="2103"/>
      <c r="M779" s="2048"/>
      <c r="N779" s="2048"/>
      <c r="O779" s="2048"/>
      <c r="P779" s="191"/>
      <c r="Q779" s="191"/>
      <c r="R779" s="191"/>
      <c r="S779" s="191"/>
      <c r="T779" s="191"/>
      <c r="U779" s="191"/>
      <c r="V779" s="191"/>
      <c r="W779" s="191"/>
    </row>
    <row r="780">
      <c r="A780" s="191"/>
      <c r="B780" s="191"/>
      <c r="C780" s="191"/>
      <c r="D780" s="191"/>
      <c r="E780" s="191"/>
      <c r="F780" s="191"/>
      <c r="G780" s="2048"/>
      <c r="H780" s="2048"/>
      <c r="I780" s="2048"/>
      <c r="J780" s="2048"/>
      <c r="K780" s="2048"/>
      <c r="L780" s="2103"/>
      <c r="M780" s="2048"/>
      <c r="N780" s="2048"/>
      <c r="O780" s="2048"/>
      <c r="P780" s="191"/>
      <c r="Q780" s="191"/>
      <c r="R780" s="191"/>
      <c r="S780" s="191"/>
      <c r="T780" s="191"/>
      <c r="U780" s="191"/>
      <c r="V780" s="191"/>
      <c r="W780" s="191"/>
    </row>
    <row r="781">
      <c r="A781" s="191"/>
      <c r="B781" s="191"/>
      <c r="C781" s="191"/>
      <c r="D781" s="191"/>
      <c r="E781" s="191"/>
      <c r="F781" s="191"/>
      <c r="G781" s="2048"/>
      <c r="H781" s="2048"/>
      <c r="I781" s="2048"/>
      <c r="J781" s="2048"/>
      <c r="K781" s="2048"/>
      <c r="L781" s="2103"/>
      <c r="M781" s="2048"/>
      <c r="N781" s="2048"/>
      <c r="O781" s="2048"/>
      <c r="P781" s="191"/>
      <c r="Q781" s="191"/>
      <c r="R781" s="191"/>
      <c r="S781" s="191"/>
      <c r="T781" s="191"/>
      <c r="U781" s="191"/>
      <c r="V781" s="191"/>
      <c r="W781" s="191"/>
    </row>
    <row r="782">
      <c r="A782" s="191"/>
      <c r="B782" s="191"/>
      <c r="C782" s="191"/>
      <c r="D782" s="191"/>
      <c r="E782" s="191"/>
      <c r="F782" s="191"/>
      <c r="G782" s="2048"/>
      <c r="H782" s="2048"/>
      <c r="I782" s="2048"/>
      <c r="J782" s="2048"/>
      <c r="K782" s="2048"/>
      <c r="L782" s="2103"/>
      <c r="M782" s="2048"/>
      <c r="N782" s="2048"/>
      <c r="O782" s="2048"/>
      <c r="P782" s="191"/>
      <c r="Q782" s="191"/>
      <c r="R782" s="191"/>
      <c r="S782" s="191"/>
      <c r="T782" s="191"/>
      <c r="U782" s="191"/>
      <c r="V782" s="191"/>
      <c r="W782" s="191"/>
    </row>
    <row r="783">
      <c r="A783" s="191"/>
      <c r="B783" s="191"/>
      <c r="C783" s="191"/>
      <c r="D783" s="191"/>
      <c r="E783" s="191"/>
      <c r="F783" s="191"/>
      <c r="G783" s="2048"/>
      <c r="H783" s="2048"/>
      <c r="I783" s="2048"/>
      <c r="J783" s="2048"/>
      <c r="K783" s="2048"/>
      <c r="L783" s="2103"/>
      <c r="M783" s="2048"/>
      <c r="N783" s="2048"/>
      <c r="O783" s="2048"/>
      <c r="P783" s="191"/>
      <c r="Q783" s="191"/>
      <c r="R783" s="191"/>
      <c r="S783" s="191"/>
      <c r="T783" s="191"/>
      <c r="U783" s="191"/>
      <c r="V783" s="191"/>
      <c r="W783" s="191"/>
    </row>
    <row r="784">
      <c r="A784" s="191"/>
      <c r="B784" s="191"/>
      <c r="C784" s="191"/>
      <c r="D784" s="191"/>
      <c r="E784" s="191"/>
      <c r="F784" s="191"/>
      <c r="G784" s="2048"/>
      <c r="H784" s="2048"/>
      <c r="I784" s="2048"/>
      <c r="J784" s="2048"/>
      <c r="K784" s="2048"/>
      <c r="L784" s="2103"/>
      <c r="M784" s="2048"/>
      <c r="N784" s="2048"/>
      <c r="O784" s="2048"/>
      <c r="P784" s="191"/>
      <c r="Q784" s="191"/>
      <c r="R784" s="191"/>
      <c r="S784" s="191"/>
      <c r="T784" s="191"/>
      <c r="U784" s="191"/>
      <c r="V784" s="191"/>
      <c r="W784" s="191"/>
    </row>
    <row r="785">
      <c r="A785" s="191"/>
      <c r="B785" s="191"/>
      <c r="C785" s="191"/>
      <c r="D785" s="191"/>
      <c r="E785" s="191"/>
      <c r="F785" s="191"/>
      <c r="G785" s="2048"/>
      <c r="H785" s="2048"/>
      <c r="I785" s="2048"/>
      <c r="J785" s="2048"/>
      <c r="K785" s="2048"/>
      <c r="L785" s="2103"/>
      <c r="M785" s="2048"/>
      <c r="N785" s="2048"/>
      <c r="O785" s="2048"/>
      <c r="P785" s="191"/>
      <c r="Q785" s="191"/>
      <c r="R785" s="191"/>
      <c r="S785" s="191"/>
      <c r="T785" s="191"/>
      <c r="U785" s="191"/>
      <c r="V785" s="191"/>
      <c r="W785" s="191"/>
    </row>
    <row r="786">
      <c r="A786" s="191"/>
      <c r="B786" s="191"/>
      <c r="C786" s="191"/>
      <c r="D786" s="191"/>
      <c r="E786" s="191"/>
      <c r="F786" s="191"/>
      <c r="G786" s="2048"/>
      <c r="H786" s="2048"/>
      <c r="I786" s="2048"/>
      <c r="J786" s="2048"/>
      <c r="K786" s="2048"/>
      <c r="L786" s="2103"/>
      <c r="M786" s="2048"/>
      <c r="N786" s="2048"/>
      <c r="O786" s="2048"/>
      <c r="P786" s="191"/>
      <c r="Q786" s="191"/>
      <c r="R786" s="191"/>
      <c r="S786" s="191"/>
      <c r="T786" s="191"/>
      <c r="U786" s="191"/>
      <c r="V786" s="191"/>
      <c r="W786" s="191"/>
    </row>
    <row r="787">
      <c r="A787" s="191"/>
      <c r="B787" s="191"/>
      <c r="C787" s="191"/>
      <c r="D787" s="191"/>
      <c r="E787" s="191"/>
      <c r="F787" s="191"/>
      <c r="G787" s="2048"/>
      <c r="H787" s="2048"/>
      <c r="I787" s="2048"/>
      <c r="J787" s="2048"/>
      <c r="K787" s="2048"/>
      <c r="L787" s="2103"/>
      <c r="M787" s="2048"/>
      <c r="N787" s="2048"/>
      <c r="O787" s="2048"/>
      <c r="P787" s="191"/>
      <c r="Q787" s="191"/>
      <c r="R787" s="191"/>
      <c r="S787" s="191"/>
      <c r="T787" s="191"/>
      <c r="U787" s="191"/>
      <c r="V787" s="191"/>
      <c r="W787" s="191"/>
    </row>
    <row r="788">
      <c r="A788" s="191"/>
      <c r="B788" s="191"/>
      <c r="C788" s="191"/>
      <c r="D788" s="191"/>
      <c r="E788" s="191"/>
      <c r="F788" s="191"/>
      <c r="G788" s="2048"/>
      <c r="H788" s="2048"/>
      <c r="I788" s="2048"/>
      <c r="J788" s="2048"/>
      <c r="K788" s="2048"/>
      <c r="L788" s="2103"/>
      <c r="M788" s="2048"/>
      <c r="N788" s="2048"/>
      <c r="O788" s="2048"/>
      <c r="P788" s="191"/>
      <c r="Q788" s="191"/>
      <c r="R788" s="191"/>
      <c r="S788" s="191"/>
      <c r="T788" s="191"/>
      <c r="U788" s="191"/>
      <c r="V788" s="191"/>
      <c r="W788" s="191"/>
    </row>
    <row r="789">
      <c r="A789" s="191"/>
      <c r="B789" s="191"/>
      <c r="C789" s="191"/>
      <c r="D789" s="191"/>
      <c r="E789" s="191"/>
      <c r="F789" s="191"/>
      <c r="G789" s="2048"/>
      <c r="H789" s="2048"/>
      <c r="I789" s="2048"/>
      <c r="J789" s="2048"/>
      <c r="K789" s="2048"/>
      <c r="L789" s="2103"/>
      <c r="M789" s="2048"/>
      <c r="N789" s="2048"/>
      <c r="O789" s="2048"/>
      <c r="P789" s="191"/>
      <c r="Q789" s="191"/>
      <c r="R789" s="191"/>
      <c r="S789" s="191"/>
      <c r="T789" s="191"/>
      <c r="U789" s="191"/>
      <c r="V789" s="191"/>
      <c r="W789" s="191"/>
    </row>
    <row r="790">
      <c r="A790" s="191"/>
      <c r="B790" s="191"/>
      <c r="C790" s="191"/>
      <c r="D790" s="191"/>
      <c r="E790" s="191"/>
      <c r="F790" s="191"/>
      <c r="G790" s="2048"/>
      <c r="H790" s="2048"/>
      <c r="I790" s="2048"/>
      <c r="J790" s="2048"/>
      <c r="K790" s="2048"/>
      <c r="L790" s="2103"/>
      <c r="M790" s="2048"/>
      <c r="N790" s="2048"/>
      <c r="O790" s="2048"/>
      <c r="P790" s="191"/>
      <c r="Q790" s="191"/>
      <c r="R790" s="191"/>
      <c r="S790" s="191"/>
      <c r="T790" s="191"/>
      <c r="U790" s="191"/>
      <c r="V790" s="191"/>
      <c r="W790" s="191"/>
    </row>
    <row r="791">
      <c r="A791" s="191"/>
      <c r="B791" s="191"/>
      <c r="C791" s="191"/>
      <c r="D791" s="191"/>
      <c r="E791" s="191"/>
      <c r="F791" s="191"/>
      <c r="G791" s="2048"/>
      <c r="H791" s="2048"/>
      <c r="I791" s="2048"/>
      <c r="J791" s="2048"/>
      <c r="K791" s="2048"/>
      <c r="L791" s="2103"/>
      <c r="M791" s="2048"/>
      <c r="N791" s="2048"/>
      <c r="O791" s="2048"/>
      <c r="P791" s="191"/>
      <c r="Q791" s="191"/>
      <c r="R791" s="191"/>
      <c r="S791" s="191"/>
      <c r="T791" s="191"/>
      <c r="U791" s="191"/>
      <c r="V791" s="191"/>
      <c r="W791" s="191"/>
    </row>
    <row r="792">
      <c r="A792" s="191"/>
      <c r="B792" s="191"/>
      <c r="C792" s="191"/>
      <c r="D792" s="191"/>
      <c r="E792" s="191"/>
      <c r="F792" s="191"/>
      <c r="G792" s="2048"/>
      <c r="H792" s="2048"/>
      <c r="I792" s="2048"/>
      <c r="J792" s="2048"/>
      <c r="K792" s="2048"/>
      <c r="L792" s="2103"/>
      <c r="M792" s="2048"/>
      <c r="N792" s="2048"/>
      <c r="O792" s="2048"/>
      <c r="P792" s="191"/>
      <c r="Q792" s="191"/>
      <c r="R792" s="191"/>
      <c r="S792" s="191"/>
      <c r="T792" s="191"/>
      <c r="U792" s="191"/>
      <c r="V792" s="191"/>
      <c r="W792" s="191"/>
    </row>
    <row r="793">
      <c r="A793" s="191"/>
      <c r="B793" s="191"/>
      <c r="C793" s="191"/>
      <c r="D793" s="191"/>
      <c r="E793" s="191"/>
      <c r="F793" s="191"/>
      <c r="G793" s="2048"/>
      <c r="H793" s="2048"/>
      <c r="I793" s="2048"/>
      <c r="J793" s="2048"/>
      <c r="K793" s="2048"/>
      <c r="L793" s="2103"/>
      <c r="M793" s="2048"/>
      <c r="N793" s="2048"/>
      <c r="O793" s="2048"/>
      <c r="P793" s="191"/>
      <c r="Q793" s="191"/>
      <c r="R793" s="191"/>
      <c r="S793" s="191"/>
      <c r="T793" s="191"/>
      <c r="U793" s="191"/>
      <c r="V793" s="191"/>
      <c r="W793" s="191"/>
    </row>
    <row r="794">
      <c r="A794" s="191"/>
      <c r="B794" s="191"/>
      <c r="C794" s="191"/>
      <c r="D794" s="191"/>
      <c r="E794" s="191"/>
      <c r="F794" s="191"/>
      <c r="G794" s="2048"/>
      <c r="H794" s="2048"/>
      <c r="I794" s="2048"/>
      <c r="J794" s="2048"/>
      <c r="K794" s="2048"/>
      <c r="L794" s="2103"/>
      <c r="M794" s="2048"/>
      <c r="N794" s="2048"/>
      <c r="O794" s="2048"/>
      <c r="P794" s="191"/>
      <c r="Q794" s="191"/>
      <c r="R794" s="191"/>
      <c r="S794" s="191"/>
      <c r="T794" s="191"/>
      <c r="U794" s="191"/>
      <c r="V794" s="191"/>
      <c r="W794" s="191"/>
    </row>
    <row r="795">
      <c r="A795" s="191"/>
      <c r="B795" s="191"/>
      <c r="C795" s="191"/>
      <c r="D795" s="191"/>
      <c r="E795" s="191"/>
      <c r="F795" s="191"/>
      <c r="G795" s="2048"/>
      <c r="H795" s="2048"/>
      <c r="I795" s="2048"/>
      <c r="J795" s="2048"/>
      <c r="K795" s="2048"/>
      <c r="L795" s="2103"/>
      <c r="M795" s="2048"/>
      <c r="N795" s="2048"/>
      <c r="O795" s="2048"/>
      <c r="P795" s="191"/>
      <c r="Q795" s="191"/>
      <c r="R795" s="191"/>
      <c r="S795" s="191"/>
      <c r="T795" s="191"/>
      <c r="U795" s="191"/>
      <c r="V795" s="191"/>
      <c r="W795" s="191"/>
    </row>
    <row r="796">
      <c r="A796" s="191"/>
      <c r="B796" s="191"/>
      <c r="C796" s="191"/>
      <c r="D796" s="191"/>
      <c r="E796" s="191"/>
      <c r="F796" s="191"/>
      <c r="G796" s="2048"/>
      <c r="H796" s="2048"/>
      <c r="I796" s="2048"/>
      <c r="J796" s="2048"/>
      <c r="K796" s="2048"/>
      <c r="L796" s="2103"/>
      <c r="M796" s="2048"/>
      <c r="N796" s="2048"/>
      <c r="O796" s="2048"/>
      <c r="P796" s="191"/>
      <c r="Q796" s="191"/>
      <c r="R796" s="191"/>
      <c r="S796" s="191"/>
      <c r="T796" s="191"/>
      <c r="U796" s="191"/>
      <c r="V796" s="191"/>
      <c r="W796" s="191"/>
    </row>
    <row r="797">
      <c r="A797" s="191"/>
      <c r="B797" s="191"/>
      <c r="C797" s="191"/>
      <c r="D797" s="191"/>
      <c r="E797" s="191"/>
      <c r="F797" s="191"/>
      <c r="G797" s="2048"/>
      <c r="H797" s="2048"/>
      <c r="I797" s="2048"/>
      <c r="J797" s="2048"/>
      <c r="K797" s="2048"/>
      <c r="L797" s="2103"/>
      <c r="M797" s="2048"/>
      <c r="N797" s="2048"/>
      <c r="O797" s="2048"/>
      <c r="P797" s="191"/>
      <c r="Q797" s="191"/>
      <c r="R797" s="191"/>
      <c r="S797" s="191"/>
      <c r="T797" s="191"/>
      <c r="U797" s="191"/>
      <c r="V797" s="191"/>
      <c r="W797" s="191"/>
    </row>
    <row r="798">
      <c r="A798" s="191"/>
      <c r="B798" s="191"/>
      <c r="C798" s="191"/>
      <c r="D798" s="191"/>
      <c r="E798" s="191"/>
      <c r="F798" s="191"/>
      <c r="G798" s="2048"/>
      <c r="H798" s="2048"/>
      <c r="I798" s="2048"/>
      <c r="J798" s="2048"/>
      <c r="K798" s="2048"/>
      <c r="L798" s="2103"/>
      <c r="M798" s="2048"/>
      <c r="N798" s="2048"/>
      <c r="O798" s="2048"/>
      <c r="P798" s="191"/>
      <c r="Q798" s="191"/>
      <c r="R798" s="191"/>
      <c r="S798" s="191"/>
      <c r="T798" s="191"/>
      <c r="U798" s="191"/>
      <c r="V798" s="191"/>
      <c r="W798" s="191"/>
    </row>
    <row r="799">
      <c r="A799" s="191"/>
      <c r="B799" s="191"/>
      <c r="C799" s="191"/>
      <c r="D799" s="191"/>
      <c r="E799" s="191"/>
      <c r="F799" s="191"/>
      <c r="G799" s="2048"/>
      <c r="H799" s="2048"/>
      <c r="I799" s="2048"/>
      <c r="J799" s="2048"/>
      <c r="K799" s="2048"/>
      <c r="L799" s="2103"/>
      <c r="M799" s="2048"/>
      <c r="N799" s="2048"/>
      <c r="O799" s="2048"/>
      <c r="P799" s="191"/>
      <c r="Q799" s="191"/>
      <c r="R799" s="191"/>
      <c r="S799" s="191"/>
      <c r="T799" s="191"/>
      <c r="U799" s="191"/>
      <c r="V799" s="191"/>
      <c r="W799" s="191"/>
    </row>
    <row r="800">
      <c r="A800" s="191"/>
      <c r="B800" s="191"/>
      <c r="C800" s="191"/>
      <c r="D800" s="191"/>
      <c r="E800" s="191"/>
      <c r="F800" s="191"/>
      <c r="G800" s="2048"/>
      <c r="H800" s="2048"/>
      <c r="I800" s="2048"/>
      <c r="J800" s="2048"/>
      <c r="K800" s="2048"/>
      <c r="L800" s="2103"/>
      <c r="M800" s="2048"/>
      <c r="N800" s="2048"/>
      <c r="O800" s="2048"/>
      <c r="P800" s="191"/>
      <c r="Q800" s="191"/>
      <c r="R800" s="191"/>
      <c r="S800" s="191"/>
      <c r="T800" s="191"/>
      <c r="U800" s="191"/>
      <c r="V800" s="191"/>
      <c r="W800" s="191"/>
    </row>
    <row r="801">
      <c r="A801" s="191"/>
      <c r="B801" s="191"/>
      <c r="C801" s="191"/>
      <c r="D801" s="191"/>
      <c r="E801" s="191"/>
      <c r="F801" s="191"/>
      <c r="G801" s="2048"/>
      <c r="H801" s="2048"/>
      <c r="I801" s="2048"/>
      <c r="J801" s="2048"/>
      <c r="K801" s="2048"/>
      <c r="L801" s="2103"/>
      <c r="M801" s="2048"/>
      <c r="N801" s="2048"/>
      <c r="O801" s="2048"/>
      <c r="P801" s="191"/>
      <c r="Q801" s="191"/>
      <c r="R801" s="191"/>
      <c r="S801" s="191"/>
      <c r="T801" s="191"/>
      <c r="U801" s="191"/>
      <c r="V801" s="191"/>
      <c r="W801" s="191"/>
    </row>
    <row r="802">
      <c r="A802" s="191"/>
      <c r="B802" s="191"/>
      <c r="C802" s="191"/>
      <c r="D802" s="191"/>
      <c r="E802" s="191"/>
      <c r="F802" s="191"/>
      <c r="G802" s="2048"/>
      <c r="H802" s="2048"/>
      <c r="I802" s="2048"/>
      <c r="J802" s="2048"/>
      <c r="K802" s="2048"/>
      <c r="L802" s="2103"/>
      <c r="M802" s="2048"/>
      <c r="N802" s="2048"/>
      <c r="O802" s="2048"/>
      <c r="P802" s="191"/>
      <c r="Q802" s="191"/>
      <c r="R802" s="191"/>
      <c r="S802" s="191"/>
      <c r="T802" s="191"/>
      <c r="U802" s="191"/>
      <c r="V802" s="191"/>
      <c r="W802" s="191"/>
    </row>
    <row r="803">
      <c r="A803" s="191"/>
      <c r="B803" s="191"/>
      <c r="C803" s="191"/>
      <c r="D803" s="191"/>
      <c r="E803" s="191"/>
      <c r="F803" s="191"/>
      <c r="G803" s="2048"/>
      <c r="H803" s="2048"/>
      <c r="I803" s="2048"/>
      <c r="J803" s="2048"/>
      <c r="K803" s="2048"/>
      <c r="L803" s="2103"/>
      <c r="M803" s="2048"/>
      <c r="N803" s="2048"/>
      <c r="O803" s="2048"/>
      <c r="P803" s="191"/>
      <c r="Q803" s="191"/>
      <c r="R803" s="191"/>
      <c r="S803" s="191"/>
      <c r="T803" s="191"/>
      <c r="U803" s="191"/>
      <c r="V803" s="191"/>
      <c r="W803" s="191"/>
    </row>
    <row r="804">
      <c r="A804" s="191"/>
      <c r="B804" s="191"/>
      <c r="C804" s="191"/>
      <c r="D804" s="191"/>
      <c r="E804" s="191"/>
      <c r="F804" s="191"/>
      <c r="G804" s="2048"/>
      <c r="H804" s="2048"/>
      <c r="I804" s="2048"/>
      <c r="J804" s="2048"/>
      <c r="K804" s="2048"/>
      <c r="L804" s="2103"/>
      <c r="M804" s="2048"/>
      <c r="N804" s="2048"/>
      <c r="O804" s="2048"/>
      <c r="P804" s="191"/>
      <c r="Q804" s="191"/>
      <c r="R804" s="191"/>
      <c r="S804" s="191"/>
      <c r="T804" s="191"/>
      <c r="U804" s="191"/>
      <c r="V804" s="191"/>
      <c r="W804" s="191"/>
    </row>
    <row r="805">
      <c r="A805" s="191"/>
      <c r="B805" s="191"/>
      <c r="C805" s="191"/>
      <c r="D805" s="191"/>
      <c r="E805" s="191"/>
      <c r="F805" s="191"/>
      <c r="G805" s="2048"/>
      <c r="H805" s="2048"/>
      <c r="I805" s="2048"/>
      <c r="J805" s="2048"/>
      <c r="K805" s="2048"/>
      <c r="L805" s="2103"/>
      <c r="M805" s="2048"/>
      <c r="N805" s="2048"/>
      <c r="O805" s="2048"/>
      <c r="P805" s="191"/>
      <c r="Q805" s="191"/>
      <c r="R805" s="191"/>
      <c r="S805" s="191"/>
      <c r="T805" s="191"/>
      <c r="U805" s="191"/>
      <c r="V805" s="191"/>
      <c r="W805" s="191"/>
    </row>
    <row r="806">
      <c r="A806" s="191"/>
      <c r="B806" s="191"/>
      <c r="C806" s="191"/>
      <c r="D806" s="191"/>
      <c r="E806" s="191"/>
      <c r="F806" s="191"/>
      <c r="G806" s="2048"/>
      <c r="H806" s="2048"/>
      <c r="I806" s="2048"/>
      <c r="J806" s="2048"/>
      <c r="K806" s="2048"/>
      <c r="L806" s="2103"/>
      <c r="M806" s="2048"/>
      <c r="N806" s="2048"/>
      <c r="O806" s="2048"/>
      <c r="P806" s="191"/>
      <c r="Q806" s="191"/>
      <c r="R806" s="191"/>
      <c r="S806" s="191"/>
      <c r="T806" s="191"/>
      <c r="U806" s="191"/>
      <c r="V806" s="191"/>
      <c r="W806" s="191"/>
    </row>
    <row r="807">
      <c r="A807" s="191"/>
      <c r="B807" s="191"/>
      <c r="C807" s="191"/>
      <c r="D807" s="191"/>
      <c r="E807" s="191"/>
      <c r="F807" s="191"/>
      <c r="G807" s="2048"/>
      <c r="H807" s="2048"/>
      <c r="I807" s="2048"/>
      <c r="J807" s="2048"/>
      <c r="K807" s="2048"/>
      <c r="L807" s="2103"/>
      <c r="M807" s="2048"/>
      <c r="N807" s="2048"/>
      <c r="O807" s="2048"/>
      <c r="P807" s="191"/>
      <c r="Q807" s="191"/>
      <c r="R807" s="191"/>
      <c r="S807" s="191"/>
      <c r="T807" s="191"/>
      <c r="U807" s="191"/>
      <c r="V807" s="191"/>
      <c r="W807" s="191"/>
    </row>
    <row r="808">
      <c r="A808" s="191"/>
      <c r="B808" s="191"/>
      <c r="C808" s="191"/>
      <c r="D808" s="191"/>
      <c r="E808" s="191"/>
      <c r="F808" s="191"/>
      <c r="G808" s="2048"/>
      <c r="H808" s="2048"/>
      <c r="I808" s="2048"/>
      <c r="J808" s="2048"/>
      <c r="K808" s="2048"/>
      <c r="L808" s="2103"/>
      <c r="M808" s="2048"/>
      <c r="N808" s="2048"/>
      <c r="O808" s="2048"/>
      <c r="P808" s="191"/>
      <c r="Q808" s="191"/>
      <c r="R808" s="191"/>
      <c r="S808" s="191"/>
      <c r="T808" s="191"/>
      <c r="U808" s="191"/>
      <c r="V808" s="191"/>
      <c r="W808" s="191"/>
    </row>
    <row r="809">
      <c r="A809" s="191"/>
      <c r="B809" s="191"/>
      <c r="C809" s="191"/>
      <c r="D809" s="191"/>
      <c r="E809" s="191"/>
      <c r="F809" s="191"/>
      <c r="G809" s="2048"/>
      <c r="H809" s="2048"/>
      <c r="I809" s="2048"/>
      <c r="J809" s="2048"/>
      <c r="K809" s="2048"/>
      <c r="L809" s="2103"/>
      <c r="M809" s="2048"/>
      <c r="N809" s="2048"/>
      <c r="O809" s="2048"/>
      <c r="P809" s="191"/>
      <c r="Q809" s="191"/>
      <c r="R809" s="191"/>
      <c r="S809" s="191"/>
      <c r="T809" s="191"/>
      <c r="U809" s="191"/>
      <c r="V809" s="191"/>
      <c r="W809" s="191"/>
    </row>
    <row r="810">
      <c r="A810" s="191"/>
      <c r="B810" s="191"/>
      <c r="C810" s="191"/>
      <c r="D810" s="191"/>
      <c r="E810" s="191"/>
      <c r="F810" s="191"/>
      <c r="G810" s="2048"/>
      <c r="H810" s="2048"/>
      <c r="I810" s="2048"/>
      <c r="J810" s="2048"/>
      <c r="K810" s="2048"/>
      <c r="L810" s="2103"/>
      <c r="M810" s="2048"/>
      <c r="N810" s="2048"/>
      <c r="O810" s="2048"/>
      <c r="P810" s="191"/>
      <c r="Q810" s="191"/>
      <c r="R810" s="191"/>
      <c r="S810" s="191"/>
      <c r="T810" s="191"/>
      <c r="U810" s="191"/>
      <c r="V810" s="191"/>
      <c r="W810" s="191"/>
    </row>
    <row r="811">
      <c r="A811" s="191"/>
      <c r="B811" s="191"/>
      <c r="C811" s="191"/>
      <c r="D811" s="191"/>
      <c r="E811" s="191"/>
      <c r="F811" s="191"/>
      <c r="G811" s="2048"/>
      <c r="H811" s="2048"/>
      <c r="I811" s="2048"/>
      <c r="J811" s="2048"/>
      <c r="K811" s="2048"/>
      <c r="L811" s="2103"/>
      <c r="M811" s="2048"/>
      <c r="N811" s="2048"/>
      <c r="O811" s="2048"/>
      <c r="P811" s="191"/>
      <c r="Q811" s="191"/>
      <c r="R811" s="191"/>
      <c r="S811" s="191"/>
      <c r="T811" s="191"/>
      <c r="U811" s="191"/>
      <c r="V811" s="191"/>
      <c r="W811" s="191"/>
    </row>
    <row r="812">
      <c r="A812" s="191"/>
      <c r="B812" s="191"/>
      <c r="C812" s="191"/>
      <c r="D812" s="191"/>
      <c r="E812" s="191"/>
      <c r="F812" s="191"/>
      <c r="G812" s="2048"/>
      <c r="H812" s="2048"/>
      <c r="I812" s="2048"/>
      <c r="J812" s="2048"/>
      <c r="K812" s="2048"/>
      <c r="L812" s="2103"/>
      <c r="M812" s="2048"/>
      <c r="N812" s="2048"/>
      <c r="O812" s="2048"/>
      <c r="P812" s="191"/>
      <c r="Q812" s="191"/>
      <c r="R812" s="191"/>
      <c r="S812" s="191"/>
      <c r="T812" s="191"/>
      <c r="U812" s="191"/>
      <c r="V812" s="191"/>
      <c r="W812" s="191"/>
    </row>
    <row r="813">
      <c r="A813" s="191"/>
      <c r="B813" s="191"/>
      <c r="C813" s="191"/>
      <c r="D813" s="191"/>
      <c r="E813" s="191"/>
      <c r="F813" s="191"/>
      <c r="G813" s="2048"/>
      <c r="H813" s="2048"/>
      <c r="I813" s="2048"/>
      <c r="J813" s="2048"/>
      <c r="K813" s="2048"/>
      <c r="L813" s="2103"/>
      <c r="M813" s="2048"/>
      <c r="N813" s="2048"/>
      <c r="O813" s="2048"/>
      <c r="P813" s="191"/>
      <c r="Q813" s="191"/>
      <c r="R813" s="191"/>
      <c r="S813" s="191"/>
      <c r="T813" s="191"/>
      <c r="U813" s="191"/>
      <c r="V813" s="191"/>
      <c r="W813" s="191"/>
    </row>
    <row r="814">
      <c r="A814" s="191"/>
      <c r="B814" s="191"/>
      <c r="C814" s="191"/>
      <c r="D814" s="191"/>
      <c r="E814" s="191"/>
      <c r="F814" s="191"/>
      <c r="G814" s="2048"/>
      <c r="H814" s="2048"/>
      <c r="I814" s="2048"/>
      <c r="J814" s="2048"/>
      <c r="K814" s="2048"/>
      <c r="L814" s="2103"/>
      <c r="M814" s="2048"/>
      <c r="N814" s="2048"/>
      <c r="O814" s="2048"/>
      <c r="P814" s="191"/>
      <c r="Q814" s="191"/>
      <c r="R814" s="191"/>
      <c r="S814" s="191"/>
      <c r="T814" s="191"/>
      <c r="U814" s="191"/>
      <c r="V814" s="191"/>
      <c r="W814" s="191"/>
    </row>
    <row r="815">
      <c r="A815" s="191"/>
      <c r="B815" s="191"/>
      <c r="C815" s="191"/>
      <c r="D815" s="191"/>
      <c r="E815" s="191"/>
      <c r="F815" s="191"/>
      <c r="G815" s="2048"/>
      <c r="H815" s="2048"/>
      <c r="I815" s="2048"/>
      <c r="J815" s="2048"/>
      <c r="K815" s="2048"/>
      <c r="L815" s="2103"/>
      <c r="M815" s="2048"/>
      <c r="N815" s="2048"/>
      <c r="O815" s="2048"/>
      <c r="P815" s="191"/>
      <c r="Q815" s="191"/>
      <c r="R815" s="191"/>
      <c r="S815" s="191"/>
      <c r="T815" s="191"/>
      <c r="U815" s="191"/>
      <c r="V815" s="191"/>
      <c r="W815" s="191"/>
    </row>
    <row r="816">
      <c r="A816" s="191"/>
      <c r="B816" s="191"/>
      <c r="C816" s="191"/>
      <c r="D816" s="191"/>
      <c r="E816" s="191"/>
      <c r="F816" s="191"/>
      <c r="G816" s="2048"/>
      <c r="H816" s="2048"/>
      <c r="I816" s="2048"/>
      <c r="J816" s="2048"/>
      <c r="K816" s="2048"/>
      <c r="L816" s="2103"/>
      <c r="M816" s="2048"/>
      <c r="N816" s="2048"/>
      <c r="O816" s="2048"/>
      <c r="P816" s="191"/>
      <c r="Q816" s="191"/>
      <c r="R816" s="191"/>
      <c r="S816" s="191"/>
      <c r="T816" s="191"/>
      <c r="U816" s="191"/>
      <c r="V816" s="191"/>
      <c r="W816" s="191"/>
    </row>
    <row r="817">
      <c r="A817" s="191"/>
      <c r="B817" s="191"/>
      <c r="C817" s="191"/>
      <c r="D817" s="191"/>
      <c r="E817" s="191"/>
      <c r="F817" s="191"/>
      <c r="G817" s="2048"/>
      <c r="H817" s="2048"/>
      <c r="I817" s="2048"/>
      <c r="J817" s="2048"/>
      <c r="K817" s="2048"/>
      <c r="L817" s="2103"/>
      <c r="M817" s="2048"/>
      <c r="N817" s="2048"/>
      <c r="O817" s="2048"/>
      <c r="P817" s="191"/>
      <c r="Q817" s="191"/>
      <c r="R817" s="191"/>
      <c r="S817" s="191"/>
      <c r="T817" s="191"/>
      <c r="U817" s="191"/>
      <c r="V817" s="191"/>
      <c r="W817" s="191"/>
    </row>
    <row r="818">
      <c r="A818" s="191"/>
      <c r="B818" s="191"/>
      <c r="C818" s="191"/>
      <c r="D818" s="191"/>
      <c r="E818" s="191"/>
      <c r="F818" s="191"/>
      <c r="G818" s="2048"/>
      <c r="H818" s="2048"/>
      <c r="I818" s="2048"/>
      <c r="J818" s="2048"/>
      <c r="K818" s="2048"/>
      <c r="L818" s="2103"/>
      <c r="M818" s="2048"/>
      <c r="N818" s="2048"/>
      <c r="O818" s="2048"/>
      <c r="P818" s="191"/>
      <c r="Q818" s="191"/>
      <c r="R818" s="191"/>
      <c r="S818" s="191"/>
      <c r="T818" s="191"/>
      <c r="U818" s="191"/>
      <c r="V818" s="191"/>
      <c r="W818" s="191"/>
    </row>
    <row r="819">
      <c r="A819" s="191"/>
      <c r="B819" s="191"/>
      <c r="C819" s="191"/>
      <c r="D819" s="191"/>
      <c r="E819" s="191"/>
      <c r="F819" s="191"/>
      <c r="G819" s="2048"/>
      <c r="H819" s="2048"/>
      <c r="I819" s="2048"/>
      <c r="J819" s="2048"/>
      <c r="K819" s="2048"/>
      <c r="L819" s="2103"/>
      <c r="M819" s="2048"/>
      <c r="N819" s="2048"/>
      <c r="O819" s="2048"/>
      <c r="P819" s="191"/>
      <c r="Q819" s="191"/>
      <c r="R819" s="191"/>
      <c r="S819" s="191"/>
      <c r="T819" s="191"/>
      <c r="U819" s="191"/>
      <c r="V819" s="191"/>
      <c r="W819" s="191"/>
    </row>
    <row r="820">
      <c r="A820" s="191"/>
      <c r="B820" s="191"/>
      <c r="C820" s="191"/>
      <c r="D820" s="191"/>
      <c r="E820" s="191"/>
      <c r="F820" s="191"/>
      <c r="G820" s="2048"/>
      <c r="H820" s="2048"/>
      <c r="I820" s="2048"/>
      <c r="J820" s="2048"/>
      <c r="K820" s="2048"/>
      <c r="L820" s="2103"/>
      <c r="M820" s="2048"/>
      <c r="N820" s="2048"/>
      <c r="O820" s="2048"/>
      <c r="P820" s="191"/>
      <c r="Q820" s="191"/>
      <c r="R820" s="191"/>
      <c r="S820" s="191"/>
      <c r="T820" s="191"/>
      <c r="U820" s="191"/>
      <c r="V820" s="191"/>
      <c r="W820" s="191"/>
    </row>
    <row r="821">
      <c r="A821" s="191"/>
      <c r="B821" s="191"/>
      <c r="C821" s="191"/>
      <c r="D821" s="191"/>
      <c r="E821" s="191"/>
      <c r="F821" s="191"/>
      <c r="G821" s="2048"/>
      <c r="H821" s="2048"/>
      <c r="I821" s="2048"/>
      <c r="J821" s="2048"/>
      <c r="K821" s="2048"/>
      <c r="L821" s="2103"/>
      <c r="M821" s="2048"/>
      <c r="N821" s="2048"/>
      <c r="O821" s="2048"/>
      <c r="P821" s="191"/>
      <c r="Q821" s="191"/>
      <c r="R821" s="191"/>
      <c r="S821" s="191"/>
      <c r="T821" s="191"/>
      <c r="U821" s="191"/>
      <c r="V821" s="191"/>
      <c r="W821" s="191"/>
    </row>
    <row r="822">
      <c r="A822" s="191"/>
      <c r="B822" s="191"/>
      <c r="C822" s="191"/>
      <c r="D822" s="191"/>
      <c r="E822" s="191"/>
      <c r="F822" s="191"/>
      <c r="G822" s="2048"/>
      <c r="H822" s="2048"/>
      <c r="I822" s="2048"/>
      <c r="J822" s="2048"/>
      <c r="K822" s="2048"/>
      <c r="L822" s="2103"/>
      <c r="M822" s="2048"/>
      <c r="N822" s="2048"/>
      <c r="O822" s="2048"/>
      <c r="P822" s="191"/>
      <c r="Q822" s="191"/>
      <c r="R822" s="191"/>
      <c r="S822" s="191"/>
      <c r="T822" s="191"/>
      <c r="U822" s="191"/>
      <c r="V822" s="191"/>
      <c r="W822" s="191"/>
    </row>
    <row r="823">
      <c r="A823" s="191"/>
      <c r="B823" s="191"/>
      <c r="C823" s="191"/>
      <c r="D823" s="191"/>
      <c r="E823" s="191"/>
      <c r="F823" s="191"/>
      <c r="G823" s="2048"/>
      <c r="H823" s="2048"/>
      <c r="I823" s="2048"/>
      <c r="J823" s="2048"/>
      <c r="K823" s="2048"/>
      <c r="L823" s="2103"/>
      <c r="M823" s="2048"/>
      <c r="N823" s="2048"/>
      <c r="O823" s="2048"/>
      <c r="P823" s="191"/>
      <c r="Q823" s="191"/>
      <c r="R823" s="191"/>
      <c r="S823" s="191"/>
      <c r="T823" s="191"/>
      <c r="U823" s="191"/>
      <c r="V823" s="191"/>
      <c r="W823" s="191"/>
    </row>
    <row r="824">
      <c r="A824" s="191"/>
      <c r="B824" s="191"/>
      <c r="C824" s="191"/>
      <c r="D824" s="191"/>
      <c r="E824" s="191"/>
      <c r="F824" s="191"/>
      <c r="G824" s="2048"/>
      <c r="H824" s="2048"/>
      <c r="I824" s="2048"/>
      <c r="J824" s="2048"/>
      <c r="K824" s="2048"/>
      <c r="L824" s="2103"/>
      <c r="M824" s="2048"/>
      <c r="N824" s="2048"/>
      <c r="O824" s="2048"/>
      <c r="P824" s="191"/>
      <c r="Q824" s="191"/>
      <c r="R824" s="191"/>
      <c r="S824" s="191"/>
      <c r="T824" s="191"/>
      <c r="U824" s="191"/>
      <c r="V824" s="191"/>
      <c r="W824" s="191"/>
    </row>
    <row r="825">
      <c r="A825" s="191"/>
      <c r="B825" s="191"/>
      <c r="C825" s="191"/>
      <c r="D825" s="191"/>
      <c r="E825" s="191"/>
      <c r="F825" s="191"/>
      <c r="G825" s="2048"/>
      <c r="H825" s="2048"/>
      <c r="I825" s="2048"/>
      <c r="J825" s="2048"/>
      <c r="K825" s="2048"/>
      <c r="L825" s="2103"/>
      <c r="M825" s="2048"/>
      <c r="N825" s="2048"/>
      <c r="O825" s="2048"/>
      <c r="P825" s="191"/>
      <c r="Q825" s="191"/>
      <c r="R825" s="191"/>
      <c r="S825" s="191"/>
      <c r="T825" s="191"/>
      <c r="U825" s="191"/>
      <c r="V825" s="191"/>
      <c r="W825" s="191"/>
    </row>
    <row r="826">
      <c r="A826" s="191"/>
      <c r="B826" s="191"/>
      <c r="C826" s="191"/>
      <c r="D826" s="191"/>
      <c r="E826" s="191"/>
      <c r="F826" s="191"/>
      <c r="G826" s="2048"/>
      <c r="H826" s="2048"/>
      <c r="I826" s="2048"/>
      <c r="J826" s="2048"/>
      <c r="K826" s="2048"/>
      <c r="L826" s="2103"/>
      <c r="M826" s="2048"/>
      <c r="N826" s="2048"/>
      <c r="O826" s="2048"/>
      <c r="P826" s="191"/>
      <c r="Q826" s="191"/>
      <c r="R826" s="191"/>
      <c r="S826" s="191"/>
      <c r="T826" s="191"/>
      <c r="U826" s="191"/>
      <c r="V826" s="191"/>
      <c r="W826" s="191"/>
    </row>
    <row r="827">
      <c r="A827" s="191"/>
      <c r="B827" s="191"/>
      <c r="C827" s="191"/>
      <c r="D827" s="191"/>
      <c r="E827" s="191"/>
      <c r="F827" s="191"/>
      <c r="G827" s="2048"/>
      <c r="H827" s="2048"/>
      <c r="I827" s="2048"/>
      <c r="J827" s="2048"/>
      <c r="K827" s="2048"/>
      <c r="L827" s="2103"/>
      <c r="M827" s="2048"/>
      <c r="N827" s="2048"/>
      <c r="O827" s="2048"/>
      <c r="P827" s="191"/>
      <c r="Q827" s="191"/>
      <c r="R827" s="191"/>
      <c r="S827" s="191"/>
      <c r="T827" s="191"/>
      <c r="U827" s="191"/>
      <c r="V827" s="191"/>
      <c r="W827" s="191"/>
    </row>
    <row r="828">
      <c r="A828" s="191"/>
      <c r="B828" s="191"/>
      <c r="C828" s="191"/>
      <c r="D828" s="191"/>
      <c r="E828" s="191"/>
      <c r="F828" s="191"/>
      <c r="G828" s="2048"/>
      <c r="H828" s="2048"/>
      <c r="I828" s="2048"/>
      <c r="J828" s="2048"/>
      <c r="K828" s="2048"/>
      <c r="L828" s="2103"/>
      <c r="M828" s="2048"/>
      <c r="N828" s="2048"/>
      <c r="O828" s="2048"/>
      <c r="P828" s="191"/>
      <c r="Q828" s="191"/>
      <c r="R828" s="191"/>
      <c r="S828" s="191"/>
      <c r="T828" s="191"/>
      <c r="U828" s="191"/>
      <c r="V828" s="191"/>
      <c r="W828" s="191"/>
    </row>
    <row r="829">
      <c r="A829" s="191"/>
      <c r="B829" s="191"/>
      <c r="C829" s="191"/>
      <c r="D829" s="191"/>
      <c r="E829" s="191"/>
      <c r="F829" s="191"/>
      <c r="G829" s="2048"/>
      <c r="H829" s="2048"/>
      <c r="I829" s="2048"/>
      <c r="J829" s="2048"/>
      <c r="K829" s="2048"/>
      <c r="L829" s="2103"/>
      <c r="M829" s="2048"/>
      <c r="N829" s="2048"/>
      <c r="O829" s="2048"/>
      <c r="P829" s="191"/>
      <c r="Q829" s="191"/>
      <c r="R829" s="191"/>
      <c r="S829" s="191"/>
      <c r="T829" s="191"/>
      <c r="U829" s="191"/>
      <c r="V829" s="191"/>
      <c r="W829" s="191"/>
    </row>
    <row r="830">
      <c r="A830" s="191"/>
      <c r="B830" s="191"/>
      <c r="C830" s="191"/>
      <c r="D830" s="191"/>
      <c r="E830" s="191"/>
      <c r="F830" s="191"/>
      <c r="G830" s="2048"/>
      <c r="H830" s="2048"/>
      <c r="I830" s="2048"/>
      <c r="J830" s="2048"/>
      <c r="K830" s="2048"/>
      <c r="L830" s="2103"/>
      <c r="M830" s="2048"/>
      <c r="N830" s="2048"/>
      <c r="O830" s="2048"/>
      <c r="P830" s="191"/>
      <c r="Q830" s="191"/>
      <c r="R830" s="191"/>
      <c r="S830" s="191"/>
      <c r="T830" s="191"/>
      <c r="U830" s="191"/>
      <c r="V830" s="191"/>
      <c r="W830" s="191"/>
    </row>
    <row r="831">
      <c r="A831" s="191"/>
      <c r="B831" s="191"/>
      <c r="C831" s="191"/>
      <c r="D831" s="191"/>
      <c r="E831" s="191"/>
      <c r="F831" s="191"/>
      <c r="G831" s="2048"/>
      <c r="H831" s="2048"/>
      <c r="I831" s="2048"/>
      <c r="J831" s="2048"/>
      <c r="K831" s="2048"/>
      <c r="L831" s="2103"/>
      <c r="M831" s="2048"/>
      <c r="N831" s="2048"/>
      <c r="O831" s="2048"/>
      <c r="P831" s="191"/>
      <c r="Q831" s="191"/>
      <c r="R831" s="191"/>
      <c r="S831" s="191"/>
      <c r="T831" s="191"/>
      <c r="U831" s="191"/>
      <c r="V831" s="191"/>
      <c r="W831" s="191"/>
    </row>
    <row r="832">
      <c r="A832" s="191"/>
      <c r="B832" s="191"/>
      <c r="C832" s="191"/>
      <c r="D832" s="191"/>
      <c r="E832" s="191"/>
      <c r="F832" s="191"/>
      <c r="G832" s="2048"/>
      <c r="H832" s="2048"/>
      <c r="I832" s="2048"/>
      <c r="J832" s="2048"/>
      <c r="K832" s="2048"/>
      <c r="L832" s="2103"/>
      <c r="M832" s="2048"/>
      <c r="N832" s="2048"/>
      <c r="O832" s="2048"/>
      <c r="P832" s="191"/>
      <c r="Q832" s="191"/>
      <c r="R832" s="191"/>
      <c r="S832" s="191"/>
      <c r="T832" s="191"/>
      <c r="U832" s="191"/>
      <c r="V832" s="191"/>
      <c r="W832" s="191"/>
    </row>
    <row r="833">
      <c r="A833" s="191"/>
      <c r="B833" s="191"/>
      <c r="C833" s="191"/>
      <c r="D833" s="191"/>
      <c r="E833" s="191"/>
      <c r="F833" s="191"/>
      <c r="G833" s="2048"/>
      <c r="H833" s="2048"/>
      <c r="I833" s="2048"/>
      <c r="J833" s="2048"/>
      <c r="K833" s="2048"/>
      <c r="L833" s="2103"/>
      <c r="M833" s="2048"/>
      <c r="N833" s="2048"/>
      <c r="O833" s="2048"/>
      <c r="P833" s="191"/>
      <c r="Q833" s="191"/>
      <c r="R833" s="191"/>
      <c r="S833" s="191"/>
      <c r="T833" s="191"/>
      <c r="U833" s="191"/>
      <c r="V833" s="191"/>
      <c r="W833" s="191"/>
    </row>
    <row r="834">
      <c r="A834" s="191"/>
      <c r="B834" s="191"/>
      <c r="C834" s="191"/>
      <c r="D834" s="191"/>
      <c r="E834" s="191"/>
      <c r="F834" s="191"/>
      <c r="G834" s="2048"/>
      <c r="H834" s="2048"/>
      <c r="I834" s="2048"/>
      <c r="J834" s="2048"/>
      <c r="K834" s="2048"/>
      <c r="L834" s="2103"/>
      <c r="M834" s="2048"/>
      <c r="N834" s="2048"/>
      <c r="O834" s="2048"/>
      <c r="P834" s="191"/>
      <c r="Q834" s="191"/>
      <c r="R834" s="191"/>
      <c r="S834" s="191"/>
      <c r="T834" s="191"/>
      <c r="U834" s="191"/>
      <c r="V834" s="191"/>
      <c r="W834" s="191"/>
    </row>
    <row r="835">
      <c r="A835" s="191"/>
      <c r="B835" s="191"/>
      <c r="C835" s="191"/>
      <c r="D835" s="191"/>
      <c r="E835" s="191"/>
      <c r="F835" s="191"/>
      <c r="G835" s="2048"/>
      <c r="H835" s="2048"/>
      <c r="I835" s="2048"/>
      <c r="J835" s="2048"/>
      <c r="K835" s="2048"/>
      <c r="L835" s="2103"/>
      <c r="M835" s="2048"/>
      <c r="N835" s="2048"/>
      <c r="O835" s="2048"/>
      <c r="P835" s="191"/>
      <c r="Q835" s="191"/>
      <c r="R835" s="191"/>
      <c r="S835" s="191"/>
      <c r="T835" s="191"/>
      <c r="U835" s="191"/>
      <c r="V835" s="191"/>
      <c r="W835" s="191"/>
    </row>
    <row r="836">
      <c r="A836" s="191"/>
      <c r="B836" s="191"/>
      <c r="C836" s="191"/>
      <c r="D836" s="191"/>
      <c r="E836" s="191"/>
      <c r="F836" s="191"/>
      <c r="G836" s="2048"/>
      <c r="H836" s="2048"/>
      <c r="I836" s="2048"/>
      <c r="J836" s="2048"/>
      <c r="K836" s="2048"/>
      <c r="L836" s="2103"/>
      <c r="M836" s="2048"/>
      <c r="N836" s="2048"/>
      <c r="O836" s="2048"/>
      <c r="P836" s="191"/>
      <c r="Q836" s="191"/>
      <c r="R836" s="191"/>
      <c r="S836" s="191"/>
      <c r="T836" s="191"/>
      <c r="U836" s="191"/>
      <c r="V836" s="191"/>
      <c r="W836" s="191"/>
    </row>
    <row r="837">
      <c r="A837" s="191"/>
      <c r="B837" s="191"/>
      <c r="C837" s="191"/>
      <c r="D837" s="191"/>
      <c r="E837" s="191"/>
      <c r="F837" s="191"/>
      <c r="G837" s="2048"/>
      <c r="H837" s="2048"/>
      <c r="I837" s="2048"/>
      <c r="J837" s="2048"/>
      <c r="K837" s="2048"/>
      <c r="L837" s="2103"/>
      <c r="M837" s="2048"/>
      <c r="N837" s="2048"/>
      <c r="O837" s="2048"/>
      <c r="P837" s="191"/>
      <c r="Q837" s="191"/>
      <c r="R837" s="191"/>
      <c r="S837" s="191"/>
      <c r="T837" s="191"/>
      <c r="U837" s="191"/>
      <c r="V837" s="191"/>
      <c r="W837" s="191"/>
    </row>
    <row r="838">
      <c r="A838" s="191"/>
      <c r="B838" s="191"/>
      <c r="C838" s="191"/>
      <c r="D838" s="191"/>
      <c r="E838" s="191"/>
      <c r="F838" s="191"/>
      <c r="G838" s="2048"/>
      <c r="H838" s="2048"/>
      <c r="I838" s="2048"/>
      <c r="J838" s="2048"/>
      <c r="K838" s="2048"/>
      <c r="L838" s="2103"/>
      <c r="M838" s="2048"/>
      <c r="N838" s="2048"/>
      <c r="O838" s="2048"/>
      <c r="P838" s="191"/>
      <c r="Q838" s="191"/>
      <c r="R838" s="191"/>
      <c r="S838" s="191"/>
      <c r="T838" s="191"/>
      <c r="U838" s="191"/>
      <c r="V838" s="191"/>
      <c r="W838" s="191"/>
    </row>
    <row r="839">
      <c r="A839" s="191"/>
      <c r="B839" s="191"/>
      <c r="C839" s="191"/>
      <c r="D839" s="191"/>
      <c r="E839" s="191"/>
      <c r="F839" s="191"/>
      <c r="G839" s="2048"/>
      <c r="H839" s="2048"/>
      <c r="I839" s="2048"/>
      <c r="J839" s="2048"/>
      <c r="K839" s="2048"/>
      <c r="L839" s="2103"/>
      <c r="M839" s="2048"/>
      <c r="N839" s="2048"/>
      <c r="O839" s="2048"/>
      <c r="P839" s="191"/>
      <c r="Q839" s="191"/>
      <c r="R839" s="191"/>
      <c r="S839" s="191"/>
      <c r="T839" s="191"/>
      <c r="U839" s="191"/>
      <c r="V839" s="191"/>
      <c r="W839" s="191"/>
    </row>
    <row r="840">
      <c r="A840" s="191"/>
      <c r="B840" s="191"/>
      <c r="C840" s="191"/>
      <c r="D840" s="191"/>
      <c r="E840" s="191"/>
      <c r="F840" s="191"/>
      <c r="G840" s="2048"/>
      <c r="H840" s="2048"/>
      <c r="I840" s="2048"/>
      <c r="J840" s="2048"/>
      <c r="K840" s="2048"/>
      <c r="L840" s="2103"/>
      <c r="M840" s="2048"/>
      <c r="N840" s="2048"/>
      <c r="O840" s="2048"/>
      <c r="P840" s="191"/>
      <c r="Q840" s="191"/>
      <c r="R840" s="191"/>
      <c r="S840" s="191"/>
      <c r="T840" s="191"/>
      <c r="U840" s="191"/>
      <c r="V840" s="191"/>
      <c r="W840" s="191"/>
    </row>
    <row r="841">
      <c r="A841" s="191"/>
      <c r="B841" s="191"/>
      <c r="C841" s="191"/>
      <c r="D841" s="191"/>
      <c r="E841" s="191"/>
      <c r="F841" s="191"/>
      <c r="G841" s="2048"/>
      <c r="H841" s="2048"/>
      <c r="I841" s="2048"/>
      <c r="J841" s="2048"/>
      <c r="K841" s="2048"/>
      <c r="L841" s="2103"/>
      <c r="M841" s="2048"/>
      <c r="N841" s="2048"/>
      <c r="O841" s="2048"/>
      <c r="P841" s="191"/>
      <c r="Q841" s="191"/>
      <c r="R841" s="191"/>
      <c r="S841" s="191"/>
      <c r="T841" s="191"/>
      <c r="U841" s="191"/>
      <c r="V841" s="191"/>
      <c r="W841" s="191"/>
    </row>
    <row r="842">
      <c r="A842" s="191"/>
      <c r="B842" s="191"/>
      <c r="C842" s="191"/>
      <c r="D842" s="191"/>
      <c r="E842" s="191"/>
      <c r="F842" s="191"/>
      <c r="G842" s="2048"/>
      <c r="H842" s="2048"/>
      <c r="I842" s="2048"/>
      <c r="J842" s="2048"/>
      <c r="K842" s="2048"/>
      <c r="L842" s="2103"/>
      <c r="M842" s="2048"/>
      <c r="N842" s="2048"/>
      <c r="O842" s="2048"/>
      <c r="P842" s="191"/>
      <c r="Q842" s="191"/>
      <c r="R842" s="191"/>
      <c r="S842" s="191"/>
      <c r="T842" s="191"/>
      <c r="U842" s="191"/>
      <c r="V842" s="191"/>
      <c r="W842" s="191"/>
    </row>
    <row r="843">
      <c r="A843" s="191"/>
      <c r="B843" s="191"/>
      <c r="C843" s="191"/>
      <c r="D843" s="191"/>
      <c r="E843" s="191"/>
      <c r="F843" s="191"/>
      <c r="G843" s="2048"/>
      <c r="H843" s="2048"/>
      <c r="I843" s="2048"/>
      <c r="J843" s="2048"/>
      <c r="K843" s="2048"/>
      <c r="L843" s="2103"/>
      <c r="M843" s="2048"/>
      <c r="N843" s="2048"/>
      <c r="O843" s="2048"/>
      <c r="P843" s="191"/>
      <c r="Q843" s="191"/>
      <c r="R843" s="191"/>
      <c r="S843" s="191"/>
      <c r="T843" s="191"/>
      <c r="U843" s="191"/>
      <c r="V843" s="191"/>
      <c r="W843" s="191"/>
    </row>
    <row r="844">
      <c r="A844" s="191"/>
      <c r="B844" s="191"/>
      <c r="C844" s="191"/>
      <c r="D844" s="191"/>
      <c r="E844" s="191"/>
      <c r="F844" s="191"/>
      <c r="G844" s="2048"/>
      <c r="H844" s="2048"/>
      <c r="I844" s="2048"/>
      <c r="J844" s="2048"/>
      <c r="K844" s="2048"/>
      <c r="L844" s="2103"/>
      <c r="M844" s="2048"/>
      <c r="N844" s="2048"/>
      <c r="O844" s="2048"/>
      <c r="P844" s="191"/>
      <c r="Q844" s="191"/>
      <c r="R844" s="191"/>
      <c r="S844" s="191"/>
      <c r="T844" s="191"/>
      <c r="U844" s="191"/>
      <c r="V844" s="191"/>
      <c r="W844" s="191"/>
    </row>
    <row r="845">
      <c r="A845" s="191"/>
      <c r="B845" s="191"/>
      <c r="C845" s="191"/>
      <c r="D845" s="191"/>
      <c r="E845" s="191"/>
      <c r="F845" s="191"/>
      <c r="G845" s="2048"/>
      <c r="H845" s="2048"/>
      <c r="I845" s="2048"/>
      <c r="J845" s="2048"/>
      <c r="K845" s="2048"/>
      <c r="L845" s="2103"/>
      <c r="M845" s="2048"/>
      <c r="N845" s="2048"/>
      <c r="O845" s="2048"/>
      <c r="P845" s="191"/>
      <c r="Q845" s="191"/>
      <c r="R845" s="191"/>
      <c r="S845" s="191"/>
      <c r="T845" s="191"/>
      <c r="U845" s="191"/>
      <c r="V845" s="191"/>
      <c r="W845" s="191"/>
    </row>
    <row r="846">
      <c r="A846" s="191"/>
      <c r="B846" s="191"/>
      <c r="C846" s="191"/>
      <c r="D846" s="191"/>
      <c r="E846" s="191"/>
      <c r="F846" s="191"/>
      <c r="G846" s="2048"/>
      <c r="H846" s="2048"/>
      <c r="I846" s="2048"/>
      <c r="J846" s="2048"/>
      <c r="K846" s="2048"/>
      <c r="L846" s="2103"/>
      <c r="M846" s="2048"/>
      <c r="N846" s="2048"/>
      <c r="O846" s="2048"/>
      <c r="P846" s="191"/>
      <c r="Q846" s="191"/>
      <c r="R846" s="191"/>
      <c r="S846" s="191"/>
      <c r="T846" s="191"/>
      <c r="U846" s="191"/>
      <c r="V846" s="191"/>
      <c r="W846" s="191"/>
    </row>
    <row r="847">
      <c r="A847" s="191"/>
      <c r="B847" s="191"/>
      <c r="C847" s="191"/>
      <c r="D847" s="191"/>
      <c r="E847" s="191"/>
      <c r="F847" s="191"/>
      <c r="G847" s="2048"/>
      <c r="H847" s="2048"/>
      <c r="I847" s="2048"/>
      <c r="J847" s="2048"/>
      <c r="K847" s="2048"/>
      <c r="L847" s="2103"/>
      <c r="M847" s="2048"/>
      <c r="N847" s="2048"/>
      <c r="O847" s="2048"/>
      <c r="P847" s="191"/>
      <c r="Q847" s="191"/>
      <c r="R847" s="191"/>
      <c r="S847" s="191"/>
      <c r="T847" s="191"/>
      <c r="U847" s="191"/>
      <c r="V847" s="191"/>
      <c r="W847" s="191"/>
    </row>
    <row r="848">
      <c r="A848" s="191"/>
      <c r="B848" s="191"/>
      <c r="C848" s="191"/>
      <c r="D848" s="191"/>
      <c r="E848" s="191"/>
      <c r="F848" s="191"/>
      <c r="G848" s="2048"/>
      <c r="H848" s="2048"/>
      <c r="I848" s="2048"/>
      <c r="J848" s="2048"/>
      <c r="K848" s="2048"/>
      <c r="L848" s="2103"/>
      <c r="M848" s="2048"/>
      <c r="N848" s="2048"/>
      <c r="O848" s="2048"/>
      <c r="P848" s="191"/>
      <c r="Q848" s="191"/>
      <c r="R848" s="191"/>
      <c r="S848" s="191"/>
      <c r="T848" s="191"/>
      <c r="U848" s="191"/>
      <c r="V848" s="191"/>
      <c r="W848" s="191"/>
    </row>
    <row r="849">
      <c r="A849" s="191"/>
      <c r="B849" s="191"/>
      <c r="C849" s="191"/>
      <c r="D849" s="191"/>
      <c r="E849" s="191"/>
      <c r="F849" s="191"/>
      <c r="G849" s="2048"/>
      <c r="H849" s="2048"/>
      <c r="I849" s="2048"/>
      <c r="J849" s="2048"/>
      <c r="K849" s="2048"/>
      <c r="L849" s="2103"/>
      <c r="M849" s="2048"/>
      <c r="N849" s="2048"/>
      <c r="O849" s="2048"/>
      <c r="P849" s="191"/>
      <c r="Q849" s="191"/>
      <c r="R849" s="191"/>
      <c r="S849" s="191"/>
      <c r="T849" s="191"/>
      <c r="U849" s="191"/>
      <c r="V849" s="191"/>
      <c r="W849" s="191"/>
    </row>
    <row r="850">
      <c r="A850" s="191"/>
      <c r="B850" s="191"/>
      <c r="C850" s="191"/>
      <c r="D850" s="191"/>
      <c r="E850" s="191"/>
      <c r="F850" s="191"/>
      <c r="G850" s="2048"/>
      <c r="H850" s="2048"/>
      <c r="I850" s="2048"/>
      <c r="J850" s="2048"/>
      <c r="K850" s="2048"/>
      <c r="L850" s="2103"/>
      <c r="M850" s="2048"/>
      <c r="N850" s="2048"/>
      <c r="O850" s="2048"/>
      <c r="P850" s="191"/>
      <c r="Q850" s="191"/>
      <c r="R850" s="191"/>
      <c r="S850" s="191"/>
      <c r="T850" s="191"/>
      <c r="U850" s="191"/>
      <c r="V850" s="191"/>
      <c r="W850" s="191"/>
    </row>
    <row r="851">
      <c r="A851" s="191"/>
      <c r="B851" s="191"/>
      <c r="C851" s="191"/>
      <c r="D851" s="191"/>
      <c r="E851" s="191"/>
      <c r="F851" s="191"/>
      <c r="G851" s="2048"/>
      <c r="H851" s="2048"/>
      <c r="I851" s="2048"/>
      <c r="J851" s="2048"/>
      <c r="K851" s="2048"/>
      <c r="L851" s="2103"/>
      <c r="M851" s="2048"/>
      <c r="N851" s="2048"/>
      <c r="O851" s="2048"/>
      <c r="P851" s="191"/>
      <c r="Q851" s="191"/>
      <c r="R851" s="191"/>
      <c r="S851" s="191"/>
      <c r="T851" s="191"/>
      <c r="U851" s="191"/>
      <c r="V851" s="191"/>
      <c r="W851" s="191"/>
    </row>
    <row r="852">
      <c r="A852" s="191"/>
      <c r="B852" s="191"/>
      <c r="C852" s="191"/>
      <c r="D852" s="191"/>
      <c r="E852" s="191"/>
      <c r="F852" s="191"/>
      <c r="G852" s="2048"/>
      <c r="H852" s="2048"/>
      <c r="I852" s="2048"/>
      <c r="J852" s="2048"/>
      <c r="K852" s="2048"/>
      <c r="L852" s="2103"/>
      <c r="M852" s="2048"/>
      <c r="N852" s="2048"/>
      <c r="O852" s="2048"/>
      <c r="P852" s="191"/>
      <c r="Q852" s="191"/>
      <c r="R852" s="191"/>
      <c r="S852" s="191"/>
      <c r="T852" s="191"/>
      <c r="U852" s="191"/>
      <c r="V852" s="191"/>
      <c r="W852" s="191"/>
    </row>
    <row r="853">
      <c r="A853" s="191"/>
      <c r="B853" s="191"/>
      <c r="C853" s="191"/>
      <c r="D853" s="191"/>
      <c r="E853" s="191"/>
      <c r="F853" s="191"/>
      <c r="G853" s="2048"/>
      <c r="H853" s="2048"/>
      <c r="I853" s="2048"/>
      <c r="J853" s="2048"/>
      <c r="K853" s="2048"/>
      <c r="L853" s="2103"/>
      <c r="M853" s="2048"/>
      <c r="N853" s="2048"/>
      <c r="O853" s="2048"/>
      <c r="P853" s="191"/>
      <c r="Q853" s="191"/>
      <c r="R853" s="191"/>
      <c r="S853" s="191"/>
      <c r="T853" s="191"/>
      <c r="U853" s="191"/>
      <c r="V853" s="191"/>
      <c r="W853" s="191"/>
    </row>
    <row r="854">
      <c r="A854" s="191"/>
      <c r="B854" s="191"/>
      <c r="C854" s="191"/>
      <c r="D854" s="191"/>
      <c r="E854" s="191"/>
      <c r="F854" s="191"/>
      <c r="G854" s="2048"/>
      <c r="H854" s="2048"/>
      <c r="I854" s="2048"/>
      <c r="J854" s="2048"/>
      <c r="K854" s="2048"/>
      <c r="L854" s="2103"/>
      <c r="M854" s="2048"/>
      <c r="N854" s="2048"/>
      <c r="O854" s="2048"/>
      <c r="P854" s="191"/>
      <c r="Q854" s="191"/>
      <c r="R854" s="191"/>
      <c r="S854" s="191"/>
      <c r="T854" s="191"/>
      <c r="U854" s="191"/>
      <c r="V854" s="191"/>
      <c r="W854" s="191"/>
    </row>
    <row r="855">
      <c r="A855" s="191"/>
      <c r="B855" s="191"/>
      <c r="C855" s="191"/>
      <c r="D855" s="191"/>
      <c r="E855" s="191"/>
      <c r="F855" s="191"/>
      <c r="G855" s="2048"/>
      <c r="H855" s="2048"/>
      <c r="I855" s="2048"/>
      <c r="J855" s="2048"/>
      <c r="K855" s="2048"/>
      <c r="L855" s="2103"/>
      <c r="M855" s="2048"/>
      <c r="N855" s="2048"/>
      <c r="O855" s="2048"/>
      <c r="P855" s="191"/>
      <c r="Q855" s="191"/>
      <c r="R855" s="191"/>
      <c r="S855" s="191"/>
      <c r="T855" s="191"/>
      <c r="U855" s="191"/>
      <c r="V855" s="191"/>
      <c r="W855" s="191"/>
    </row>
    <row r="856">
      <c r="A856" s="191"/>
      <c r="B856" s="191"/>
      <c r="C856" s="191"/>
      <c r="D856" s="191"/>
      <c r="E856" s="191"/>
      <c r="F856" s="191"/>
      <c r="G856" s="2048"/>
      <c r="H856" s="2048"/>
      <c r="I856" s="2048"/>
      <c r="J856" s="2048"/>
      <c r="K856" s="2048"/>
      <c r="L856" s="2103"/>
      <c r="M856" s="2048"/>
      <c r="N856" s="2048"/>
      <c r="O856" s="2048"/>
      <c r="P856" s="191"/>
      <c r="Q856" s="191"/>
      <c r="R856" s="191"/>
      <c r="S856" s="191"/>
      <c r="T856" s="191"/>
      <c r="U856" s="191"/>
      <c r="V856" s="191"/>
      <c r="W856" s="191"/>
    </row>
    <row r="857">
      <c r="A857" s="191"/>
      <c r="B857" s="191"/>
      <c r="C857" s="191"/>
      <c r="D857" s="191"/>
      <c r="E857" s="191"/>
      <c r="F857" s="191"/>
      <c r="G857" s="2048"/>
      <c r="H857" s="2048"/>
      <c r="I857" s="2048"/>
      <c r="J857" s="2048"/>
      <c r="K857" s="2048"/>
      <c r="L857" s="2103"/>
      <c r="M857" s="2048"/>
      <c r="N857" s="2048"/>
      <c r="O857" s="2048"/>
      <c r="P857" s="191"/>
      <c r="Q857" s="191"/>
      <c r="R857" s="191"/>
      <c r="S857" s="191"/>
      <c r="T857" s="191"/>
      <c r="U857" s="191"/>
      <c r="V857" s="191"/>
      <c r="W857" s="191"/>
    </row>
    <row r="858">
      <c r="A858" s="191"/>
      <c r="B858" s="191"/>
      <c r="C858" s="191"/>
      <c r="D858" s="191"/>
      <c r="E858" s="191"/>
      <c r="F858" s="191"/>
      <c r="G858" s="2048"/>
      <c r="H858" s="2048"/>
      <c r="I858" s="2048"/>
      <c r="J858" s="2048"/>
      <c r="K858" s="2048"/>
      <c r="L858" s="2103"/>
      <c r="M858" s="2048"/>
      <c r="N858" s="2048"/>
      <c r="O858" s="2048"/>
      <c r="P858" s="191"/>
      <c r="Q858" s="191"/>
      <c r="R858" s="191"/>
      <c r="S858" s="191"/>
      <c r="T858" s="191"/>
      <c r="U858" s="191"/>
      <c r="V858" s="191"/>
      <c r="W858" s="191"/>
    </row>
    <row r="859">
      <c r="A859" s="191"/>
      <c r="B859" s="191"/>
      <c r="C859" s="191"/>
      <c r="D859" s="191"/>
      <c r="E859" s="191"/>
      <c r="F859" s="191"/>
      <c r="G859" s="2048"/>
      <c r="H859" s="2048"/>
      <c r="I859" s="2048"/>
      <c r="J859" s="2048"/>
      <c r="K859" s="2048"/>
      <c r="L859" s="2103"/>
      <c r="M859" s="2048"/>
      <c r="N859" s="2048"/>
      <c r="O859" s="2048"/>
      <c r="P859" s="191"/>
      <c r="Q859" s="191"/>
      <c r="R859" s="191"/>
      <c r="S859" s="191"/>
      <c r="T859" s="191"/>
      <c r="U859" s="191"/>
      <c r="V859" s="191"/>
      <c r="W859" s="191"/>
    </row>
    <row r="860">
      <c r="A860" s="191"/>
      <c r="B860" s="191"/>
      <c r="C860" s="191"/>
      <c r="D860" s="191"/>
      <c r="E860" s="191"/>
      <c r="F860" s="191"/>
      <c r="G860" s="2048"/>
      <c r="H860" s="2048"/>
      <c r="I860" s="2048"/>
      <c r="J860" s="2048"/>
      <c r="K860" s="2048"/>
      <c r="L860" s="2103"/>
      <c r="M860" s="2048"/>
      <c r="N860" s="2048"/>
      <c r="O860" s="2048"/>
      <c r="P860" s="191"/>
      <c r="Q860" s="191"/>
      <c r="R860" s="191"/>
      <c r="S860" s="191"/>
      <c r="T860" s="191"/>
      <c r="U860" s="191"/>
      <c r="V860" s="191"/>
      <c r="W860" s="191"/>
    </row>
    <row r="861">
      <c r="A861" s="191"/>
      <c r="B861" s="191"/>
      <c r="C861" s="191"/>
      <c r="D861" s="191"/>
      <c r="E861" s="191"/>
      <c r="F861" s="191"/>
      <c r="G861" s="2048"/>
      <c r="H861" s="2048"/>
      <c r="I861" s="2048"/>
      <c r="J861" s="2048"/>
      <c r="K861" s="2048"/>
      <c r="L861" s="2103"/>
      <c r="M861" s="2048"/>
      <c r="N861" s="2048"/>
      <c r="O861" s="2048"/>
      <c r="P861" s="191"/>
      <c r="Q861" s="191"/>
      <c r="R861" s="191"/>
      <c r="S861" s="191"/>
      <c r="T861" s="191"/>
      <c r="U861" s="191"/>
      <c r="V861" s="191"/>
      <c r="W861" s="191"/>
    </row>
    <row r="862">
      <c r="A862" s="191"/>
      <c r="B862" s="191"/>
      <c r="C862" s="191"/>
      <c r="D862" s="191"/>
      <c r="E862" s="191"/>
      <c r="F862" s="191"/>
      <c r="G862" s="2048"/>
      <c r="H862" s="2048"/>
      <c r="I862" s="2048"/>
      <c r="J862" s="2048"/>
      <c r="K862" s="2048"/>
      <c r="L862" s="2103"/>
      <c r="M862" s="2048"/>
      <c r="N862" s="2048"/>
      <c r="O862" s="2048"/>
      <c r="P862" s="191"/>
      <c r="Q862" s="191"/>
      <c r="R862" s="191"/>
      <c r="S862" s="191"/>
      <c r="T862" s="191"/>
      <c r="U862" s="191"/>
      <c r="V862" s="191"/>
      <c r="W862" s="191"/>
    </row>
    <row r="863">
      <c r="A863" s="191"/>
      <c r="B863" s="191"/>
      <c r="C863" s="191"/>
      <c r="D863" s="191"/>
      <c r="E863" s="191"/>
      <c r="F863" s="191"/>
      <c r="G863" s="2048"/>
      <c r="H863" s="2048"/>
      <c r="I863" s="2048"/>
      <c r="J863" s="2048"/>
      <c r="K863" s="2048"/>
      <c r="L863" s="2103"/>
      <c r="M863" s="2048"/>
      <c r="N863" s="2048"/>
      <c r="O863" s="2048"/>
      <c r="P863" s="191"/>
      <c r="Q863" s="191"/>
      <c r="R863" s="191"/>
      <c r="S863" s="191"/>
      <c r="T863" s="191"/>
      <c r="U863" s="191"/>
      <c r="V863" s="191"/>
      <c r="W863" s="191"/>
    </row>
    <row r="864">
      <c r="A864" s="191"/>
      <c r="B864" s="191"/>
      <c r="C864" s="191"/>
      <c r="D864" s="191"/>
      <c r="E864" s="191"/>
      <c r="F864" s="191"/>
      <c r="G864" s="2048"/>
      <c r="H864" s="2048"/>
      <c r="I864" s="2048"/>
      <c r="J864" s="2048"/>
      <c r="K864" s="2048"/>
      <c r="L864" s="2103"/>
      <c r="M864" s="2048"/>
      <c r="N864" s="2048"/>
      <c r="O864" s="2048"/>
      <c r="P864" s="191"/>
      <c r="Q864" s="191"/>
      <c r="R864" s="191"/>
      <c r="S864" s="191"/>
      <c r="T864" s="191"/>
      <c r="U864" s="191"/>
      <c r="V864" s="191"/>
      <c r="W864" s="191"/>
    </row>
    <row r="865">
      <c r="A865" s="191"/>
      <c r="B865" s="191"/>
      <c r="C865" s="191"/>
      <c r="D865" s="191"/>
      <c r="E865" s="191"/>
      <c r="F865" s="191"/>
      <c r="G865" s="2048"/>
      <c r="H865" s="2048"/>
      <c r="I865" s="2048"/>
      <c r="J865" s="2048"/>
      <c r="K865" s="2048"/>
      <c r="L865" s="2103"/>
      <c r="M865" s="2048"/>
      <c r="N865" s="2048"/>
      <c r="O865" s="2048"/>
      <c r="P865" s="191"/>
      <c r="Q865" s="191"/>
      <c r="R865" s="191"/>
      <c r="S865" s="191"/>
      <c r="T865" s="191"/>
      <c r="U865" s="191"/>
      <c r="V865" s="191"/>
      <c r="W865" s="191"/>
    </row>
    <row r="866">
      <c r="A866" s="191"/>
      <c r="B866" s="191"/>
      <c r="C866" s="191"/>
      <c r="D866" s="191"/>
      <c r="E866" s="191"/>
      <c r="F866" s="191"/>
      <c r="G866" s="2048"/>
      <c r="H866" s="2048"/>
      <c r="I866" s="2048"/>
      <c r="J866" s="2048"/>
      <c r="K866" s="2048"/>
      <c r="L866" s="2103"/>
      <c r="M866" s="2048"/>
      <c r="N866" s="2048"/>
      <c r="O866" s="2048"/>
      <c r="P866" s="191"/>
      <c r="Q866" s="191"/>
      <c r="R866" s="191"/>
      <c r="S866" s="191"/>
      <c r="T866" s="191"/>
      <c r="U866" s="191"/>
      <c r="V866" s="191"/>
      <c r="W866" s="191"/>
    </row>
    <row r="867">
      <c r="A867" s="191"/>
      <c r="B867" s="191"/>
      <c r="C867" s="191"/>
      <c r="D867" s="191"/>
      <c r="E867" s="191"/>
      <c r="F867" s="191"/>
      <c r="G867" s="2048"/>
      <c r="H867" s="2048"/>
      <c r="I867" s="2048"/>
      <c r="J867" s="2048"/>
      <c r="K867" s="2048"/>
      <c r="L867" s="2103"/>
      <c r="M867" s="2048"/>
      <c r="N867" s="2048"/>
      <c r="O867" s="2048"/>
      <c r="P867" s="191"/>
      <c r="Q867" s="191"/>
      <c r="R867" s="191"/>
      <c r="S867" s="191"/>
      <c r="T867" s="191"/>
      <c r="U867" s="191"/>
      <c r="V867" s="191"/>
      <c r="W867" s="191"/>
    </row>
    <row r="868">
      <c r="A868" s="191"/>
      <c r="B868" s="191"/>
      <c r="C868" s="191"/>
      <c r="D868" s="191"/>
      <c r="E868" s="191"/>
      <c r="F868" s="191"/>
      <c r="G868" s="2048"/>
      <c r="H868" s="2048"/>
      <c r="I868" s="2048"/>
      <c r="J868" s="2048"/>
      <c r="K868" s="2048"/>
      <c r="L868" s="2103"/>
      <c r="M868" s="2048"/>
      <c r="N868" s="2048"/>
      <c r="O868" s="2048"/>
      <c r="P868" s="191"/>
      <c r="Q868" s="191"/>
      <c r="R868" s="191"/>
      <c r="S868" s="191"/>
      <c r="T868" s="191"/>
      <c r="U868" s="191"/>
      <c r="V868" s="191"/>
      <c r="W868" s="191"/>
    </row>
    <row r="869">
      <c r="A869" s="191"/>
      <c r="B869" s="191"/>
      <c r="C869" s="191"/>
      <c r="D869" s="191"/>
      <c r="E869" s="191"/>
      <c r="F869" s="191"/>
      <c r="G869" s="2048"/>
      <c r="H869" s="2048"/>
      <c r="I869" s="2048"/>
      <c r="J869" s="2048"/>
      <c r="K869" s="2048"/>
      <c r="L869" s="2103"/>
      <c r="M869" s="2048"/>
      <c r="N869" s="2048"/>
      <c r="O869" s="2048"/>
      <c r="P869" s="191"/>
      <c r="Q869" s="191"/>
      <c r="R869" s="191"/>
      <c r="S869" s="191"/>
      <c r="T869" s="191"/>
      <c r="U869" s="191"/>
      <c r="V869" s="191"/>
      <c r="W869" s="191"/>
    </row>
    <row r="870">
      <c r="A870" s="191"/>
      <c r="B870" s="191"/>
      <c r="C870" s="191"/>
      <c r="D870" s="191"/>
      <c r="E870" s="191"/>
      <c r="F870" s="191"/>
      <c r="G870" s="2048"/>
      <c r="H870" s="2048"/>
      <c r="I870" s="2048"/>
      <c r="J870" s="2048"/>
      <c r="K870" s="2048"/>
      <c r="L870" s="2103"/>
      <c r="M870" s="2048"/>
      <c r="N870" s="2048"/>
      <c r="O870" s="2048"/>
      <c r="P870" s="191"/>
      <c r="Q870" s="191"/>
      <c r="R870" s="191"/>
      <c r="S870" s="191"/>
      <c r="T870" s="191"/>
      <c r="U870" s="191"/>
      <c r="V870" s="191"/>
      <c r="W870" s="191"/>
    </row>
    <row r="871">
      <c r="A871" s="191"/>
      <c r="B871" s="191"/>
      <c r="C871" s="191"/>
      <c r="D871" s="191"/>
      <c r="E871" s="191"/>
      <c r="F871" s="191"/>
      <c r="G871" s="2048"/>
      <c r="H871" s="2048"/>
      <c r="I871" s="2048"/>
      <c r="J871" s="2048"/>
      <c r="K871" s="2048"/>
      <c r="L871" s="2103"/>
      <c r="M871" s="2048"/>
      <c r="N871" s="2048"/>
      <c r="O871" s="2048"/>
      <c r="P871" s="191"/>
      <c r="Q871" s="191"/>
      <c r="R871" s="191"/>
      <c r="S871" s="191"/>
      <c r="T871" s="191"/>
      <c r="U871" s="191"/>
      <c r="V871" s="191"/>
      <c r="W871" s="191"/>
    </row>
    <row r="872">
      <c r="A872" s="191"/>
      <c r="B872" s="191"/>
      <c r="C872" s="191"/>
      <c r="D872" s="191"/>
      <c r="E872" s="191"/>
      <c r="F872" s="191"/>
      <c r="G872" s="2048"/>
      <c r="H872" s="2048"/>
      <c r="I872" s="2048"/>
      <c r="J872" s="2048"/>
      <c r="K872" s="2048"/>
      <c r="L872" s="2103"/>
      <c r="M872" s="2048"/>
      <c r="N872" s="2048"/>
      <c r="O872" s="2048"/>
      <c r="P872" s="191"/>
      <c r="Q872" s="191"/>
      <c r="R872" s="191"/>
      <c r="S872" s="191"/>
      <c r="T872" s="191"/>
      <c r="U872" s="191"/>
      <c r="V872" s="191"/>
      <c r="W872" s="191"/>
    </row>
    <row r="873">
      <c r="A873" s="191"/>
      <c r="B873" s="191"/>
      <c r="C873" s="191"/>
      <c r="D873" s="191"/>
      <c r="E873" s="191"/>
      <c r="F873" s="191"/>
      <c r="G873" s="2048"/>
      <c r="H873" s="2048"/>
      <c r="I873" s="2048"/>
      <c r="J873" s="2048"/>
      <c r="K873" s="2048"/>
      <c r="L873" s="2103"/>
      <c r="M873" s="2048"/>
      <c r="N873" s="2048"/>
      <c r="O873" s="2048"/>
      <c r="P873" s="191"/>
      <c r="Q873" s="191"/>
      <c r="R873" s="191"/>
      <c r="S873" s="191"/>
      <c r="T873" s="191"/>
      <c r="U873" s="191"/>
      <c r="V873" s="191"/>
      <c r="W873" s="191"/>
    </row>
    <row r="874">
      <c r="A874" s="191"/>
      <c r="B874" s="191"/>
      <c r="C874" s="191"/>
      <c r="D874" s="191"/>
      <c r="E874" s="191"/>
      <c r="F874" s="191"/>
      <c r="G874" s="2048"/>
      <c r="H874" s="2048"/>
      <c r="I874" s="2048"/>
      <c r="J874" s="2048"/>
      <c r="K874" s="2048"/>
      <c r="L874" s="2103"/>
      <c r="M874" s="2048"/>
      <c r="N874" s="2048"/>
      <c r="O874" s="2048"/>
      <c r="P874" s="191"/>
      <c r="Q874" s="191"/>
      <c r="R874" s="191"/>
      <c r="S874" s="191"/>
      <c r="T874" s="191"/>
      <c r="U874" s="191"/>
      <c r="V874" s="191"/>
      <c r="W874" s="191"/>
    </row>
    <row r="875">
      <c r="A875" s="191"/>
      <c r="B875" s="191"/>
      <c r="C875" s="191"/>
      <c r="D875" s="191"/>
      <c r="E875" s="191"/>
      <c r="F875" s="191"/>
      <c r="G875" s="2048"/>
      <c r="H875" s="2048"/>
      <c r="I875" s="2048"/>
      <c r="J875" s="2048"/>
      <c r="K875" s="2048"/>
      <c r="L875" s="2103"/>
      <c r="M875" s="2048"/>
      <c r="N875" s="2048"/>
      <c r="O875" s="2048"/>
      <c r="P875" s="191"/>
      <c r="Q875" s="191"/>
      <c r="R875" s="191"/>
      <c r="S875" s="191"/>
      <c r="T875" s="191"/>
      <c r="U875" s="191"/>
      <c r="V875" s="191"/>
      <c r="W875" s="191"/>
    </row>
    <row r="876">
      <c r="A876" s="191"/>
      <c r="B876" s="191"/>
      <c r="C876" s="191"/>
      <c r="D876" s="191"/>
      <c r="E876" s="191"/>
      <c r="F876" s="191"/>
      <c r="G876" s="2048"/>
      <c r="H876" s="2048"/>
      <c r="I876" s="2048"/>
      <c r="J876" s="2048"/>
      <c r="K876" s="2048"/>
      <c r="L876" s="2103"/>
      <c r="M876" s="2048"/>
      <c r="N876" s="2048"/>
      <c r="O876" s="2048"/>
      <c r="P876" s="191"/>
      <c r="Q876" s="191"/>
      <c r="R876" s="191"/>
      <c r="S876" s="191"/>
      <c r="T876" s="191"/>
      <c r="U876" s="191"/>
      <c r="V876" s="191"/>
      <c r="W876" s="191"/>
    </row>
    <row r="877">
      <c r="A877" s="191"/>
      <c r="B877" s="191"/>
      <c r="C877" s="191"/>
      <c r="D877" s="191"/>
      <c r="E877" s="191"/>
      <c r="F877" s="191"/>
      <c r="G877" s="2048"/>
      <c r="H877" s="2048"/>
      <c r="I877" s="2048"/>
      <c r="J877" s="2048"/>
      <c r="K877" s="2048"/>
      <c r="L877" s="2103"/>
      <c r="M877" s="2048"/>
      <c r="N877" s="2048"/>
      <c r="O877" s="2048"/>
      <c r="P877" s="191"/>
      <c r="Q877" s="191"/>
      <c r="R877" s="191"/>
      <c r="S877" s="191"/>
      <c r="T877" s="191"/>
      <c r="U877" s="191"/>
      <c r="V877" s="191"/>
      <c r="W877" s="191"/>
    </row>
    <row r="878">
      <c r="A878" s="191"/>
      <c r="B878" s="191"/>
      <c r="C878" s="191"/>
      <c r="D878" s="191"/>
      <c r="E878" s="191"/>
      <c r="F878" s="191"/>
      <c r="G878" s="2048"/>
      <c r="H878" s="2048"/>
      <c r="I878" s="2048"/>
      <c r="J878" s="2048"/>
      <c r="K878" s="2048"/>
      <c r="L878" s="2103"/>
      <c r="M878" s="2048"/>
      <c r="N878" s="2048"/>
      <c r="O878" s="2048"/>
      <c r="P878" s="191"/>
      <c r="Q878" s="191"/>
      <c r="R878" s="191"/>
      <c r="S878" s="191"/>
      <c r="T878" s="191"/>
      <c r="U878" s="191"/>
      <c r="V878" s="191"/>
      <c r="W878" s="191"/>
    </row>
    <row r="879">
      <c r="A879" s="191"/>
      <c r="B879" s="191"/>
      <c r="C879" s="191"/>
      <c r="D879" s="191"/>
      <c r="E879" s="191"/>
      <c r="F879" s="191"/>
      <c r="G879" s="2048"/>
      <c r="H879" s="2048"/>
      <c r="I879" s="2048"/>
      <c r="J879" s="2048"/>
      <c r="K879" s="2048"/>
      <c r="L879" s="2103"/>
      <c r="M879" s="2048"/>
      <c r="N879" s="2048"/>
      <c r="O879" s="2048"/>
      <c r="P879" s="191"/>
      <c r="Q879" s="191"/>
      <c r="R879" s="191"/>
      <c r="S879" s="191"/>
      <c r="T879" s="191"/>
      <c r="U879" s="191"/>
      <c r="V879" s="191"/>
      <c r="W879" s="191"/>
    </row>
    <row r="880">
      <c r="A880" s="191"/>
      <c r="B880" s="191"/>
      <c r="C880" s="191"/>
      <c r="D880" s="191"/>
      <c r="E880" s="191"/>
      <c r="F880" s="191"/>
      <c r="G880" s="2048"/>
      <c r="H880" s="2048"/>
      <c r="I880" s="2048"/>
      <c r="J880" s="2048"/>
      <c r="K880" s="2048"/>
      <c r="L880" s="2103"/>
      <c r="M880" s="2048"/>
      <c r="N880" s="2048"/>
      <c r="O880" s="2048"/>
      <c r="P880" s="191"/>
      <c r="Q880" s="191"/>
      <c r="R880" s="191"/>
      <c r="S880" s="191"/>
      <c r="T880" s="191"/>
      <c r="U880" s="191"/>
      <c r="V880" s="191"/>
      <c r="W880" s="191"/>
    </row>
    <row r="881">
      <c r="A881" s="191"/>
      <c r="B881" s="191"/>
      <c r="C881" s="191"/>
      <c r="D881" s="191"/>
      <c r="E881" s="191"/>
      <c r="F881" s="191"/>
      <c r="G881" s="2048"/>
      <c r="H881" s="2048"/>
      <c r="I881" s="2048"/>
      <c r="J881" s="2048"/>
      <c r="K881" s="2048"/>
      <c r="L881" s="2103"/>
      <c r="M881" s="2048"/>
      <c r="N881" s="2048"/>
      <c r="O881" s="2048"/>
      <c r="P881" s="191"/>
      <c r="Q881" s="191"/>
      <c r="R881" s="191"/>
      <c r="S881" s="191"/>
      <c r="T881" s="191"/>
      <c r="U881" s="191"/>
      <c r="V881" s="191"/>
      <c r="W881" s="191"/>
    </row>
    <row r="882">
      <c r="A882" s="191"/>
      <c r="B882" s="191"/>
      <c r="C882" s="191"/>
      <c r="D882" s="191"/>
      <c r="E882" s="191"/>
      <c r="F882" s="191"/>
      <c r="G882" s="2048"/>
      <c r="H882" s="2048"/>
      <c r="I882" s="2048"/>
      <c r="J882" s="2048"/>
      <c r="K882" s="2048"/>
      <c r="L882" s="2103"/>
      <c r="M882" s="2048"/>
      <c r="N882" s="2048"/>
      <c r="O882" s="2048"/>
      <c r="P882" s="191"/>
      <c r="Q882" s="191"/>
      <c r="R882" s="191"/>
      <c r="S882" s="191"/>
      <c r="T882" s="191"/>
      <c r="U882" s="191"/>
      <c r="V882" s="191"/>
      <c r="W882" s="191"/>
    </row>
    <row r="883">
      <c r="A883" s="191"/>
      <c r="B883" s="191"/>
      <c r="C883" s="191"/>
      <c r="D883" s="191"/>
      <c r="E883" s="191"/>
      <c r="F883" s="191"/>
      <c r="G883" s="2048"/>
      <c r="H883" s="2048"/>
      <c r="I883" s="2048"/>
      <c r="J883" s="2048"/>
      <c r="K883" s="2048"/>
      <c r="L883" s="2103"/>
      <c r="M883" s="2048"/>
      <c r="N883" s="2048"/>
      <c r="O883" s="2048"/>
      <c r="P883" s="191"/>
      <c r="Q883" s="191"/>
      <c r="R883" s="191"/>
      <c r="S883" s="191"/>
      <c r="T883" s="191"/>
      <c r="U883" s="191"/>
      <c r="V883" s="191"/>
      <c r="W883" s="191"/>
    </row>
    <row r="884">
      <c r="A884" s="191"/>
      <c r="B884" s="191"/>
      <c r="C884" s="191"/>
      <c r="D884" s="191"/>
      <c r="E884" s="191"/>
      <c r="F884" s="191"/>
      <c r="G884" s="2048"/>
      <c r="H884" s="2048"/>
      <c r="I884" s="2048"/>
      <c r="J884" s="2048"/>
      <c r="K884" s="2048"/>
      <c r="L884" s="2103"/>
      <c r="M884" s="2048"/>
      <c r="N884" s="2048"/>
      <c r="O884" s="2048"/>
      <c r="P884" s="191"/>
      <c r="Q884" s="191"/>
      <c r="R884" s="191"/>
      <c r="S884" s="191"/>
      <c r="T884" s="191"/>
      <c r="U884" s="191"/>
      <c r="V884" s="191"/>
      <c r="W884" s="191"/>
    </row>
    <row r="885">
      <c r="A885" s="191"/>
      <c r="B885" s="191"/>
      <c r="C885" s="191"/>
      <c r="D885" s="191"/>
      <c r="E885" s="191"/>
      <c r="F885" s="191"/>
      <c r="G885" s="2048"/>
      <c r="H885" s="2048"/>
      <c r="I885" s="2048"/>
      <c r="J885" s="2048"/>
      <c r="K885" s="2048"/>
      <c r="L885" s="2103"/>
      <c r="M885" s="2048"/>
      <c r="N885" s="2048"/>
      <c r="O885" s="2048"/>
      <c r="P885" s="191"/>
      <c r="Q885" s="191"/>
      <c r="R885" s="191"/>
      <c r="S885" s="191"/>
      <c r="T885" s="191"/>
      <c r="U885" s="191"/>
      <c r="V885" s="191"/>
      <c r="W885" s="191"/>
    </row>
    <row r="886">
      <c r="A886" s="191"/>
      <c r="B886" s="191"/>
      <c r="C886" s="191"/>
      <c r="D886" s="191"/>
      <c r="E886" s="191"/>
      <c r="F886" s="191"/>
      <c r="G886" s="2048"/>
      <c r="H886" s="2048"/>
      <c r="I886" s="2048"/>
      <c r="J886" s="2048"/>
      <c r="K886" s="2048"/>
      <c r="L886" s="2103"/>
      <c r="M886" s="2048"/>
      <c r="N886" s="2048"/>
      <c r="O886" s="2048"/>
      <c r="P886" s="191"/>
      <c r="Q886" s="191"/>
      <c r="R886" s="191"/>
      <c r="S886" s="191"/>
      <c r="T886" s="191"/>
      <c r="U886" s="191"/>
      <c r="V886" s="191"/>
      <c r="W886" s="191"/>
    </row>
    <row r="887">
      <c r="A887" s="191"/>
      <c r="B887" s="191"/>
      <c r="C887" s="191"/>
      <c r="D887" s="191"/>
      <c r="E887" s="191"/>
      <c r="F887" s="191"/>
      <c r="G887" s="2048"/>
      <c r="H887" s="2048"/>
      <c r="I887" s="2048"/>
      <c r="J887" s="2048"/>
      <c r="K887" s="2048"/>
      <c r="L887" s="2103"/>
      <c r="M887" s="2048"/>
      <c r="N887" s="2048"/>
      <c r="O887" s="2048"/>
      <c r="P887" s="191"/>
      <c r="Q887" s="191"/>
      <c r="R887" s="191"/>
      <c r="S887" s="191"/>
      <c r="T887" s="191"/>
      <c r="U887" s="191"/>
      <c r="V887" s="191"/>
      <c r="W887" s="191"/>
    </row>
    <row r="888">
      <c r="A888" s="191"/>
      <c r="B888" s="191"/>
      <c r="C888" s="191"/>
      <c r="D888" s="191"/>
      <c r="E888" s="191"/>
      <c r="F888" s="191"/>
      <c r="G888" s="2048"/>
      <c r="H888" s="2048"/>
      <c r="I888" s="2048"/>
      <c r="J888" s="2048"/>
      <c r="K888" s="2048"/>
      <c r="L888" s="2103"/>
      <c r="M888" s="2048"/>
      <c r="N888" s="2048"/>
      <c r="O888" s="2048"/>
      <c r="P888" s="191"/>
      <c r="Q888" s="191"/>
      <c r="R888" s="191"/>
      <c r="S888" s="191"/>
      <c r="T888" s="191"/>
      <c r="U888" s="191"/>
      <c r="V888" s="191"/>
      <c r="W888" s="191"/>
    </row>
    <row r="889">
      <c r="A889" s="191"/>
      <c r="B889" s="191"/>
      <c r="C889" s="191"/>
      <c r="D889" s="191"/>
      <c r="E889" s="191"/>
      <c r="F889" s="191"/>
      <c r="G889" s="2048"/>
      <c r="H889" s="2048"/>
      <c r="I889" s="2048"/>
      <c r="J889" s="2048"/>
      <c r="K889" s="2048"/>
      <c r="L889" s="2103"/>
      <c r="M889" s="2048"/>
      <c r="N889" s="2048"/>
      <c r="O889" s="2048"/>
      <c r="P889" s="191"/>
      <c r="Q889" s="191"/>
      <c r="R889" s="191"/>
      <c r="S889" s="191"/>
      <c r="T889" s="191"/>
      <c r="U889" s="191"/>
      <c r="V889" s="191"/>
      <c r="W889" s="191"/>
    </row>
    <row r="890">
      <c r="A890" s="191"/>
      <c r="B890" s="191"/>
      <c r="C890" s="191"/>
      <c r="D890" s="191"/>
      <c r="E890" s="191"/>
      <c r="F890" s="191"/>
      <c r="G890" s="2048"/>
      <c r="H890" s="2048"/>
      <c r="I890" s="2048"/>
      <c r="J890" s="2048"/>
      <c r="K890" s="2048"/>
      <c r="L890" s="2103"/>
      <c r="M890" s="2048"/>
      <c r="N890" s="2048"/>
      <c r="O890" s="2048"/>
      <c r="P890" s="191"/>
      <c r="Q890" s="191"/>
      <c r="R890" s="191"/>
      <c r="S890" s="191"/>
      <c r="T890" s="191"/>
      <c r="U890" s="191"/>
      <c r="V890" s="191"/>
      <c r="W890" s="191"/>
    </row>
    <row r="891">
      <c r="A891" s="191"/>
      <c r="B891" s="191"/>
      <c r="C891" s="191"/>
      <c r="D891" s="191"/>
      <c r="E891" s="191"/>
      <c r="F891" s="191"/>
      <c r="G891" s="2048"/>
      <c r="H891" s="2048"/>
      <c r="I891" s="2048"/>
      <c r="J891" s="2048"/>
      <c r="K891" s="2048"/>
      <c r="L891" s="2103"/>
      <c r="M891" s="2048"/>
      <c r="N891" s="2048"/>
      <c r="O891" s="2048"/>
      <c r="P891" s="191"/>
      <c r="Q891" s="191"/>
      <c r="R891" s="191"/>
      <c r="S891" s="191"/>
      <c r="T891" s="191"/>
      <c r="U891" s="191"/>
      <c r="V891" s="191"/>
      <c r="W891" s="191"/>
    </row>
    <row r="892">
      <c r="A892" s="191"/>
      <c r="B892" s="191"/>
      <c r="C892" s="191"/>
      <c r="D892" s="191"/>
      <c r="E892" s="191"/>
      <c r="F892" s="191"/>
      <c r="G892" s="2048"/>
      <c r="H892" s="2048"/>
      <c r="I892" s="2048"/>
      <c r="J892" s="2048"/>
      <c r="K892" s="2048"/>
      <c r="L892" s="2103"/>
      <c r="M892" s="2048"/>
      <c r="N892" s="2048"/>
      <c r="O892" s="2048"/>
      <c r="P892" s="191"/>
      <c r="Q892" s="191"/>
      <c r="R892" s="191"/>
      <c r="S892" s="191"/>
      <c r="T892" s="191"/>
      <c r="U892" s="191"/>
      <c r="V892" s="191"/>
      <c r="W892" s="191"/>
    </row>
    <row r="893">
      <c r="A893" s="191"/>
      <c r="B893" s="191"/>
      <c r="C893" s="191"/>
      <c r="D893" s="191"/>
      <c r="E893" s="191"/>
      <c r="F893" s="191"/>
      <c r="G893" s="2048"/>
      <c r="H893" s="2048"/>
      <c r="I893" s="2048"/>
      <c r="J893" s="2048"/>
      <c r="K893" s="2048"/>
      <c r="L893" s="2103"/>
      <c r="M893" s="2048"/>
      <c r="N893" s="2048"/>
      <c r="O893" s="2048"/>
      <c r="P893" s="191"/>
      <c r="Q893" s="191"/>
      <c r="R893" s="191"/>
      <c r="S893" s="191"/>
      <c r="T893" s="191"/>
      <c r="U893" s="191"/>
      <c r="V893" s="191"/>
      <c r="W893" s="191"/>
    </row>
    <row r="894">
      <c r="A894" s="191"/>
      <c r="B894" s="191"/>
      <c r="C894" s="191"/>
      <c r="D894" s="191"/>
      <c r="E894" s="191"/>
      <c r="F894" s="191"/>
      <c r="G894" s="2048"/>
      <c r="H894" s="2048"/>
      <c r="I894" s="2048"/>
      <c r="J894" s="2048"/>
      <c r="K894" s="2048"/>
      <c r="L894" s="2103"/>
      <c r="M894" s="2048"/>
      <c r="N894" s="2048"/>
      <c r="O894" s="2048"/>
      <c r="P894" s="191"/>
      <c r="Q894" s="191"/>
      <c r="R894" s="191"/>
      <c r="S894" s="191"/>
      <c r="T894" s="191"/>
      <c r="U894" s="191"/>
      <c r="V894" s="191"/>
      <c r="W894" s="191"/>
    </row>
    <row r="895">
      <c r="A895" s="191"/>
      <c r="B895" s="191"/>
      <c r="C895" s="191"/>
      <c r="D895" s="191"/>
      <c r="E895" s="191"/>
      <c r="F895" s="191"/>
      <c r="G895" s="2048"/>
      <c r="H895" s="2048"/>
      <c r="I895" s="2048"/>
      <c r="J895" s="2048"/>
      <c r="K895" s="2048"/>
      <c r="L895" s="2103"/>
      <c r="M895" s="2048"/>
      <c r="N895" s="2048"/>
      <c r="O895" s="2048"/>
      <c r="P895" s="191"/>
      <c r="Q895" s="191"/>
      <c r="R895" s="191"/>
      <c r="S895" s="191"/>
      <c r="T895" s="191"/>
      <c r="U895" s="191"/>
      <c r="V895" s="191"/>
      <c r="W895" s="191"/>
    </row>
    <row r="896">
      <c r="A896" s="191"/>
      <c r="B896" s="191"/>
      <c r="C896" s="191"/>
      <c r="D896" s="191"/>
      <c r="E896" s="191"/>
      <c r="F896" s="191"/>
      <c r="G896" s="2048"/>
      <c r="H896" s="2048"/>
      <c r="I896" s="2048"/>
      <c r="J896" s="2048"/>
      <c r="K896" s="2048"/>
      <c r="L896" s="2103"/>
      <c r="M896" s="2048"/>
      <c r="N896" s="2048"/>
      <c r="O896" s="2048"/>
      <c r="P896" s="191"/>
      <c r="Q896" s="191"/>
      <c r="R896" s="191"/>
      <c r="S896" s="191"/>
      <c r="T896" s="191"/>
      <c r="U896" s="191"/>
      <c r="V896" s="191"/>
      <c r="W896" s="191"/>
    </row>
    <row r="897">
      <c r="A897" s="191"/>
      <c r="B897" s="191"/>
      <c r="C897" s="191"/>
      <c r="D897" s="191"/>
      <c r="E897" s="191"/>
      <c r="F897" s="191"/>
      <c r="G897" s="2048"/>
      <c r="H897" s="2048"/>
      <c r="I897" s="2048"/>
      <c r="J897" s="2048"/>
      <c r="K897" s="2048"/>
      <c r="L897" s="2103"/>
      <c r="M897" s="2048"/>
      <c r="N897" s="2048"/>
      <c r="O897" s="2048"/>
      <c r="P897" s="191"/>
      <c r="Q897" s="191"/>
      <c r="R897" s="191"/>
      <c r="S897" s="191"/>
      <c r="T897" s="191"/>
      <c r="U897" s="191"/>
      <c r="V897" s="191"/>
      <c r="W897" s="191"/>
    </row>
    <row r="898">
      <c r="A898" s="191"/>
      <c r="B898" s="191"/>
      <c r="C898" s="191"/>
      <c r="D898" s="191"/>
      <c r="E898" s="191"/>
      <c r="F898" s="191"/>
      <c r="G898" s="2048"/>
      <c r="H898" s="2048"/>
      <c r="I898" s="2048"/>
      <c r="J898" s="2048"/>
      <c r="K898" s="2048"/>
      <c r="L898" s="2103"/>
      <c r="M898" s="2048"/>
      <c r="N898" s="2048"/>
      <c r="O898" s="2048"/>
      <c r="P898" s="191"/>
      <c r="Q898" s="191"/>
      <c r="R898" s="191"/>
      <c r="S898" s="191"/>
      <c r="T898" s="191"/>
      <c r="U898" s="191"/>
      <c r="V898" s="191"/>
      <c r="W898" s="191"/>
    </row>
    <row r="899">
      <c r="A899" s="191"/>
      <c r="B899" s="191"/>
      <c r="C899" s="191"/>
      <c r="D899" s="191"/>
      <c r="E899" s="191"/>
      <c r="F899" s="191"/>
      <c r="G899" s="2048"/>
      <c r="H899" s="2048"/>
      <c r="I899" s="2048"/>
      <c r="J899" s="2048"/>
      <c r="K899" s="2048"/>
      <c r="L899" s="2103"/>
      <c r="M899" s="2048"/>
      <c r="N899" s="2048"/>
      <c r="O899" s="2048"/>
      <c r="P899" s="191"/>
      <c r="Q899" s="191"/>
      <c r="R899" s="191"/>
      <c r="S899" s="191"/>
      <c r="T899" s="191"/>
      <c r="U899" s="191"/>
      <c r="V899" s="191"/>
      <c r="W899" s="191"/>
    </row>
    <row r="900">
      <c r="A900" s="191"/>
      <c r="B900" s="191"/>
      <c r="C900" s="191"/>
      <c r="D900" s="191"/>
      <c r="E900" s="191"/>
      <c r="F900" s="191"/>
      <c r="G900" s="2048"/>
      <c r="H900" s="2048"/>
      <c r="I900" s="2048"/>
      <c r="J900" s="2048"/>
      <c r="K900" s="2048"/>
      <c r="L900" s="2103"/>
      <c r="M900" s="2048"/>
      <c r="N900" s="2048"/>
      <c r="O900" s="2048"/>
      <c r="P900" s="191"/>
      <c r="Q900" s="191"/>
      <c r="R900" s="191"/>
      <c r="S900" s="191"/>
      <c r="T900" s="191"/>
      <c r="U900" s="191"/>
      <c r="V900" s="191"/>
      <c r="W900" s="191"/>
    </row>
    <row r="901">
      <c r="A901" s="191"/>
      <c r="B901" s="191"/>
      <c r="C901" s="191"/>
      <c r="D901" s="191"/>
      <c r="E901" s="191"/>
      <c r="F901" s="191"/>
      <c r="G901" s="2048"/>
      <c r="H901" s="2048"/>
      <c r="I901" s="2048"/>
      <c r="J901" s="2048"/>
      <c r="K901" s="2048"/>
      <c r="L901" s="2103"/>
      <c r="M901" s="2048"/>
      <c r="N901" s="2048"/>
      <c r="O901" s="2048"/>
      <c r="P901" s="191"/>
      <c r="Q901" s="191"/>
      <c r="R901" s="191"/>
      <c r="S901" s="191"/>
      <c r="T901" s="191"/>
      <c r="U901" s="191"/>
      <c r="V901" s="191"/>
      <c r="W901" s="191"/>
    </row>
    <row r="902">
      <c r="A902" s="191"/>
      <c r="B902" s="191"/>
      <c r="C902" s="191"/>
      <c r="D902" s="191"/>
      <c r="E902" s="191"/>
      <c r="F902" s="191"/>
      <c r="G902" s="2048"/>
      <c r="H902" s="2048"/>
      <c r="I902" s="2048"/>
      <c r="J902" s="2048"/>
      <c r="K902" s="2048"/>
      <c r="L902" s="2103"/>
      <c r="M902" s="2048"/>
      <c r="N902" s="2048"/>
      <c r="O902" s="2048"/>
      <c r="P902" s="191"/>
      <c r="Q902" s="191"/>
      <c r="R902" s="191"/>
      <c r="S902" s="191"/>
      <c r="T902" s="191"/>
      <c r="U902" s="191"/>
      <c r="V902" s="191"/>
      <c r="W902" s="191"/>
    </row>
    <row r="903">
      <c r="A903" s="191"/>
      <c r="B903" s="191"/>
      <c r="C903" s="191"/>
      <c r="D903" s="191"/>
      <c r="E903" s="191"/>
      <c r="F903" s="191"/>
      <c r="G903" s="2048"/>
      <c r="H903" s="2048"/>
      <c r="I903" s="2048"/>
      <c r="J903" s="2048"/>
      <c r="K903" s="2048"/>
      <c r="L903" s="2103"/>
      <c r="M903" s="2048"/>
      <c r="N903" s="2048"/>
      <c r="O903" s="2048"/>
      <c r="P903" s="191"/>
      <c r="Q903" s="191"/>
      <c r="R903" s="191"/>
      <c r="S903" s="191"/>
      <c r="T903" s="191"/>
      <c r="U903" s="191"/>
      <c r="V903" s="191"/>
      <c r="W903" s="191"/>
    </row>
    <row r="904">
      <c r="A904" s="191"/>
      <c r="B904" s="191"/>
      <c r="C904" s="191"/>
      <c r="D904" s="191"/>
      <c r="E904" s="191"/>
      <c r="F904" s="191"/>
      <c r="G904" s="2048"/>
      <c r="H904" s="2048"/>
      <c r="I904" s="2048"/>
      <c r="J904" s="2048"/>
      <c r="K904" s="2048"/>
      <c r="L904" s="2103"/>
      <c r="M904" s="2048"/>
      <c r="N904" s="2048"/>
      <c r="O904" s="2048"/>
      <c r="P904" s="191"/>
      <c r="Q904" s="191"/>
      <c r="R904" s="191"/>
      <c r="S904" s="191"/>
      <c r="T904" s="191"/>
      <c r="U904" s="191"/>
      <c r="V904" s="191"/>
      <c r="W904" s="191"/>
    </row>
    <row r="905">
      <c r="A905" s="191"/>
      <c r="B905" s="191"/>
      <c r="C905" s="191"/>
      <c r="D905" s="191"/>
      <c r="E905" s="191"/>
      <c r="F905" s="191"/>
      <c r="G905" s="2048"/>
      <c r="H905" s="2048"/>
      <c r="I905" s="2048"/>
      <c r="J905" s="2048"/>
      <c r="K905" s="2048"/>
      <c r="L905" s="2103"/>
      <c r="M905" s="2048"/>
      <c r="N905" s="2048"/>
      <c r="O905" s="2048"/>
      <c r="P905" s="191"/>
      <c r="Q905" s="191"/>
      <c r="R905" s="191"/>
      <c r="S905" s="191"/>
      <c r="T905" s="191"/>
      <c r="U905" s="191"/>
      <c r="V905" s="191"/>
      <c r="W905" s="191"/>
    </row>
    <row r="906">
      <c r="A906" s="191"/>
      <c r="B906" s="191"/>
      <c r="C906" s="191"/>
      <c r="D906" s="191"/>
      <c r="E906" s="191"/>
      <c r="F906" s="191"/>
      <c r="G906" s="2048"/>
      <c r="H906" s="2048"/>
      <c r="I906" s="2048"/>
      <c r="J906" s="2048"/>
      <c r="K906" s="2048"/>
      <c r="L906" s="2103"/>
      <c r="M906" s="2048"/>
      <c r="N906" s="2048"/>
      <c r="O906" s="2048"/>
      <c r="P906" s="191"/>
      <c r="Q906" s="191"/>
      <c r="R906" s="191"/>
      <c r="S906" s="191"/>
      <c r="T906" s="191"/>
      <c r="U906" s="191"/>
      <c r="V906" s="191"/>
      <c r="W906" s="191"/>
    </row>
    <row r="907">
      <c r="A907" s="191"/>
      <c r="B907" s="191"/>
      <c r="C907" s="191"/>
      <c r="D907" s="191"/>
      <c r="E907" s="191"/>
      <c r="F907" s="191"/>
      <c r="G907" s="2048"/>
      <c r="H907" s="2048"/>
      <c r="I907" s="2048"/>
      <c r="J907" s="2048"/>
      <c r="K907" s="2048"/>
      <c r="L907" s="2103"/>
      <c r="M907" s="2048"/>
      <c r="N907" s="2048"/>
      <c r="O907" s="2048"/>
      <c r="P907" s="191"/>
      <c r="Q907" s="191"/>
      <c r="R907" s="191"/>
      <c r="S907" s="191"/>
      <c r="T907" s="191"/>
      <c r="U907" s="191"/>
      <c r="V907" s="191"/>
      <c r="W907" s="191"/>
    </row>
    <row r="908">
      <c r="A908" s="191"/>
      <c r="B908" s="191"/>
      <c r="C908" s="191"/>
      <c r="D908" s="191"/>
      <c r="E908" s="191"/>
      <c r="F908" s="191"/>
      <c r="G908" s="2048"/>
      <c r="H908" s="2048"/>
      <c r="I908" s="2048"/>
      <c r="J908" s="2048"/>
      <c r="K908" s="2048"/>
      <c r="L908" s="2103"/>
      <c r="M908" s="2048"/>
      <c r="N908" s="2048"/>
      <c r="O908" s="2048"/>
      <c r="P908" s="191"/>
      <c r="Q908" s="191"/>
      <c r="R908" s="191"/>
      <c r="S908" s="191"/>
      <c r="T908" s="191"/>
      <c r="U908" s="191"/>
      <c r="V908" s="191"/>
      <c r="W908" s="191"/>
    </row>
    <row r="909">
      <c r="A909" s="191"/>
      <c r="B909" s="191"/>
      <c r="C909" s="191"/>
      <c r="D909" s="191"/>
      <c r="E909" s="191"/>
      <c r="F909" s="191"/>
      <c r="G909" s="2048"/>
      <c r="H909" s="2048"/>
      <c r="I909" s="2048"/>
      <c r="J909" s="2048"/>
      <c r="K909" s="2048"/>
      <c r="L909" s="2103"/>
      <c r="M909" s="2048"/>
      <c r="N909" s="2048"/>
      <c r="O909" s="2048"/>
      <c r="P909" s="191"/>
      <c r="Q909" s="191"/>
      <c r="R909" s="191"/>
      <c r="S909" s="191"/>
      <c r="T909" s="191"/>
      <c r="U909" s="191"/>
      <c r="V909" s="191"/>
      <c r="W909" s="191"/>
    </row>
    <row r="910">
      <c r="A910" s="191"/>
      <c r="B910" s="191"/>
      <c r="C910" s="191"/>
      <c r="D910" s="191"/>
      <c r="E910" s="191"/>
      <c r="F910" s="191"/>
      <c r="G910" s="2048"/>
      <c r="H910" s="2048"/>
      <c r="I910" s="2048"/>
      <c r="J910" s="2048"/>
      <c r="K910" s="2048"/>
      <c r="L910" s="2103"/>
      <c r="M910" s="2048"/>
      <c r="N910" s="2048"/>
      <c r="O910" s="2048"/>
      <c r="P910" s="191"/>
      <c r="Q910" s="191"/>
      <c r="R910" s="191"/>
      <c r="S910" s="191"/>
      <c r="T910" s="191"/>
      <c r="U910" s="191"/>
      <c r="V910" s="191"/>
      <c r="W910" s="191"/>
    </row>
    <row r="911">
      <c r="A911" s="191"/>
      <c r="B911" s="191"/>
      <c r="C911" s="191"/>
      <c r="D911" s="191"/>
      <c r="E911" s="191"/>
      <c r="F911" s="191"/>
      <c r="G911" s="2048"/>
      <c r="H911" s="2048"/>
      <c r="I911" s="2048"/>
      <c r="J911" s="2048"/>
      <c r="K911" s="2048"/>
      <c r="L911" s="2103"/>
      <c r="M911" s="2048"/>
      <c r="N911" s="2048"/>
      <c r="O911" s="2048"/>
      <c r="P911" s="191"/>
      <c r="Q911" s="191"/>
      <c r="R911" s="191"/>
      <c r="S911" s="191"/>
      <c r="T911" s="191"/>
      <c r="U911" s="191"/>
      <c r="V911" s="191"/>
      <c r="W911" s="191"/>
    </row>
    <row r="912">
      <c r="A912" s="191"/>
      <c r="B912" s="191"/>
      <c r="C912" s="191"/>
      <c r="D912" s="191"/>
      <c r="E912" s="191"/>
      <c r="F912" s="191"/>
      <c r="G912" s="2048"/>
      <c r="H912" s="2048"/>
      <c r="I912" s="2048"/>
      <c r="J912" s="2048"/>
      <c r="K912" s="2048"/>
      <c r="L912" s="2103"/>
      <c r="M912" s="2048"/>
      <c r="N912" s="2048"/>
      <c r="O912" s="2048"/>
      <c r="P912" s="191"/>
      <c r="Q912" s="191"/>
      <c r="R912" s="191"/>
      <c r="S912" s="191"/>
      <c r="T912" s="191"/>
      <c r="U912" s="191"/>
      <c r="V912" s="191"/>
      <c r="W912" s="191"/>
    </row>
    <row r="913">
      <c r="A913" s="191"/>
      <c r="B913" s="191"/>
      <c r="C913" s="191"/>
      <c r="D913" s="191"/>
      <c r="E913" s="191"/>
      <c r="F913" s="191"/>
      <c r="G913" s="2048"/>
      <c r="H913" s="2048"/>
      <c r="I913" s="2048"/>
      <c r="J913" s="2048"/>
      <c r="K913" s="2048"/>
      <c r="L913" s="2103"/>
      <c r="M913" s="2048"/>
      <c r="N913" s="2048"/>
      <c r="O913" s="2048"/>
      <c r="P913" s="191"/>
      <c r="Q913" s="191"/>
      <c r="R913" s="191"/>
      <c r="S913" s="191"/>
      <c r="T913" s="191"/>
      <c r="U913" s="191"/>
      <c r="V913" s="191"/>
      <c r="W913" s="191"/>
    </row>
    <row r="914">
      <c r="A914" s="191"/>
      <c r="B914" s="191"/>
      <c r="C914" s="191"/>
      <c r="D914" s="191"/>
      <c r="E914" s="191"/>
      <c r="F914" s="191"/>
      <c r="G914" s="2048"/>
      <c r="H914" s="2048"/>
      <c r="I914" s="2048"/>
      <c r="J914" s="2048"/>
      <c r="K914" s="2048"/>
      <c r="L914" s="2103"/>
      <c r="M914" s="2048"/>
      <c r="N914" s="2048"/>
      <c r="O914" s="2048"/>
      <c r="P914" s="191"/>
      <c r="Q914" s="191"/>
      <c r="R914" s="191"/>
      <c r="S914" s="191"/>
      <c r="T914" s="191"/>
      <c r="U914" s="191"/>
      <c r="V914" s="191"/>
      <c r="W914" s="191"/>
    </row>
    <row r="915">
      <c r="A915" s="191"/>
      <c r="B915" s="191"/>
      <c r="C915" s="191"/>
      <c r="D915" s="191"/>
      <c r="E915" s="191"/>
      <c r="F915" s="191"/>
      <c r="G915" s="2048"/>
      <c r="H915" s="2048"/>
      <c r="I915" s="2048"/>
      <c r="J915" s="2048"/>
      <c r="K915" s="2048"/>
      <c r="L915" s="2103"/>
      <c r="M915" s="2048"/>
      <c r="N915" s="2048"/>
      <c r="O915" s="2048"/>
      <c r="P915" s="191"/>
      <c r="Q915" s="191"/>
      <c r="R915" s="191"/>
      <c r="S915" s="191"/>
      <c r="T915" s="191"/>
      <c r="U915" s="191"/>
      <c r="V915" s="191"/>
      <c r="W915" s="191"/>
    </row>
    <row r="916">
      <c r="A916" s="191"/>
      <c r="B916" s="191"/>
      <c r="C916" s="191"/>
      <c r="D916" s="191"/>
      <c r="E916" s="191"/>
      <c r="F916" s="191"/>
      <c r="G916" s="2048"/>
      <c r="H916" s="2048"/>
      <c r="I916" s="2048"/>
      <c r="J916" s="2048"/>
      <c r="K916" s="2048"/>
      <c r="L916" s="2103"/>
      <c r="M916" s="2048"/>
      <c r="N916" s="2048"/>
      <c r="O916" s="2048"/>
      <c r="P916" s="191"/>
      <c r="Q916" s="191"/>
      <c r="R916" s="191"/>
      <c r="S916" s="191"/>
      <c r="T916" s="191"/>
      <c r="U916" s="191"/>
      <c r="V916" s="191"/>
      <c r="W916" s="191"/>
    </row>
    <row r="917">
      <c r="A917" s="191"/>
      <c r="B917" s="191"/>
      <c r="C917" s="191"/>
      <c r="D917" s="191"/>
      <c r="E917" s="191"/>
      <c r="F917" s="191"/>
      <c r="G917" s="2048"/>
      <c r="H917" s="2048"/>
      <c r="I917" s="2048"/>
      <c r="J917" s="2048"/>
      <c r="K917" s="2048"/>
      <c r="L917" s="2103"/>
      <c r="M917" s="2048"/>
      <c r="N917" s="2048"/>
      <c r="O917" s="2048"/>
      <c r="P917" s="191"/>
      <c r="Q917" s="191"/>
      <c r="R917" s="191"/>
      <c r="S917" s="191"/>
      <c r="T917" s="191"/>
      <c r="U917" s="191"/>
      <c r="V917" s="191"/>
      <c r="W917" s="191"/>
    </row>
    <row r="918">
      <c r="A918" s="191"/>
      <c r="B918" s="191"/>
      <c r="C918" s="191"/>
      <c r="D918" s="191"/>
      <c r="E918" s="191"/>
      <c r="F918" s="191"/>
      <c r="G918" s="2048"/>
      <c r="H918" s="2048"/>
      <c r="I918" s="2048"/>
      <c r="J918" s="2048"/>
      <c r="K918" s="2048"/>
      <c r="L918" s="2103"/>
      <c r="M918" s="2048"/>
      <c r="N918" s="2048"/>
      <c r="O918" s="2048"/>
      <c r="P918" s="191"/>
      <c r="Q918" s="191"/>
      <c r="R918" s="191"/>
      <c r="S918" s="191"/>
      <c r="T918" s="191"/>
      <c r="U918" s="191"/>
      <c r="V918" s="191"/>
      <c r="W918" s="191"/>
    </row>
    <row r="919">
      <c r="A919" s="191"/>
      <c r="B919" s="191"/>
      <c r="C919" s="191"/>
      <c r="D919" s="191"/>
      <c r="E919" s="191"/>
      <c r="F919" s="191"/>
      <c r="G919" s="2048"/>
      <c r="H919" s="2048"/>
      <c r="I919" s="2048"/>
      <c r="J919" s="2048"/>
      <c r="K919" s="2048"/>
      <c r="L919" s="2103"/>
      <c r="M919" s="2048"/>
      <c r="N919" s="2048"/>
      <c r="O919" s="2048"/>
      <c r="P919" s="191"/>
      <c r="Q919" s="191"/>
      <c r="R919" s="191"/>
      <c r="S919" s="191"/>
      <c r="T919" s="191"/>
      <c r="U919" s="191"/>
      <c r="V919" s="191"/>
      <c r="W919" s="191"/>
    </row>
    <row r="920">
      <c r="A920" s="191"/>
      <c r="B920" s="191"/>
      <c r="C920" s="191"/>
      <c r="D920" s="191"/>
      <c r="E920" s="191"/>
      <c r="F920" s="191"/>
      <c r="G920" s="2048"/>
      <c r="H920" s="2048"/>
      <c r="I920" s="2048"/>
      <c r="J920" s="2048"/>
      <c r="K920" s="2048"/>
      <c r="L920" s="2103"/>
      <c r="M920" s="2048"/>
      <c r="N920" s="2048"/>
      <c r="O920" s="2048"/>
      <c r="P920" s="191"/>
      <c r="Q920" s="191"/>
      <c r="R920" s="191"/>
      <c r="S920" s="191"/>
      <c r="T920" s="191"/>
      <c r="U920" s="191"/>
      <c r="V920" s="191"/>
      <c r="W920" s="191"/>
    </row>
    <row r="921">
      <c r="A921" s="191"/>
      <c r="B921" s="191"/>
      <c r="C921" s="191"/>
      <c r="D921" s="191"/>
      <c r="E921" s="191"/>
      <c r="F921" s="191"/>
      <c r="G921" s="2048"/>
      <c r="H921" s="2048"/>
      <c r="I921" s="2048"/>
      <c r="J921" s="2048"/>
      <c r="K921" s="2048"/>
      <c r="L921" s="2103"/>
      <c r="M921" s="2048"/>
      <c r="N921" s="2048"/>
      <c r="O921" s="2048"/>
      <c r="P921" s="191"/>
      <c r="Q921" s="191"/>
      <c r="R921" s="191"/>
      <c r="S921" s="191"/>
      <c r="T921" s="191"/>
      <c r="U921" s="191"/>
      <c r="V921" s="191"/>
      <c r="W921" s="191"/>
    </row>
    <row r="922">
      <c r="A922" s="191"/>
      <c r="B922" s="191"/>
      <c r="C922" s="191"/>
      <c r="D922" s="191"/>
      <c r="E922" s="191"/>
      <c r="F922" s="191"/>
      <c r="G922" s="2048"/>
      <c r="H922" s="2048"/>
      <c r="I922" s="2048"/>
      <c r="J922" s="2048"/>
      <c r="K922" s="2048"/>
      <c r="L922" s="2103"/>
      <c r="M922" s="2048"/>
      <c r="N922" s="2048"/>
      <c r="O922" s="2048"/>
      <c r="P922" s="191"/>
      <c r="Q922" s="191"/>
      <c r="R922" s="191"/>
      <c r="S922" s="191"/>
      <c r="T922" s="191"/>
      <c r="U922" s="191"/>
      <c r="V922" s="191"/>
      <c r="W922" s="191"/>
    </row>
    <row r="923">
      <c r="A923" s="191"/>
      <c r="B923" s="191"/>
      <c r="C923" s="191"/>
      <c r="D923" s="191"/>
      <c r="E923" s="191"/>
      <c r="F923" s="191"/>
      <c r="G923" s="2048"/>
      <c r="H923" s="2048"/>
      <c r="I923" s="2048"/>
      <c r="J923" s="2048"/>
      <c r="K923" s="2048"/>
      <c r="L923" s="2103"/>
      <c r="M923" s="2048"/>
      <c r="N923" s="2048"/>
      <c r="O923" s="2048"/>
      <c r="P923" s="191"/>
      <c r="Q923" s="191"/>
      <c r="R923" s="191"/>
      <c r="S923" s="191"/>
      <c r="T923" s="191"/>
      <c r="U923" s="191"/>
      <c r="V923" s="191"/>
      <c r="W923" s="191"/>
    </row>
    <row r="924">
      <c r="A924" s="191"/>
      <c r="B924" s="191"/>
      <c r="C924" s="191"/>
      <c r="D924" s="191"/>
      <c r="E924" s="191"/>
      <c r="F924" s="191"/>
      <c r="G924" s="2048"/>
      <c r="H924" s="2048"/>
      <c r="I924" s="2048"/>
      <c r="J924" s="2048"/>
      <c r="K924" s="2048"/>
      <c r="L924" s="2103"/>
      <c r="M924" s="2048"/>
      <c r="N924" s="2048"/>
      <c r="O924" s="2048"/>
      <c r="P924" s="191"/>
      <c r="Q924" s="191"/>
      <c r="R924" s="191"/>
      <c r="S924" s="191"/>
      <c r="T924" s="191"/>
      <c r="U924" s="191"/>
      <c r="V924" s="191"/>
      <c r="W924" s="191"/>
    </row>
    <row r="925">
      <c r="A925" s="191"/>
      <c r="B925" s="191"/>
      <c r="C925" s="191"/>
      <c r="D925" s="191"/>
      <c r="E925" s="191"/>
      <c r="F925" s="191"/>
      <c r="G925" s="2048"/>
      <c r="H925" s="2048"/>
      <c r="I925" s="2048"/>
      <c r="J925" s="2048"/>
      <c r="K925" s="2048"/>
      <c r="L925" s="2103"/>
      <c r="M925" s="2048"/>
      <c r="N925" s="2048"/>
      <c r="O925" s="2048"/>
      <c r="P925" s="191"/>
      <c r="Q925" s="191"/>
      <c r="R925" s="191"/>
      <c r="S925" s="191"/>
      <c r="T925" s="191"/>
      <c r="U925" s="191"/>
      <c r="V925" s="191"/>
      <c r="W925" s="191"/>
    </row>
    <row r="926">
      <c r="A926" s="191"/>
      <c r="B926" s="191"/>
      <c r="C926" s="191"/>
      <c r="D926" s="191"/>
      <c r="E926" s="191"/>
      <c r="F926" s="191"/>
      <c r="G926" s="2048"/>
      <c r="H926" s="2048"/>
      <c r="I926" s="2048"/>
      <c r="J926" s="2048"/>
      <c r="K926" s="2048"/>
      <c r="L926" s="2103"/>
      <c r="M926" s="2048"/>
      <c r="N926" s="2048"/>
      <c r="O926" s="2048"/>
      <c r="P926" s="191"/>
      <c r="Q926" s="191"/>
      <c r="R926" s="191"/>
      <c r="S926" s="191"/>
      <c r="T926" s="191"/>
      <c r="U926" s="191"/>
      <c r="V926" s="191"/>
      <c r="W926" s="191"/>
    </row>
    <row r="927">
      <c r="A927" s="191"/>
      <c r="B927" s="191"/>
      <c r="C927" s="191"/>
      <c r="D927" s="191"/>
      <c r="E927" s="191"/>
      <c r="F927" s="191"/>
      <c r="G927" s="2048"/>
      <c r="H927" s="2048"/>
      <c r="I927" s="2048"/>
      <c r="J927" s="2048"/>
      <c r="K927" s="2048"/>
      <c r="L927" s="2103"/>
      <c r="M927" s="2048"/>
      <c r="N927" s="2048"/>
      <c r="O927" s="2048"/>
      <c r="P927" s="191"/>
      <c r="Q927" s="191"/>
      <c r="R927" s="191"/>
      <c r="S927" s="191"/>
      <c r="T927" s="191"/>
      <c r="U927" s="191"/>
      <c r="V927" s="191"/>
      <c r="W927" s="191"/>
    </row>
    <row r="928">
      <c r="A928" s="191"/>
      <c r="B928" s="191"/>
      <c r="C928" s="191"/>
      <c r="D928" s="191"/>
      <c r="E928" s="191"/>
      <c r="F928" s="191"/>
      <c r="G928" s="2048"/>
      <c r="H928" s="2048"/>
      <c r="I928" s="2048"/>
      <c r="J928" s="2048"/>
      <c r="K928" s="2048"/>
      <c r="L928" s="2103"/>
      <c r="M928" s="2048"/>
      <c r="N928" s="2048"/>
      <c r="O928" s="2048"/>
      <c r="P928" s="191"/>
      <c r="Q928" s="191"/>
      <c r="R928" s="191"/>
      <c r="S928" s="191"/>
      <c r="T928" s="191"/>
      <c r="U928" s="191"/>
      <c r="V928" s="191"/>
      <c r="W928" s="191"/>
    </row>
    <row r="929">
      <c r="A929" s="191"/>
      <c r="B929" s="191"/>
      <c r="C929" s="191"/>
      <c r="D929" s="191"/>
      <c r="E929" s="191"/>
      <c r="F929" s="191"/>
      <c r="G929" s="2048"/>
      <c r="H929" s="2048"/>
      <c r="I929" s="2048"/>
      <c r="J929" s="2048"/>
      <c r="K929" s="2048"/>
      <c r="L929" s="2103"/>
      <c r="M929" s="2048"/>
      <c r="N929" s="2048"/>
      <c r="O929" s="2048"/>
      <c r="P929" s="191"/>
      <c r="Q929" s="191"/>
      <c r="R929" s="191"/>
      <c r="S929" s="191"/>
      <c r="T929" s="191"/>
      <c r="U929" s="191"/>
      <c r="V929" s="191"/>
      <c r="W929" s="191"/>
    </row>
    <row r="930">
      <c r="A930" s="191"/>
      <c r="B930" s="191"/>
      <c r="C930" s="191"/>
      <c r="D930" s="191"/>
      <c r="E930" s="191"/>
      <c r="F930" s="191"/>
      <c r="G930" s="2048"/>
      <c r="H930" s="2048"/>
      <c r="I930" s="2048"/>
      <c r="J930" s="2048"/>
      <c r="K930" s="2048"/>
      <c r="L930" s="2103"/>
      <c r="M930" s="2048"/>
      <c r="N930" s="2048"/>
      <c r="O930" s="2048"/>
      <c r="P930" s="191"/>
      <c r="Q930" s="191"/>
      <c r="R930" s="191"/>
      <c r="S930" s="191"/>
      <c r="T930" s="191"/>
      <c r="U930" s="191"/>
      <c r="V930" s="191"/>
      <c r="W930" s="191"/>
    </row>
    <row r="931">
      <c r="A931" s="191"/>
      <c r="B931" s="191"/>
      <c r="C931" s="191"/>
      <c r="D931" s="191"/>
      <c r="E931" s="191"/>
      <c r="F931" s="191"/>
      <c r="G931" s="2048"/>
      <c r="H931" s="2048"/>
      <c r="I931" s="2048"/>
      <c r="J931" s="2048"/>
      <c r="K931" s="2048"/>
      <c r="L931" s="2103"/>
      <c r="M931" s="2048"/>
      <c r="N931" s="2048"/>
      <c r="O931" s="2048"/>
      <c r="P931" s="191"/>
      <c r="Q931" s="191"/>
      <c r="R931" s="191"/>
      <c r="S931" s="191"/>
      <c r="T931" s="191"/>
      <c r="U931" s="191"/>
      <c r="V931" s="191"/>
      <c r="W931" s="191"/>
    </row>
    <row r="932">
      <c r="A932" s="191"/>
      <c r="B932" s="191"/>
      <c r="C932" s="191"/>
      <c r="D932" s="191"/>
      <c r="E932" s="191"/>
      <c r="F932" s="191"/>
      <c r="G932" s="2048"/>
      <c r="H932" s="2048"/>
      <c r="I932" s="2048"/>
      <c r="J932" s="2048"/>
      <c r="K932" s="2048"/>
      <c r="L932" s="2103"/>
      <c r="M932" s="2048"/>
      <c r="N932" s="2048"/>
      <c r="O932" s="2048"/>
      <c r="P932" s="191"/>
      <c r="Q932" s="191"/>
      <c r="R932" s="191"/>
      <c r="S932" s="191"/>
      <c r="T932" s="191"/>
      <c r="U932" s="191"/>
      <c r="V932" s="191"/>
      <c r="W932" s="191"/>
    </row>
    <row r="933">
      <c r="A933" s="191"/>
      <c r="B933" s="191"/>
      <c r="C933" s="191"/>
      <c r="D933" s="191"/>
      <c r="E933" s="191"/>
      <c r="F933" s="191"/>
      <c r="G933" s="2048"/>
      <c r="H933" s="2048"/>
      <c r="I933" s="2048"/>
      <c r="J933" s="2048"/>
      <c r="K933" s="2048"/>
      <c r="L933" s="2103"/>
      <c r="M933" s="2048"/>
      <c r="N933" s="2048"/>
      <c r="O933" s="2048"/>
      <c r="P933" s="191"/>
      <c r="Q933" s="191"/>
      <c r="R933" s="191"/>
      <c r="S933" s="191"/>
      <c r="T933" s="191"/>
      <c r="U933" s="191"/>
      <c r="V933" s="191"/>
      <c r="W933" s="191"/>
    </row>
    <row r="934">
      <c r="A934" s="191"/>
      <c r="B934" s="191"/>
      <c r="C934" s="191"/>
      <c r="D934" s="191"/>
      <c r="E934" s="191"/>
      <c r="F934" s="191"/>
      <c r="G934" s="2048"/>
      <c r="H934" s="2048"/>
      <c r="I934" s="2048"/>
      <c r="J934" s="2048"/>
      <c r="K934" s="2048"/>
      <c r="L934" s="2103"/>
      <c r="M934" s="2048"/>
      <c r="N934" s="2048"/>
      <c r="O934" s="2048"/>
      <c r="P934" s="191"/>
      <c r="Q934" s="191"/>
      <c r="R934" s="191"/>
      <c r="S934" s="191"/>
      <c r="T934" s="191"/>
      <c r="U934" s="191"/>
      <c r="V934" s="191"/>
      <c r="W934" s="191"/>
    </row>
    <row r="935">
      <c r="A935" s="191"/>
      <c r="B935" s="191"/>
      <c r="C935" s="191"/>
      <c r="D935" s="191"/>
      <c r="E935" s="191"/>
      <c r="F935" s="191"/>
      <c r="G935" s="2048"/>
      <c r="H935" s="2048"/>
      <c r="I935" s="2048"/>
      <c r="J935" s="2048"/>
      <c r="K935" s="2048"/>
      <c r="L935" s="2103"/>
      <c r="M935" s="2048"/>
      <c r="N935" s="2048"/>
      <c r="O935" s="2048"/>
      <c r="P935" s="191"/>
      <c r="Q935" s="191"/>
      <c r="R935" s="191"/>
      <c r="S935" s="191"/>
      <c r="T935" s="191"/>
      <c r="U935" s="191"/>
      <c r="V935" s="191"/>
      <c r="W935" s="191"/>
    </row>
    <row r="936">
      <c r="A936" s="191"/>
      <c r="B936" s="191"/>
      <c r="C936" s="191"/>
      <c r="D936" s="191"/>
      <c r="E936" s="191"/>
      <c r="F936" s="191"/>
      <c r="G936" s="2048"/>
      <c r="H936" s="2048"/>
      <c r="I936" s="2048"/>
      <c r="J936" s="2048"/>
      <c r="K936" s="2048"/>
      <c r="L936" s="2103"/>
      <c r="M936" s="2048"/>
      <c r="N936" s="2048"/>
      <c r="O936" s="2048"/>
      <c r="P936" s="191"/>
      <c r="Q936" s="191"/>
      <c r="R936" s="191"/>
      <c r="S936" s="191"/>
      <c r="T936" s="191"/>
      <c r="U936" s="191"/>
      <c r="V936" s="191"/>
      <c r="W936" s="191"/>
    </row>
    <row r="937">
      <c r="A937" s="191"/>
      <c r="B937" s="191"/>
      <c r="C937" s="191"/>
      <c r="D937" s="191"/>
      <c r="E937" s="191"/>
      <c r="F937" s="191"/>
      <c r="G937" s="2048"/>
      <c r="H937" s="2048"/>
      <c r="I937" s="2048"/>
      <c r="J937" s="2048"/>
      <c r="K937" s="2048"/>
      <c r="L937" s="2103"/>
      <c r="M937" s="2048"/>
      <c r="N937" s="2048"/>
      <c r="O937" s="2048"/>
      <c r="P937" s="191"/>
      <c r="Q937" s="191"/>
      <c r="R937" s="191"/>
      <c r="S937" s="191"/>
      <c r="T937" s="191"/>
      <c r="U937" s="191"/>
      <c r="V937" s="191"/>
      <c r="W937" s="191"/>
    </row>
    <row r="938">
      <c r="A938" s="191"/>
      <c r="B938" s="191"/>
      <c r="C938" s="191"/>
      <c r="D938" s="191"/>
      <c r="E938" s="191"/>
      <c r="F938" s="191"/>
      <c r="G938" s="2048"/>
      <c r="H938" s="2048"/>
      <c r="I938" s="2048"/>
      <c r="J938" s="2048"/>
      <c r="K938" s="2048"/>
      <c r="L938" s="2103"/>
      <c r="M938" s="2048"/>
      <c r="N938" s="2048"/>
      <c r="O938" s="2048"/>
      <c r="P938" s="191"/>
      <c r="Q938" s="191"/>
      <c r="R938" s="191"/>
      <c r="S938" s="191"/>
      <c r="T938" s="191"/>
      <c r="U938" s="191"/>
      <c r="V938" s="191"/>
      <c r="W938" s="191"/>
    </row>
    <row r="939">
      <c r="A939" s="191"/>
      <c r="B939" s="191"/>
      <c r="C939" s="191"/>
      <c r="D939" s="191"/>
      <c r="E939" s="191"/>
      <c r="F939" s="191"/>
      <c r="G939" s="2048"/>
      <c r="H939" s="2048"/>
      <c r="I939" s="2048"/>
      <c r="J939" s="2048"/>
      <c r="K939" s="2048"/>
      <c r="L939" s="2103"/>
      <c r="M939" s="2048"/>
      <c r="N939" s="2048"/>
      <c r="O939" s="2048"/>
      <c r="P939" s="191"/>
      <c r="Q939" s="191"/>
      <c r="R939" s="191"/>
      <c r="S939" s="191"/>
      <c r="T939" s="191"/>
      <c r="U939" s="191"/>
      <c r="V939" s="191"/>
      <c r="W939" s="191"/>
    </row>
    <row r="940">
      <c r="A940" s="191"/>
      <c r="B940" s="191"/>
      <c r="C940" s="191"/>
      <c r="D940" s="191"/>
      <c r="E940" s="191"/>
      <c r="F940" s="191"/>
      <c r="G940" s="2048"/>
      <c r="H940" s="2048"/>
      <c r="I940" s="2048"/>
      <c r="J940" s="2048"/>
      <c r="K940" s="2048"/>
      <c r="L940" s="2103"/>
      <c r="M940" s="2048"/>
      <c r="N940" s="2048"/>
      <c r="O940" s="2048"/>
      <c r="P940" s="191"/>
      <c r="Q940" s="191"/>
      <c r="R940" s="191"/>
      <c r="S940" s="191"/>
      <c r="T940" s="191"/>
      <c r="U940" s="191"/>
      <c r="V940" s="191"/>
      <c r="W940" s="191"/>
    </row>
    <row r="941">
      <c r="A941" s="191"/>
      <c r="B941" s="191"/>
      <c r="C941" s="191"/>
      <c r="D941" s="191"/>
      <c r="E941" s="191"/>
      <c r="F941" s="191"/>
      <c r="G941" s="2048"/>
      <c r="H941" s="2048"/>
      <c r="I941" s="2048"/>
      <c r="J941" s="2048"/>
      <c r="K941" s="2048"/>
      <c r="L941" s="2103"/>
      <c r="M941" s="2048"/>
      <c r="N941" s="2048"/>
      <c r="O941" s="2048"/>
      <c r="P941" s="191"/>
      <c r="Q941" s="191"/>
      <c r="R941" s="191"/>
      <c r="S941" s="191"/>
      <c r="T941" s="191"/>
      <c r="U941" s="191"/>
      <c r="V941" s="191"/>
      <c r="W941" s="191"/>
    </row>
    <row r="942">
      <c r="A942" s="191"/>
      <c r="B942" s="191"/>
      <c r="C942" s="191"/>
      <c r="D942" s="191"/>
      <c r="E942" s="191"/>
      <c r="F942" s="191"/>
      <c r="G942" s="2048"/>
      <c r="H942" s="2048"/>
      <c r="I942" s="2048"/>
      <c r="J942" s="2048"/>
      <c r="K942" s="2048"/>
      <c r="L942" s="2103"/>
      <c r="M942" s="2048"/>
      <c r="N942" s="2048"/>
      <c r="O942" s="2048"/>
      <c r="P942" s="191"/>
      <c r="Q942" s="191"/>
      <c r="R942" s="191"/>
      <c r="S942" s="191"/>
      <c r="T942" s="191"/>
      <c r="U942" s="191"/>
      <c r="V942" s="191"/>
      <c r="W942" s="191"/>
    </row>
    <row r="943">
      <c r="A943" s="191"/>
      <c r="B943" s="191"/>
      <c r="C943" s="191"/>
      <c r="D943" s="191"/>
      <c r="E943" s="191"/>
      <c r="F943" s="191"/>
      <c r="G943" s="2048"/>
      <c r="H943" s="2048"/>
      <c r="I943" s="2048"/>
      <c r="J943" s="2048"/>
      <c r="K943" s="2048"/>
      <c r="L943" s="2103"/>
      <c r="M943" s="2048"/>
      <c r="N943" s="2048"/>
      <c r="O943" s="2048"/>
      <c r="P943" s="191"/>
      <c r="Q943" s="191"/>
      <c r="R943" s="191"/>
      <c r="S943" s="191"/>
      <c r="T943" s="191"/>
      <c r="U943" s="191"/>
      <c r="V943" s="191"/>
      <c r="W943" s="191"/>
    </row>
    <row r="944">
      <c r="A944" s="191"/>
      <c r="B944" s="191"/>
      <c r="C944" s="191"/>
      <c r="D944" s="191"/>
      <c r="E944" s="191"/>
      <c r="F944" s="191"/>
      <c r="G944" s="2048"/>
      <c r="H944" s="2048"/>
      <c r="I944" s="2048"/>
      <c r="J944" s="2048"/>
      <c r="K944" s="2048"/>
      <c r="L944" s="2103"/>
      <c r="M944" s="2048"/>
      <c r="N944" s="2048"/>
      <c r="O944" s="2048"/>
      <c r="P944" s="191"/>
      <c r="Q944" s="191"/>
      <c r="R944" s="191"/>
      <c r="S944" s="191"/>
      <c r="T944" s="191"/>
      <c r="U944" s="191"/>
      <c r="V944" s="191"/>
      <c r="W944" s="191"/>
    </row>
    <row r="945">
      <c r="A945" s="191"/>
      <c r="B945" s="191"/>
      <c r="C945" s="191"/>
      <c r="D945" s="191"/>
      <c r="E945" s="191"/>
      <c r="F945" s="191"/>
      <c r="G945" s="2048"/>
      <c r="H945" s="2048"/>
      <c r="I945" s="2048"/>
      <c r="J945" s="2048"/>
      <c r="K945" s="2048"/>
      <c r="L945" s="2103"/>
      <c r="M945" s="2048"/>
      <c r="N945" s="2048"/>
      <c r="O945" s="2048"/>
      <c r="P945" s="191"/>
      <c r="Q945" s="191"/>
      <c r="R945" s="191"/>
      <c r="S945" s="191"/>
      <c r="T945" s="191"/>
      <c r="U945" s="191"/>
      <c r="V945" s="191"/>
      <c r="W945" s="191"/>
    </row>
    <row r="946">
      <c r="A946" s="191"/>
      <c r="B946" s="191"/>
      <c r="C946" s="191"/>
      <c r="D946" s="191"/>
      <c r="E946" s="191"/>
      <c r="F946" s="191"/>
      <c r="G946" s="2048"/>
      <c r="H946" s="2048"/>
      <c r="I946" s="2048"/>
      <c r="J946" s="2048"/>
      <c r="K946" s="2048"/>
      <c r="L946" s="2103"/>
      <c r="M946" s="2048"/>
      <c r="N946" s="2048"/>
      <c r="O946" s="2048"/>
      <c r="P946" s="191"/>
      <c r="Q946" s="191"/>
      <c r="R946" s="191"/>
      <c r="S946" s="191"/>
      <c r="T946" s="191"/>
      <c r="U946" s="191"/>
      <c r="V946" s="191"/>
      <c r="W946" s="191"/>
    </row>
    <row r="947">
      <c r="A947" s="191"/>
      <c r="B947" s="191"/>
      <c r="C947" s="191"/>
      <c r="D947" s="191"/>
      <c r="E947" s="191"/>
      <c r="F947" s="191"/>
      <c r="G947" s="2048"/>
      <c r="H947" s="2048"/>
      <c r="I947" s="2048"/>
      <c r="J947" s="2048"/>
      <c r="K947" s="2048"/>
      <c r="L947" s="2103"/>
      <c r="M947" s="2048"/>
      <c r="N947" s="2048"/>
      <c r="O947" s="2048"/>
      <c r="P947" s="191"/>
      <c r="Q947" s="191"/>
      <c r="R947" s="191"/>
      <c r="S947" s="191"/>
      <c r="T947" s="191"/>
      <c r="U947" s="191"/>
      <c r="V947" s="191"/>
      <c r="W947" s="191"/>
    </row>
    <row r="948">
      <c r="A948" s="191"/>
      <c r="B948" s="191"/>
      <c r="C948" s="191"/>
      <c r="D948" s="191"/>
      <c r="E948" s="191"/>
      <c r="F948" s="191"/>
      <c r="G948" s="2048"/>
      <c r="H948" s="2048"/>
      <c r="I948" s="2048"/>
      <c r="J948" s="2048"/>
      <c r="K948" s="2048"/>
      <c r="L948" s="2103"/>
      <c r="M948" s="2048"/>
      <c r="N948" s="2048"/>
      <c r="O948" s="2048"/>
      <c r="P948" s="191"/>
      <c r="Q948" s="191"/>
      <c r="R948" s="191"/>
      <c r="S948" s="191"/>
      <c r="T948" s="191"/>
      <c r="U948" s="191"/>
      <c r="V948" s="191"/>
      <c r="W948" s="191"/>
    </row>
    <row r="949">
      <c r="A949" s="191"/>
      <c r="B949" s="191"/>
      <c r="C949" s="191"/>
      <c r="D949" s="191"/>
      <c r="E949" s="191"/>
      <c r="F949" s="191"/>
      <c r="G949" s="2048"/>
      <c r="H949" s="2048"/>
      <c r="I949" s="2048"/>
      <c r="J949" s="2048"/>
      <c r="K949" s="2048"/>
      <c r="L949" s="2103"/>
      <c r="M949" s="2048"/>
      <c r="N949" s="2048"/>
      <c r="O949" s="2048"/>
      <c r="P949" s="191"/>
      <c r="Q949" s="191"/>
      <c r="R949" s="191"/>
      <c r="S949" s="191"/>
      <c r="T949" s="191"/>
      <c r="U949" s="191"/>
      <c r="V949" s="191"/>
      <c r="W949" s="191"/>
    </row>
    <row r="950">
      <c r="A950" s="191"/>
      <c r="B950" s="191"/>
      <c r="C950" s="191"/>
      <c r="D950" s="191"/>
      <c r="E950" s="191"/>
      <c r="F950" s="191"/>
      <c r="G950" s="2048"/>
      <c r="H950" s="2048"/>
      <c r="I950" s="2048"/>
      <c r="J950" s="2048"/>
      <c r="K950" s="2048"/>
      <c r="L950" s="2103"/>
      <c r="M950" s="2048"/>
      <c r="N950" s="2048"/>
      <c r="O950" s="2048"/>
      <c r="P950" s="191"/>
      <c r="Q950" s="191"/>
      <c r="R950" s="191"/>
      <c r="S950" s="191"/>
      <c r="T950" s="191"/>
      <c r="U950" s="191"/>
      <c r="V950" s="191"/>
      <c r="W950" s="191"/>
    </row>
    <row r="951">
      <c r="A951" s="191"/>
      <c r="B951" s="191"/>
      <c r="C951" s="191"/>
      <c r="D951" s="191"/>
      <c r="E951" s="191"/>
      <c r="F951" s="191"/>
      <c r="G951" s="2048"/>
      <c r="H951" s="2048"/>
      <c r="I951" s="2048"/>
      <c r="J951" s="2048"/>
      <c r="K951" s="2048"/>
      <c r="L951" s="2103"/>
      <c r="M951" s="2048"/>
      <c r="N951" s="2048"/>
      <c r="O951" s="2048"/>
      <c r="P951" s="191"/>
      <c r="Q951" s="191"/>
      <c r="R951" s="191"/>
      <c r="S951" s="191"/>
      <c r="T951" s="191"/>
      <c r="U951" s="191"/>
      <c r="V951" s="191"/>
      <c r="W951" s="191"/>
    </row>
    <row r="952">
      <c r="A952" s="191"/>
      <c r="B952" s="191"/>
      <c r="C952" s="191"/>
      <c r="D952" s="191"/>
      <c r="E952" s="191"/>
      <c r="F952" s="191"/>
      <c r="G952" s="2048"/>
      <c r="H952" s="2048"/>
      <c r="I952" s="2048"/>
      <c r="J952" s="2048"/>
      <c r="K952" s="2048"/>
      <c r="L952" s="2103"/>
      <c r="M952" s="2048"/>
      <c r="N952" s="2048"/>
      <c r="O952" s="2048"/>
      <c r="P952" s="191"/>
      <c r="Q952" s="191"/>
      <c r="R952" s="191"/>
      <c r="S952" s="191"/>
      <c r="T952" s="191"/>
      <c r="U952" s="191"/>
      <c r="V952" s="191"/>
      <c r="W952" s="191"/>
    </row>
    <row r="953">
      <c r="A953" s="191"/>
      <c r="B953" s="191"/>
      <c r="C953" s="191"/>
      <c r="D953" s="191"/>
      <c r="E953" s="191"/>
      <c r="F953" s="191"/>
      <c r="G953" s="2048"/>
      <c r="H953" s="2048"/>
      <c r="I953" s="2048"/>
      <c r="J953" s="2048"/>
      <c r="K953" s="2048"/>
      <c r="L953" s="2103"/>
      <c r="M953" s="2048"/>
      <c r="N953" s="2048"/>
      <c r="O953" s="2048"/>
      <c r="P953" s="191"/>
      <c r="Q953" s="191"/>
      <c r="R953" s="191"/>
      <c r="S953" s="191"/>
      <c r="T953" s="191"/>
      <c r="U953" s="191"/>
      <c r="V953" s="191"/>
      <c r="W953" s="191"/>
    </row>
    <row r="954">
      <c r="A954" s="191"/>
      <c r="B954" s="191"/>
      <c r="C954" s="191"/>
      <c r="D954" s="191"/>
      <c r="E954" s="191"/>
      <c r="F954" s="191"/>
      <c r="G954" s="2048"/>
      <c r="H954" s="2048"/>
      <c r="I954" s="2048"/>
      <c r="J954" s="2048"/>
      <c r="K954" s="2048"/>
      <c r="L954" s="2103"/>
      <c r="M954" s="2048"/>
      <c r="N954" s="2048"/>
      <c r="O954" s="2048"/>
      <c r="P954" s="191"/>
      <c r="Q954" s="191"/>
      <c r="R954" s="191"/>
      <c r="S954" s="191"/>
      <c r="T954" s="191"/>
      <c r="U954" s="191"/>
      <c r="V954" s="191"/>
      <c r="W954" s="191"/>
    </row>
    <row r="955">
      <c r="A955" s="191"/>
      <c r="B955" s="191"/>
      <c r="C955" s="191"/>
      <c r="D955" s="191"/>
      <c r="E955" s="191"/>
      <c r="F955" s="191"/>
      <c r="G955" s="2048"/>
      <c r="H955" s="2048"/>
      <c r="I955" s="2048"/>
      <c r="J955" s="2048"/>
      <c r="K955" s="2048"/>
      <c r="L955" s="2103"/>
      <c r="M955" s="2048"/>
      <c r="N955" s="2048"/>
      <c r="O955" s="2048"/>
      <c r="P955" s="191"/>
      <c r="Q955" s="191"/>
      <c r="R955" s="191"/>
      <c r="S955" s="191"/>
      <c r="T955" s="191"/>
      <c r="U955" s="191"/>
      <c r="V955" s="191"/>
      <c r="W955" s="191"/>
    </row>
    <row r="956">
      <c r="A956" s="191"/>
      <c r="B956" s="191"/>
      <c r="C956" s="191"/>
      <c r="D956" s="191"/>
      <c r="E956" s="191"/>
      <c r="F956" s="191"/>
      <c r="G956" s="2048"/>
      <c r="H956" s="2048"/>
      <c r="I956" s="2048"/>
      <c r="J956" s="2048"/>
      <c r="K956" s="2048"/>
      <c r="L956" s="2103"/>
      <c r="M956" s="2048"/>
      <c r="N956" s="2048"/>
      <c r="O956" s="2048"/>
      <c r="P956" s="191"/>
      <c r="Q956" s="191"/>
      <c r="R956" s="191"/>
      <c r="S956" s="191"/>
      <c r="T956" s="191"/>
      <c r="U956" s="191"/>
      <c r="V956" s="191"/>
      <c r="W956" s="191"/>
    </row>
    <row r="957">
      <c r="A957" s="191"/>
      <c r="B957" s="191"/>
      <c r="C957" s="191"/>
      <c r="D957" s="191"/>
      <c r="E957" s="191"/>
      <c r="F957" s="191"/>
      <c r="G957" s="2048"/>
      <c r="H957" s="2048"/>
      <c r="I957" s="2048"/>
      <c r="J957" s="2048"/>
      <c r="K957" s="2048"/>
      <c r="L957" s="2103"/>
      <c r="M957" s="2048"/>
      <c r="N957" s="2048"/>
      <c r="O957" s="2048"/>
      <c r="P957" s="191"/>
      <c r="Q957" s="191"/>
      <c r="R957" s="191"/>
      <c r="S957" s="191"/>
      <c r="T957" s="191"/>
      <c r="U957" s="191"/>
      <c r="V957" s="191"/>
      <c r="W957" s="191"/>
    </row>
    <row r="958">
      <c r="A958" s="191"/>
      <c r="B958" s="191"/>
      <c r="C958" s="191"/>
      <c r="D958" s="191"/>
      <c r="E958" s="191"/>
      <c r="F958" s="191"/>
      <c r="G958" s="2048"/>
      <c r="H958" s="2048"/>
      <c r="I958" s="2048"/>
      <c r="J958" s="2048"/>
      <c r="K958" s="2048"/>
      <c r="L958" s="2103"/>
      <c r="M958" s="2048"/>
      <c r="N958" s="2048"/>
      <c r="O958" s="2048"/>
      <c r="P958" s="191"/>
      <c r="Q958" s="191"/>
      <c r="R958" s="191"/>
      <c r="S958" s="191"/>
      <c r="T958" s="191"/>
      <c r="U958" s="191"/>
      <c r="V958" s="191"/>
      <c r="W958" s="191"/>
    </row>
    <row r="959">
      <c r="A959" s="191"/>
      <c r="B959" s="191"/>
      <c r="C959" s="191"/>
      <c r="D959" s="191"/>
      <c r="E959" s="191"/>
      <c r="F959" s="191"/>
      <c r="G959" s="2048"/>
      <c r="H959" s="2048"/>
      <c r="I959" s="2048"/>
      <c r="J959" s="2048"/>
      <c r="K959" s="2048"/>
      <c r="L959" s="2103"/>
      <c r="M959" s="2048"/>
      <c r="N959" s="2048"/>
      <c r="O959" s="2048"/>
      <c r="P959" s="191"/>
      <c r="Q959" s="191"/>
      <c r="R959" s="191"/>
      <c r="S959" s="191"/>
      <c r="T959" s="191"/>
      <c r="U959" s="191"/>
      <c r="V959" s="191"/>
      <c r="W959" s="191"/>
    </row>
    <row r="960">
      <c r="A960" s="191"/>
      <c r="B960" s="191"/>
      <c r="C960" s="191"/>
      <c r="D960" s="191"/>
      <c r="E960" s="191"/>
      <c r="F960" s="191"/>
      <c r="G960" s="2048"/>
      <c r="H960" s="2048"/>
      <c r="I960" s="2048"/>
      <c r="J960" s="2048"/>
      <c r="K960" s="2048"/>
      <c r="L960" s="2103"/>
      <c r="M960" s="2048"/>
      <c r="N960" s="2048"/>
      <c r="O960" s="2048"/>
      <c r="P960" s="191"/>
      <c r="Q960" s="191"/>
      <c r="R960" s="191"/>
      <c r="S960" s="191"/>
      <c r="T960" s="191"/>
      <c r="U960" s="191"/>
      <c r="V960" s="191"/>
      <c r="W960" s="191"/>
    </row>
    <row r="961">
      <c r="A961" s="191"/>
      <c r="B961" s="191"/>
      <c r="C961" s="191"/>
      <c r="D961" s="191"/>
      <c r="E961" s="191"/>
      <c r="F961" s="191"/>
      <c r="G961" s="2048"/>
      <c r="H961" s="2048"/>
      <c r="I961" s="2048"/>
      <c r="J961" s="2048"/>
      <c r="K961" s="2048"/>
      <c r="L961" s="2103"/>
      <c r="M961" s="2048"/>
      <c r="N961" s="2048"/>
      <c r="O961" s="2048"/>
      <c r="P961" s="191"/>
      <c r="Q961" s="191"/>
      <c r="R961" s="191"/>
      <c r="S961" s="191"/>
      <c r="T961" s="191"/>
      <c r="U961" s="191"/>
      <c r="V961" s="191"/>
      <c r="W961" s="191"/>
    </row>
    <row r="962">
      <c r="A962" s="191"/>
      <c r="B962" s="191"/>
      <c r="C962" s="191"/>
      <c r="D962" s="191"/>
      <c r="E962" s="191"/>
      <c r="F962" s="191"/>
      <c r="G962" s="2048"/>
      <c r="H962" s="2048"/>
      <c r="I962" s="2048"/>
      <c r="J962" s="2048"/>
      <c r="K962" s="2048"/>
      <c r="L962" s="2103"/>
      <c r="M962" s="2048"/>
      <c r="N962" s="2048"/>
      <c r="O962" s="2048"/>
      <c r="P962" s="191"/>
      <c r="Q962" s="191"/>
      <c r="R962" s="191"/>
      <c r="S962" s="191"/>
      <c r="T962" s="191"/>
      <c r="U962" s="191"/>
      <c r="V962" s="191"/>
      <c r="W962" s="191"/>
    </row>
    <row r="963">
      <c r="A963" s="191"/>
      <c r="B963" s="191"/>
      <c r="C963" s="191"/>
      <c r="D963" s="191"/>
      <c r="E963" s="191"/>
      <c r="F963" s="191"/>
      <c r="G963" s="2048"/>
      <c r="H963" s="2048"/>
      <c r="I963" s="2048"/>
      <c r="J963" s="2048"/>
      <c r="K963" s="2048"/>
      <c r="L963" s="2103"/>
      <c r="M963" s="2048"/>
      <c r="N963" s="2048"/>
      <c r="O963" s="2048"/>
      <c r="P963" s="191"/>
      <c r="Q963" s="191"/>
      <c r="R963" s="191"/>
      <c r="S963" s="191"/>
      <c r="T963" s="191"/>
      <c r="U963" s="191"/>
      <c r="V963" s="191"/>
      <c r="W963" s="191"/>
    </row>
    <row r="964">
      <c r="A964" s="191"/>
      <c r="B964" s="191"/>
      <c r="C964" s="191"/>
      <c r="D964" s="191"/>
      <c r="E964" s="191"/>
      <c r="F964" s="191"/>
      <c r="G964" s="2048"/>
      <c r="H964" s="2048"/>
      <c r="I964" s="2048"/>
      <c r="J964" s="2048"/>
      <c r="K964" s="2048"/>
      <c r="L964" s="2103"/>
      <c r="M964" s="2048"/>
      <c r="N964" s="2048"/>
      <c r="O964" s="2048"/>
      <c r="P964" s="191"/>
      <c r="Q964" s="191"/>
      <c r="R964" s="191"/>
      <c r="S964" s="191"/>
      <c r="T964" s="191"/>
      <c r="U964" s="191"/>
      <c r="V964" s="191"/>
      <c r="W964" s="191"/>
    </row>
    <row r="965">
      <c r="A965" s="191"/>
      <c r="B965" s="191"/>
      <c r="C965" s="191"/>
      <c r="D965" s="191"/>
      <c r="E965" s="191"/>
      <c r="F965" s="191"/>
      <c r="G965" s="2048"/>
      <c r="H965" s="2048"/>
      <c r="I965" s="2048"/>
      <c r="J965" s="2048"/>
      <c r="K965" s="2048"/>
      <c r="L965" s="2103"/>
      <c r="M965" s="2048"/>
      <c r="N965" s="2048"/>
      <c r="O965" s="2048"/>
      <c r="P965" s="191"/>
      <c r="Q965" s="191"/>
      <c r="R965" s="191"/>
      <c r="S965" s="191"/>
      <c r="T965" s="191"/>
      <c r="U965" s="191"/>
      <c r="V965" s="191"/>
      <c r="W965" s="191"/>
    </row>
    <row r="966">
      <c r="A966" s="191"/>
      <c r="B966" s="191"/>
      <c r="C966" s="191"/>
      <c r="D966" s="191"/>
      <c r="E966" s="191"/>
      <c r="F966" s="191"/>
      <c r="G966" s="2048"/>
      <c r="H966" s="2048"/>
      <c r="I966" s="2048"/>
      <c r="J966" s="2048"/>
      <c r="K966" s="2048"/>
      <c r="L966" s="2103"/>
      <c r="M966" s="2048"/>
      <c r="N966" s="2048"/>
      <c r="O966" s="2048"/>
      <c r="P966" s="191"/>
      <c r="Q966" s="191"/>
      <c r="R966" s="191"/>
      <c r="S966" s="191"/>
      <c r="T966" s="191"/>
      <c r="U966" s="191"/>
      <c r="V966" s="191"/>
      <c r="W966" s="191"/>
    </row>
    <row r="967">
      <c r="A967" s="191"/>
      <c r="B967" s="191"/>
      <c r="C967" s="191"/>
      <c r="D967" s="191"/>
      <c r="E967" s="191"/>
      <c r="F967" s="191"/>
      <c r="G967" s="2048"/>
      <c r="H967" s="2048"/>
      <c r="I967" s="2048"/>
      <c r="J967" s="2048"/>
      <c r="K967" s="2048"/>
      <c r="L967" s="2103"/>
      <c r="M967" s="2048"/>
      <c r="N967" s="2048"/>
      <c r="O967" s="2048"/>
      <c r="P967" s="191"/>
      <c r="Q967" s="191"/>
      <c r="R967" s="191"/>
      <c r="S967" s="191"/>
      <c r="T967" s="191"/>
      <c r="U967" s="191"/>
      <c r="V967" s="191"/>
      <c r="W967" s="191"/>
    </row>
    <row r="968">
      <c r="A968" s="191"/>
      <c r="B968" s="191"/>
      <c r="C968" s="191"/>
      <c r="D968" s="191"/>
      <c r="E968" s="191"/>
      <c r="F968" s="191"/>
      <c r="G968" s="2048"/>
      <c r="H968" s="2048"/>
      <c r="I968" s="2048"/>
      <c r="J968" s="2048"/>
      <c r="K968" s="2048"/>
      <c r="L968" s="2103"/>
      <c r="M968" s="2048"/>
      <c r="N968" s="2048"/>
      <c r="O968" s="2048"/>
      <c r="P968" s="191"/>
      <c r="Q968" s="191"/>
      <c r="R968" s="191"/>
      <c r="S968" s="191"/>
      <c r="T968" s="191"/>
      <c r="U968" s="191"/>
      <c r="V968" s="191"/>
      <c r="W968" s="191"/>
    </row>
    <row r="969">
      <c r="A969" s="191"/>
      <c r="B969" s="191"/>
      <c r="C969" s="191"/>
      <c r="D969" s="191"/>
      <c r="E969" s="191"/>
      <c r="F969" s="191"/>
      <c r="G969" s="2048"/>
      <c r="H969" s="2048"/>
      <c r="I969" s="2048"/>
      <c r="J969" s="2048"/>
      <c r="K969" s="2048"/>
      <c r="L969" s="2103"/>
      <c r="M969" s="2048"/>
      <c r="N969" s="2048"/>
      <c r="O969" s="2048"/>
      <c r="P969" s="191"/>
      <c r="Q969" s="191"/>
      <c r="R969" s="191"/>
      <c r="S969" s="191"/>
      <c r="T969" s="191"/>
      <c r="U969" s="191"/>
      <c r="V969" s="191"/>
      <c r="W969" s="191"/>
    </row>
    <row r="970">
      <c r="A970" s="191"/>
      <c r="B970" s="191"/>
      <c r="C970" s="191"/>
      <c r="D970" s="191"/>
      <c r="E970" s="191"/>
      <c r="F970" s="191"/>
      <c r="G970" s="2048"/>
      <c r="H970" s="2048"/>
      <c r="I970" s="2048"/>
      <c r="J970" s="2048"/>
      <c r="K970" s="2048"/>
      <c r="L970" s="2103"/>
      <c r="M970" s="2048"/>
      <c r="N970" s="2048"/>
      <c r="O970" s="2048"/>
      <c r="P970" s="191"/>
      <c r="Q970" s="191"/>
      <c r="R970" s="191"/>
      <c r="S970" s="191"/>
      <c r="T970" s="191"/>
      <c r="U970" s="191"/>
      <c r="V970" s="191"/>
      <c r="W970" s="191"/>
    </row>
    <row r="971">
      <c r="A971" s="191"/>
      <c r="B971" s="191"/>
      <c r="C971" s="191"/>
      <c r="D971" s="191"/>
      <c r="E971" s="191"/>
      <c r="F971" s="191"/>
      <c r="G971" s="2048"/>
      <c r="H971" s="2048"/>
      <c r="I971" s="2048"/>
      <c r="J971" s="2048"/>
      <c r="K971" s="2048"/>
      <c r="L971" s="2103"/>
      <c r="M971" s="2048"/>
      <c r="N971" s="2048"/>
      <c r="O971" s="2048"/>
      <c r="P971" s="191"/>
      <c r="Q971" s="191"/>
      <c r="R971" s="191"/>
      <c r="S971" s="191"/>
      <c r="T971" s="191"/>
      <c r="U971" s="191"/>
      <c r="V971" s="191"/>
      <c r="W971" s="191"/>
    </row>
    <row r="972">
      <c r="A972" s="191"/>
      <c r="B972" s="191"/>
      <c r="C972" s="191"/>
      <c r="D972" s="191"/>
      <c r="E972" s="191"/>
      <c r="F972" s="191"/>
      <c r="G972" s="2048"/>
      <c r="H972" s="2048"/>
      <c r="I972" s="2048"/>
      <c r="J972" s="2048"/>
      <c r="K972" s="2048"/>
      <c r="L972" s="2103"/>
      <c r="M972" s="2048"/>
      <c r="N972" s="2048"/>
      <c r="O972" s="2048"/>
      <c r="P972" s="191"/>
      <c r="Q972" s="191"/>
      <c r="R972" s="191"/>
      <c r="S972" s="191"/>
      <c r="T972" s="191"/>
      <c r="U972" s="191"/>
      <c r="V972" s="191"/>
      <c r="W972" s="191"/>
    </row>
    <row r="973">
      <c r="A973" s="191"/>
      <c r="B973" s="191"/>
      <c r="C973" s="191"/>
      <c r="D973" s="191"/>
      <c r="E973" s="191"/>
      <c r="F973" s="191"/>
      <c r="G973" s="2048"/>
      <c r="H973" s="2048"/>
      <c r="I973" s="2048"/>
      <c r="J973" s="2048"/>
      <c r="K973" s="2048"/>
      <c r="L973" s="2103"/>
      <c r="M973" s="2048"/>
      <c r="N973" s="2048"/>
      <c r="O973" s="2048"/>
      <c r="P973" s="191"/>
      <c r="Q973" s="191"/>
      <c r="R973" s="191"/>
      <c r="S973" s="191"/>
      <c r="T973" s="191"/>
      <c r="U973" s="191"/>
      <c r="V973" s="191"/>
      <c r="W973" s="191"/>
    </row>
    <row r="974">
      <c r="A974" s="191"/>
      <c r="B974" s="191"/>
      <c r="C974" s="191"/>
      <c r="D974" s="191"/>
      <c r="E974" s="191"/>
      <c r="F974" s="191"/>
      <c r="G974" s="2048"/>
      <c r="H974" s="2048"/>
      <c r="I974" s="2048"/>
      <c r="J974" s="2048"/>
      <c r="K974" s="2048"/>
      <c r="L974" s="2103"/>
      <c r="M974" s="2048"/>
      <c r="N974" s="2048"/>
      <c r="O974" s="2048"/>
      <c r="P974" s="191"/>
      <c r="Q974" s="191"/>
      <c r="R974" s="191"/>
      <c r="S974" s="191"/>
      <c r="T974" s="191"/>
      <c r="U974" s="191"/>
      <c r="V974" s="191"/>
      <c r="W974" s="191"/>
    </row>
    <row r="975">
      <c r="A975" s="191"/>
      <c r="B975" s="191"/>
      <c r="C975" s="191"/>
      <c r="D975" s="191"/>
      <c r="E975" s="191"/>
      <c r="F975" s="191"/>
      <c r="G975" s="2048"/>
      <c r="H975" s="2048"/>
      <c r="I975" s="2048"/>
      <c r="J975" s="2048"/>
      <c r="K975" s="2048"/>
      <c r="L975" s="2103"/>
      <c r="M975" s="2048"/>
      <c r="N975" s="2048"/>
      <c r="O975" s="2048"/>
      <c r="P975" s="191"/>
      <c r="Q975" s="191"/>
      <c r="R975" s="191"/>
      <c r="S975" s="191"/>
      <c r="T975" s="191"/>
      <c r="U975" s="191"/>
      <c r="V975" s="191"/>
      <c r="W975" s="191"/>
    </row>
    <row r="976">
      <c r="A976" s="191"/>
      <c r="B976" s="191"/>
      <c r="C976" s="191"/>
      <c r="D976" s="191"/>
      <c r="E976" s="191"/>
      <c r="F976" s="191"/>
      <c r="G976" s="2048"/>
      <c r="H976" s="2048"/>
      <c r="I976" s="2048"/>
      <c r="J976" s="2048"/>
      <c r="K976" s="2048"/>
      <c r="L976" s="2103"/>
      <c r="M976" s="2048"/>
      <c r="N976" s="2048"/>
      <c r="O976" s="2048"/>
      <c r="P976" s="191"/>
      <c r="Q976" s="191"/>
      <c r="R976" s="191"/>
      <c r="S976" s="191"/>
      <c r="T976" s="191"/>
      <c r="U976" s="191"/>
      <c r="V976" s="191"/>
      <c r="W976" s="191"/>
    </row>
    <row r="977">
      <c r="A977" s="191"/>
      <c r="B977" s="191"/>
      <c r="C977" s="191"/>
      <c r="D977" s="191"/>
      <c r="E977" s="191"/>
      <c r="F977" s="191"/>
      <c r="G977" s="2048"/>
      <c r="H977" s="2048"/>
      <c r="I977" s="2048"/>
      <c r="J977" s="2048"/>
      <c r="K977" s="2048"/>
      <c r="L977" s="2103"/>
      <c r="M977" s="2048"/>
      <c r="N977" s="2048"/>
      <c r="O977" s="2048"/>
      <c r="P977" s="191"/>
      <c r="Q977" s="191"/>
      <c r="R977" s="191"/>
      <c r="S977" s="191"/>
      <c r="T977" s="191"/>
      <c r="U977" s="191"/>
      <c r="V977" s="191"/>
      <c r="W977" s="191"/>
    </row>
    <row r="978">
      <c r="A978" s="191"/>
      <c r="B978" s="191"/>
      <c r="C978" s="191"/>
      <c r="D978" s="191"/>
      <c r="E978" s="191"/>
      <c r="F978" s="191"/>
      <c r="G978" s="2048"/>
      <c r="H978" s="2048"/>
      <c r="I978" s="2048"/>
      <c r="J978" s="2048"/>
      <c r="K978" s="2048"/>
      <c r="L978" s="2103"/>
      <c r="M978" s="2048"/>
      <c r="N978" s="2048"/>
      <c r="O978" s="2048"/>
      <c r="P978" s="191"/>
      <c r="Q978" s="191"/>
      <c r="R978" s="191"/>
      <c r="S978" s="191"/>
      <c r="T978" s="191"/>
      <c r="U978" s="191"/>
      <c r="V978" s="191"/>
      <c r="W978" s="191"/>
    </row>
    <row r="979">
      <c r="A979" s="191"/>
      <c r="B979" s="191"/>
      <c r="C979" s="191"/>
      <c r="D979" s="191"/>
      <c r="E979" s="191"/>
      <c r="F979" s="191"/>
      <c r="G979" s="2048"/>
      <c r="H979" s="2048"/>
      <c r="I979" s="2048"/>
      <c r="J979" s="2048"/>
      <c r="K979" s="2048"/>
      <c r="L979" s="2103"/>
      <c r="M979" s="2048"/>
      <c r="N979" s="2048"/>
      <c r="O979" s="2048"/>
      <c r="P979" s="191"/>
      <c r="Q979" s="191"/>
      <c r="R979" s="191"/>
      <c r="S979" s="191"/>
      <c r="T979" s="191"/>
      <c r="U979" s="191"/>
      <c r="V979" s="191"/>
      <c r="W979" s="191"/>
    </row>
    <row r="980">
      <c r="A980" s="191"/>
      <c r="B980" s="191"/>
      <c r="C980" s="191"/>
      <c r="D980" s="191"/>
      <c r="E980" s="191"/>
      <c r="F980" s="191"/>
      <c r="G980" s="2048"/>
      <c r="H980" s="2048"/>
      <c r="I980" s="2048"/>
      <c r="J980" s="2048"/>
      <c r="K980" s="2048"/>
      <c r="L980" s="2103"/>
      <c r="M980" s="2048"/>
      <c r="N980" s="2048"/>
      <c r="O980" s="2048"/>
      <c r="P980" s="191"/>
      <c r="Q980" s="191"/>
      <c r="R980" s="191"/>
      <c r="S980" s="191"/>
      <c r="T980" s="191"/>
      <c r="U980" s="191"/>
      <c r="V980" s="191"/>
      <c r="W980" s="191"/>
    </row>
    <row r="981">
      <c r="A981" s="191"/>
      <c r="B981" s="191"/>
      <c r="C981" s="191"/>
      <c r="D981" s="191"/>
      <c r="E981" s="191"/>
      <c r="F981" s="191"/>
      <c r="G981" s="2048"/>
      <c r="H981" s="2048"/>
      <c r="I981" s="2048"/>
      <c r="J981" s="2048"/>
      <c r="K981" s="2048"/>
      <c r="L981" s="2103"/>
      <c r="M981" s="2048"/>
      <c r="N981" s="2048"/>
      <c r="O981" s="2048"/>
      <c r="P981" s="191"/>
      <c r="Q981" s="191"/>
      <c r="R981" s="191"/>
      <c r="S981" s="191"/>
      <c r="T981" s="191"/>
      <c r="U981" s="191"/>
      <c r="V981" s="191"/>
      <c r="W981" s="191"/>
    </row>
    <row r="982">
      <c r="A982" s="191"/>
      <c r="B982" s="191"/>
      <c r="C982" s="191"/>
      <c r="D982" s="191"/>
      <c r="E982" s="191"/>
      <c r="F982" s="191"/>
      <c r="G982" s="2048"/>
      <c r="H982" s="2048"/>
      <c r="I982" s="2048"/>
      <c r="J982" s="2048"/>
      <c r="K982" s="2048"/>
      <c r="L982" s="2103"/>
      <c r="M982" s="2048"/>
      <c r="N982" s="2048"/>
      <c r="O982" s="2048"/>
      <c r="P982" s="191"/>
      <c r="Q982" s="191"/>
      <c r="R982" s="191"/>
      <c r="S982" s="191"/>
      <c r="T982" s="191"/>
      <c r="U982" s="191"/>
      <c r="V982" s="191"/>
      <c r="W982" s="191"/>
    </row>
    <row r="983">
      <c r="A983" s="191"/>
      <c r="B983" s="191"/>
      <c r="C983" s="191"/>
      <c r="D983" s="191"/>
      <c r="E983" s="191"/>
      <c r="F983" s="191"/>
      <c r="G983" s="2048"/>
      <c r="H983" s="2048"/>
      <c r="I983" s="2048"/>
      <c r="J983" s="2048"/>
      <c r="K983" s="2048"/>
      <c r="L983" s="2103"/>
      <c r="M983" s="2048"/>
      <c r="N983" s="2048"/>
      <c r="O983" s="2048"/>
      <c r="P983" s="191"/>
      <c r="Q983" s="191"/>
      <c r="R983" s="191"/>
      <c r="S983" s="191"/>
      <c r="T983" s="191"/>
      <c r="U983" s="191"/>
      <c r="V983" s="191"/>
      <c r="W983" s="191"/>
    </row>
    <row r="984">
      <c r="A984" s="191"/>
      <c r="B984" s="191"/>
      <c r="C984" s="191"/>
      <c r="D984" s="191"/>
      <c r="E984" s="191"/>
      <c r="F984" s="191"/>
      <c r="G984" s="2048"/>
      <c r="H984" s="2048"/>
      <c r="I984" s="2048"/>
      <c r="J984" s="2048"/>
      <c r="K984" s="2048"/>
      <c r="L984" s="2103"/>
      <c r="M984" s="2048"/>
      <c r="N984" s="2048"/>
      <c r="O984" s="2048"/>
      <c r="P984" s="191"/>
      <c r="Q984" s="191"/>
      <c r="R984" s="191"/>
      <c r="S984" s="191"/>
      <c r="T984" s="191"/>
      <c r="U984" s="191"/>
      <c r="V984" s="191"/>
      <c r="W984" s="191"/>
    </row>
    <row r="985">
      <c r="A985" s="191"/>
      <c r="B985" s="191"/>
      <c r="C985" s="191"/>
      <c r="D985" s="191"/>
      <c r="E985" s="191"/>
      <c r="F985" s="191"/>
      <c r="G985" s="2048"/>
      <c r="H985" s="2048"/>
      <c r="I985" s="2048"/>
      <c r="J985" s="2048"/>
      <c r="K985" s="2048"/>
      <c r="L985" s="2103"/>
      <c r="M985" s="2048"/>
      <c r="N985" s="2048"/>
      <c r="O985" s="2048"/>
      <c r="P985" s="191"/>
      <c r="Q985" s="191"/>
      <c r="R985" s="191"/>
      <c r="S985" s="191"/>
      <c r="T985" s="191"/>
      <c r="U985" s="191"/>
      <c r="V985" s="191"/>
      <c r="W985" s="191"/>
    </row>
    <row r="986">
      <c r="A986" s="191"/>
      <c r="B986" s="191"/>
      <c r="C986" s="191"/>
      <c r="D986" s="191"/>
      <c r="E986" s="191"/>
      <c r="F986" s="191"/>
      <c r="G986" s="2048"/>
      <c r="H986" s="2048"/>
      <c r="I986" s="2048"/>
      <c r="J986" s="2048"/>
      <c r="K986" s="2048"/>
      <c r="L986" s="2103"/>
      <c r="M986" s="2048"/>
      <c r="N986" s="2048"/>
      <c r="O986" s="2048"/>
      <c r="P986" s="191"/>
      <c r="Q986" s="191"/>
      <c r="R986" s="191"/>
      <c r="S986" s="191"/>
      <c r="T986" s="191"/>
      <c r="U986" s="191"/>
      <c r="V986" s="191"/>
      <c r="W986" s="191"/>
    </row>
    <row r="987">
      <c r="A987" s="191"/>
      <c r="B987" s="191"/>
      <c r="C987" s="191"/>
      <c r="D987" s="191"/>
      <c r="E987" s="191"/>
      <c r="F987" s="191"/>
      <c r="G987" s="2048"/>
      <c r="H987" s="2048"/>
      <c r="I987" s="2048"/>
      <c r="J987" s="2048"/>
      <c r="K987" s="2048"/>
      <c r="L987" s="2103"/>
      <c r="M987" s="2048"/>
      <c r="N987" s="2048"/>
      <c r="O987" s="2048"/>
      <c r="P987" s="191"/>
      <c r="Q987" s="191"/>
      <c r="R987" s="191"/>
      <c r="S987" s="191"/>
      <c r="T987" s="191"/>
      <c r="U987" s="191"/>
      <c r="V987" s="191"/>
      <c r="W987" s="191"/>
    </row>
    <row r="988">
      <c r="A988" s="191"/>
      <c r="B988" s="191"/>
      <c r="C988" s="191"/>
      <c r="D988" s="191"/>
      <c r="E988" s="191"/>
      <c r="F988" s="191"/>
      <c r="G988" s="2048"/>
      <c r="H988" s="2048"/>
      <c r="I988" s="2048"/>
      <c r="J988" s="2048"/>
      <c r="K988" s="2048"/>
      <c r="L988" s="2103"/>
      <c r="M988" s="2048"/>
      <c r="N988" s="2048"/>
      <c r="O988" s="2048"/>
      <c r="P988" s="191"/>
      <c r="Q988" s="191"/>
      <c r="R988" s="191"/>
      <c r="S988" s="191"/>
      <c r="T988" s="191"/>
      <c r="U988" s="191"/>
      <c r="V988" s="191"/>
      <c r="W988" s="191"/>
    </row>
    <row r="989">
      <c r="A989" s="191"/>
      <c r="B989" s="191"/>
      <c r="C989" s="191"/>
      <c r="D989" s="191"/>
      <c r="E989" s="191"/>
      <c r="F989" s="191"/>
      <c r="G989" s="2048"/>
      <c r="H989" s="2048"/>
      <c r="I989" s="2048"/>
      <c r="J989" s="2048"/>
      <c r="K989" s="2048"/>
      <c r="L989" s="2103"/>
      <c r="M989" s="2048"/>
      <c r="N989" s="2048"/>
      <c r="O989" s="2048"/>
      <c r="P989" s="191"/>
      <c r="Q989" s="191"/>
      <c r="R989" s="191"/>
      <c r="S989" s="191"/>
      <c r="T989" s="191"/>
      <c r="U989" s="191"/>
      <c r="V989" s="191"/>
      <c r="W989" s="191"/>
    </row>
    <row r="990">
      <c r="A990" s="191"/>
      <c r="B990" s="191"/>
      <c r="C990" s="191"/>
      <c r="D990" s="191"/>
      <c r="E990" s="191"/>
      <c r="F990" s="191"/>
      <c r="G990" s="2048"/>
      <c r="H990" s="2048"/>
      <c r="I990" s="2048"/>
      <c r="J990" s="2048"/>
      <c r="K990" s="2048"/>
      <c r="L990" s="2103"/>
      <c r="M990" s="2048"/>
      <c r="N990" s="2048"/>
      <c r="O990" s="2048"/>
      <c r="P990" s="191"/>
      <c r="Q990" s="191"/>
      <c r="R990" s="191"/>
      <c r="S990" s="191"/>
      <c r="T990" s="191"/>
      <c r="U990" s="191"/>
      <c r="V990" s="191"/>
      <c r="W990" s="191"/>
    </row>
    <row r="991">
      <c r="A991" s="191"/>
      <c r="B991" s="191"/>
      <c r="C991" s="191"/>
      <c r="D991" s="191"/>
      <c r="E991" s="191"/>
      <c r="F991" s="191"/>
      <c r="G991" s="2048"/>
      <c r="H991" s="2048"/>
      <c r="I991" s="2048"/>
      <c r="J991" s="2048"/>
      <c r="K991" s="2048"/>
      <c r="L991" s="2103"/>
      <c r="M991" s="2048"/>
      <c r="N991" s="2048"/>
      <c r="O991" s="2048"/>
      <c r="P991" s="191"/>
      <c r="Q991" s="191"/>
      <c r="R991" s="191"/>
      <c r="S991" s="191"/>
      <c r="T991" s="191"/>
      <c r="U991" s="191"/>
      <c r="V991" s="191"/>
      <c r="W991" s="191"/>
    </row>
    <row r="992">
      <c r="A992" s="191"/>
      <c r="B992" s="191"/>
      <c r="C992" s="191"/>
      <c r="D992" s="191"/>
      <c r="E992" s="191"/>
      <c r="F992" s="191"/>
      <c r="G992" s="2048"/>
      <c r="H992" s="2048"/>
      <c r="I992" s="2048"/>
      <c r="J992" s="2048"/>
      <c r="K992" s="2048"/>
      <c r="L992" s="2103"/>
      <c r="M992" s="2048"/>
      <c r="N992" s="2048"/>
      <c r="O992" s="2048"/>
      <c r="P992" s="191"/>
      <c r="Q992" s="191"/>
      <c r="R992" s="191"/>
      <c r="S992" s="191"/>
      <c r="T992" s="191"/>
      <c r="U992" s="191"/>
      <c r="V992" s="191"/>
      <c r="W992" s="191"/>
    </row>
    <row r="993">
      <c r="A993" s="191"/>
      <c r="B993" s="191"/>
      <c r="C993" s="191"/>
      <c r="D993" s="191"/>
      <c r="E993" s="191"/>
      <c r="F993" s="191"/>
      <c r="G993" s="2048"/>
      <c r="H993" s="2048"/>
      <c r="I993" s="2048"/>
      <c r="J993" s="2048"/>
      <c r="K993" s="2048"/>
      <c r="L993" s="2103"/>
      <c r="M993" s="2048"/>
      <c r="N993" s="2048"/>
      <c r="O993" s="2048"/>
      <c r="P993" s="191"/>
      <c r="Q993" s="191"/>
      <c r="R993" s="191"/>
      <c r="S993" s="191"/>
      <c r="T993" s="191"/>
      <c r="U993" s="191"/>
      <c r="V993" s="191"/>
      <c r="W993" s="191"/>
    </row>
    <row r="994">
      <c r="A994" s="191"/>
      <c r="B994" s="191"/>
      <c r="C994" s="191"/>
      <c r="D994" s="191"/>
      <c r="E994" s="191"/>
      <c r="F994" s="191"/>
      <c r="G994" s="2048"/>
      <c r="H994" s="2048"/>
      <c r="I994" s="2048"/>
      <c r="J994" s="2048"/>
      <c r="K994" s="2048"/>
      <c r="L994" s="2103"/>
      <c r="M994" s="2048"/>
      <c r="N994" s="2048"/>
      <c r="O994" s="2048"/>
      <c r="P994" s="191"/>
      <c r="Q994" s="191"/>
      <c r="R994" s="191"/>
      <c r="S994" s="191"/>
      <c r="T994" s="191"/>
      <c r="U994" s="191"/>
      <c r="V994" s="191"/>
      <c r="W994" s="191"/>
    </row>
    <row r="995">
      <c r="A995" s="191"/>
      <c r="B995" s="191"/>
      <c r="C995" s="191"/>
      <c r="D995" s="191"/>
      <c r="E995" s="191"/>
      <c r="F995" s="191"/>
      <c r="G995" s="2048"/>
      <c r="H995" s="2048"/>
      <c r="I995" s="2048"/>
      <c r="J995" s="2048"/>
      <c r="K995" s="2048"/>
      <c r="L995" s="2103"/>
      <c r="M995" s="2048"/>
      <c r="N995" s="2048"/>
      <c r="O995" s="2048"/>
      <c r="P995" s="191"/>
      <c r="Q995" s="191"/>
      <c r="R995" s="191"/>
      <c r="S995" s="191"/>
      <c r="T995" s="191"/>
      <c r="U995" s="191"/>
      <c r="V995" s="191"/>
      <c r="W995" s="191"/>
    </row>
    <row r="996">
      <c r="A996" s="191"/>
      <c r="B996" s="191"/>
      <c r="C996" s="191"/>
      <c r="D996" s="191"/>
      <c r="E996" s="191"/>
      <c r="F996" s="191"/>
      <c r="G996" s="2048"/>
      <c r="H996" s="2048"/>
      <c r="I996" s="2048"/>
      <c r="J996" s="2048"/>
      <c r="K996" s="2048"/>
      <c r="L996" s="2103"/>
      <c r="M996" s="2048"/>
      <c r="N996" s="2048"/>
      <c r="O996" s="2048"/>
      <c r="P996" s="191"/>
      <c r="Q996" s="191"/>
      <c r="R996" s="191"/>
      <c r="S996" s="191"/>
      <c r="T996" s="191"/>
      <c r="U996" s="191"/>
      <c r="V996" s="191"/>
      <c r="W996" s="191"/>
    </row>
    <row r="997">
      <c r="A997" s="191"/>
      <c r="B997" s="191"/>
      <c r="C997" s="191"/>
      <c r="D997" s="191"/>
      <c r="E997" s="191"/>
      <c r="F997" s="191"/>
      <c r="G997" s="2048"/>
      <c r="H997" s="2048"/>
      <c r="I997" s="2048"/>
      <c r="J997" s="2048"/>
      <c r="K997" s="2048"/>
      <c r="L997" s="2103"/>
      <c r="M997" s="2048"/>
      <c r="N997" s="2048"/>
      <c r="O997" s="2048"/>
      <c r="P997" s="191"/>
      <c r="Q997" s="191"/>
      <c r="R997" s="191"/>
      <c r="S997" s="191"/>
      <c r="T997" s="191"/>
      <c r="U997" s="191"/>
      <c r="V997" s="191"/>
      <c r="W997" s="191"/>
    </row>
    <row r="998">
      <c r="A998" s="191"/>
      <c r="B998" s="191"/>
      <c r="C998" s="191"/>
      <c r="D998" s="191"/>
      <c r="E998" s="191"/>
      <c r="F998" s="191"/>
      <c r="G998" s="2048"/>
      <c r="H998" s="2048"/>
      <c r="I998" s="2048"/>
      <c r="J998" s="2048"/>
      <c r="K998" s="2048"/>
      <c r="L998" s="2103"/>
      <c r="M998" s="2048"/>
      <c r="N998" s="2048"/>
      <c r="O998" s="2048"/>
      <c r="P998" s="191"/>
      <c r="Q998" s="191"/>
      <c r="R998" s="191"/>
      <c r="S998" s="191"/>
      <c r="T998" s="191"/>
      <c r="U998" s="191"/>
      <c r="V998" s="191"/>
      <c r="W998" s="191"/>
    </row>
    <row r="999">
      <c r="A999" s="191"/>
      <c r="B999" s="191"/>
      <c r="C999" s="191"/>
      <c r="D999" s="191"/>
      <c r="E999" s="191"/>
      <c r="F999" s="191"/>
      <c r="G999" s="2048"/>
      <c r="H999" s="2048"/>
      <c r="I999" s="2048"/>
      <c r="J999" s="2048"/>
      <c r="K999" s="2048"/>
      <c r="L999" s="2103"/>
      <c r="M999" s="2048"/>
      <c r="N999" s="2048"/>
      <c r="O999" s="2048"/>
      <c r="P999" s="191"/>
      <c r="Q999" s="191"/>
      <c r="R999" s="191"/>
      <c r="S999" s="191"/>
      <c r="T999" s="191"/>
      <c r="U999" s="191"/>
      <c r="V999" s="191"/>
      <c r="W999" s="191"/>
    </row>
    <row r="1000">
      <c r="A1000" s="191"/>
      <c r="B1000" s="191"/>
      <c r="C1000" s="191"/>
      <c r="D1000" s="191"/>
      <c r="E1000" s="191"/>
      <c r="F1000" s="191"/>
      <c r="G1000" s="2048"/>
      <c r="H1000" s="2048"/>
      <c r="I1000" s="2048"/>
      <c r="J1000" s="2048"/>
      <c r="K1000" s="2048"/>
      <c r="L1000" s="2103"/>
      <c r="M1000" s="2048"/>
      <c r="N1000" s="2048"/>
      <c r="O1000" s="2048"/>
      <c r="P1000" s="191"/>
      <c r="Q1000" s="191"/>
      <c r="R1000" s="191"/>
      <c r="S1000" s="191"/>
      <c r="T1000" s="191"/>
      <c r="U1000" s="191"/>
      <c r="V1000" s="191"/>
      <c r="W1000" s="191"/>
    </row>
    <row r="1001">
      <c r="A1001" s="191"/>
      <c r="B1001" s="191"/>
      <c r="C1001" s="191"/>
      <c r="D1001" s="191"/>
      <c r="E1001" s="191"/>
      <c r="F1001" s="191"/>
      <c r="G1001" s="2048"/>
      <c r="H1001" s="2048"/>
      <c r="I1001" s="2048"/>
      <c r="J1001" s="2048"/>
      <c r="K1001" s="2048"/>
      <c r="L1001" s="2103"/>
      <c r="M1001" s="2048"/>
      <c r="N1001" s="2048"/>
      <c r="O1001" s="2048"/>
      <c r="P1001" s="191"/>
      <c r="Q1001" s="191"/>
      <c r="R1001" s="191"/>
      <c r="S1001" s="191"/>
      <c r="T1001" s="191"/>
      <c r="U1001" s="191"/>
      <c r="V1001" s="191"/>
      <c r="W1001" s="191"/>
    </row>
    <row r="1002">
      <c r="A1002" s="191"/>
      <c r="B1002" s="191"/>
      <c r="C1002" s="191"/>
      <c r="D1002" s="191"/>
      <c r="E1002" s="191"/>
      <c r="F1002" s="191"/>
      <c r="G1002" s="2048"/>
      <c r="H1002" s="2048"/>
      <c r="I1002" s="2048"/>
      <c r="J1002" s="2048"/>
      <c r="K1002" s="2048"/>
      <c r="L1002" s="2103"/>
      <c r="M1002" s="2048"/>
      <c r="N1002" s="2048"/>
      <c r="O1002" s="2048"/>
      <c r="P1002" s="191"/>
      <c r="Q1002" s="191"/>
      <c r="R1002" s="191"/>
      <c r="S1002" s="191"/>
      <c r="T1002" s="191"/>
      <c r="U1002" s="191"/>
      <c r="V1002" s="191"/>
      <c r="W1002" s="191"/>
    </row>
    <row r="1003">
      <c r="A1003" s="191"/>
      <c r="B1003" s="191"/>
      <c r="C1003" s="191"/>
      <c r="D1003" s="191"/>
      <c r="E1003" s="191"/>
      <c r="F1003" s="191"/>
      <c r="G1003" s="2048"/>
      <c r="H1003" s="2048"/>
      <c r="I1003" s="2048"/>
      <c r="J1003" s="2048"/>
      <c r="K1003" s="2048"/>
      <c r="L1003" s="2103"/>
      <c r="M1003" s="2048"/>
      <c r="N1003" s="2048"/>
      <c r="O1003" s="2048"/>
      <c r="P1003" s="191"/>
      <c r="Q1003" s="191"/>
      <c r="R1003" s="191"/>
      <c r="S1003" s="191"/>
      <c r="T1003" s="191"/>
      <c r="U1003" s="191"/>
      <c r="V1003" s="191"/>
      <c r="W1003" s="191"/>
    </row>
    <row r="1004">
      <c r="A1004" s="191"/>
      <c r="B1004" s="191"/>
      <c r="C1004" s="191"/>
      <c r="D1004" s="191"/>
      <c r="E1004" s="191"/>
      <c r="F1004" s="191"/>
      <c r="G1004" s="2048"/>
      <c r="H1004" s="2048"/>
      <c r="I1004" s="2048"/>
      <c r="J1004" s="2048"/>
      <c r="K1004" s="2048"/>
      <c r="L1004" s="2103"/>
      <c r="M1004" s="2048"/>
      <c r="N1004" s="2048"/>
      <c r="O1004" s="2048"/>
      <c r="P1004" s="191"/>
      <c r="Q1004" s="191"/>
      <c r="R1004" s="191"/>
      <c r="S1004" s="191"/>
      <c r="T1004" s="191"/>
      <c r="U1004" s="191"/>
      <c r="V1004" s="191"/>
      <c r="W1004" s="191"/>
    </row>
    <row r="1005">
      <c r="A1005" s="191"/>
      <c r="B1005" s="191"/>
      <c r="C1005" s="191"/>
      <c r="D1005" s="191"/>
      <c r="E1005" s="191"/>
      <c r="F1005" s="191"/>
      <c r="G1005" s="2048"/>
      <c r="H1005" s="2048"/>
      <c r="I1005" s="2048"/>
      <c r="J1005" s="2048"/>
      <c r="K1005" s="2048"/>
      <c r="L1005" s="2103"/>
      <c r="M1005" s="2048"/>
      <c r="N1005" s="2048"/>
      <c r="O1005" s="2048"/>
      <c r="P1005" s="191"/>
      <c r="Q1005" s="191"/>
      <c r="R1005" s="191"/>
      <c r="S1005" s="191"/>
      <c r="T1005" s="191"/>
      <c r="U1005" s="191"/>
      <c r="V1005" s="191"/>
      <c r="W1005" s="191"/>
    </row>
    <row r="1006">
      <c r="A1006" s="191"/>
      <c r="B1006" s="191"/>
      <c r="C1006" s="191"/>
      <c r="D1006" s="191"/>
      <c r="E1006" s="191"/>
      <c r="F1006" s="191"/>
      <c r="G1006" s="2048"/>
      <c r="H1006" s="2048"/>
      <c r="I1006" s="2048"/>
      <c r="J1006" s="2048"/>
      <c r="K1006" s="2048"/>
      <c r="L1006" s="2103"/>
      <c r="M1006" s="2048"/>
      <c r="N1006" s="2048"/>
      <c r="O1006" s="2048"/>
      <c r="P1006" s="191"/>
      <c r="Q1006" s="191"/>
      <c r="R1006" s="191"/>
      <c r="S1006" s="191"/>
      <c r="T1006" s="191"/>
      <c r="U1006" s="191"/>
      <c r="V1006" s="191"/>
      <c r="W1006" s="191"/>
    </row>
    <row r="1007">
      <c r="A1007" s="191"/>
      <c r="B1007" s="191"/>
      <c r="C1007" s="191"/>
      <c r="D1007" s="191"/>
      <c r="E1007" s="191"/>
      <c r="F1007" s="191"/>
      <c r="G1007" s="2048"/>
      <c r="H1007" s="2048"/>
      <c r="I1007" s="2048"/>
      <c r="J1007" s="2048"/>
      <c r="K1007" s="2048"/>
      <c r="L1007" s="2103"/>
      <c r="M1007" s="2048"/>
      <c r="N1007" s="2048"/>
      <c r="O1007" s="2048"/>
      <c r="P1007" s="191"/>
      <c r="Q1007" s="191"/>
      <c r="R1007" s="191"/>
      <c r="S1007" s="191"/>
      <c r="T1007" s="191"/>
      <c r="U1007" s="191"/>
      <c r="V1007" s="191"/>
      <c r="W1007" s="191"/>
    </row>
    <row r="1008">
      <c r="A1008" s="191"/>
      <c r="B1008" s="191"/>
      <c r="C1008" s="191"/>
      <c r="D1008" s="191"/>
      <c r="E1008" s="191"/>
      <c r="F1008" s="191"/>
      <c r="G1008" s="2048"/>
      <c r="H1008" s="2048"/>
      <c r="I1008" s="2048"/>
      <c r="J1008" s="2048"/>
      <c r="K1008" s="2048"/>
      <c r="L1008" s="2103"/>
      <c r="M1008" s="2048"/>
      <c r="N1008" s="2048"/>
      <c r="O1008" s="2048"/>
      <c r="P1008" s="191"/>
      <c r="Q1008" s="191"/>
      <c r="R1008" s="191"/>
      <c r="S1008" s="191"/>
      <c r="T1008" s="191"/>
      <c r="U1008" s="191"/>
      <c r="V1008" s="191"/>
      <c r="W1008" s="191"/>
    </row>
    <row r="1009">
      <c r="A1009" s="191"/>
      <c r="B1009" s="191"/>
      <c r="C1009" s="191"/>
      <c r="D1009" s="191"/>
      <c r="E1009" s="191"/>
      <c r="F1009" s="191"/>
      <c r="G1009" s="2048"/>
      <c r="H1009" s="2048"/>
      <c r="I1009" s="2048"/>
      <c r="J1009" s="2048"/>
      <c r="K1009" s="2048"/>
      <c r="L1009" s="2103"/>
      <c r="M1009" s="2048"/>
      <c r="N1009" s="2048"/>
      <c r="O1009" s="2048"/>
      <c r="P1009" s="191"/>
      <c r="Q1009" s="191"/>
      <c r="R1009" s="191"/>
      <c r="S1009" s="191"/>
      <c r="T1009" s="191"/>
      <c r="U1009" s="191"/>
      <c r="V1009" s="191"/>
      <c r="W1009" s="191"/>
    </row>
    <row r="1010">
      <c r="A1010" s="191"/>
      <c r="B1010" s="191"/>
      <c r="C1010" s="191"/>
      <c r="D1010" s="191"/>
      <c r="E1010" s="191"/>
      <c r="F1010" s="191"/>
      <c r="G1010" s="2048"/>
      <c r="H1010" s="2048"/>
      <c r="I1010" s="2048"/>
      <c r="J1010" s="2048"/>
      <c r="K1010" s="2048"/>
      <c r="L1010" s="2103"/>
      <c r="M1010" s="2048"/>
      <c r="N1010" s="2048"/>
      <c r="O1010" s="2048"/>
      <c r="P1010" s="191"/>
      <c r="Q1010" s="191"/>
      <c r="R1010" s="191"/>
      <c r="S1010" s="191"/>
      <c r="T1010" s="191"/>
      <c r="U1010" s="191"/>
      <c r="V1010" s="191"/>
      <c r="W1010" s="191"/>
    </row>
    <row r="1011">
      <c r="A1011" s="191"/>
      <c r="B1011" s="191"/>
      <c r="C1011" s="191"/>
      <c r="D1011" s="191"/>
      <c r="E1011" s="191"/>
      <c r="F1011" s="191"/>
      <c r="G1011" s="2048"/>
      <c r="H1011" s="2048"/>
      <c r="I1011" s="2048"/>
      <c r="J1011" s="2048"/>
      <c r="K1011" s="2048"/>
      <c r="L1011" s="2103"/>
      <c r="M1011" s="2048"/>
      <c r="N1011" s="2048"/>
      <c r="O1011" s="2048"/>
      <c r="P1011" s="191"/>
      <c r="Q1011" s="191"/>
      <c r="R1011" s="191"/>
      <c r="S1011" s="191"/>
      <c r="T1011" s="191"/>
      <c r="U1011" s="191"/>
      <c r="V1011" s="191"/>
      <c r="W1011" s="191"/>
    </row>
    <row r="1012">
      <c r="A1012" s="191"/>
      <c r="B1012" s="191"/>
      <c r="C1012" s="191"/>
      <c r="D1012" s="191"/>
      <c r="E1012" s="191"/>
      <c r="F1012" s="191"/>
      <c r="G1012" s="2048"/>
      <c r="H1012" s="2048"/>
      <c r="I1012" s="2048"/>
      <c r="J1012" s="2048"/>
      <c r="K1012" s="2048"/>
      <c r="L1012" s="2103"/>
      <c r="M1012" s="2048"/>
      <c r="N1012" s="2048"/>
      <c r="O1012" s="2048"/>
      <c r="P1012" s="191"/>
      <c r="Q1012" s="191"/>
      <c r="R1012" s="191"/>
      <c r="S1012" s="191"/>
      <c r="T1012" s="191"/>
      <c r="U1012" s="191"/>
      <c r="V1012" s="191"/>
      <c r="W1012" s="191"/>
    </row>
    <row r="1013">
      <c r="A1013" s="191"/>
      <c r="B1013" s="191"/>
      <c r="C1013" s="191"/>
      <c r="D1013" s="191"/>
      <c r="E1013" s="191"/>
      <c r="F1013" s="191"/>
      <c r="G1013" s="2048"/>
      <c r="H1013" s="2048"/>
      <c r="I1013" s="2048"/>
      <c r="J1013" s="2048"/>
      <c r="K1013" s="2048"/>
      <c r="L1013" s="2103"/>
      <c r="M1013" s="2048"/>
      <c r="N1013" s="2048"/>
      <c r="O1013" s="2048"/>
      <c r="P1013" s="191"/>
      <c r="Q1013" s="191"/>
      <c r="R1013" s="191"/>
      <c r="S1013" s="191"/>
      <c r="T1013" s="191"/>
      <c r="U1013" s="191"/>
      <c r="V1013" s="191"/>
      <c r="W1013" s="191"/>
    </row>
    <row r="1014">
      <c r="A1014" s="191"/>
      <c r="B1014" s="191"/>
      <c r="C1014" s="191"/>
      <c r="D1014" s="191"/>
      <c r="E1014" s="191"/>
      <c r="F1014" s="191"/>
      <c r="G1014" s="2048"/>
      <c r="H1014" s="2048"/>
      <c r="I1014" s="2048"/>
      <c r="J1014" s="2048"/>
      <c r="K1014" s="2048"/>
      <c r="L1014" s="2103"/>
      <c r="M1014" s="2048"/>
      <c r="N1014" s="2048"/>
      <c r="O1014" s="2048"/>
      <c r="P1014" s="191"/>
      <c r="Q1014" s="191"/>
      <c r="R1014" s="191"/>
      <c r="S1014" s="191"/>
      <c r="T1014" s="191"/>
      <c r="U1014" s="191"/>
      <c r="V1014" s="191"/>
      <c r="W1014" s="191"/>
    </row>
    <row r="1015">
      <c r="A1015" s="191"/>
      <c r="B1015" s="191"/>
      <c r="C1015" s="191"/>
      <c r="D1015" s="191"/>
      <c r="E1015" s="191"/>
      <c r="F1015" s="191"/>
      <c r="G1015" s="2048"/>
      <c r="H1015" s="2048"/>
      <c r="I1015" s="2048"/>
      <c r="J1015" s="2048"/>
      <c r="K1015" s="2048"/>
      <c r="L1015" s="2103"/>
      <c r="M1015" s="2048"/>
      <c r="N1015" s="2048"/>
      <c r="O1015" s="2048"/>
      <c r="P1015" s="191"/>
      <c r="Q1015" s="191"/>
      <c r="R1015" s="191"/>
      <c r="S1015" s="191"/>
      <c r="T1015" s="191"/>
      <c r="U1015" s="191"/>
      <c r="V1015" s="191"/>
      <c r="W1015" s="191"/>
    </row>
    <row r="1016">
      <c r="A1016" s="191"/>
      <c r="B1016" s="191"/>
      <c r="C1016" s="191"/>
      <c r="D1016" s="191"/>
      <c r="E1016" s="191"/>
      <c r="F1016" s="191"/>
      <c r="G1016" s="2048"/>
      <c r="H1016" s="2048"/>
      <c r="I1016" s="2048"/>
      <c r="J1016" s="2048"/>
      <c r="K1016" s="2048"/>
      <c r="L1016" s="2103"/>
      <c r="M1016" s="2048"/>
      <c r="N1016" s="2048"/>
      <c r="O1016" s="2048"/>
      <c r="P1016" s="191"/>
      <c r="Q1016" s="191"/>
      <c r="R1016" s="191"/>
      <c r="S1016" s="191"/>
      <c r="T1016" s="191"/>
      <c r="U1016" s="191"/>
      <c r="V1016" s="191"/>
      <c r="W1016" s="191"/>
    </row>
    <row r="1017">
      <c r="A1017" s="191"/>
      <c r="B1017" s="191"/>
      <c r="C1017" s="191"/>
      <c r="D1017" s="191"/>
      <c r="E1017" s="191"/>
      <c r="F1017" s="191"/>
      <c r="G1017" s="2048"/>
      <c r="H1017" s="2048"/>
      <c r="I1017" s="2048"/>
      <c r="J1017" s="2048"/>
      <c r="K1017" s="2048"/>
      <c r="L1017" s="2103"/>
      <c r="M1017" s="2048"/>
      <c r="N1017" s="2048"/>
      <c r="O1017" s="2048"/>
      <c r="P1017" s="191"/>
      <c r="Q1017" s="191"/>
      <c r="R1017" s="191"/>
      <c r="S1017" s="191"/>
      <c r="T1017" s="191"/>
      <c r="U1017" s="191"/>
      <c r="V1017" s="191"/>
      <c r="W1017" s="191"/>
    </row>
    <row r="1018">
      <c r="A1018" s="191"/>
      <c r="B1018" s="191"/>
      <c r="C1018" s="191"/>
      <c r="D1018" s="191"/>
      <c r="E1018" s="191"/>
      <c r="F1018" s="191"/>
      <c r="G1018" s="2048"/>
      <c r="H1018" s="2048"/>
      <c r="I1018" s="2048"/>
      <c r="J1018" s="2048"/>
      <c r="K1018" s="2048"/>
      <c r="L1018" s="2103"/>
      <c r="M1018" s="2048"/>
      <c r="N1018" s="2048"/>
      <c r="O1018" s="2048"/>
      <c r="P1018" s="191"/>
      <c r="Q1018" s="191"/>
      <c r="R1018" s="191"/>
      <c r="S1018" s="191"/>
      <c r="T1018" s="191"/>
      <c r="U1018" s="191"/>
      <c r="V1018" s="191"/>
      <c r="W1018" s="191"/>
    </row>
    <row r="1019">
      <c r="A1019" s="191"/>
      <c r="B1019" s="191"/>
      <c r="C1019" s="191"/>
      <c r="D1019" s="191"/>
      <c r="E1019" s="191"/>
      <c r="F1019" s="191"/>
      <c r="G1019" s="2048"/>
      <c r="H1019" s="2048"/>
      <c r="I1019" s="2048"/>
      <c r="J1019" s="2048"/>
      <c r="K1019" s="2048"/>
      <c r="L1019" s="2103"/>
      <c r="M1019" s="2048"/>
      <c r="N1019" s="2048"/>
      <c r="O1019" s="2048"/>
      <c r="P1019" s="191"/>
      <c r="Q1019" s="191"/>
      <c r="R1019" s="191"/>
      <c r="S1019" s="191"/>
      <c r="T1019" s="191"/>
      <c r="U1019" s="191"/>
      <c r="V1019" s="191"/>
      <c r="W1019" s="191"/>
    </row>
    <row r="1020">
      <c r="A1020" s="191"/>
      <c r="B1020" s="191"/>
      <c r="C1020" s="191"/>
      <c r="D1020" s="191"/>
      <c r="E1020" s="191"/>
      <c r="F1020" s="191"/>
      <c r="G1020" s="2048"/>
      <c r="H1020" s="2048"/>
      <c r="I1020" s="2048"/>
      <c r="J1020" s="2048"/>
      <c r="K1020" s="2048"/>
      <c r="L1020" s="2103"/>
      <c r="M1020" s="2048"/>
      <c r="N1020" s="2048"/>
      <c r="O1020" s="2048"/>
      <c r="P1020" s="191"/>
      <c r="Q1020" s="191"/>
      <c r="R1020" s="191"/>
      <c r="S1020" s="191"/>
      <c r="T1020" s="191"/>
      <c r="U1020" s="191"/>
      <c r="V1020" s="191"/>
      <c r="W1020" s="191"/>
    </row>
    <row r="1021">
      <c r="A1021" s="191"/>
      <c r="B1021" s="191"/>
      <c r="C1021" s="191"/>
      <c r="D1021" s="191"/>
      <c r="E1021" s="191"/>
      <c r="F1021" s="191"/>
      <c r="G1021" s="2048"/>
      <c r="H1021" s="2048"/>
      <c r="I1021" s="2048"/>
      <c r="J1021" s="2048"/>
      <c r="K1021" s="2048"/>
      <c r="L1021" s="2103"/>
      <c r="M1021" s="2048"/>
      <c r="N1021" s="2048"/>
      <c r="O1021" s="2048"/>
      <c r="P1021" s="191"/>
      <c r="Q1021" s="191"/>
      <c r="R1021" s="191"/>
      <c r="S1021" s="191"/>
      <c r="T1021" s="191"/>
      <c r="U1021" s="191"/>
      <c r="V1021" s="191"/>
      <c r="W1021" s="191"/>
    </row>
    <row r="1022">
      <c r="A1022" s="191"/>
      <c r="B1022" s="191"/>
      <c r="C1022" s="191"/>
      <c r="D1022" s="191"/>
      <c r="E1022" s="191"/>
      <c r="F1022" s="191"/>
      <c r="G1022" s="2048"/>
      <c r="H1022" s="2048"/>
      <c r="I1022" s="2048"/>
      <c r="J1022" s="2048"/>
      <c r="K1022" s="2048"/>
      <c r="L1022" s="2103"/>
      <c r="M1022" s="2048"/>
      <c r="N1022" s="2048"/>
      <c r="O1022" s="2048"/>
      <c r="P1022" s="191"/>
      <c r="Q1022" s="191"/>
      <c r="R1022" s="191"/>
      <c r="S1022" s="191"/>
      <c r="T1022" s="191"/>
      <c r="U1022" s="191"/>
      <c r="V1022" s="191"/>
      <c r="W1022" s="191"/>
    </row>
    <row r="1023">
      <c r="A1023" s="191"/>
      <c r="B1023" s="191"/>
      <c r="C1023" s="191"/>
      <c r="D1023" s="191"/>
      <c r="E1023" s="191"/>
      <c r="F1023" s="191"/>
      <c r="G1023" s="2048"/>
      <c r="H1023" s="2048"/>
      <c r="I1023" s="2048"/>
      <c r="J1023" s="2048"/>
      <c r="K1023" s="2048"/>
      <c r="L1023" s="2103"/>
      <c r="M1023" s="2048"/>
      <c r="N1023" s="2048"/>
      <c r="O1023" s="2048"/>
      <c r="P1023" s="191"/>
      <c r="Q1023" s="191"/>
      <c r="R1023" s="191"/>
      <c r="S1023" s="191"/>
      <c r="T1023" s="191"/>
      <c r="U1023" s="191"/>
      <c r="V1023" s="191"/>
      <c r="W1023" s="191"/>
    </row>
    <row r="1024">
      <c r="A1024" s="191"/>
      <c r="B1024" s="191"/>
      <c r="C1024" s="191"/>
      <c r="D1024" s="191"/>
      <c r="E1024" s="191"/>
      <c r="F1024" s="191"/>
      <c r="G1024" s="2048"/>
      <c r="H1024" s="2048"/>
      <c r="I1024" s="2048"/>
      <c r="J1024" s="2048"/>
      <c r="K1024" s="2048"/>
      <c r="L1024" s="2103"/>
      <c r="M1024" s="2048"/>
      <c r="N1024" s="2048"/>
      <c r="O1024" s="2048"/>
      <c r="P1024" s="191"/>
      <c r="Q1024" s="191"/>
      <c r="R1024" s="191"/>
      <c r="S1024" s="191"/>
      <c r="T1024" s="191"/>
      <c r="U1024" s="191"/>
      <c r="V1024" s="191"/>
      <c r="W1024" s="191"/>
    </row>
    <row r="1025">
      <c r="A1025" s="191"/>
      <c r="B1025" s="191"/>
      <c r="C1025" s="191"/>
      <c r="D1025" s="191"/>
      <c r="E1025" s="191"/>
      <c r="F1025" s="191"/>
      <c r="G1025" s="2048"/>
      <c r="H1025" s="2048"/>
      <c r="I1025" s="2048"/>
      <c r="J1025" s="2048"/>
      <c r="K1025" s="2048"/>
      <c r="L1025" s="2103"/>
      <c r="M1025" s="2048"/>
      <c r="N1025" s="2048"/>
      <c r="O1025" s="2048"/>
      <c r="P1025" s="191"/>
      <c r="Q1025" s="191"/>
      <c r="R1025" s="191"/>
      <c r="S1025" s="191"/>
      <c r="T1025" s="191"/>
      <c r="U1025" s="191"/>
      <c r="V1025" s="191"/>
      <c r="W1025" s="191"/>
    </row>
    <row r="1026">
      <c r="A1026" s="191"/>
      <c r="B1026" s="191"/>
      <c r="C1026" s="191"/>
      <c r="D1026" s="191"/>
      <c r="E1026" s="191"/>
      <c r="F1026" s="191"/>
      <c r="G1026" s="2048"/>
      <c r="H1026" s="2048"/>
      <c r="I1026" s="2048"/>
      <c r="J1026" s="2048"/>
      <c r="K1026" s="2048"/>
      <c r="L1026" s="2103"/>
      <c r="M1026" s="2048"/>
      <c r="N1026" s="2048"/>
      <c r="O1026" s="2048"/>
      <c r="P1026" s="191"/>
      <c r="Q1026" s="191"/>
      <c r="R1026" s="191"/>
      <c r="S1026" s="191"/>
      <c r="T1026" s="191"/>
      <c r="U1026" s="191"/>
      <c r="V1026" s="191"/>
      <c r="W1026" s="191"/>
    </row>
    <row r="1027">
      <c r="A1027" s="191"/>
      <c r="B1027" s="191"/>
      <c r="C1027" s="191"/>
      <c r="D1027" s="191"/>
      <c r="E1027" s="191"/>
      <c r="F1027" s="191"/>
      <c r="G1027" s="2048"/>
      <c r="H1027" s="2048"/>
      <c r="I1027" s="2048"/>
      <c r="J1027" s="2048"/>
      <c r="K1027" s="2048"/>
      <c r="L1027" s="2103"/>
      <c r="M1027" s="2048"/>
      <c r="N1027" s="2048"/>
      <c r="O1027" s="2048"/>
      <c r="P1027" s="191"/>
      <c r="Q1027" s="191"/>
      <c r="R1027" s="191"/>
      <c r="S1027" s="191"/>
      <c r="T1027" s="191"/>
      <c r="U1027" s="191"/>
      <c r="V1027" s="191"/>
      <c r="W1027" s="191"/>
    </row>
    <row r="1028">
      <c r="A1028" s="191"/>
      <c r="B1028" s="191"/>
      <c r="C1028" s="191"/>
      <c r="D1028" s="191"/>
      <c r="E1028" s="191"/>
      <c r="F1028" s="191"/>
      <c r="G1028" s="2048"/>
      <c r="H1028" s="2048"/>
      <c r="I1028" s="2048"/>
      <c r="J1028" s="2048"/>
      <c r="K1028" s="2048"/>
      <c r="L1028" s="2103"/>
      <c r="M1028" s="2048"/>
      <c r="N1028" s="2048"/>
      <c r="O1028" s="2048"/>
      <c r="P1028" s="191"/>
      <c r="Q1028" s="191"/>
      <c r="R1028" s="191"/>
      <c r="S1028" s="191"/>
      <c r="T1028" s="191"/>
      <c r="U1028" s="191"/>
      <c r="V1028" s="191"/>
      <c r="W1028" s="191"/>
    </row>
    <row r="1029">
      <c r="A1029" s="191"/>
      <c r="B1029" s="191"/>
      <c r="C1029" s="191"/>
      <c r="D1029" s="191"/>
      <c r="E1029" s="191"/>
      <c r="F1029" s="191"/>
      <c r="G1029" s="2048"/>
      <c r="H1029" s="2048"/>
      <c r="I1029" s="2048"/>
      <c r="J1029" s="2048"/>
      <c r="K1029" s="2048"/>
      <c r="L1029" s="2103"/>
      <c r="M1029" s="2048"/>
      <c r="N1029" s="2048"/>
      <c r="O1029" s="2048"/>
      <c r="P1029" s="191"/>
      <c r="Q1029" s="191"/>
      <c r="R1029" s="191"/>
      <c r="S1029" s="191"/>
      <c r="T1029" s="191"/>
      <c r="U1029" s="191"/>
      <c r="V1029" s="191"/>
      <c r="W1029" s="191"/>
    </row>
    <row r="1030">
      <c r="A1030" s="191"/>
      <c r="B1030" s="191"/>
      <c r="C1030" s="191"/>
      <c r="D1030" s="191"/>
      <c r="E1030" s="191"/>
      <c r="F1030" s="191"/>
      <c r="G1030" s="2048"/>
      <c r="H1030" s="2048"/>
      <c r="I1030" s="2048"/>
      <c r="J1030" s="2048"/>
      <c r="K1030" s="2048"/>
      <c r="L1030" s="2103"/>
      <c r="M1030" s="2048"/>
      <c r="N1030" s="2048"/>
      <c r="O1030" s="2048"/>
      <c r="P1030" s="191"/>
      <c r="Q1030" s="191"/>
      <c r="R1030" s="191"/>
      <c r="S1030" s="191"/>
      <c r="T1030" s="191"/>
      <c r="U1030" s="191"/>
      <c r="V1030" s="191"/>
      <c r="W1030" s="191"/>
    </row>
    <row r="1031">
      <c r="A1031" s="191"/>
      <c r="B1031" s="191"/>
      <c r="C1031" s="191"/>
      <c r="D1031" s="191"/>
      <c r="E1031" s="191"/>
      <c r="F1031" s="191"/>
      <c r="G1031" s="2048"/>
      <c r="H1031" s="2048"/>
      <c r="I1031" s="2048"/>
      <c r="J1031" s="2048"/>
      <c r="K1031" s="2048"/>
      <c r="L1031" s="2103"/>
      <c r="M1031" s="2048"/>
      <c r="N1031" s="2048"/>
      <c r="O1031" s="2048"/>
      <c r="P1031" s="191"/>
      <c r="Q1031" s="191"/>
      <c r="R1031" s="191"/>
      <c r="S1031" s="191"/>
      <c r="T1031" s="191"/>
      <c r="U1031" s="191"/>
      <c r="V1031" s="191"/>
      <c r="W1031" s="191"/>
    </row>
    <row r="1032">
      <c r="A1032" s="191"/>
      <c r="B1032" s="191"/>
      <c r="C1032" s="191"/>
      <c r="D1032" s="191"/>
      <c r="E1032" s="191"/>
      <c r="F1032" s="191"/>
      <c r="G1032" s="2048"/>
      <c r="H1032" s="2048"/>
      <c r="I1032" s="2048"/>
      <c r="J1032" s="2048"/>
      <c r="K1032" s="2048"/>
      <c r="L1032" s="2103"/>
      <c r="M1032" s="2048"/>
      <c r="N1032" s="2048"/>
      <c r="O1032" s="2048"/>
      <c r="P1032" s="191"/>
      <c r="Q1032" s="191"/>
      <c r="R1032" s="191"/>
      <c r="S1032" s="191"/>
      <c r="T1032" s="191"/>
      <c r="U1032" s="191"/>
      <c r="V1032" s="191"/>
      <c r="W1032" s="191"/>
    </row>
    <row r="1033">
      <c r="A1033" s="191"/>
      <c r="B1033" s="191"/>
      <c r="C1033" s="191"/>
      <c r="D1033" s="191"/>
      <c r="E1033" s="191"/>
      <c r="F1033" s="191"/>
      <c r="G1033" s="2048"/>
      <c r="H1033" s="2048"/>
      <c r="I1033" s="2048"/>
      <c r="J1033" s="2048"/>
      <c r="K1033" s="2048"/>
      <c r="L1033" s="2103"/>
      <c r="M1033" s="2048"/>
      <c r="N1033" s="2048"/>
      <c r="O1033" s="2048"/>
      <c r="P1033" s="191"/>
      <c r="Q1033" s="191"/>
      <c r="R1033" s="191"/>
      <c r="S1033" s="191"/>
      <c r="T1033" s="191"/>
      <c r="U1033" s="191"/>
      <c r="V1033" s="191"/>
      <c r="W1033" s="191"/>
    </row>
    <row r="1034">
      <c r="A1034" s="191"/>
      <c r="B1034" s="191"/>
      <c r="C1034" s="191"/>
      <c r="D1034" s="191"/>
      <c r="E1034" s="191"/>
      <c r="F1034" s="191"/>
      <c r="G1034" s="2048"/>
      <c r="H1034" s="2048"/>
      <c r="I1034" s="2048"/>
      <c r="J1034" s="2048"/>
      <c r="K1034" s="2048"/>
      <c r="L1034" s="2103"/>
      <c r="M1034" s="2048"/>
      <c r="N1034" s="2048"/>
      <c r="O1034" s="2048"/>
      <c r="P1034" s="191"/>
      <c r="Q1034" s="191"/>
      <c r="R1034" s="191"/>
      <c r="S1034" s="191"/>
      <c r="T1034" s="191"/>
      <c r="U1034" s="191"/>
      <c r="V1034" s="191"/>
      <c r="W1034" s="191"/>
    </row>
    <row r="1035">
      <c r="A1035" s="191"/>
      <c r="B1035" s="191"/>
      <c r="C1035" s="191"/>
      <c r="D1035" s="191"/>
      <c r="E1035" s="191"/>
      <c r="F1035" s="191"/>
      <c r="G1035" s="2048"/>
      <c r="H1035" s="2048"/>
      <c r="I1035" s="2048"/>
      <c r="J1035" s="2048"/>
      <c r="K1035" s="2048"/>
      <c r="L1035" s="2103"/>
      <c r="M1035" s="2048"/>
      <c r="N1035" s="2048"/>
      <c r="O1035" s="2048"/>
      <c r="P1035" s="191"/>
      <c r="Q1035" s="191"/>
      <c r="R1035" s="191"/>
      <c r="S1035" s="191"/>
      <c r="T1035" s="191"/>
      <c r="U1035" s="191"/>
      <c r="V1035" s="191"/>
      <c r="W1035" s="191"/>
    </row>
    <row r="1036">
      <c r="A1036" s="191"/>
      <c r="B1036" s="191"/>
      <c r="C1036" s="191"/>
      <c r="D1036" s="191"/>
      <c r="E1036" s="191"/>
      <c r="F1036" s="191"/>
      <c r="G1036" s="2048"/>
      <c r="H1036" s="2048"/>
      <c r="I1036" s="2048"/>
      <c r="J1036" s="2048"/>
      <c r="K1036" s="2048"/>
      <c r="L1036" s="2103"/>
      <c r="M1036" s="2048"/>
      <c r="N1036" s="2048"/>
      <c r="O1036" s="2048"/>
      <c r="P1036" s="191"/>
      <c r="Q1036" s="191"/>
      <c r="R1036" s="191"/>
      <c r="S1036" s="191"/>
      <c r="T1036" s="191"/>
      <c r="U1036" s="191"/>
      <c r="V1036" s="191"/>
      <c r="W1036" s="191"/>
    </row>
    <row r="1037">
      <c r="A1037" s="191"/>
      <c r="B1037" s="191"/>
      <c r="C1037" s="191"/>
      <c r="D1037" s="191"/>
      <c r="E1037" s="191"/>
      <c r="F1037" s="191"/>
      <c r="G1037" s="2048"/>
      <c r="H1037" s="2048"/>
      <c r="I1037" s="2048"/>
      <c r="J1037" s="2048"/>
      <c r="K1037" s="2048"/>
      <c r="L1037" s="2103"/>
      <c r="M1037" s="2048"/>
      <c r="N1037" s="2048"/>
      <c r="O1037" s="2048"/>
      <c r="P1037" s="191"/>
      <c r="Q1037" s="191"/>
      <c r="R1037" s="191"/>
      <c r="S1037" s="191"/>
      <c r="T1037" s="191"/>
      <c r="U1037" s="191"/>
      <c r="V1037" s="191"/>
      <c r="W1037" s="191"/>
    </row>
    <row r="1038">
      <c r="A1038" s="191"/>
      <c r="B1038" s="191"/>
      <c r="C1038" s="191"/>
      <c r="D1038" s="191"/>
      <c r="E1038" s="191"/>
      <c r="F1038" s="191"/>
      <c r="G1038" s="2048"/>
      <c r="H1038" s="2048"/>
      <c r="I1038" s="2048"/>
      <c r="J1038" s="2048"/>
      <c r="K1038" s="2048"/>
      <c r="L1038" s="2103"/>
      <c r="M1038" s="2048"/>
      <c r="N1038" s="2048"/>
      <c r="O1038" s="2048"/>
      <c r="P1038" s="191"/>
      <c r="Q1038" s="191"/>
      <c r="R1038" s="191"/>
      <c r="S1038" s="191"/>
      <c r="T1038" s="191"/>
      <c r="U1038" s="191"/>
      <c r="V1038" s="191"/>
      <c r="W1038" s="191"/>
    </row>
    <row r="1039">
      <c r="A1039" s="191"/>
      <c r="B1039" s="191"/>
      <c r="C1039" s="191"/>
      <c r="D1039" s="191"/>
      <c r="E1039" s="191"/>
      <c r="F1039" s="191"/>
      <c r="G1039" s="2048"/>
      <c r="H1039" s="2048"/>
      <c r="I1039" s="2048"/>
      <c r="J1039" s="2048"/>
      <c r="K1039" s="2048"/>
      <c r="L1039" s="2103"/>
      <c r="M1039" s="2048"/>
      <c r="N1039" s="2048"/>
      <c r="O1039" s="2048"/>
      <c r="P1039" s="191"/>
      <c r="Q1039" s="191"/>
      <c r="R1039" s="191"/>
      <c r="S1039" s="191"/>
      <c r="T1039" s="191"/>
      <c r="U1039" s="191"/>
      <c r="V1039" s="191"/>
      <c r="W1039" s="191"/>
    </row>
    <row r="1040">
      <c r="A1040" s="191"/>
      <c r="B1040" s="191"/>
      <c r="C1040" s="191"/>
      <c r="D1040" s="191"/>
      <c r="E1040" s="191"/>
      <c r="F1040" s="191"/>
      <c r="G1040" s="2048"/>
      <c r="H1040" s="2048"/>
      <c r="I1040" s="2048"/>
      <c r="J1040" s="2048"/>
      <c r="K1040" s="2048"/>
      <c r="L1040" s="2103"/>
      <c r="M1040" s="2048"/>
      <c r="N1040" s="2048"/>
      <c r="O1040" s="2048"/>
      <c r="P1040" s="191"/>
      <c r="Q1040" s="191"/>
      <c r="R1040" s="191"/>
      <c r="S1040" s="191"/>
      <c r="T1040" s="191"/>
      <c r="U1040" s="191"/>
      <c r="V1040" s="191"/>
      <c r="W1040" s="191"/>
    </row>
    <row r="1041">
      <c r="A1041" s="191"/>
      <c r="B1041" s="191"/>
      <c r="C1041" s="191"/>
      <c r="D1041" s="191"/>
      <c r="E1041" s="191"/>
      <c r="F1041" s="191"/>
      <c r="G1041" s="2048"/>
      <c r="H1041" s="2048"/>
      <c r="I1041" s="2048"/>
      <c r="J1041" s="2048"/>
      <c r="K1041" s="2048"/>
      <c r="L1041" s="2103"/>
      <c r="M1041" s="2048"/>
      <c r="N1041" s="2048"/>
      <c r="O1041" s="2048"/>
      <c r="P1041" s="191"/>
      <c r="Q1041" s="191"/>
      <c r="R1041" s="191"/>
      <c r="S1041" s="191"/>
      <c r="T1041" s="191"/>
      <c r="U1041" s="191"/>
      <c r="V1041" s="191"/>
      <c r="W1041" s="191"/>
    </row>
    <row r="1042">
      <c r="A1042" s="191"/>
      <c r="B1042" s="191"/>
      <c r="C1042" s="191"/>
      <c r="D1042" s="191"/>
      <c r="E1042" s="191"/>
      <c r="F1042" s="191"/>
      <c r="G1042" s="2048"/>
      <c r="H1042" s="2048"/>
      <c r="I1042" s="2048"/>
      <c r="J1042" s="2048"/>
      <c r="K1042" s="2048"/>
      <c r="L1042" s="2103"/>
      <c r="M1042" s="2048"/>
      <c r="N1042" s="2048"/>
      <c r="O1042" s="2048"/>
      <c r="P1042" s="191"/>
      <c r="Q1042" s="191"/>
      <c r="R1042" s="191"/>
      <c r="S1042" s="191"/>
      <c r="T1042" s="191"/>
      <c r="U1042" s="191"/>
      <c r="V1042" s="191"/>
      <c r="W1042" s="191"/>
    </row>
    <row r="1043">
      <c r="A1043" s="191"/>
      <c r="B1043" s="191"/>
      <c r="C1043" s="191"/>
      <c r="D1043" s="191"/>
      <c r="E1043" s="191"/>
      <c r="F1043" s="191"/>
      <c r="G1043" s="2048"/>
      <c r="H1043" s="2048"/>
      <c r="I1043" s="2048"/>
      <c r="J1043" s="2048"/>
      <c r="K1043" s="2048"/>
      <c r="L1043" s="2103"/>
      <c r="M1043" s="2048"/>
      <c r="N1043" s="2048"/>
      <c r="O1043" s="2048"/>
      <c r="P1043" s="191"/>
      <c r="Q1043" s="191"/>
      <c r="R1043" s="191"/>
      <c r="S1043" s="191"/>
      <c r="T1043" s="191"/>
      <c r="U1043" s="191"/>
      <c r="V1043" s="191"/>
      <c r="W1043" s="191"/>
    </row>
    <row r="1044">
      <c r="A1044" s="191"/>
      <c r="B1044" s="191"/>
      <c r="C1044" s="191"/>
      <c r="D1044" s="191"/>
      <c r="E1044" s="191"/>
      <c r="F1044" s="191"/>
      <c r="G1044" s="2048"/>
      <c r="H1044" s="2048"/>
      <c r="I1044" s="2048"/>
      <c r="J1044" s="2048"/>
      <c r="K1044" s="2048"/>
      <c r="L1044" s="2103"/>
      <c r="M1044" s="2048"/>
      <c r="N1044" s="2048"/>
      <c r="O1044" s="2048"/>
      <c r="P1044" s="191"/>
      <c r="Q1044" s="191"/>
      <c r="R1044" s="191"/>
      <c r="S1044" s="191"/>
      <c r="T1044" s="191"/>
      <c r="U1044" s="191"/>
      <c r="V1044" s="191"/>
      <c r="W1044" s="191"/>
    </row>
    <row r="1045">
      <c r="A1045" s="191"/>
      <c r="B1045" s="191"/>
      <c r="C1045" s="191"/>
      <c r="D1045" s="191"/>
      <c r="E1045" s="191"/>
      <c r="F1045" s="191"/>
      <c r="G1045" s="2048"/>
      <c r="H1045" s="2048"/>
      <c r="I1045" s="2048"/>
      <c r="J1045" s="2048"/>
      <c r="K1045" s="2048"/>
      <c r="L1045" s="2103"/>
      <c r="M1045" s="2048"/>
      <c r="N1045" s="2048"/>
      <c r="O1045" s="2048"/>
      <c r="P1045" s="191"/>
      <c r="Q1045" s="191"/>
      <c r="R1045" s="191"/>
      <c r="S1045" s="191"/>
      <c r="T1045" s="191"/>
      <c r="U1045" s="191"/>
      <c r="V1045" s="191"/>
      <c r="W1045" s="191"/>
    </row>
    <row r="1046">
      <c r="A1046" s="191"/>
      <c r="B1046" s="191"/>
      <c r="C1046" s="191"/>
      <c r="D1046" s="191"/>
      <c r="E1046" s="191"/>
      <c r="F1046" s="191"/>
      <c r="G1046" s="2048"/>
      <c r="H1046" s="2048"/>
      <c r="I1046" s="2048"/>
      <c r="J1046" s="2048"/>
      <c r="K1046" s="2048"/>
      <c r="L1046" s="2103"/>
      <c r="M1046" s="2048"/>
      <c r="N1046" s="2048"/>
      <c r="O1046" s="2048"/>
      <c r="P1046" s="191"/>
      <c r="Q1046" s="191"/>
      <c r="R1046" s="191"/>
      <c r="S1046" s="191"/>
      <c r="T1046" s="191"/>
      <c r="U1046" s="191"/>
      <c r="V1046" s="191"/>
      <c r="W1046" s="191"/>
    </row>
    <row r="1047">
      <c r="A1047" s="191"/>
      <c r="B1047" s="191"/>
      <c r="C1047" s="191"/>
      <c r="D1047" s="191"/>
      <c r="E1047" s="191"/>
      <c r="F1047" s="191"/>
      <c r="G1047" s="2048"/>
      <c r="H1047" s="2048"/>
      <c r="I1047" s="2048"/>
      <c r="J1047" s="2048"/>
      <c r="K1047" s="2048"/>
      <c r="L1047" s="2103"/>
      <c r="M1047" s="2048"/>
      <c r="N1047" s="2048"/>
      <c r="O1047" s="2048"/>
      <c r="P1047" s="191"/>
      <c r="Q1047" s="191"/>
      <c r="R1047" s="191"/>
      <c r="S1047" s="191"/>
      <c r="T1047" s="191"/>
      <c r="U1047" s="191"/>
      <c r="V1047" s="191"/>
      <c r="W1047" s="191"/>
    </row>
    <row r="1048">
      <c r="A1048" s="191"/>
      <c r="B1048" s="191"/>
      <c r="C1048" s="191"/>
      <c r="D1048" s="191"/>
      <c r="E1048" s="191"/>
      <c r="F1048" s="191"/>
      <c r="G1048" s="2048"/>
      <c r="H1048" s="2048"/>
      <c r="I1048" s="2048"/>
      <c r="J1048" s="2048"/>
      <c r="K1048" s="2048"/>
      <c r="L1048" s="2103"/>
      <c r="M1048" s="2048"/>
      <c r="N1048" s="2048"/>
      <c r="O1048" s="2048"/>
      <c r="P1048" s="191"/>
      <c r="Q1048" s="191"/>
      <c r="R1048" s="191"/>
      <c r="S1048" s="191"/>
      <c r="T1048" s="191"/>
      <c r="U1048" s="191"/>
      <c r="V1048" s="191"/>
      <c r="W1048" s="191"/>
    </row>
    <row r="1049">
      <c r="A1049" s="191"/>
      <c r="B1049" s="191"/>
      <c r="C1049" s="191"/>
      <c r="D1049" s="191"/>
      <c r="E1049" s="191"/>
      <c r="F1049" s="191"/>
      <c r="G1049" s="2048"/>
      <c r="H1049" s="2048"/>
      <c r="I1049" s="2048"/>
      <c r="J1049" s="2048"/>
      <c r="K1049" s="2048"/>
      <c r="L1049" s="2103"/>
      <c r="M1049" s="2048"/>
      <c r="N1049" s="2048"/>
      <c r="O1049" s="2048"/>
      <c r="P1049" s="191"/>
      <c r="Q1049" s="191"/>
      <c r="R1049" s="191"/>
      <c r="S1049" s="191"/>
      <c r="T1049" s="191"/>
      <c r="U1049" s="191"/>
      <c r="V1049" s="191"/>
      <c r="W1049" s="191"/>
    </row>
    <row r="1050">
      <c r="A1050" s="191"/>
      <c r="B1050" s="191"/>
      <c r="C1050" s="191"/>
      <c r="D1050" s="191"/>
      <c r="E1050" s="191"/>
      <c r="F1050" s="191"/>
      <c r="G1050" s="2048"/>
      <c r="H1050" s="2048"/>
      <c r="I1050" s="2048"/>
      <c r="J1050" s="2048"/>
      <c r="K1050" s="2048"/>
      <c r="L1050" s="2103"/>
      <c r="M1050" s="2048"/>
      <c r="N1050" s="2048"/>
      <c r="O1050" s="2048"/>
      <c r="P1050" s="191"/>
      <c r="Q1050" s="191"/>
      <c r="R1050" s="191"/>
      <c r="S1050" s="191"/>
      <c r="T1050" s="191"/>
      <c r="U1050" s="191"/>
      <c r="V1050" s="191"/>
      <c r="W1050" s="191"/>
    </row>
    <row r="1051">
      <c r="A1051" s="191"/>
      <c r="B1051" s="191"/>
      <c r="C1051" s="191"/>
      <c r="D1051" s="191"/>
      <c r="E1051" s="191"/>
      <c r="F1051" s="191"/>
      <c r="G1051" s="2048"/>
      <c r="H1051" s="2048"/>
      <c r="I1051" s="2048"/>
      <c r="J1051" s="2048"/>
      <c r="K1051" s="2048"/>
      <c r="L1051" s="2103"/>
      <c r="M1051" s="2048"/>
      <c r="N1051" s="2048"/>
      <c r="O1051" s="2048"/>
      <c r="P1051" s="191"/>
      <c r="Q1051" s="191"/>
      <c r="R1051" s="191"/>
      <c r="S1051" s="191"/>
      <c r="T1051" s="191"/>
      <c r="U1051" s="191"/>
      <c r="V1051" s="191"/>
      <c r="W1051" s="191"/>
    </row>
    <row r="1052">
      <c r="A1052" s="191"/>
      <c r="B1052" s="191"/>
      <c r="C1052" s="191"/>
      <c r="D1052" s="191"/>
      <c r="E1052" s="191"/>
      <c r="F1052" s="191"/>
      <c r="G1052" s="2048"/>
      <c r="H1052" s="2048"/>
      <c r="I1052" s="2048"/>
      <c r="J1052" s="2048"/>
      <c r="K1052" s="2048"/>
      <c r="L1052" s="2103"/>
      <c r="M1052" s="2048"/>
      <c r="N1052" s="2048"/>
      <c r="O1052" s="2048"/>
      <c r="P1052" s="191"/>
      <c r="Q1052" s="191"/>
      <c r="R1052" s="191"/>
      <c r="S1052" s="191"/>
      <c r="T1052" s="191"/>
      <c r="U1052" s="191"/>
      <c r="V1052" s="191"/>
      <c r="W1052" s="191"/>
    </row>
    <row r="1053">
      <c r="A1053" s="191"/>
      <c r="B1053" s="191"/>
      <c r="C1053" s="191"/>
      <c r="D1053" s="191"/>
      <c r="E1053" s="191"/>
      <c r="F1053" s="191"/>
      <c r="G1053" s="2048"/>
      <c r="H1053" s="2048"/>
      <c r="I1053" s="2048"/>
      <c r="J1053" s="2048"/>
      <c r="K1053" s="2048"/>
      <c r="L1053" s="2103"/>
      <c r="M1053" s="2048"/>
      <c r="N1053" s="2048"/>
      <c r="O1053" s="2048"/>
      <c r="P1053" s="191"/>
      <c r="Q1053" s="191"/>
      <c r="R1053" s="191"/>
      <c r="S1053" s="191"/>
      <c r="T1053" s="191"/>
      <c r="U1053" s="191"/>
      <c r="V1053" s="191"/>
      <c r="W1053" s="191"/>
    </row>
    <row r="1054">
      <c r="A1054" s="191"/>
      <c r="B1054" s="191"/>
      <c r="C1054" s="191"/>
      <c r="D1054" s="191"/>
      <c r="E1054" s="191"/>
      <c r="F1054" s="191"/>
      <c r="G1054" s="2048"/>
      <c r="H1054" s="2048"/>
      <c r="I1054" s="2048"/>
      <c r="J1054" s="2048"/>
      <c r="K1054" s="2048"/>
      <c r="L1054" s="2103"/>
      <c r="M1054" s="2048"/>
      <c r="N1054" s="2048"/>
      <c r="O1054" s="2048"/>
      <c r="P1054" s="191"/>
      <c r="Q1054" s="191"/>
      <c r="R1054" s="191"/>
      <c r="S1054" s="191"/>
      <c r="T1054" s="191"/>
      <c r="U1054" s="191"/>
      <c r="V1054" s="191"/>
      <c r="W1054" s="191"/>
    </row>
    <row r="1055">
      <c r="A1055" s="191"/>
      <c r="B1055" s="191"/>
      <c r="C1055" s="191"/>
      <c r="D1055" s="191"/>
      <c r="E1055" s="191"/>
      <c r="F1055" s="191"/>
      <c r="G1055" s="2048"/>
      <c r="H1055" s="2048"/>
      <c r="I1055" s="2048"/>
      <c r="J1055" s="2048"/>
      <c r="K1055" s="2048"/>
      <c r="L1055" s="2103"/>
      <c r="M1055" s="2048"/>
      <c r="N1055" s="2048"/>
      <c r="O1055" s="2048"/>
      <c r="P1055" s="191"/>
      <c r="Q1055" s="191"/>
      <c r="R1055" s="191"/>
      <c r="S1055" s="191"/>
      <c r="T1055" s="191"/>
      <c r="U1055" s="191"/>
      <c r="V1055" s="191"/>
      <c r="W1055" s="191"/>
    </row>
    <row r="1056">
      <c r="A1056" s="191"/>
      <c r="B1056" s="191"/>
      <c r="C1056" s="191"/>
      <c r="D1056" s="191"/>
      <c r="E1056" s="191"/>
      <c r="F1056" s="191"/>
      <c r="G1056" s="2048"/>
      <c r="H1056" s="2048"/>
      <c r="I1056" s="2048"/>
      <c r="J1056" s="2048"/>
      <c r="K1056" s="2048"/>
      <c r="L1056" s="2103"/>
      <c r="M1056" s="2048"/>
      <c r="N1056" s="2048"/>
      <c r="O1056" s="2048"/>
      <c r="P1056" s="191"/>
      <c r="Q1056" s="191"/>
      <c r="R1056" s="191"/>
      <c r="S1056" s="191"/>
      <c r="T1056" s="191"/>
      <c r="U1056" s="191"/>
      <c r="V1056" s="191"/>
      <c r="W1056" s="191"/>
    </row>
    <row r="1057">
      <c r="A1057" s="191"/>
      <c r="B1057" s="191"/>
      <c r="C1057" s="191"/>
      <c r="D1057" s="191"/>
      <c r="E1057" s="191"/>
      <c r="F1057" s="191"/>
      <c r="G1057" s="2048"/>
      <c r="H1057" s="2048"/>
      <c r="I1057" s="2048"/>
      <c r="J1057" s="2048"/>
      <c r="K1057" s="2048"/>
      <c r="L1057" s="2103"/>
      <c r="M1057" s="2048"/>
      <c r="N1057" s="2048"/>
      <c r="O1057" s="2048"/>
      <c r="P1057" s="191"/>
      <c r="Q1057" s="191"/>
      <c r="R1057" s="191"/>
      <c r="S1057" s="191"/>
      <c r="T1057" s="191"/>
      <c r="U1057" s="191"/>
      <c r="V1057" s="191"/>
      <c r="W1057" s="191"/>
    </row>
    <row r="1058">
      <c r="A1058" s="191"/>
      <c r="B1058" s="191"/>
      <c r="C1058" s="191"/>
      <c r="D1058" s="191"/>
      <c r="E1058" s="191"/>
      <c r="F1058" s="191"/>
      <c r="G1058" s="2048"/>
      <c r="H1058" s="2048"/>
      <c r="I1058" s="2048"/>
      <c r="J1058" s="2048"/>
      <c r="K1058" s="2048"/>
      <c r="L1058" s="2103"/>
      <c r="M1058" s="2048"/>
      <c r="N1058" s="2048"/>
      <c r="O1058" s="2048"/>
      <c r="P1058" s="191"/>
      <c r="Q1058" s="191"/>
      <c r="R1058" s="191"/>
      <c r="S1058" s="191"/>
      <c r="T1058" s="191"/>
      <c r="U1058" s="191"/>
      <c r="V1058" s="191"/>
      <c r="W1058" s="191"/>
    </row>
    <row r="1059">
      <c r="A1059" s="191"/>
      <c r="B1059" s="191"/>
      <c r="C1059" s="191"/>
      <c r="D1059" s="191"/>
      <c r="E1059" s="191"/>
      <c r="F1059" s="191"/>
      <c r="G1059" s="2048"/>
      <c r="H1059" s="2048"/>
      <c r="I1059" s="2048"/>
      <c r="J1059" s="2048"/>
      <c r="K1059" s="2048"/>
      <c r="L1059" s="2103"/>
      <c r="M1059" s="2048"/>
      <c r="N1059" s="2048"/>
      <c r="O1059" s="2048"/>
      <c r="P1059" s="191"/>
      <c r="Q1059" s="191"/>
      <c r="R1059" s="191"/>
      <c r="S1059" s="191"/>
      <c r="T1059" s="191"/>
      <c r="U1059" s="191"/>
      <c r="V1059" s="191"/>
      <c r="W1059" s="191"/>
    </row>
    <row r="1060">
      <c r="A1060" s="191"/>
      <c r="B1060" s="191"/>
      <c r="C1060" s="191"/>
      <c r="D1060" s="191"/>
      <c r="E1060" s="191"/>
      <c r="F1060" s="191"/>
      <c r="G1060" s="2048"/>
      <c r="H1060" s="2048"/>
      <c r="I1060" s="2048"/>
      <c r="J1060" s="2048"/>
      <c r="K1060" s="2048"/>
      <c r="L1060" s="2103"/>
      <c r="M1060" s="2048"/>
      <c r="N1060" s="2048"/>
      <c r="O1060" s="2048"/>
      <c r="P1060" s="191"/>
      <c r="Q1060" s="191"/>
      <c r="R1060" s="191"/>
      <c r="S1060" s="191"/>
      <c r="T1060" s="191"/>
      <c r="U1060" s="191"/>
      <c r="V1060" s="191"/>
      <c r="W1060" s="191"/>
    </row>
    <row r="1061">
      <c r="A1061" s="191"/>
      <c r="B1061" s="191"/>
      <c r="C1061" s="191"/>
      <c r="D1061" s="191"/>
      <c r="E1061" s="191"/>
      <c r="F1061" s="191"/>
      <c r="G1061" s="2048"/>
      <c r="H1061" s="2048"/>
      <c r="I1061" s="2048"/>
      <c r="J1061" s="2048"/>
      <c r="K1061" s="2048"/>
      <c r="L1061" s="2103"/>
      <c r="M1061" s="2048"/>
      <c r="N1061" s="2048"/>
      <c r="O1061" s="2048"/>
      <c r="P1061" s="191"/>
      <c r="Q1061" s="191"/>
      <c r="R1061" s="191"/>
      <c r="S1061" s="191"/>
      <c r="T1061" s="191"/>
      <c r="U1061" s="191"/>
      <c r="V1061" s="191"/>
      <c r="W1061" s="191"/>
    </row>
    <row r="1062">
      <c r="A1062" s="191"/>
      <c r="B1062" s="191"/>
      <c r="C1062" s="191"/>
      <c r="D1062" s="191"/>
      <c r="E1062" s="191"/>
      <c r="F1062" s="191"/>
      <c r="G1062" s="2048"/>
      <c r="H1062" s="2048"/>
      <c r="I1062" s="2048"/>
      <c r="J1062" s="2048"/>
      <c r="K1062" s="2048"/>
      <c r="L1062" s="2103"/>
      <c r="M1062" s="2048"/>
      <c r="N1062" s="2048"/>
      <c r="O1062" s="2048"/>
      <c r="P1062" s="191"/>
      <c r="Q1062" s="191"/>
      <c r="R1062" s="191"/>
      <c r="S1062" s="191"/>
      <c r="T1062" s="191"/>
      <c r="U1062" s="191"/>
      <c r="V1062" s="191"/>
      <c r="W1062" s="191"/>
    </row>
    <row r="1063">
      <c r="A1063" s="191"/>
      <c r="B1063" s="191"/>
      <c r="C1063" s="191"/>
      <c r="D1063" s="191"/>
      <c r="E1063" s="191"/>
      <c r="F1063" s="191"/>
      <c r="G1063" s="2048"/>
      <c r="H1063" s="2048"/>
      <c r="I1063" s="2048"/>
      <c r="J1063" s="2048"/>
      <c r="K1063" s="2048"/>
      <c r="L1063" s="2103"/>
      <c r="M1063" s="2048"/>
      <c r="N1063" s="2048"/>
      <c r="O1063" s="2048"/>
      <c r="P1063" s="191"/>
      <c r="Q1063" s="191"/>
      <c r="R1063" s="191"/>
      <c r="S1063" s="191"/>
      <c r="T1063" s="191"/>
      <c r="U1063" s="191"/>
      <c r="V1063" s="191"/>
      <c r="W1063" s="191"/>
    </row>
    <row r="1064">
      <c r="A1064" s="191"/>
      <c r="B1064" s="191"/>
      <c r="C1064" s="191"/>
      <c r="D1064" s="191"/>
      <c r="E1064" s="191"/>
      <c r="F1064" s="191"/>
      <c r="G1064" s="2048"/>
      <c r="H1064" s="2048"/>
      <c r="I1064" s="2048"/>
      <c r="J1064" s="2048"/>
      <c r="K1064" s="2048"/>
      <c r="L1064" s="2103"/>
      <c r="M1064" s="2048"/>
      <c r="N1064" s="2048"/>
      <c r="O1064" s="2048"/>
      <c r="P1064" s="191"/>
      <c r="Q1064" s="191"/>
      <c r="R1064" s="191"/>
      <c r="S1064" s="191"/>
      <c r="T1064" s="191"/>
      <c r="U1064" s="191"/>
      <c r="V1064" s="191"/>
      <c r="W1064" s="191"/>
    </row>
    <row r="1065">
      <c r="A1065" s="191"/>
      <c r="B1065" s="191"/>
      <c r="C1065" s="191"/>
      <c r="D1065" s="191"/>
      <c r="E1065" s="191"/>
      <c r="F1065" s="191"/>
      <c r="G1065" s="2048"/>
      <c r="H1065" s="2048"/>
      <c r="I1065" s="2048"/>
      <c r="J1065" s="2048"/>
      <c r="K1065" s="2048"/>
      <c r="L1065" s="2103"/>
      <c r="M1065" s="2048"/>
      <c r="N1065" s="2048"/>
      <c r="O1065" s="2048"/>
      <c r="P1065" s="191"/>
      <c r="Q1065" s="191"/>
      <c r="R1065" s="191"/>
      <c r="S1065" s="191"/>
      <c r="T1065" s="191"/>
      <c r="U1065" s="191"/>
      <c r="V1065" s="191"/>
      <c r="W1065" s="191"/>
    </row>
    <row r="1066">
      <c r="A1066" s="191"/>
      <c r="B1066" s="191"/>
      <c r="C1066" s="191"/>
      <c r="D1066" s="191"/>
      <c r="E1066" s="191"/>
      <c r="F1066" s="191"/>
      <c r="G1066" s="2048"/>
      <c r="H1066" s="2048"/>
      <c r="I1066" s="2048"/>
      <c r="J1066" s="2048"/>
      <c r="K1066" s="2048"/>
      <c r="L1066" s="2103"/>
      <c r="M1066" s="2048"/>
      <c r="N1066" s="2048"/>
      <c r="O1066" s="2048"/>
      <c r="P1066" s="191"/>
      <c r="Q1066" s="191"/>
      <c r="R1066" s="191"/>
      <c r="S1066" s="191"/>
      <c r="T1066" s="191"/>
      <c r="U1066" s="191"/>
      <c r="V1066" s="191"/>
      <c r="W1066" s="191"/>
    </row>
    <row r="1067">
      <c r="A1067" s="191"/>
      <c r="B1067" s="191"/>
      <c r="C1067" s="191"/>
      <c r="D1067" s="191"/>
      <c r="E1067" s="191"/>
      <c r="F1067" s="191"/>
      <c r="G1067" s="2048"/>
      <c r="H1067" s="2048"/>
      <c r="I1067" s="2048"/>
      <c r="J1067" s="2048"/>
      <c r="K1067" s="2048"/>
      <c r="L1067" s="2103"/>
      <c r="M1067" s="2048"/>
      <c r="N1067" s="2048"/>
      <c r="O1067" s="2048"/>
      <c r="P1067" s="191"/>
      <c r="Q1067" s="191"/>
      <c r="R1067" s="191"/>
      <c r="S1067" s="191"/>
      <c r="T1067" s="191"/>
      <c r="U1067" s="191"/>
      <c r="V1067" s="191"/>
      <c r="W1067" s="191"/>
    </row>
    <row r="1068">
      <c r="A1068" s="191"/>
      <c r="B1068" s="191"/>
      <c r="C1068" s="191"/>
      <c r="D1068" s="191"/>
      <c r="E1068" s="191"/>
      <c r="F1068" s="191"/>
      <c r="G1068" s="2048"/>
      <c r="H1068" s="2048"/>
      <c r="I1068" s="2048"/>
      <c r="J1068" s="2048"/>
      <c r="K1068" s="2048"/>
      <c r="L1068" s="2103"/>
      <c r="M1068" s="2048"/>
      <c r="N1068" s="2048"/>
      <c r="O1068" s="2048"/>
      <c r="P1068" s="191"/>
      <c r="Q1068" s="191"/>
      <c r="R1068" s="191"/>
      <c r="S1068" s="191"/>
      <c r="T1068" s="191"/>
      <c r="U1068" s="191"/>
      <c r="V1068" s="191"/>
      <c r="W1068" s="191"/>
    </row>
    <row r="1069">
      <c r="A1069" s="191"/>
      <c r="B1069" s="191"/>
      <c r="C1069" s="191"/>
      <c r="D1069" s="191"/>
      <c r="E1069" s="191"/>
      <c r="F1069" s="191"/>
      <c r="G1069" s="2048"/>
      <c r="H1069" s="2048"/>
      <c r="I1069" s="2048"/>
      <c r="J1069" s="2048"/>
      <c r="K1069" s="2048"/>
      <c r="L1069" s="2103"/>
      <c r="M1069" s="2048"/>
      <c r="N1069" s="2048"/>
      <c r="O1069" s="2048"/>
      <c r="P1069" s="191"/>
      <c r="Q1069" s="191"/>
      <c r="R1069" s="191"/>
      <c r="S1069" s="191"/>
      <c r="T1069" s="191"/>
      <c r="U1069" s="191"/>
      <c r="V1069" s="191"/>
      <c r="W1069" s="191"/>
    </row>
    <row r="1070">
      <c r="A1070" s="191"/>
      <c r="B1070" s="191"/>
      <c r="C1070" s="191"/>
      <c r="D1070" s="191"/>
      <c r="E1070" s="191"/>
      <c r="F1070" s="191"/>
      <c r="G1070" s="2048"/>
      <c r="H1070" s="2048"/>
      <c r="I1070" s="2048"/>
      <c r="J1070" s="2048"/>
      <c r="K1070" s="2048"/>
      <c r="L1070" s="2103"/>
      <c r="M1070" s="2048"/>
      <c r="N1070" s="2048"/>
      <c r="O1070" s="2048"/>
      <c r="P1070" s="191"/>
      <c r="Q1070" s="191"/>
      <c r="R1070" s="191"/>
      <c r="S1070" s="191"/>
      <c r="T1070" s="191"/>
      <c r="U1070" s="191"/>
      <c r="V1070" s="191"/>
      <c r="W1070" s="191"/>
    </row>
    <row r="1071">
      <c r="A1071" s="191"/>
      <c r="B1071" s="191"/>
      <c r="C1071" s="191"/>
      <c r="D1071" s="191"/>
      <c r="E1071" s="191"/>
      <c r="F1071" s="191"/>
      <c r="G1071" s="2048"/>
      <c r="H1071" s="2048"/>
      <c r="I1071" s="2048"/>
      <c r="J1071" s="2048"/>
      <c r="K1071" s="2048"/>
      <c r="L1071" s="2103"/>
      <c r="M1071" s="2048"/>
      <c r="N1071" s="2048"/>
      <c r="O1071" s="2048"/>
      <c r="P1071" s="191"/>
      <c r="Q1071" s="191"/>
      <c r="R1071" s="191"/>
      <c r="S1071" s="191"/>
      <c r="T1071" s="191"/>
      <c r="U1071" s="191"/>
      <c r="V1071" s="191"/>
      <c r="W1071" s="191"/>
    </row>
    <row r="1072">
      <c r="A1072" s="191"/>
      <c r="B1072" s="191"/>
      <c r="C1072" s="191"/>
      <c r="D1072" s="191"/>
      <c r="E1072" s="191"/>
      <c r="F1072" s="191"/>
      <c r="G1072" s="2048"/>
      <c r="H1072" s="2048"/>
      <c r="I1072" s="2048"/>
      <c r="J1072" s="2048"/>
      <c r="K1072" s="2048"/>
      <c r="L1072" s="2103"/>
      <c r="M1072" s="2048"/>
      <c r="N1072" s="2048"/>
      <c r="O1072" s="2048"/>
      <c r="P1072" s="191"/>
      <c r="Q1072" s="191"/>
      <c r="R1072" s="191"/>
      <c r="S1072" s="191"/>
      <c r="T1072" s="191"/>
      <c r="U1072" s="191"/>
      <c r="V1072" s="191"/>
      <c r="W1072" s="191"/>
    </row>
    <row r="1073">
      <c r="A1073" s="191"/>
      <c r="B1073" s="191"/>
      <c r="C1073" s="191"/>
      <c r="D1073" s="191"/>
      <c r="E1073" s="191"/>
      <c r="F1073" s="191"/>
      <c r="G1073" s="2048"/>
      <c r="H1073" s="2048"/>
      <c r="I1073" s="2048"/>
      <c r="J1073" s="2048"/>
      <c r="K1073" s="2048"/>
      <c r="L1073" s="2103"/>
      <c r="M1073" s="2048"/>
      <c r="N1073" s="2048"/>
      <c r="O1073" s="2048"/>
      <c r="P1073" s="191"/>
      <c r="Q1073" s="191"/>
      <c r="R1073" s="191"/>
      <c r="S1073" s="191"/>
      <c r="T1073" s="191"/>
      <c r="U1073" s="191"/>
      <c r="V1073" s="191"/>
      <c r="W1073" s="191"/>
    </row>
    <row r="1074">
      <c r="A1074" s="191"/>
      <c r="B1074" s="191"/>
      <c r="C1074" s="191"/>
      <c r="D1074" s="191"/>
      <c r="E1074" s="191"/>
      <c r="F1074" s="191"/>
      <c r="G1074" s="2048"/>
      <c r="H1074" s="2048"/>
      <c r="I1074" s="2048"/>
      <c r="J1074" s="2048"/>
      <c r="K1074" s="2048"/>
      <c r="L1074" s="2103"/>
      <c r="M1074" s="2048"/>
      <c r="N1074" s="2048"/>
      <c r="O1074" s="2048"/>
      <c r="P1074" s="191"/>
      <c r="Q1074" s="191"/>
      <c r="R1074" s="191"/>
      <c r="S1074" s="191"/>
      <c r="T1074" s="191"/>
      <c r="U1074" s="191"/>
      <c r="V1074" s="191"/>
      <c r="W1074" s="191"/>
    </row>
    <row r="1075">
      <c r="A1075" s="191"/>
      <c r="B1075" s="191"/>
      <c r="C1075" s="191"/>
      <c r="D1075" s="191"/>
      <c r="E1075" s="191"/>
      <c r="F1075" s="191"/>
      <c r="G1075" s="2048"/>
      <c r="H1075" s="2048"/>
      <c r="I1075" s="2048"/>
      <c r="J1075" s="2048"/>
      <c r="K1075" s="2048"/>
      <c r="L1075" s="2103"/>
      <c r="M1075" s="2048"/>
      <c r="N1075" s="2048"/>
      <c r="O1075" s="2048"/>
      <c r="P1075" s="191"/>
      <c r="Q1075" s="191"/>
      <c r="R1075" s="191"/>
      <c r="S1075" s="191"/>
      <c r="T1075" s="191"/>
      <c r="U1075" s="191"/>
      <c r="V1075" s="191"/>
      <c r="W1075" s="191"/>
    </row>
  </sheetData>
  <customSheetViews>
    <customSheetView guid="{977ADA81-60BE-40B4-8900-E5F3F737F181}" filter="1" showAutoFilter="1">
      <autoFilter ref="$A$1:$W$63">
        <filterColumn colId="15">
          <customFilters>
            <customFilter val="*hometop*"/>
          </customFilters>
        </filterColumn>
      </autoFilter>
    </customSheetView>
  </customSheetViews>
  <mergeCells count="2">
    <mergeCell ref="U32:U37"/>
    <mergeCell ref="U44:U50"/>
  </mergeCells>
  <dataValidations>
    <dataValidation type="list" allowBlank="1" showErrorMessage="1" sqref="G2:G50 G55:G63">
      <formula1>"L,M,S,SE,prefab/素材,原画素材,アイテム,エンブレム,その他,不要"</formula1>
    </dataValidation>
    <dataValidation type="list" allowBlank="1" showErrorMessage="1" sqref="R2:S10 R14:S23 R26:S52">
      <formula1>"アップ済み,未対応,対応中,再調整"</formula1>
    </dataValidation>
    <dataValidation type="list" allowBlank="1" showErrorMessage="1" sqref="J2:K53 J55:K63">
      <formula1>"どん,望月,江村,山本,不要,未定"</formula1>
    </dataValidation>
  </dataValidations>
  <hyperlinks>
    <hyperlink r:id="rId2" location="slide=id.g34f002aa3ea_0_92" ref="I5"/>
    <hyperlink r:id="rId3" location="slide=id.g34f002aa3ea_0_92" ref="I6"/>
    <hyperlink r:id="rId4" location="slide=id.g34f002aa3ea_0_92" ref="I7"/>
    <hyperlink r:id="rId5" location="slide=id.g34f002aa3ea_0_12" ref="I8"/>
    <hyperlink r:id="rId6" location="slide=id.g34f002aa3ea_0_12" ref="I9"/>
    <hyperlink r:id="rId7" location="slide=id.g34f002aa3ea_0_12" ref="I10"/>
    <hyperlink r:id="rId8" location="gid=771075141&amp;range=B83" ref="I11"/>
    <hyperlink r:id="rId9" location="gid=771075141&amp;range=B102" ref="I12"/>
    <hyperlink r:id="rId10" location="slide=id.g34f002aa3ea_0_34" ref="I14"/>
    <hyperlink r:id="rId11" location="slide=id.g34f002aa3ea_0_34" ref="I15"/>
    <hyperlink r:id="rId12" location="slide=id.g34f002aa3ea_0_72" ref="I20"/>
    <hyperlink r:id="rId13" location="slide=id.g34f002aa3ea_0_72" ref="I21"/>
    <hyperlink r:id="rId14" location="gid=771075141&amp;range=206:206" ref="I23"/>
    <hyperlink r:id="rId15" location="gid=1321492564&amp;range=3:3" ref="U27"/>
    <hyperlink r:id="rId16" location="gid=285278055&amp;range=A1" ref="U29"/>
    <hyperlink r:id="rId17" location="gid=285278055&amp;range=H:H" ref="Q32"/>
    <hyperlink r:id="rId18" location="gid=1690316824&amp;range=A20" ref="U32"/>
    <hyperlink r:id="rId19" location="gid=285278055&amp;range=G:G" ref="V32"/>
    <hyperlink r:id="rId20" location="gid=1197680199" ref="U38"/>
    <hyperlink r:id="rId21" location="gid=301989532" ref="U39"/>
    <hyperlink r:id="rId22" location="gid=1933316692" ref="U40"/>
    <hyperlink r:id="rId23" location="gid=1933316692" ref="U41"/>
    <hyperlink r:id="rId24" location="gid=1135844646" ref="U42"/>
    <hyperlink r:id="rId25" location="gid=1135844646" ref="U43"/>
    <hyperlink r:id="rId26" location="gid=1064670817" ref="U44"/>
    <hyperlink r:id="rId27" ref="I46"/>
    <hyperlink r:id="rId28" ref="Q61"/>
  </hyperlinks>
  <drawing r:id="rId29"/>
  <legacyDrawing r:id="rId30"/>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17.88"/>
    <col customWidth="1" min="4" max="6" width="16.38"/>
  </cols>
  <sheetData>
    <row r="1">
      <c r="A1" s="446" t="s">
        <v>1589</v>
      </c>
      <c r="D1" s="446" t="s">
        <v>2256</v>
      </c>
      <c r="G1" s="446"/>
      <c r="H1" s="446" t="s">
        <v>2257</v>
      </c>
      <c r="L1" s="446" t="s">
        <v>2258</v>
      </c>
    </row>
    <row r="2">
      <c r="A2" s="446" t="s">
        <v>2259</v>
      </c>
      <c r="B2" s="446" t="s">
        <v>2260</v>
      </c>
      <c r="C2" s="446" t="s">
        <v>2261</v>
      </c>
      <c r="D2" s="446" t="s">
        <v>2260</v>
      </c>
      <c r="E2" s="446" t="s">
        <v>2259</v>
      </c>
      <c r="F2" s="446" t="s">
        <v>2262</v>
      </c>
      <c r="G2" s="446" t="s">
        <v>2263</v>
      </c>
      <c r="H2" s="446" t="s">
        <v>2260</v>
      </c>
      <c r="I2" s="446" t="s">
        <v>2259</v>
      </c>
      <c r="J2" s="446" t="s">
        <v>2262</v>
      </c>
      <c r="K2" s="446" t="s">
        <v>2263</v>
      </c>
      <c r="L2" s="446" t="s">
        <v>2262</v>
      </c>
      <c r="M2" s="446" t="s">
        <v>2263</v>
      </c>
    </row>
    <row r="3">
      <c r="A3" s="446">
        <v>4.0</v>
      </c>
      <c r="B3" s="446">
        <v>5.0</v>
      </c>
      <c r="C3" s="446">
        <v>6.0</v>
      </c>
      <c r="D3" s="446">
        <v>13.0</v>
      </c>
      <c r="E3" s="446">
        <v>14.0</v>
      </c>
      <c r="F3" s="446">
        <v>15.0</v>
      </c>
      <c r="G3" s="446">
        <v>16.0</v>
      </c>
      <c r="H3" s="446">
        <v>19.0</v>
      </c>
      <c r="I3" s="446">
        <v>20.0</v>
      </c>
      <c r="J3" s="446">
        <v>17.0</v>
      </c>
      <c r="K3" s="446">
        <v>18.0</v>
      </c>
      <c r="L3" s="446">
        <v>21.0</v>
      </c>
      <c r="M3" s="446">
        <v>22.0</v>
      </c>
    </row>
    <row r="4" ht="60.75" customHeight="1">
      <c r="A4" s="1430" t="str">
        <f>VLOOKUP(A3,'クリエイティブ一覧'!$E$2:$H$53,4,FALSE)</f>
        <v/>
      </c>
      <c r="B4" s="1430" t="str">
        <f>VLOOKUP(B3,'クリエイティブ一覧'!$E$2:$H$53,4,FALSE)</f>
        <v/>
      </c>
      <c r="C4" s="1430" t="str">
        <f>VLOOKUP(C3,'クリエイティブ一覧'!$E$2:$H$53,4,FALSE)</f>
        <v/>
      </c>
      <c r="D4" s="1430" t="str">
        <f>VLOOKUP(D3,'クリエイティブ一覧'!$E$2:$H$53,4,FALSE)</f>
        <v/>
      </c>
      <c r="E4" s="1430" t="str">
        <f>VLOOKUP(E3,'クリエイティブ一覧'!$E$2:$H$53,4,FALSE)</f>
        <v/>
      </c>
      <c r="F4" s="1430" t="str">
        <f>VLOOKUP(F3,'クリエイティブ一覧'!$E$2:$H$53,4,FALSE)</f>
        <v/>
      </c>
      <c r="G4" s="1430" t="str">
        <f>VLOOKUP(G3,'クリエイティブ一覧'!$E$2:$H$53,4,FALSE)</f>
        <v/>
      </c>
      <c r="H4" s="1430" t="str">
        <f>VLOOKUP(H3,'クリエイティブ一覧'!$E$2:$H$53,4,FALSE)</f>
        <v/>
      </c>
      <c r="I4" s="1430" t="str">
        <f>VLOOKUP(I3,'クリエイティブ一覧'!$E$2:$H$53,4,FALSE)</f>
        <v/>
      </c>
      <c r="J4" s="1430" t="str">
        <f>VLOOKUP(J3,'クリエイティブ一覧'!$E$2:$H$53,4,FALSE)</f>
        <v/>
      </c>
      <c r="K4" s="1430" t="str">
        <f>VLOOKUP(K3,'クリエイティブ一覧'!$E$2:$H$53,4,FALSE)</f>
        <v/>
      </c>
      <c r="L4" s="1430" t="str">
        <f>VLOOKUP(L3,'クリエイティブ一覧'!$E$2:$H$53,4,FALSE)</f>
        <v/>
      </c>
      <c r="M4" s="1430" t="str">
        <f>VLOOKUP(M3,'クリエイティブ一覧'!$E$2:$H$53,4,FALSE)</f>
        <v/>
      </c>
    </row>
    <row r="5">
      <c r="J5" s="446">
        <v>17.0</v>
      </c>
      <c r="K5" s="446">
        <v>18.0</v>
      </c>
    </row>
    <row r="12">
      <c r="A12" s="446" t="s">
        <v>2264</v>
      </c>
      <c r="B12" s="446" t="s">
        <v>2265</v>
      </c>
      <c r="C12" s="446" t="s">
        <v>2266</v>
      </c>
      <c r="D12" s="446" t="s">
        <v>2264</v>
      </c>
      <c r="E12" s="446" t="s">
        <v>2264</v>
      </c>
      <c r="F12" s="446" t="s">
        <v>2267</v>
      </c>
    </row>
    <row r="13">
      <c r="A13" s="446" t="s">
        <v>2260</v>
      </c>
      <c r="B13" s="446" t="s">
        <v>2260</v>
      </c>
      <c r="C13" s="446" t="s">
        <v>2260</v>
      </c>
      <c r="D13" s="446" t="s">
        <v>2259</v>
      </c>
      <c r="E13" s="446" t="s">
        <v>2259</v>
      </c>
      <c r="F13" s="446" t="s">
        <v>2259</v>
      </c>
    </row>
    <row r="14">
      <c r="A14" s="446">
        <v>25.0</v>
      </c>
      <c r="B14" s="446">
        <v>26.0</v>
      </c>
      <c r="C14" s="446">
        <v>27.0</v>
      </c>
      <c r="D14" s="446">
        <v>28.0</v>
      </c>
      <c r="E14" s="446">
        <v>29.0</v>
      </c>
      <c r="F14" s="446">
        <v>30.0</v>
      </c>
      <c r="G14" s="446">
        <v>31.0</v>
      </c>
      <c r="H14" s="446">
        <v>32.0</v>
      </c>
      <c r="I14" s="446">
        <v>33.0</v>
      </c>
      <c r="J14" s="446">
        <v>34.0</v>
      </c>
      <c r="K14" s="446">
        <v>35.0</v>
      </c>
      <c r="L14" s="446">
        <v>36.0</v>
      </c>
      <c r="M14" s="446">
        <v>35.0</v>
      </c>
      <c r="N14" s="446">
        <v>36.0</v>
      </c>
      <c r="O14" s="446">
        <v>37.0</v>
      </c>
      <c r="P14" s="446">
        <v>38.0</v>
      </c>
      <c r="Q14" s="446">
        <v>39.0</v>
      </c>
      <c r="R14" s="446">
        <v>40.0</v>
      </c>
      <c r="S14" s="446">
        <v>41.0</v>
      </c>
      <c r="T14" s="446">
        <v>42.0</v>
      </c>
    </row>
    <row r="15" ht="61.5" customHeight="1">
      <c r="A15" s="1430" t="str">
        <f>VLOOKUP(A14,'クリエイティブ一覧'!$E$2:$H$53,4,FALSE)</f>
        <v/>
      </c>
      <c r="B15" s="1430" t="str">
        <f>VLOOKUP(B14,'クリエイティブ一覧'!$E$2:$H$53,4,FALSE)</f>
        <v/>
      </c>
      <c r="C15" s="1430" t="str">
        <f>VLOOKUP(C14,'クリエイティブ一覧'!$E$2:$H$53,4,FALSE)</f>
        <v/>
      </c>
      <c r="D15" s="1430" t="str">
        <f>VLOOKUP(D14,'クリエイティブ一覧'!$E$2:$H$53,4,FALSE)</f>
        <v/>
      </c>
      <c r="E15" s="1430" t="str">
        <f>VLOOKUP(E14,'クリエイティブ一覧'!$E$2:$H$53,4,FALSE)</f>
        <v/>
      </c>
      <c r="F15" s="1430" t="str">
        <f>VLOOKUP(F14,'クリエイティブ一覧'!$E$2:$H$53,4,FALSE)</f>
        <v/>
      </c>
      <c r="G15" s="1430" t="str">
        <f>VLOOKUP(G14,'クリエイティブ一覧'!$E$2:$H$53,4,FALSE)</f>
        <v/>
      </c>
      <c r="H15" s="1430" t="str">
        <f>VLOOKUP(H14,'クリエイティブ一覧'!$E$2:$H$53,4,FALSE)</f>
        <v/>
      </c>
      <c r="I15" s="1430" t="str">
        <f>VLOOKUP(I14,'クリエイティブ一覧'!$E$2:$H$53,4,FALSE)</f>
        <v/>
      </c>
      <c r="J15" s="1430" t="str">
        <f>VLOOKUP(J14,'クリエイティブ一覧'!$E$2:$H$53,4,FALSE)</f>
        <v/>
      </c>
      <c r="K15" s="1430" t="str">
        <f>VLOOKUP(K14,'クリエイティブ一覧'!$E$2:$H$53,4,FALSE)</f>
        <v/>
      </c>
      <c r="L15" s="1430" t="str">
        <f>VLOOKUP(L14,'クリエイティブ一覧'!$E$2:$H$53,4,FALSE)</f>
        <v/>
      </c>
      <c r="M15" s="1430" t="str">
        <f>VLOOKUP(M14,'クリエイティブ一覧'!$E$2:$H$53,4,FALSE)</f>
        <v/>
      </c>
      <c r="N15" s="1430" t="str">
        <f>VLOOKUP(N14,'クリエイティブ一覧'!$E$2:$H$53,4,FALSE)</f>
        <v/>
      </c>
      <c r="O15" s="1430" t="str">
        <f>VLOOKUP(O14,'クリエイティブ一覧'!$E$2:$H$53,4,FALSE)</f>
        <v/>
      </c>
      <c r="P15" s="2164" t="str">
        <f>VLOOKUP(P14,'クリエイティブ一覧'!$E$2:$H$53,4,FALSE)</f>
        <v/>
      </c>
      <c r="Q15" s="1430" t="str">
        <f>VLOOKUP(Q14,'クリエイティブ一覧'!$E$2:$H$53,4,FALSE)</f>
        <v/>
      </c>
      <c r="R15" s="1430" t="str">
        <f>VLOOKUP(R14,'クリエイティブ一覧'!$E$2:$H$53,4,FALSE)</f>
        <v/>
      </c>
      <c r="S15" s="1430" t="str">
        <f>VLOOKUP(S14,'クリエイティブ一覧'!$E$2:$H$53,4,FALSE)</f>
        <v/>
      </c>
      <c r="T15" s="1430" t="str">
        <f>VLOOKUP(T14,'クリエイティブ一覧'!$E$2:$H$53,4,FALSE)</f>
        <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14" width="18.88"/>
  </cols>
  <sheetData>
    <row r="3">
      <c r="B3" s="446" t="s">
        <v>2268</v>
      </c>
      <c r="H3" s="2165" t="s">
        <v>2269</v>
      </c>
      <c r="M3" s="2166" t="s">
        <v>2270</v>
      </c>
      <c r="N3" s="2051" t="s">
        <v>2269</v>
      </c>
    </row>
    <row r="4">
      <c r="B4" s="2167" t="s">
        <v>935</v>
      </c>
      <c r="C4" s="2168" t="s">
        <v>936</v>
      </c>
      <c r="D4" s="2169"/>
      <c r="E4" s="2169"/>
      <c r="F4" s="2170"/>
      <c r="G4" s="3"/>
      <c r="H4" s="2171" t="s">
        <v>969</v>
      </c>
      <c r="I4" s="2172" t="s">
        <v>84</v>
      </c>
      <c r="J4" s="2173" t="s">
        <v>88</v>
      </c>
      <c r="K4" s="2174" t="s">
        <v>93</v>
      </c>
      <c r="L4" s="2175" t="s">
        <v>931</v>
      </c>
      <c r="N4" s="2176" t="s">
        <v>969</v>
      </c>
      <c r="O4" s="2177" t="s">
        <v>84</v>
      </c>
      <c r="P4" s="2178" t="s">
        <v>88</v>
      </c>
      <c r="Q4" s="2179" t="s">
        <v>93</v>
      </c>
      <c r="R4" s="2180" t="s">
        <v>931</v>
      </c>
    </row>
    <row r="5">
      <c r="B5" s="2181" t="s">
        <v>942</v>
      </c>
      <c r="C5" s="2167" t="s">
        <v>943</v>
      </c>
      <c r="D5" s="2167" t="s">
        <v>944</v>
      </c>
      <c r="E5" s="2167" t="s">
        <v>945</v>
      </c>
      <c r="F5" s="2167" t="s">
        <v>946</v>
      </c>
      <c r="G5" s="3"/>
      <c r="H5" s="2182" t="s">
        <v>970</v>
      </c>
      <c r="I5" s="2183">
        <v>10.0</v>
      </c>
      <c r="J5" s="2184">
        <v>20.0</v>
      </c>
      <c r="K5" s="2184">
        <v>30.0</v>
      </c>
      <c r="L5" s="2184">
        <v>50.0</v>
      </c>
      <c r="N5" s="350" t="s">
        <v>970</v>
      </c>
      <c r="O5" s="350">
        <v>10.0</v>
      </c>
      <c r="P5" s="2185">
        <f t="shared" ref="P5:P8" si="1">O5*$J$14</f>
        <v>33.33333333</v>
      </c>
      <c r="Q5" s="2185">
        <f t="shared" ref="Q5:Q8" si="2">O5*$J$15</f>
        <v>116.6666667</v>
      </c>
      <c r="R5" s="2185">
        <f t="shared" ref="R5:R8" si="3">O5*$J$16</f>
        <v>173.3333333</v>
      </c>
    </row>
    <row r="6">
      <c r="B6" s="2167" t="s">
        <v>949</v>
      </c>
      <c r="C6" s="2167" t="s">
        <v>157</v>
      </c>
      <c r="D6" s="2167" t="s">
        <v>157</v>
      </c>
      <c r="E6" s="2167" t="s">
        <v>157</v>
      </c>
      <c r="F6" s="2167" t="s">
        <v>157</v>
      </c>
      <c r="G6" s="3"/>
      <c r="H6" s="2182" t="s">
        <v>971</v>
      </c>
      <c r="I6" s="2183">
        <v>10.0</v>
      </c>
      <c r="J6" s="2184">
        <v>30.0</v>
      </c>
      <c r="K6" s="2184">
        <v>120.0</v>
      </c>
      <c r="L6" s="2184">
        <v>150.0</v>
      </c>
      <c r="N6" s="350" t="s">
        <v>971</v>
      </c>
      <c r="O6" s="350">
        <v>10.0</v>
      </c>
      <c r="P6" s="2185">
        <f t="shared" si="1"/>
        <v>33.33333333</v>
      </c>
      <c r="Q6" s="2185">
        <f t="shared" si="2"/>
        <v>116.6666667</v>
      </c>
      <c r="R6" s="2185">
        <f t="shared" si="3"/>
        <v>173.3333333</v>
      </c>
    </row>
    <row r="7">
      <c r="B7" s="2167" t="s">
        <v>952</v>
      </c>
      <c r="C7" s="2167">
        <v>200.0</v>
      </c>
      <c r="D7" s="2167" t="s">
        <v>157</v>
      </c>
      <c r="E7" s="2167" t="s">
        <v>157</v>
      </c>
      <c r="F7" s="2167" t="s">
        <v>157</v>
      </c>
      <c r="G7" s="3"/>
      <c r="H7" s="2182" t="s">
        <v>972</v>
      </c>
      <c r="I7" s="2183">
        <v>10.0</v>
      </c>
      <c r="J7" s="2186">
        <v>40.0</v>
      </c>
      <c r="K7" s="2184">
        <v>150.0</v>
      </c>
      <c r="L7" s="2186">
        <v>200.0</v>
      </c>
      <c r="N7" s="350" t="s">
        <v>972</v>
      </c>
      <c r="O7" s="350">
        <v>10.0</v>
      </c>
      <c r="P7" s="2185">
        <f t="shared" si="1"/>
        <v>33.33333333</v>
      </c>
      <c r="Q7" s="2185">
        <f t="shared" si="2"/>
        <v>116.6666667</v>
      </c>
      <c r="R7" s="2185">
        <f t="shared" si="3"/>
        <v>173.3333333</v>
      </c>
    </row>
    <row r="8">
      <c r="B8" s="2167" t="s">
        <v>955</v>
      </c>
      <c r="C8" s="2167">
        <v>250.0</v>
      </c>
      <c r="D8" s="2167">
        <v>5.0</v>
      </c>
      <c r="E8" s="2167" t="s">
        <v>157</v>
      </c>
      <c r="F8" s="2167" t="s">
        <v>157</v>
      </c>
      <c r="G8" s="3"/>
      <c r="H8" s="2182" t="s">
        <v>973</v>
      </c>
      <c r="I8" s="2183">
        <v>10.0</v>
      </c>
      <c r="J8" s="2186">
        <v>50.0</v>
      </c>
      <c r="K8" s="2186">
        <v>180.0</v>
      </c>
      <c r="L8" s="2184">
        <v>300.0</v>
      </c>
      <c r="N8" s="350" t="s">
        <v>973</v>
      </c>
      <c r="O8" s="350">
        <v>10.0</v>
      </c>
      <c r="P8" s="2185">
        <f t="shared" si="1"/>
        <v>33.33333333</v>
      </c>
      <c r="Q8" s="2185">
        <f t="shared" si="2"/>
        <v>116.6666667</v>
      </c>
      <c r="R8" s="2185">
        <f t="shared" si="3"/>
        <v>173.3333333</v>
      </c>
    </row>
    <row r="9">
      <c r="B9" s="2167" t="s">
        <v>958</v>
      </c>
      <c r="C9" s="2167">
        <v>300.0</v>
      </c>
      <c r="D9" s="2167">
        <v>10.0</v>
      </c>
      <c r="E9" s="2167">
        <v>5.0</v>
      </c>
      <c r="F9" s="2167" t="s">
        <v>157</v>
      </c>
      <c r="G9" s="3"/>
      <c r="H9" s="2187" t="s">
        <v>974</v>
      </c>
      <c r="I9" s="2188">
        <v>40.0</v>
      </c>
      <c r="J9" s="2189">
        <f t="shared" ref="J9:L9" si="4">sum(J5:J8)</f>
        <v>140</v>
      </c>
      <c r="K9" s="2189">
        <f t="shared" si="4"/>
        <v>480</v>
      </c>
      <c r="L9" s="2189">
        <f t="shared" si="4"/>
        <v>700</v>
      </c>
      <c r="N9" s="2190" t="s">
        <v>974</v>
      </c>
      <c r="O9" s="1250">
        <v>40.0</v>
      </c>
      <c r="P9" s="2191">
        <f t="shared" ref="P9:R9" si="5">sum(P5:P8)</f>
        <v>133.3333333</v>
      </c>
      <c r="Q9" s="2191">
        <f t="shared" si="5"/>
        <v>466.6666667</v>
      </c>
      <c r="R9" s="2191">
        <f t="shared" si="5"/>
        <v>693.3333333</v>
      </c>
    </row>
    <row r="10">
      <c r="B10" s="2167" t="s">
        <v>959</v>
      </c>
      <c r="C10" s="2167">
        <v>350.0</v>
      </c>
      <c r="D10" s="2167">
        <v>15.0</v>
      </c>
      <c r="E10" s="2167">
        <v>10.0</v>
      </c>
      <c r="F10" s="2167" t="s">
        <v>157</v>
      </c>
      <c r="G10" s="3"/>
      <c r="H10" s="283" t="s">
        <v>975</v>
      </c>
      <c r="I10" s="2188">
        <f t="shared" ref="I10:L10" si="6">I9/10+1</f>
        <v>5</v>
      </c>
      <c r="J10" s="2188">
        <f t="shared" si="6"/>
        <v>15</v>
      </c>
      <c r="K10" s="2188">
        <f t="shared" si="6"/>
        <v>49</v>
      </c>
      <c r="L10" s="2188">
        <f t="shared" si="6"/>
        <v>71</v>
      </c>
      <c r="N10" s="322" t="s">
        <v>975</v>
      </c>
      <c r="O10" s="1250">
        <f t="shared" ref="O10:R10" si="7">O9/10+1</f>
        <v>5</v>
      </c>
      <c r="P10" s="1250">
        <f t="shared" si="7"/>
        <v>14.33333333</v>
      </c>
      <c r="Q10" s="1250">
        <f t="shared" si="7"/>
        <v>47.66666667</v>
      </c>
      <c r="R10" s="1250">
        <f t="shared" si="7"/>
        <v>70.33333333</v>
      </c>
    </row>
    <row r="11">
      <c r="B11" s="2167" t="s">
        <v>961</v>
      </c>
      <c r="C11" s="2167">
        <v>400.0</v>
      </c>
      <c r="D11" s="2167">
        <v>20.0</v>
      </c>
      <c r="E11" s="2167">
        <v>15.0</v>
      </c>
      <c r="F11" s="2167">
        <v>3.0</v>
      </c>
      <c r="G11" s="3"/>
      <c r="H11" s="3"/>
      <c r="I11" s="3"/>
      <c r="J11" s="3"/>
      <c r="K11" s="3"/>
      <c r="L11" s="3"/>
    </row>
    <row r="12">
      <c r="B12" s="2167" t="s">
        <v>966</v>
      </c>
      <c r="C12" s="2167">
        <v>450.0</v>
      </c>
      <c r="D12" s="2167">
        <v>25.0</v>
      </c>
      <c r="E12" s="2167">
        <v>20.0</v>
      </c>
      <c r="F12" s="2167">
        <v>5.0</v>
      </c>
      <c r="G12" s="3"/>
      <c r="H12" s="2192" t="s">
        <v>79</v>
      </c>
      <c r="I12" s="2192" t="s">
        <v>964</v>
      </c>
      <c r="J12" s="2193" t="s">
        <v>2271</v>
      </c>
      <c r="K12" s="3"/>
      <c r="L12" s="3"/>
    </row>
    <row r="13">
      <c r="B13" s="2194" t="s">
        <v>2272</v>
      </c>
      <c r="C13" s="2195">
        <f t="shared" ref="C13:F13" si="8">SUM(C6:C12)</f>
        <v>1950</v>
      </c>
      <c r="D13" s="2195">
        <f t="shared" si="8"/>
        <v>75</v>
      </c>
      <c r="E13" s="2195">
        <f t="shared" si="8"/>
        <v>50</v>
      </c>
      <c r="F13" s="2195">
        <f t="shared" si="8"/>
        <v>8</v>
      </c>
      <c r="H13" s="350" t="s">
        <v>84</v>
      </c>
      <c r="I13" s="350">
        <v>3.0</v>
      </c>
      <c r="J13" s="350">
        <v>1.0</v>
      </c>
      <c r="K13" s="3"/>
      <c r="L13" s="3"/>
    </row>
    <row r="14">
      <c r="B14" s="2193" t="s">
        <v>2273</v>
      </c>
      <c r="C14" s="307">
        <v>1500.0</v>
      </c>
      <c r="D14" s="350">
        <v>40.0</v>
      </c>
      <c r="E14" s="350">
        <v>30.0</v>
      </c>
      <c r="F14" s="350">
        <v>4.0</v>
      </c>
      <c r="H14" s="350" t="s">
        <v>88</v>
      </c>
      <c r="I14" s="350">
        <v>10.0</v>
      </c>
      <c r="J14" s="2185">
        <f>I14/I13</f>
        <v>3.333333333</v>
      </c>
      <c r="K14" s="3"/>
      <c r="L14" s="3"/>
      <c r="N14" s="2051" t="s">
        <v>2274</v>
      </c>
    </row>
    <row r="15">
      <c r="B15" s="3"/>
      <c r="C15" s="365" t="s">
        <v>2275</v>
      </c>
      <c r="D15" s="365" t="s">
        <v>2276</v>
      </c>
      <c r="E15" s="365" t="s">
        <v>2277</v>
      </c>
      <c r="F15" s="365" t="s">
        <v>2278</v>
      </c>
      <c r="G15" s="3"/>
      <c r="H15" s="350" t="s">
        <v>93</v>
      </c>
      <c r="I15" s="350">
        <v>35.0</v>
      </c>
      <c r="J15" s="2185">
        <f>I15/I13</f>
        <v>11.66666667</v>
      </c>
      <c r="K15" s="3"/>
      <c r="L15" s="3"/>
      <c r="N15" s="2176" t="s">
        <v>969</v>
      </c>
      <c r="O15" s="2177" t="s">
        <v>84</v>
      </c>
      <c r="P15" s="2178" t="s">
        <v>88</v>
      </c>
      <c r="Q15" s="2179" t="s">
        <v>93</v>
      </c>
      <c r="R15" s="2180" t="s">
        <v>931</v>
      </c>
    </row>
    <row r="16">
      <c r="B16" s="3"/>
      <c r="G16" s="3"/>
      <c r="H16" s="350" t="s">
        <v>931</v>
      </c>
      <c r="I16" s="350">
        <v>52.0</v>
      </c>
      <c r="J16" s="2185">
        <f>I16/I13</f>
        <v>17.33333333</v>
      </c>
      <c r="K16" s="3"/>
      <c r="L16" s="3"/>
      <c r="N16" s="350" t="s">
        <v>970</v>
      </c>
      <c r="O16" s="350">
        <v>10.0</v>
      </c>
      <c r="P16" s="350">
        <v>10.0</v>
      </c>
      <c r="Q16" s="350">
        <v>10.0</v>
      </c>
      <c r="R16" s="350">
        <v>10.0</v>
      </c>
    </row>
    <row r="17">
      <c r="B17" s="3"/>
      <c r="C17" s="3"/>
      <c r="D17" s="3"/>
      <c r="E17" s="3"/>
      <c r="F17" s="3"/>
      <c r="G17" s="3"/>
      <c r="H17" s="350" t="s">
        <v>987</v>
      </c>
      <c r="I17" s="350">
        <v>100.0</v>
      </c>
      <c r="J17" s="2196"/>
      <c r="K17" s="3"/>
      <c r="L17" s="3"/>
      <c r="N17" s="350" t="s">
        <v>971</v>
      </c>
      <c r="O17" s="307">
        <v>20.0</v>
      </c>
      <c r="P17" s="307">
        <v>20.0</v>
      </c>
      <c r="Q17" s="307">
        <v>20.0</v>
      </c>
      <c r="R17" s="307">
        <v>20.0</v>
      </c>
    </row>
    <row r="18">
      <c r="C18" s="112" t="s">
        <v>79</v>
      </c>
      <c r="D18" s="2197" t="s">
        <v>928</v>
      </c>
      <c r="G18" s="3"/>
      <c r="K18" s="3"/>
      <c r="L18" s="3"/>
      <c r="N18" s="350" t="s">
        <v>972</v>
      </c>
      <c r="O18" s="307">
        <v>30.0</v>
      </c>
      <c r="P18" s="307">
        <v>30.0</v>
      </c>
      <c r="Q18" s="307">
        <v>30.0</v>
      </c>
      <c r="R18" s="307">
        <v>30.0</v>
      </c>
    </row>
    <row r="19">
      <c r="C19" s="112" t="s">
        <v>84</v>
      </c>
      <c r="D19" s="2198">
        <v>161710.0</v>
      </c>
      <c r="G19" s="3"/>
      <c r="K19" s="3"/>
      <c r="L19" s="3"/>
      <c r="N19" s="350" t="s">
        <v>973</v>
      </c>
      <c r="O19" s="307">
        <v>40.0</v>
      </c>
      <c r="P19" s="307">
        <v>40.0</v>
      </c>
      <c r="Q19" s="307">
        <v>40.0</v>
      </c>
      <c r="R19" s="307">
        <v>40.0</v>
      </c>
    </row>
    <row r="20">
      <c r="C20" s="112" t="s">
        <v>88</v>
      </c>
      <c r="D20" s="2198">
        <v>89839.0</v>
      </c>
      <c r="G20" s="3"/>
      <c r="K20" s="3"/>
      <c r="L20" s="3"/>
      <c r="N20" s="2190" t="s">
        <v>974</v>
      </c>
      <c r="O20" s="1250">
        <f t="shared" ref="O20:R20" si="9">sum(O16:O19)</f>
        <v>100</v>
      </c>
      <c r="P20" s="1250">
        <f t="shared" si="9"/>
        <v>100</v>
      </c>
      <c r="Q20" s="1250">
        <f t="shared" si="9"/>
        <v>100</v>
      </c>
      <c r="R20" s="1250">
        <f t="shared" si="9"/>
        <v>100</v>
      </c>
    </row>
    <row r="21">
      <c r="C21" s="112" t="s">
        <v>93</v>
      </c>
      <c r="D21" s="2198">
        <v>62887.0</v>
      </c>
      <c r="G21" s="3"/>
      <c r="K21" s="3"/>
      <c r="L21" s="3"/>
      <c r="N21" s="322" t="s">
        <v>975</v>
      </c>
      <c r="O21" s="1250">
        <f t="shared" ref="O21:R21" si="10">O20/10+1</f>
        <v>11</v>
      </c>
      <c r="P21" s="1250">
        <f t="shared" si="10"/>
        <v>11</v>
      </c>
      <c r="Q21" s="1250">
        <f t="shared" si="10"/>
        <v>11</v>
      </c>
      <c r="R21" s="1250">
        <f t="shared" si="10"/>
        <v>11</v>
      </c>
    </row>
    <row r="22">
      <c r="C22" s="112" t="s">
        <v>931</v>
      </c>
      <c r="D22" s="2198">
        <v>51924.0</v>
      </c>
      <c r="G22" s="3"/>
      <c r="K22" s="3"/>
      <c r="L22" s="3"/>
    </row>
    <row r="23">
      <c r="B23" s="3"/>
      <c r="C23" s="3"/>
      <c r="D23" s="3"/>
      <c r="E23" s="3"/>
      <c r="F23" s="3"/>
      <c r="G23" s="3"/>
      <c r="K23" s="3"/>
      <c r="L23" s="3"/>
    </row>
    <row r="24">
      <c r="B24" s="3"/>
      <c r="C24" s="3"/>
      <c r="D24" s="3"/>
      <c r="E24" s="3"/>
      <c r="F24" s="3"/>
      <c r="G24" s="3"/>
      <c r="H24" s="3"/>
      <c r="I24" s="3"/>
      <c r="J24" s="3"/>
      <c r="K24" s="3"/>
      <c r="L24" s="3"/>
    </row>
    <row r="25">
      <c r="B25" s="374" t="s">
        <v>2279</v>
      </c>
      <c r="C25" s="3"/>
      <c r="D25" s="3"/>
      <c r="E25" s="3"/>
      <c r="F25" s="3"/>
      <c r="G25" s="3"/>
      <c r="H25" s="3"/>
      <c r="I25" s="3"/>
      <c r="J25" s="3"/>
      <c r="K25" s="3"/>
      <c r="L25" s="3"/>
    </row>
    <row r="26">
      <c r="B26" s="1982" t="s">
        <v>200</v>
      </c>
      <c r="C26" s="2192" t="s">
        <v>2280</v>
      </c>
      <c r="D26" s="2192" t="s">
        <v>2281</v>
      </c>
      <c r="E26" s="2192" t="s">
        <v>2282</v>
      </c>
      <c r="F26" s="2192" t="s">
        <v>2283</v>
      </c>
      <c r="G26" s="2192" t="s">
        <v>2284</v>
      </c>
      <c r="H26" s="2192" t="s">
        <v>2285</v>
      </c>
      <c r="I26" s="2192" t="s">
        <v>2286</v>
      </c>
      <c r="J26" s="2192" t="s">
        <v>2287</v>
      </c>
      <c r="K26" s="3"/>
      <c r="L26" s="3"/>
    </row>
    <row r="27">
      <c r="B27" s="2199" t="s">
        <v>2288</v>
      </c>
      <c r="C27" s="350">
        <v>5.0</v>
      </c>
      <c r="D27" s="350">
        <v>5.0</v>
      </c>
      <c r="E27" s="350">
        <v>5.0</v>
      </c>
      <c r="F27" s="350">
        <v>5.0</v>
      </c>
      <c r="G27" s="350">
        <v>10.0</v>
      </c>
      <c r="H27" s="350">
        <v>10.0</v>
      </c>
      <c r="I27" s="350">
        <v>15.0</v>
      </c>
      <c r="J27" s="350">
        <v>20.0</v>
      </c>
      <c r="K27" s="3"/>
      <c r="L27" s="3"/>
    </row>
    <row r="28">
      <c r="B28" s="2199" t="s">
        <v>2289</v>
      </c>
      <c r="C28" s="350">
        <v>1.0</v>
      </c>
      <c r="D28" s="350">
        <v>1.0</v>
      </c>
      <c r="E28" s="350">
        <v>1.0</v>
      </c>
      <c r="F28" s="350">
        <v>1.0</v>
      </c>
      <c r="G28" s="350">
        <v>1.0</v>
      </c>
      <c r="H28" s="350">
        <v>1.0</v>
      </c>
      <c r="I28" s="350">
        <v>1.0</v>
      </c>
      <c r="J28" s="350">
        <v>1.0</v>
      </c>
      <c r="K28" s="3"/>
      <c r="L28" s="3"/>
    </row>
    <row r="29">
      <c r="B29" s="2199" t="s">
        <v>2290</v>
      </c>
      <c r="C29" s="350">
        <v>2.0</v>
      </c>
      <c r="D29" s="350">
        <v>3.0</v>
      </c>
      <c r="E29" s="350">
        <v>4.0</v>
      </c>
      <c r="F29" s="350">
        <v>5.0</v>
      </c>
      <c r="G29" s="350">
        <v>12.0</v>
      </c>
      <c r="H29" s="350">
        <v>15.0</v>
      </c>
      <c r="I29" s="350">
        <v>28.0</v>
      </c>
      <c r="J29" s="350">
        <v>50.0</v>
      </c>
      <c r="K29" s="3"/>
      <c r="L29" s="3"/>
    </row>
    <row r="30">
      <c r="B30" s="2199" t="s">
        <v>2291</v>
      </c>
      <c r="C30" s="350">
        <f t="shared" ref="C30:J30" si="11">100/C29</f>
        <v>50</v>
      </c>
      <c r="D30" s="350">
        <f t="shared" si="11"/>
        <v>33.33333333</v>
      </c>
      <c r="E30" s="350">
        <f t="shared" si="11"/>
        <v>25</v>
      </c>
      <c r="F30" s="350">
        <f t="shared" si="11"/>
        <v>20</v>
      </c>
      <c r="G30" s="350">
        <f t="shared" si="11"/>
        <v>8.333333333</v>
      </c>
      <c r="H30" s="350">
        <f t="shared" si="11"/>
        <v>6.666666667</v>
      </c>
      <c r="I30" s="350">
        <f t="shared" si="11"/>
        <v>3.571428571</v>
      </c>
      <c r="J30" s="350">
        <f t="shared" si="11"/>
        <v>2</v>
      </c>
      <c r="K30" s="3"/>
      <c r="L30" s="3"/>
    </row>
    <row r="31">
      <c r="B31" s="2199" t="s">
        <v>2292</v>
      </c>
      <c r="C31" s="350">
        <f t="shared" ref="C31:J31" si="12">C30*C27</f>
        <v>250</v>
      </c>
      <c r="D31" s="350">
        <f t="shared" si="12"/>
        <v>166.6666667</v>
      </c>
      <c r="E31" s="350">
        <f t="shared" si="12"/>
        <v>125</v>
      </c>
      <c r="F31" s="350">
        <f t="shared" si="12"/>
        <v>100</v>
      </c>
      <c r="G31" s="350">
        <f t="shared" si="12"/>
        <v>83.33333333</v>
      </c>
      <c r="H31" s="350">
        <f t="shared" si="12"/>
        <v>66.66666667</v>
      </c>
      <c r="I31" s="350">
        <f t="shared" si="12"/>
        <v>53.57142857</v>
      </c>
      <c r="J31" s="350">
        <f t="shared" si="12"/>
        <v>40</v>
      </c>
      <c r="K31" s="3"/>
      <c r="L31" s="3"/>
    </row>
    <row r="32">
      <c r="B32" s="3"/>
      <c r="C32" s="3"/>
      <c r="D32" s="3"/>
      <c r="E32" s="3"/>
      <c r="F32" s="3"/>
      <c r="G32" s="3"/>
      <c r="H32" s="3"/>
      <c r="I32" s="3"/>
      <c r="J32" s="3"/>
      <c r="K32" s="3"/>
      <c r="L32" s="3"/>
    </row>
    <row r="33">
      <c r="B33" s="3"/>
      <c r="C33" s="3"/>
      <c r="D33" s="3"/>
      <c r="E33" s="3"/>
      <c r="F33" s="3"/>
      <c r="G33" s="3"/>
      <c r="H33" s="3"/>
      <c r="I33" s="3"/>
      <c r="J33" s="3"/>
      <c r="K33" s="3"/>
      <c r="L33" s="3"/>
    </row>
    <row r="34">
      <c r="B34" s="3"/>
      <c r="C34" s="3"/>
      <c r="D34" s="3"/>
      <c r="E34" s="3"/>
      <c r="F34" s="3"/>
      <c r="G34" s="3"/>
      <c r="H34" s="3"/>
      <c r="I34" s="3"/>
      <c r="J34" s="3"/>
      <c r="K34" s="3"/>
      <c r="L34" s="3"/>
    </row>
    <row r="35">
      <c r="B35" s="3"/>
      <c r="C35" s="3"/>
      <c r="D35" s="3"/>
      <c r="E35" s="3"/>
      <c r="F35" s="3"/>
      <c r="G35" s="3"/>
      <c r="H35" s="3"/>
      <c r="I35" s="3"/>
      <c r="J35" s="3"/>
      <c r="K35" s="3"/>
      <c r="L35" s="3"/>
    </row>
    <row r="36">
      <c r="B36" s="3"/>
      <c r="C36" s="3"/>
      <c r="D36" s="3"/>
      <c r="E36" s="3"/>
      <c r="F36" s="3"/>
      <c r="G36" s="3"/>
      <c r="H36" s="3"/>
      <c r="I36" s="3"/>
      <c r="J36" s="3"/>
      <c r="K36" s="3"/>
      <c r="L36" s="3"/>
    </row>
    <row r="37">
      <c r="B37" s="3"/>
      <c r="C37" s="3"/>
      <c r="D37" s="3"/>
      <c r="E37" s="3"/>
      <c r="F37" s="3"/>
      <c r="G37" s="3"/>
      <c r="H37" s="3"/>
      <c r="I37" s="3"/>
      <c r="J37" s="3"/>
      <c r="K37" s="3"/>
      <c r="L37" s="3"/>
    </row>
    <row r="38">
      <c r="B38" s="3"/>
      <c r="C38" s="3"/>
      <c r="D38" s="3"/>
      <c r="E38" s="3"/>
      <c r="F38" s="3"/>
      <c r="G38" s="3"/>
      <c r="H38" s="3"/>
      <c r="I38" s="3"/>
      <c r="J38" s="3"/>
      <c r="K38" s="3"/>
      <c r="L38" s="3"/>
    </row>
  </sheetData>
  <mergeCells count="5">
    <mergeCell ref="H3:L3"/>
    <mergeCell ref="M3:M10"/>
    <mergeCell ref="N3:R3"/>
    <mergeCell ref="C4:F4"/>
    <mergeCell ref="N14:R14"/>
  </mergeCells>
  <drawing r:id="rId2"/>
  <legacyDrawing r:id="rId3"/>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88"/>
  </cols>
  <sheetData>
    <row r="1">
      <c r="A1" s="3"/>
      <c r="B1" s="2200" t="s">
        <v>2293</v>
      </c>
      <c r="C1" s="2201"/>
      <c r="D1" s="2201"/>
      <c r="E1" s="2201"/>
      <c r="F1" s="2201"/>
      <c r="G1" s="2201"/>
      <c r="H1" s="2201"/>
      <c r="I1" s="2201"/>
      <c r="J1" s="2201"/>
      <c r="K1" s="2201"/>
      <c r="L1" s="2201"/>
    </row>
    <row r="2">
      <c r="A2" s="3"/>
      <c r="B2" s="2202" t="s">
        <v>2294</v>
      </c>
      <c r="C2" s="2201"/>
      <c r="D2" s="2201"/>
      <c r="E2" s="2201"/>
      <c r="F2" s="2201"/>
      <c r="G2" s="2201"/>
      <c r="H2" s="2201"/>
      <c r="I2" s="2201"/>
      <c r="J2" s="2201"/>
      <c r="K2" s="2201"/>
      <c r="L2" s="2201"/>
    </row>
    <row r="3">
      <c r="A3" s="3"/>
      <c r="B3" s="2202" t="s">
        <v>2295</v>
      </c>
      <c r="C3" s="2201"/>
      <c r="D3" s="2201"/>
      <c r="E3" s="2201"/>
      <c r="F3" s="2201"/>
      <c r="G3" s="2201"/>
      <c r="H3" s="2201"/>
      <c r="I3" s="2201"/>
      <c r="J3" s="2201"/>
      <c r="K3" s="2201"/>
      <c r="L3" s="2201"/>
    </row>
    <row r="4">
      <c r="A4" s="3"/>
      <c r="B4" s="2201"/>
      <c r="C4" s="2201"/>
      <c r="D4" s="2201"/>
      <c r="E4" s="2201"/>
      <c r="F4" s="2201"/>
      <c r="G4" s="2201"/>
      <c r="H4" s="2201"/>
      <c r="I4" s="2201"/>
      <c r="J4" s="2201"/>
      <c r="K4" s="2201"/>
      <c r="L4" s="2201"/>
    </row>
    <row r="5">
      <c r="A5" s="3"/>
      <c r="B5" s="2202" t="s">
        <v>2296</v>
      </c>
      <c r="C5" s="3"/>
      <c r="D5" s="2201"/>
      <c r="E5" s="2201"/>
      <c r="F5" s="2201"/>
      <c r="G5" s="2201"/>
      <c r="H5" s="2201"/>
      <c r="I5" s="2201"/>
      <c r="J5" s="2201"/>
      <c r="K5" s="2201"/>
      <c r="L5" s="2201"/>
    </row>
    <row r="6">
      <c r="A6" s="3"/>
      <c r="B6" s="2201"/>
      <c r="C6" s="2201"/>
      <c r="D6" s="2201"/>
      <c r="E6" s="2203" t="s">
        <v>2297</v>
      </c>
      <c r="F6" s="3"/>
      <c r="G6" s="2201"/>
      <c r="H6" s="2201"/>
      <c r="I6" s="2203" t="s">
        <v>2297</v>
      </c>
      <c r="J6" s="3"/>
      <c r="K6" s="2201"/>
      <c r="L6" s="2201"/>
    </row>
    <row r="7">
      <c r="A7" s="3"/>
      <c r="B7" s="2201"/>
      <c r="C7" s="2201"/>
      <c r="D7" s="2204" t="s">
        <v>2298</v>
      </c>
      <c r="F7" s="2201"/>
      <c r="G7" s="2201"/>
      <c r="H7" s="2204" t="s">
        <v>2299</v>
      </c>
      <c r="J7" s="2201"/>
      <c r="K7" s="2201"/>
      <c r="L7" s="2201"/>
    </row>
    <row r="8">
      <c r="A8" s="3"/>
      <c r="B8" s="2205" t="s">
        <v>2300</v>
      </c>
      <c r="C8" s="2201"/>
      <c r="D8" s="2201"/>
      <c r="E8" s="2201"/>
      <c r="F8" s="2201"/>
      <c r="G8" s="2201"/>
      <c r="H8" s="2201"/>
      <c r="I8" s="2201"/>
      <c r="J8" s="2201"/>
      <c r="K8" s="2201"/>
      <c r="L8" s="2201"/>
    </row>
    <row r="9">
      <c r="A9" s="3"/>
      <c r="B9" s="3"/>
      <c r="C9" s="2206" t="s">
        <v>2301</v>
      </c>
      <c r="D9" s="2201"/>
      <c r="E9" s="2201"/>
      <c r="F9" s="2201"/>
      <c r="G9" s="2201"/>
      <c r="H9" s="2201"/>
      <c r="I9" s="2201"/>
      <c r="J9" s="2201"/>
      <c r="K9" s="2201"/>
      <c r="L9" s="2201"/>
    </row>
    <row r="10">
      <c r="A10" s="3"/>
      <c r="B10" s="2207" t="s">
        <v>173</v>
      </c>
      <c r="C10" s="2208" t="s">
        <v>2302</v>
      </c>
      <c r="D10" s="2209"/>
      <c r="E10" s="2210"/>
      <c r="F10" s="2211" t="s">
        <v>2303</v>
      </c>
      <c r="G10" s="2211" t="s">
        <v>2304</v>
      </c>
      <c r="H10" s="2211" t="s">
        <v>2305</v>
      </c>
      <c r="I10" s="2212" t="s">
        <v>3</v>
      </c>
      <c r="J10" s="2209"/>
      <c r="K10" s="2209"/>
      <c r="L10" s="2210"/>
    </row>
    <row r="11">
      <c r="A11" s="3"/>
      <c r="B11" s="2213" t="s">
        <v>2306</v>
      </c>
      <c r="C11" s="2214" t="s">
        <v>2307</v>
      </c>
      <c r="D11" s="63"/>
      <c r="E11" s="63"/>
      <c r="F11" s="2215">
        <v>30.0</v>
      </c>
      <c r="G11" s="2216">
        <v>110.0</v>
      </c>
      <c r="H11" s="2215">
        <f t="shared" ref="H11:H15" si="1">F11/G11</f>
        <v>0.2727272727</v>
      </c>
      <c r="I11" s="857" t="s">
        <v>2308</v>
      </c>
      <c r="J11" s="2217"/>
      <c r="K11" s="2217"/>
      <c r="L11" s="2218"/>
    </row>
    <row r="12">
      <c r="A12" s="3"/>
      <c r="B12" s="851"/>
      <c r="C12" s="2214" t="s">
        <v>2309</v>
      </c>
      <c r="D12" s="63"/>
      <c r="E12" s="63"/>
      <c r="F12" s="2215">
        <v>30.0</v>
      </c>
      <c r="G12" s="2219">
        <v>3.0</v>
      </c>
      <c r="H12" s="2220">
        <f t="shared" si="1"/>
        <v>10</v>
      </c>
      <c r="I12" s="857" t="s">
        <v>736</v>
      </c>
      <c r="J12" s="2217"/>
      <c r="K12" s="2217"/>
      <c r="L12" s="2218"/>
    </row>
    <row r="13">
      <c r="A13" s="3"/>
      <c r="B13" s="851"/>
      <c r="C13" s="2214" t="s">
        <v>2310</v>
      </c>
      <c r="D13" s="63"/>
      <c r="E13" s="63"/>
      <c r="F13" s="2215">
        <v>30.0</v>
      </c>
      <c r="G13" s="2219">
        <v>2.0</v>
      </c>
      <c r="H13" s="2220">
        <f t="shared" si="1"/>
        <v>15</v>
      </c>
      <c r="I13" s="857" t="s">
        <v>736</v>
      </c>
      <c r="J13" s="2217"/>
      <c r="K13" s="2217"/>
      <c r="L13" s="2218"/>
    </row>
    <row r="14">
      <c r="A14" s="3"/>
      <c r="B14" s="851"/>
      <c r="C14" s="2214" t="s">
        <v>2311</v>
      </c>
      <c r="D14" s="63"/>
      <c r="E14" s="63"/>
      <c r="F14" s="2215">
        <v>30.0</v>
      </c>
      <c r="G14" s="2219">
        <v>1.0</v>
      </c>
      <c r="H14" s="2220">
        <f t="shared" si="1"/>
        <v>30</v>
      </c>
      <c r="I14" s="857" t="s">
        <v>736</v>
      </c>
      <c r="J14" s="2217"/>
      <c r="K14" s="2217"/>
      <c r="L14" s="2218"/>
    </row>
    <row r="15">
      <c r="A15" s="3"/>
      <c r="B15" s="851"/>
      <c r="C15" s="2214" t="s">
        <v>171</v>
      </c>
      <c r="D15" s="63"/>
      <c r="E15" s="63"/>
      <c r="F15" s="2215">
        <v>30.0</v>
      </c>
      <c r="G15" s="2221">
        <v>5760.0</v>
      </c>
      <c r="H15" s="2220">
        <f t="shared" si="1"/>
        <v>0.005208333333</v>
      </c>
      <c r="I15" s="857" t="s">
        <v>2312</v>
      </c>
      <c r="J15" s="2217"/>
      <c r="K15" s="2217"/>
      <c r="L15" s="2218"/>
    </row>
    <row r="16">
      <c r="A16" s="3"/>
      <c r="B16" s="3"/>
      <c r="C16" s="3"/>
      <c r="D16" s="3"/>
      <c r="E16" s="3"/>
      <c r="F16" s="3"/>
      <c r="G16" s="3"/>
      <c r="H16" s="3"/>
      <c r="I16" s="3"/>
      <c r="J16" s="3"/>
      <c r="K16" s="3"/>
      <c r="L16" s="3"/>
    </row>
    <row r="17">
      <c r="A17" s="3"/>
      <c r="B17" s="3"/>
      <c r="C17" s="3"/>
      <c r="D17" s="3"/>
      <c r="E17" s="2222" t="s">
        <v>2313</v>
      </c>
      <c r="F17" s="2223"/>
      <c r="G17" s="2223"/>
      <c r="H17" s="2224"/>
      <c r="I17" s="3"/>
      <c r="J17" s="3"/>
      <c r="K17" s="3"/>
      <c r="L17" s="3"/>
    </row>
    <row r="18">
      <c r="A18" s="3"/>
      <c r="B18" s="3"/>
      <c r="C18" s="3"/>
      <c r="D18" s="3"/>
      <c r="E18" s="2225" t="s">
        <v>2314</v>
      </c>
      <c r="F18" s="3"/>
      <c r="G18" s="3"/>
      <c r="H18" s="2226">
        <v>30.0</v>
      </c>
      <c r="I18" s="3"/>
      <c r="J18" s="3"/>
      <c r="K18" s="3"/>
      <c r="L18" s="3"/>
    </row>
    <row r="19">
      <c r="A19" s="3"/>
      <c r="B19" s="3"/>
      <c r="C19" s="3"/>
      <c r="D19" s="3"/>
      <c r="E19" s="2225" t="s">
        <v>2315</v>
      </c>
      <c r="F19" s="3"/>
      <c r="G19" s="3"/>
      <c r="H19" s="776" t="s">
        <v>2316</v>
      </c>
      <c r="I19" s="3"/>
      <c r="J19" s="3"/>
      <c r="K19" s="3"/>
      <c r="L19" s="3"/>
    </row>
    <row r="20">
      <c r="A20" s="3"/>
      <c r="B20" s="3"/>
      <c r="C20" s="3"/>
      <c r="D20" s="3"/>
      <c r="E20" s="2225" t="s">
        <v>2317</v>
      </c>
      <c r="F20" s="3"/>
      <c r="G20" s="3"/>
      <c r="H20" s="2227">
        <v>113.4333333</v>
      </c>
      <c r="I20" s="3"/>
      <c r="J20" s="3"/>
      <c r="K20" s="3"/>
      <c r="L20" s="3"/>
    </row>
    <row r="21">
      <c r="A21" s="3"/>
      <c r="B21" s="3"/>
      <c r="C21" s="3"/>
      <c r="D21" s="3"/>
      <c r="E21" s="2225" t="s">
        <v>2318</v>
      </c>
      <c r="F21" s="3"/>
      <c r="G21" s="3"/>
      <c r="H21" s="2227">
        <v>3.781111111</v>
      </c>
      <c r="I21" s="3"/>
      <c r="J21" s="3"/>
      <c r="K21" s="3"/>
      <c r="L21" s="3"/>
    </row>
    <row r="22">
      <c r="A22" s="3"/>
      <c r="B22" s="3"/>
      <c r="C22" s="3"/>
      <c r="D22" s="3"/>
      <c r="E22" s="2228" t="s">
        <v>2319</v>
      </c>
      <c r="F22" s="1452"/>
      <c r="G22" s="1452"/>
      <c r="H22" s="2229">
        <v>7.56</v>
      </c>
      <c r="I22" s="3"/>
      <c r="J22" s="3"/>
      <c r="K22" s="3"/>
      <c r="L22" s="3"/>
    </row>
    <row r="25">
      <c r="C25" s="446" t="s">
        <v>2320</v>
      </c>
    </row>
    <row r="26">
      <c r="C26" s="2230" t="s">
        <v>2321</v>
      </c>
      <c r="D26" s="64"/>
      <c r="E26" s="2231" t="s">
        <v>2322</v>
      </c>
      <c r="F26" s="64"/>
      <c r="G26" s="2231" t="s">
        <v>2323</v>
      </c>
      <c r="H26" s="64"/>
      <c r="I26" s="2232" t="s">
        <v>2324</v>
      </c>
      <c r="J26" s="64"/>
    </row>
    <row r="27">
      <c r="C27" s="2233" t="s">
        <v>180</v>
      </c>
      <c r="D27" s="442"/>
      <c r="E27" s="2234">
        <v>2.0</v>
      </c>
      <c r="F27" s="442"/>
      <c r="G27" s="2235">
        <v>1.0</v>
      </c>
      <c r="H27" s="442"/>
      <c r="I27" s="500">
        <f t="shared" ref="I27:I66" si="2">(E27/$E$44)*G27</f>
        <v>200</v>
      </c>
      <c r="J27" s="64"/>
    </row>
    <row r="28">
      <c r="C28" s="2233" t="s">
        <v>2325</v>
      </c>
      <c r="D28" s="442"/>
      <c r="E28" s="2234">
        <v>300.0</v>
      </c>
      <c r="F28" s="442"/>
      <c r="G28" s="2236">
        <v>150.0</v>
      </c>
      <c r="H28" s="442"/>
      <c r="I28" s="500">
        <f t="shared" si="2"/>
        <v>4500000</v>
      </c>
      <c r="J28" s="64"/>
    </row>
    <row r="29">
      <c r="C29" s="2233" t="s">
        <v>2326</v>
      </c>
      <c r="D29" s="442"/>
      <c r="E29" s="2234">
        <v>300.0</v>
      </c>
      <c r="F29" s="442"/>
      <c r="G29" s="2236">
        <v>150.0</v>
      </c>
      <c r="H29" s="442"/>
      <c r="I29" s="500">
        <f t="shared" si="2"/>
        <v>4500000</v>
      </c>
      <c r="J29" s="64"/>
    </row>
    <row r="30">
      <c r="C30" s="2233" t="s">
        <v>2327</v>
      </c>
      <c r="D30" s="442"/>
      <c r="E30" s="2234">
        <v>300.0</v>
      </c>
      <c r="F30" s="442"/>
      <c r="G30" s="2236">
        <v>150.0</v>
      </c>
      <c r="H30" s="442"/>
      <c r="I30" s="500">
        <f t="shared" si="2"/>
        <v>4500000</v>
      </c>
      <c r="J30" s="64"/>
    </row>
    <row r="31">
      <c r="C31" s="2233" t="s">
        <v>2328</v>
      </c>
      <c r="D31" s="442"/>
      <c r="E31" s="2234">
        <v>300.0</v>
      </c>
      <c r="F31" s="442"/>
      <c r="G31" s="2236">
        <v>150.0</v>
      </c>
      <c r="H31" s="442"/>
      <c r="I31" s="500">
        <f t="shared" si="2"/>
        <v>4500000</v>
      </c>
      <c r="J31" s="64"/>
    </row>
    <row r="32">
      <c r="C32" s="2233" t="s">
        <v>2329</v>
      </c>
      <c r="D32" s="442"/>
      <c r="E32" s="2234">
        <v>30.0</v>
      </c>
      <c r="F32" s="442"/>
      <c r="G32" s="2236">
        <v>15.0</v>
      </c>
      <c r="H32" s="442"/>
      <c r="I32" s="500">
        <f t="shared" si="2"/>
        <v>45000</v>
      </c>
      <c r="J32" s="64"/>
    </row>
    <row r="33">
      <c r="C33" s="2233" t="s">
        <v>2330</v>
      </c>
      <c r="D33" s="442"/>
      <c r="E33" s="2234">
        <v>30.0</v>
      </c>
      <c r="F33" s="442"/>
      <c r="G33" s="2236">
        <v>15.0</v>
      </c>
      <c r="H33" s="442"/>
      <c r="I33" s="500">
        <f t="shared" si="2"/>
        <v>45000</v>
      </c>
      <c r="J33" s="64"/>
    </row>
    <row r="34">
      <c r="C34" s="2233" t="s">
        <v>2331</v>
      </c>
      <c r="D34" s="442"/>
      <c r="E34" s="2234">
        <v>30.0</v>
      </c>
      <c r="F34" s="442"/>
      <c r="G34" s="2236">
        <v>15.0</v>
      </c>
      <c r="H34" s="442"/>
      <c r="I34" s="500">
        <f t="shared" si="2"/>
        <v>45000</v>
      </c>
      <c r="J34" s="64"/>
    </row>
    <row r="35">
      <c r="C35" s="2233" t="s">
        <v>2332</v>
      </c>
      <c r="D35" s="442"/>
      <c r="E35" s="2234">
        <v>30.0</v>
      </c>
      <c r="F35" s="442"/>
      <c r="G35" s="2236">
        <v>15.0</v>
      </c>
      <c r="H35" s="442"/>
      <c r="I35" s="500">
        <f t="shared" si="2"/>
        <v>45000</v>
      </c>
      <c r="J35" s="64"/>
    </row>
    <row r="36">
      <c r="C36" s="2233" t="s">
        <v>2333</v>
      </c>
      <c r="D36" s="442"/>
      <c r="E36" s="2234">
        <v>30.0</v>
      </c>
      <c r="F36" s="442"/>
      <c r="G36" s="2236">
        <v>15.0</v>
      </c>
      <c r="H36" s="442"/>
      <c r="I36" s="500">
        <f t="shared" si="2"/>
        <v>45000</v>
      </c>
      <c r="J36" s="64"/>
    </row>
    <row r="37">
      <c r="C37" s="2233" t="s">
        <v>2334</v>
      </c>
      <c r="D37" s="442"/>
      <c r="E37" s="2234">
        <v>30.0</v>
      </c>
      <c r="F37" s="442"/>
      <c r="G37" s="2236">
        <v>15.0</v>
      </c>
      <c r="H37" s="442"/>
      <c r="I37" s="500">
        <f t="shared" si="2"/>
        <v>45000</v>
      </c>
      <c r="J37" s="64"/>
    </row>
    <row r="38">
      <c r="C38" s="2233" t="s">
        <v>2335</v>
      </c>
      <c r="D38" s="442"/>
      <c r="E38" s="2234">
        <v>30.0</v>
      </c>
      <c r="F38" s="442"/>
      <c r="G38" s="2236">
        <v>15.0</v>
      </c>
      <c r="H38" s="442"/>
      <c r="I38" s="500">
        <f t="shared" si="2"/>
        <v>45000</v>
      </c>
      <c r="J38" s="64"/>
    </row>
    <row r="39">
      <c r="C39" s="2233" t="s">
        <v>2336</v>
      </c>
      <c r="D39" s="442"/>
      <c r="E39" s="2234">
        <v>30.0</v>
      </c>
      <c r="F39" s="442"/>
      <c r="G39" s="2236">
        <v>15.0</v>
      </c>
      <c r="H39" s="442"/>
      <c r="I39" s="500">
        <f t="shared" si="2"/>
        <v>45000</v>
      </c>
      <c r="J39" s="64"/>
    </row>
    <row r="40">
      <c r="C40" s="2233" t="s">
        <v>2337</v>
      </c>
      <c r="D40" s="442"/>
      <c r="E40" s="2234">
        <v>30.0</v>
      </c>
      <c r="F40" s="442"/>
      <c r="G40" s="2236">
        <v>15.0</v>
      </c>
      <c r="H40" s="442"/>
      <c r="I40" s="500">
        <f t="shared" si="2"/>
        <v>45000</v>
      </c>
      <c r="J40" s="64"/>
    </row>
    <row r="41">
      <c r="C41" s="2233" t="s">
        <v>2338</v>
      </c>
      <c r="D41" s="442"/>
      <c r="E41" s="2234">
        <v>30.0</v>
      </c>
      <c r="F41" s="442"/>
      <c r="G41" s="2236">
        <v>15.0</v>
      </c>
      <c r="H41" s="442"/>
      <c r="I41" s="500">
        <f t="shared" si="2"/>
        <v>45000</v>
      </c>
      <c r="J41" s="64"/>
    </row>
    <row r="42">
      <c r="C42" s="2233" t="s">
        <v>2339</v>
      </c>
      <c r="D42" s="442"/>
      <c r="E42" s="2234">
        <v>30.0</v>
      </c>
      <c r="F42" s="442"/>
      <c r="G42" s="2236">
        <v>15.0</v>
      </c>
      <c r="H42" s="442"/>
      <c r="I42" s="500">
        <f t="shared" si="2"/>
        <v>45000</v>
      </c>
      <c r="J42" s="64"/>
    </row>
    <row r="43">
      <c r="C43" s="2233" t="s">
        <v>2340</v>
      </c>
      <c r="D43" s="442"/>
      <c r="E43" s="2234">
        <v>30.0</v>
      </c>
      <c r="F43" s="442"/>
      <c r="G43" s="2236">
        <v>15.0</v>
      </c>
      <c r="H43" s="442"/>
      <c r="I43" s="500">
        <f t="shared" si="2"/>
        <v>45000</v>
      </c>
      <c r="J43" s="64"/>
    </row>
    <row r="44">
      <c r="C44" s="2237" t="s">
        <v>171</v>
      </c>
      <c r="D44" s="442"/>
      <c r="E44" s="2234">
        <v>0.01</v>
      </c>
      <c r="F44" s="442"/>
      <c r="G44" s="2238">
        <v>0.0</v>
      </c>
      <c r="H44" s="442"/>
      <c r="I44" s="500">
        <f t="shared" si="2"/>
        <v>0</v>
      </c>
      <c r="J44" s="64"/>
    </row>
    <row r="45">
      <c r="C45" s="2233" t="s">
        <v>202</v>
      </c>
      <c r="D45" s="442"/>
      <c r="E45" s="2234">
        <v>7.56</v>
      </c>
      <c r="F45" s="442"/>
      <c r="G45" s="2236">
        <v>3.8</v>
      </c>
      <c r="H45" s="442"/>
      <c r="I45" s="500">
        <f t="shared" si="2"/>
        <v>2872.8</v>
      </c>
      <c r="J45" s="64"/>
    </row>
    <row r="46">
      <c r="C46" s="2237" t="s">
        <v>411</v>
      </c>
      <c r="D46" s="442"/>
      <c r="E46" s="2234">
        <v>0.27</v>
      </c>
      <c r="F46" s="442"/>
      <c r="G46" s="2239">
        <v>0.1</v>
      </c>
      <c r="H46" s="442"/>
      <c r="I46" s="500">
        <f t="shared" si="2"/>
        <v>2.7</v>
      </c>
      <c r="J46" s="64"/>
    </row>
    <row r="47">
      <c r="C47" s="2237" t="s">
        <v>184</v>
      </c>
      <c r="D47" s="442"/>
      <c r="E47" s="2234">
        <v>0.27</v>
      </c>
      <c r="F47" s="442"/>
      <c r="G47" s="2239">
        <v>0.1</v>
      </c>
      <c r="H47" s="442"/>
      <c r="I47" s="500">
        <f t="shared" si="2"/>
        <v>2.7</v>
      </c>
      <c r="J47" s="64"/>
    </row>
    <row r="48">
      <c r="C48" s="2237" t="s">
        <v>183</v>
      </c>
      <c r="D48" s="442"/>
      <c r="E48" s="2234">
        <v>0.27</v>
      </c>
      <c r="F48" s="442"/>
      <c r="G48" s="2239">
        <v>0.1</v>
      </c>
      <c r="H48" s="442"/>
      <c r="I48" s="500">
        <f t="shared" si="2"/>
        <v>2.7</v>
      </c>
      <c r="J48" s="64"/>
    </row>
    <row r="49">
      <c r="C49" s="2237" t="s">
        <v>410</v>
      </c>
      <c r="D49" s="442"/>
      <c r="E49" s="2234">
        <v>0.27</v>
      </c>
      <c r="F49" s="442"/>
      <c r="G49" s="2239">
        <v>0.1</v>
      </c>
      <c r="H49" s="442"/>
      <c r="I49" s="500">
        <f t="shared" si="2"/>
        <v>2.7</v>
      </c>
      <c r="J49" s="64"/>
    </row>
    <row r="50">
      <c r="C50" s="2237" t="s">
        <v>409</v>
      </c>
      <c r="D50" s="442"/>
      <c r="E50" s="2234">
        <v>0.27</v>
      </c>
      <c r="F50" s="442"/>
      <c r="G50" s="2239">
        <v>0.1</v>
      </c>
      <c r="H50" s="442"/>
      <c r="I50" s="500">
        <f t="shared" si="2"/>
        <v>2.7</v>
      </c>
      <c r="J50" s="64"/>
    </row>
    <row r="51">
      <c r="C51" s="2237" t="s">
        <v>2309</v>
      </c>
      <c r="D51" s="442"/>
      <c r="E51" s="2234">
        <v>10.0</v>
      </c>
      <c r="F51" s="442"/>
      <c r="G51" s="2239">
        <v>5.0</v>
      </c>
      <c r="H51" s="442"/>
      <c r="I51" s="500">
        <f t="shared" si="2"/>
        <v>5000</v>
      </c>
      <c r="J51" s="64"/>
    </row>
    <row r="52">
      <c r="C52" s="2237" t="s">
        <v>2310</v>
      </c>
      <c r="D52" s="442"/>
      <c r="E52" s="2234">
        <v>15.0</v>
      </c>
      <c r="F52" s="442"/>
      <c r="G52" s="2239">
        <v>7.5</v>
      </c>
      <c r="H52" s="442"/>
      <c r="I52" s="500">
        <f t="shared" si="2"/>
        <v>11250</v>
      </c>
      <c r="J52" s="64"/>
    </row>
    <row r="53">
      <c r="C53" s="2237" t="s">
        <v>2311</v>
      </c>
      <c r="D53" s="442"/>
      <c r="E53" s="2234">
        <v>30.0</v>
      </c>
      <c r="F53" s="442"/>
      <c r="G53" s="2239">
        <v>15.0</v>
      </c>
      <c r="H53" s="442"/>
      <c r="I53" s="500">
        <f t="shared" si="2"/>
        <v>45000</v>
      </c>
      <c r="J53" s="64"/>
    </row>
    <row r="54">
      <c r="C54" s="2233" t="s">
        <v>2341</v>
      </c>
      <c r="D54" s="442"/>
      <c r="E54" s="2234">
        <v>300.0</v>
      </c>
      <c r="F54" s="442"/>
      <c r="G54" s="2236">
        <v>150.0</v>
      </c>
      <c r="H54" s="442"/>
      <c r="I54" s="500">
        <f t="shared" si="2"/>
        <v>4500000</v>
      </c>
      <c r="J54" s="64"/>
    </row>
    <row r="55">
      <c r="C55" s="2233" t="s">
        <v>182</v>
      </c>
      <c r="D55" s="442"/>
      <c r="E55" s="2234">
        <v>300.0</v>
      </c>
      <c r="F55" s="442"/>
      <c r="G55" s="2236">
        <v>150.0</v>
      </c>
      <c r="H55" s="442"/>
      <c r="I55" s="500">
        <f t="shared" si="2"/>
        <v>4500000</v>
      </c>
      <c r="J55" s="64"/>
    </row>
    <row r="56">
      <c r="C56" s="2240" t="s">
        <v>181</v>
      </c>
      <c r="D56" s="442"/>
      <c r="E56" s="2234">
        <v>300.0</v>
      </c>
      <c r="F56" s="442"/>
      <c r="G56" s="2236">
        <v>150.0</v>
      </c>
      <c r="H56" s="442"/>
      <c r="I56" s="500">
        <f t="shared" si="2"/>
        <v>4500000</v>
      </c>
      <c r="J56" s="64"/>
    </row>
    <row r="57">
      <c r="C57" s="2240" t="s">
        <v>2342</v>
      </c>
      <c r="D57" s="442"/>
      <c r="E57" s="2234">
        <v>3000.0</v>
      </c>
      <c r="F57" s="442"/>
      <c r="G57" s="2236">
        <v>1500.0</v>
      </c>
      <c r="H57" s="442"/>
      <c r="I57" s="500">
        <f t="shared" si="2"/>
        <v>450000000</v>
      </c>
      <c r="J57" s="64"/>
    </row>
    <row r="58">
      <c r="C58" s="2240" t="s">
        <v>2343</v>
      </c>
      <c r="D58" s="442"/>
      <c r="E58" s="2234">
        <v>3000.0</v>
      </c>
      <c r="F58" s="442"/>
      <c r="G58" s="2236">
        <v>1500.0</v>
      </c>
      <c r="H58" s="442"/>
      <c r="I58" s="500">
        <f t="shared" si="2"/>
        <v>450000000</v>
      </c>
      <c r="J58" s="64"/>
    </row>
    <row r="59">
      <c r="C59" s="2233" t="s">
        <v>2344</v>
      </c>
      <c r="D59" s="442"/>
      <c r="E59" s="2234">
        <v>3000.0</v>
      </c>
      <c r="F59" s="442"/>
      <c r="G59" s="2236">
        <v>1500.0</v>
      </c>
      <c r="H59" s="442"/>
      <c r="I59" s="500">
        <f t="shared" si="2"/>
        <v>450000000</v>
      </c>
      <c r="J59" s="64"/>
    </row>
    <row r="60">
      <c r="C60" s="2233" t="s">
        <v>2345</v>
      </c>
      <c r="D60" s="442"/>
      <c r="E60" s="2234">
        <v>300.0</v>
      </c>
      <c r="F60" s="442"/>
      <c r="G60" s="2236">
        <v>150.0</v>
      </c>
      <c r="H60" s="442"/>
      <c r="I60" s="500">
        <f t="shared" si="2"/>
        <v>4500000</v>
      </c>
      <c r="J60" s="64"/>
    </row>
    <row r="61">
      <c r="C61" s="2233" t="s">
        <v>2346</v>
      </c>
      <c r="D61" s="442"/>
      <c r="E61" s="2234">
        <v>300.0</v>
      </c>
      <c r="F61" s="442"/>
      <c r="G61" s="2236">
        <v>150.0</v>
      </c>
      <c r="H61" s="442"/>
      <c r="I61" s="500">
        <f t="shared" si="2"/>
        <v>4500000</v>
      </c>
      <c r="J61" s="64"/>
    </row>
    <row r="62">
      <c r="C62" s="2233" t="s">
        <v>2347</v>
      </c>
      <c r="D62" s="442"/>
      <c r="E62" s="2234">
        <v>300.0</v>
      </c>
      <c r="F62" s="442"/>
      <c r="G62" s="2236">
        <v>150.0</v>
      </c>
      <c r="H62" s="442"/>
      <c r="I62" s="500">
        <f t="shared" si="2"/>
        <v>4500000</v>
      </c>
      <c r="J62" s="64"/>
    </row>
    <row r="63">
      <c r="C63" s="2233" t="s">
        <v>2348</v>
      </c>
      <c r="D63" s="442"/>
      <c r="E63" s="2234">
        <v>300.0</v>
      </c>
      <c r="F63" s="442"/>
      <c r="G63" s="2236">
        <v>150.0</v>
      </c>
      <c r="H63" s="442"/>
      <c r="I63" s="500">
        <f t="shared" si="2"/>
        <v>4500000</v>
      </c>
      <c r="J63" s="64"/>
    </row>
    <row r="64">
      <c r="C64" s="2233" t="s">
        <v>2349</v>
      </c>
      <c r="D64" s="442"/>
      <c r="E64" s="2234">
        <v>60.0</v>
      </c>
      <c r="F64" s="442"/>
      <c r="G64" s="2236">
        <v>30.0</v>
      </c>
      <c r="H64" s="442"/>
      <c r="I64" s="500">
        <f t="shared" si="2"/>
        <v>180000</v>
      </c>
      <c r="J64" s="64"/>
    </row>
    <row r="65">
      <c r="C65" s="2233" t="s">
        <v>2350</v>
      </c>
      <c r="D65" s="442"/>
      <c r="E65" s="2234">
        <v>60.0</v>
      </c>
      <c r="F65" s="442"/>
      <c r="G65" s="2236">
        <v>30.0</v>
      </c>
      <c r="H65" s="442"/>
      <c r="I65" s="500">
        <f t="shared" si="2"/>
        <v>180000</v>
      </c>
      <c r="J65" s="64"/>
    </row>
    <row r="66">
      <c r="C66" s="2233" t="s">
        <v>2351</v>
      </c>
      <c r="D66" s="442"/>
      <c r="E66" s="2234">
        <v>300.0</v>
      </c>
      <c r="F66" s="442"/>
      <c r="G66" s="2236">
        <v>150.0</v>
      </c>
      <c r="H66" s="442"/>
      <c r="I66" s="500">
        <f t="shared" si="2"/>
        <v>4500000</v>
      </c>
      <c r="J66" s="64"/>
    </row>
  </sheetData>
  <mergeCells count="171">
    <mergeCell ref="C31:D31"/>
    <mergeCell ref="C32:D32"/>
    <mergeCell ref="E32:F32"/>
    <mergeCell ref="G32:H32"/>
    <mergeCell ref="I32:J32"/>
    <mergeCell ref="C33:D33"/>
    <mergeCell ref="E33:F33"/>
    <mergeCell ref="C34:D34"/>
    <mergeCell ref="E34:F34"/>
    <mergeCell ref="G34:H34"/>
    <mergeCell ref="I34:J34"/>
    <mergeCell ref="E35:F35"/>
    <mergeCell ref="G35:H35"/>
    <mergeCell ref="I35:J35"/>
    <mergeCell ref="C54:D54"/>
    <mergeCell ref="E54:F54"/>
    <mergeCell ref="G54:H54"/>
    <mergeCell ref="I54:J54"/>
    <mergeCell ref="E55:F55"/>
    <mergeCell ref="G55:H55"/>
    <mergeCell ref="I55:J55"/>
    <mergeCell ref="C55:D55"/>
    <mergeCell ref="C56:D56"/>
    <mergeCell ref="E56:F56"/>
    <mergeCell ref="G56:H56"/>
    <mergeCell ref="I56:J56"/>
    <mergeCell ref="C57:D57"/>
    <mergeCell ref="E57:F57"/>
    <mergeCell ref="E59:F59"/>
    <mergeCell ref="G59:H59"/>
    <mergeCell ref="G57:H57"/>
    <mergeCell ref="I57:J57"/>
    <mergeCell ref="C58:D58"/>
    <mergeCell ref="E58:F58"/>
    <mergeCell ref="G58:H58"/>
    <mergeCell ref="I58:J58"/>
    <mergeCell ref="I59:J59"/>
    <mergeCell ref="G61:H61"/>
    <mergeCell ref="I61:J61"/>
    <mergeCell ref="C59:D59"/>
    <mergeCell ref="C60:D60"/>
    <mergeCell ref="E60:F60"/>
    <mergeCell ref="G60:H60"/>
    <mergeCell ref="I60:J60"/>
    <mergeCell ref="C61:D61"/>
    <mergeCell ref="E61:F61"/>
    <mergeCell ref="C62:D62"/>
    <mergeCell ref="E62:F62"/>
    <mergeCell ref="G62:H62"/>
    <mergeCell ref="I62:J62"/>
    <mergeCell ref="E63:F63"/>
    <mergeCell ref="G63:H63"/>
    <mergeCell ref="I63:J63"/>
    <mergeCell ref="C63:D63"/>
    <mergeCell ref="C64:D64"/>
    <mergeCell ref="E64:F64"/>
    <mergeCell ref="G64:H64"/>
    <mergeCell ref="I64:J64"/>
    <mergeCell ref="C65:D65"/>
    <mergeCell ref="E65:F65"/>
    <mergeCell ref="D7:E7"/>
    <mergeCell ref="H7:I7"/>
    <mergeCell ref="C11:E11"/>
    <mergeCell ref="C12:E12"/>
    <mergeCell ref="C13:E13"/>
    <mergeCell ref="C14:E14"/>
    <mergeCell ref="C15:E15"/>
    <mergeCell ref="C26:D26"/>
    <mergeCell ref="E26:F26"/>
    <mergeCell ref="G26:H26"/>
    <mergeCell ref="I26:J26"/>
    <mergeCell ref="E27:F27"/>
    <mergeCell ref="G27:H27"/>
    <mergeCell ref="I27:J27"/>
    <mergeCell ref="G29:H29"/>
    <mergeCell ref="I29:J29"/>
    <mergeCell ref="C27:D27"/>
    <mergeCell ref="C28:D28"/>
    <mergeCell ref="E28:F28"/>
    <mergeCell ref="G28:H28"/>
    <mergeCell ref="I28:J28"/>
    <mergeCell ref="C29:D29"/>
    <mergeCell ref="E29:F29"/>
    <mergeCell ref="C30:D30"/>
    <mergeCell ref="E30:F30"/>
    <mergeCell ref="G30:H30"/>
    <mergeCell ref="I30:J30"/>
    <mergeCell ref="E31:F31"/>
    <mergeCell ref="G31:H31"/>
    <mergeCell ref="I31:J31"/>
    <mergeCell ref="G33:H33"/>
    <mergeCell ref="I33:J33"/>
    <mergeCell ref="G65:H65"/>
    <mergeCell ref="I65:J65"/>
    <mergeCell ref="C66:D66"/>
    <mergeCell ref="E66:F66"/>
    <mergeCell ref="G66:H66"/>
    <mergeCell ref="I66:J66"/>
    <mergeCell ref="G37:H37"/>
    <mergeCell ref="I37:J37"/>
    <mergeCell ref="C35:D35"/>
    <mergeCell ref="C36:D36"/>
    <mergeCell ref="E36:F36"/>
    <mergeCell ref="G36:H36"/>
    <mergeCell ref="I36:J36"/>
    <mergeCell ref="C37:D37"/>
    <mergeCell ref="E37:F37"/>
    <mergeCell ref="C38:D38"/>
    <mergeCell ref="E38:F38"/>
    <mergeCell ref="G38:H38"/>
    <mergeCell ref="I38:J38"/>
    <mergeCell ref="E39:F39"/>
    <mergeCell ref="G39:H39"/>
    <mergeCell ref="I39:J39"/>
    <mergeCell ref="C39:D39"/>
    <mergeCell ref="C40:D40"/>
    <mergeCell ref="E40:F40"/>
    <mergeCell ref="G40:H40"/>
    <mergeCell ref="I40:J40"/>
    <mergeCell ref="C41:D41"/>
    <mergeCell ref="E41:F41"/>
    <mergeCell ref="E43:F43"/>
    <mergeCell ref="G43:H43"/>
    <mergeCell ref="G41:H41"/>
    <mergeCell ref="I41:J41"/>
    <mergeCell ref="C42:D42"/>
    <mergeCell ref="E42:F42"/>
    <mergeCell ref="G42:H42"/>
    <mergeCell ref="I42:J42"/>
    <mergeCell ref="I43:J43"/>
    <mergeCell ref="G45:H45"/>
    <mergeCell ref="I45:J45"/>
    <mergeCell ref="C43:D43"/>
    <mergeCell ref="C44:D44"/>
    <mergeCell ref="E44:F44"/>
    <mergeCell ref="G44:H44"/>
    <mergeCell ref="I44:J44"/>
    <mergeCell ref="C45:D45"/>
    <mergeCell ref="E45:F45"/>
    <mergeCell ref="C46:D46"/>
    <mergeCell ref="E46:F46"/>
    <mergeCell ref="G46:H46"/>
    <mergeCell ref="I46:J46"/>
    <mergeCell ref="E47:F47"/>
    <mergeCell ref="G47:H47"/>
    <mergeCell ref="I47:J47"/>
    <mergeCell ref="C47:D47"/>
    <mergeCell ref="C48:D48"/>
    <mergeCell ref="E48:F48"/>
    <mergeCell ref="G48:H48"/>
    <mergeCell ref="I48:J48"/>
    <mergeCell ref="C49:D49"/>
    <mergeCell ref="E49:F49"/>
    <mergeCell ref="E51:F51"/>
    <mergeCell ref="G51:H51"/>
    <mergeCell ref="G49:H49"/>
    <mergeCell ref="I49:J49"/>
    <mergeCell ref="C50:D50"/>
    <mergeCell ref="E50:F50"/>
    <mergeCell ref="G50:H50"/>
    <mergeCell ref="I50:J50"/>
    <mergeCell ref="I51:J51"/>
    <mergeCell ref="G53:H53"/>
    <mergeCell ref="I53:J53"/>
    <mergeCell ref="C51:D51"/>
    <mergeCell ref="C52:D52"/>
    <mergeCell ref="E52:F52"/>
    <mergeCell ref="G52:H52"/>
    <mergeCell ref="I52:J52"/>
    <mergeCell ref="C53:D53"/>
    <mergeCell ref="E53:F53"/>
  </mergeCells>
  <drawing r:id="rId1"/>
</worksheet>
</file>