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junki.mizutani/Documents/workspace/glow/glow-brain-repos/glow-brain-hotei/domain/tools/google-drive/in-game-design-doc-checker/spread-sheet/"/>
    </mc:Choice>
  </mc:AlternateContent>
  <xr:revisionPtr revIDLastSave="0" documentId="13_ncr:1_{86418BC0-211A-EF4F-A1F0-6B30B329C269}" xr6:coauthVersionLast="47" xr6:coauthVersionMax="47" xr10:uidLastSave="{00000000-0000-0000-0000-000000000000}"/>
  <bookViews>
    <workbookView xWindow="860" yWindow="660" windowWidth="29380" windowHeight="18980" firstSheet="3" activeTab="19" xr2:uid="{00000000-000D-0000-FFFF-FFFF00000000}"/>
  </bookViews>
  <sheets>
    <sheet name="01_概要" sheetId="3" r:id="rId1"/>
    <sheet name="02_施策" sheetId="4" r:id="rId2"/>
    <sheet name="03_降臨バトル" sheetId="5" r:id="rId3"/>
    <sheet name="04_ミッション" sheetId="6" r:id="rId4"/>
    <sheet name="01_概要 のテンプレ " sheetId="7" state="hidden" r:id="rId5"/>
    <sheet name="03_制作＆監修依頼一覧" sheetId="8" state="hidden" r:id="rId6"/>
    <sheet name="02_施策テンプレ のコピー" sheetId="9" state="hidden" r:id="rId7"/>
    <sheet name="使用しない_制作＆監修依頼一覧" sheetId="10" state="hidden" r:id="rId8"/>
    <sheet name="背景一覧" sheetId="11" state="hidden" r:id="rId9"/>
    <sheet name="03_制作依頼一覧" sheetId="12" state="hidden" r:id="rId10"/>
    <sheet name="03_制作依頼一覧 のテンプレ" sheetId="13" state="hidden" r:id="rId11"/>
    <sheet name="04_監修に依頼したいもの" sheetId="14" state="hidden" r:id="rId12"/>
    <sheet name="04_監修に依頼したいもの テンプレ" sheetId="15" state="hidden" r:id="rId13"/>
    <sheet name="05_報酬一覧" sheetId="16" r:id="rId14"/>
    <sheet name="告知スケジュール のコピー" sheetId="22" state="hidden" r:id="rId15"/>
    <sheet name="02_施策_REBORN" sheetId="23" state="hidden" r:id="rId16"/>
    <sheet name="チェック対象管理" sheetId="39" r:id="rId17"/>
    <sheet name="ミッション一覧" sheetId="40" r:id="rId18"/>
    <sheet name="依存関係一覧" sheetId="41" r:id="rId19"/>
    <sheet name="報酬一覧" sheetId="42" r:id="rId20"/>
    <sheet name="マッピング設定_ミッション" sheetId="43" r:id="rId21"/>
    <sheet name="マッピング設定_依存関係" sheetId="44" r:id="rId22"/>
    <sheet name="マッピング設定_報酬" sheetId="45" r:id="rId23"/>
  </sheets>
  <externalReferences>
    <externalReference r:id="rId24"/>
    <externalReference r:id="rId25"/>
  </externalReferences>
  <definedNames>
    <definedName name="_xlnm._FilterDatabase" localSheetId="4" hidden="1">'01_概要 のテンプレ '!$G$143:$H$164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84" i="23" l="1"/>
  <c r="G783" i="23"/>
  <c r="J776" i="23"/>
  <c r="H776" i="23"/>
  <c r="H774" i="23"/>
  <c r="I773" i="23"/>
  <c r="H773" i="23"/>
  <c r="J744" i="23"/>
  <c r="H744" i="23"/>
  <c r="H742" i="23"/>
  <c r="I741" i="23"/>
  <c r="H741" i="23"/>
  <c r="J734" i="23"/>
  <c r="H734" i="23"/>
  <c r="H732" i="23"/>
  <c r="I731" i="23"/>
  <c r="H731" i="23"/>
  <c r="J722" i="23"/>
  <c r="H722" i="23"/>
  <c r="H720" i="23"/>
  <c r="I719" i="23"/>
  <c r="H719" i="23"/>
  <c r="J710" i="23"/>
  <c r="H710" i="23"/>
  <c r="H708" i="23"/>
  <c r="I707" i="23"/>
  <c r="H707" i="23"/>
  <c r="J702" i="23"/>
  <c r="H702" i="23"/>
  <c r="H700" i="23"/>
  <c r="I699" i="23"/>
  <c r="H699" i="23"/>
  <c r="J690" i="23"/>
  <c r="H690" i="23"/>
  <c r="H688" i="23"/>
  <c r="I687" i="23"/>
  <c r="H687" i="23"/>
  <c r="J678" i="23"/>
  <c r="H678" i="23"/>
  <c r="H676" i="23"/>
  <c r="I675" i="23"/>
  <c r="H675" i="23"/>
  <c r="J666" i="23"/>
  <c r="H666" i="23"/>
  <c r="H664" i="23"/>
  <c r="I663" i="23"/>
  <c r="H663" i="23"/>
  <c r="J654" i="23"/>
  <c r="H654" i="23"/>
  <c r="H652" i="23"/>
  <c r="I651" i="23"/>
  <c r="H651" i="23"/>
  <c r="J646" i="23"/>
  <c r="H646" i="23"/>
  <c r="H644" i="23"/>
  <c r="I643" i="23"/>
  <c r="H643" i="23"/>
  <c r="I612" i="23"/>
  <c r="G612" i="23"/>
  <c r="G610" i="23"/>
  <c r="H609" i="23"/>
  <c r="G609" i="23"/>
  <c r="J593" i="23"/>
  <c r="H593" i="23"/>
  <c r="H590" i="23"/>
  <c r="I589" i="23"/>
  <c r="H589" i="23"/>
  <c r="J575" i="23"/>
  <c r="H575" i="23"/>
  <c r="H572" i="23"/>
  <c r="I571" i="23"/>
  <c r="H571" i="23"/>
  <c r="J557" i="23"/>
  <c r="H557" i="23"/>
  <c r="H554" i="23"/>
  <c r="I553" i="23"/>
  <c r="H553" i="23"/>
  <c r="J537" i="23"/>
  <c r="H537" i="23"/>
  <c r="H534" i="23"/>
  <c r="I533" i="23"/>
  <c r="H533" i="23"/>
  <c r="J501" i="23"/>
  <c r="H501" i="23"/>
  <c r="H496" i="23"/>
  <c r="I495" i="23"/>
  <c r="J455" i="23"/>
  <c r="H455" i="23"/>
  <c r="H449" i="23"/>
  <c r="I448" i="23"/>
  <c r="H448" i="23"/>
  <c r="J416" i="23"/>
  <c r="H416" i="23"/>
  <c r="H410" i="23"/>
  <c r="I409" i="23"/>
  <c r="H409" i="23"/>
  <c r="N376" i="23"/>
  <c r="K376" i="23"/>
  <c r="J337" i="23"/>
  <c r="H337" i="23"/>
  <c r="H330" i="23"/>
  <c r="I329" i="23"/>
  <c r="H329" i="23"/>
  <c r="J313" i="23"/>
  <c r="P280" i="23"/>
  <c r="J264" i="23"/>
  <c r="H264" i="23"/>
  <c r="H260" i="23"/>
  <c r="I259" i="23"/>
  <c r="H259" i="23"/>
  <c r="J201" i="23"/>
  <c r="H201" i="23"/>
  <c r="H199" i="23"/>
  <c r="I198" i="23"/>
  <c r="H198" i="23"/>
  <c r="J165" i="23"/>
  <c r="H165" i="23"/>
  <c r="H163" i="23"/>
  <c r="I162" i="23"/>
  <c r="H162" i="23"/>
  <c r="L137" i="23"/>
  <c r="G137" i="23"/>
  <c r="G125" i="23"/>
  <c r="J124" i="23"/>
  <c r="F98" i="23"/>
  <c r="J93" i="23"/>
  <c r="J92" i="23"/>
  <c r="H92" i="23"/>
  <c r="H90" i="23"/>
  <c r="J90" i="23" s="1"/>
  <c r="I89" i="23"/>
  <c r="H89" i="23"/>
  <c r="P77" i="23"/>
  <c r="O77" i="23"/>
  <c r="D66" i="23"/>
  <c r="D67" i="23" s="1"/>
  <c r="D68" i="23" s="1"/>
  <c r="D69" i="23" s="1"/>
  <c r="D70" i="23" s="1"/>
  <c r="D71" i="23" s="1"/>
  <c r="D72" i="23" s="1"/>
  <c r="D73" i="23" s="1"/>
  <c r="D74" i="23" s="1"/>
  <c r="D75" i="23" s="1"/>
  <c r="D76" i="23" s="1"/>
  <c r="J57" i="23"/>
  <c r="H57" i="23"/>
  <c r="H55" i="23"/>
  <c r="I54" i="23"/>
  <c r="H54" i="23"/>
  <c r="J32" i="23"/>
  <c r="H32" i="23"/>
  <c r="D32" i="23"/>
  <c r="J23" i="23"/>
  <c r="J22" i="23"/>
  <c r="H22" i="23"/>
  <c r="D22" i="23"/>
  <c r="G5" i="23"/>
  <c r="G6" i="23" s="1"/>
  <c r="I23" i="16"/>
  <c r="H23" i="16"/>
  <c r="G23" i="16"/>
  <c r="F23" i="16"/>
  <c r="E23" i="16"/>
  <c r="D23" i="16"/>
  <c r="C23" i="16"/>
  <c r="X15" i="16"/>
  <c r="W15" i="16"/>
  <c r="V15" i="16"/>
  <c r="U15" i="16"/>
  <c r="T15" i="16"/>
  <c r="S15" i="16"/>
  <c r="R15" i="16"/>
  <c r="Q15" i="16"/>
  <c r="P15" i="16"/>
  <c r="O15" i="16"/>
  <c r="N15" i="16"/>
  <c r="M15" i="16"/>
  <c r="L15" i="16"/>
  <c r="K15" i="16"/>
  <c r="J15" i="16"/>
  <c r="I15" i="16"/>
  <c r="H15" i="16"/>
  <c r="G15" i="16"/>
  <c r="F15" i="16"/>
  <c r="E15" i="16"/>
  <c r="D15" i="16"/>
  <c r="C15" i="16"/>
  <c r="A12" i="15"/>
  <c r="C11" i="13"/>
  <c r="C11" i="12"/>
  <c r="A1" i="11"/>
  <c r="K758" i="9"/>
  <c r="F758" i="9"/>
  <c r="F756" i="9"/>
  <c r="I755" i="9"/>
  <c r="F740" i="9"/>
  <c r="F739" i="9"/>
  <c r="I738" i="9"/>
  <c r="K722" i="9"/>
  <c r="F722" i="9"/>
  <c r="F720" i="9"/>
  <c r="I719" i="9"/>
  <c r="K708" i="9"/>
  <c r="F708" i="9"/>
  <c r="F706" i="9"/>
  <c r="I705" i="9"/>
  <c r="K695" i="9"/>
  <c r="F695" i="9"/>
  <c r="F693" i="9"/>
  <c r="I692" i="9"/>
  <c r="K682" i="9"/>
  <c r="F682" i="9"/>
  <c r="F680" i="9"/>
  <c r="I679" i="9"/>
  <c r="K669" i="9"/>
  <c r="F669" i="9"/>
  <c r="F667" i="9"/>
  <c r="I666" i="9"/>
  <c r="K656" i="9"/>
  <c r="F656" i="9"/>
  <c r="F654" i="9"/>
  <c r="I653" i="9"/>
  <c r="K643" i="9"/>
  <c r="F643" i="9"/>
  <c r="F641" i="9"/>
  <c r="I640" i="9"/>
  <c r="K630" i="9"/>
  <c r="F630" i="9"/>
  <c r="F628" i="9"/>
  <c r="I627" i="9"/>
  <c r="K617" i="9"/>
  <c r="F617" i="9"/>
  <c r="F615" i="9"/>
  <c r="I614" i="9"/>
  <c r="K604" i="9"/>
  <c r="F604" i="9"/>
  <c r="F602" i="9"/>
  <c r="I601" i="9"/>
  <c r="K589" i="9"/>
  <c r="F589" i="9"/>
  <c r="F587" i="9"/>
  <c r="I586" i="9"/>
  <c r="K575" i="9"/>
  <c r="F575" i="9"/>
  <c r="F573" i="9"/>
  <c r="I572" i="9"/>
  <c r="K563" i="9"/>
  <c r="F563" i="9"/>
  <c r="F561" i="9"/>
  <c r="I560" i="9"/>
  <c r="K549" i="9"/>
  <c r="F549" i="9"/>
  <c r="F547" i="9"/>
  <c r="I546" i="9"/>
  <c r="K535" i="9"/>
  <c r="F535" i="9"/>
  <c r="F533" i="9"/>
  <c r="I532" i="9"/>
  <c r="K522" i="9"/>
  <c r="F522" i="9"/>
  <c r="F520" i="9"/>
  <c r="I519" i="9"/>
  <c r="K511" i="9"/>
  <c r="F511" i="9"/>
  <c r="I508" i="9"/>
  <c r="K499" i="9"/>
  <c r="F499" i="9"/>
  <c r="F497" i="9"/>
  <c r="I496" i="9"/>
  <c r="K487" i="9"/>
  <c r="F487" i="9"/>
  <c r="F485" i="9"/>
  <c r="I484" i="9"/>
  <c r="K472" i="9"/>
  <c r="F472" i="9"/>
  <c r="F470" i="9"/>
  <c r="I469" i="9"/>
  <c r="K460" i="9"/>
  <c r="F460" i="9"/>
  <c r="F459" i="9"/>
  <c r="I458" i="9"/>
  <c r="K446" i="9"/>
  <c r="F446" i="9"/>
  <c r="F444" i="9"/>
  <c r="I443" i="9"/>
  <c r="K435" i="9"/>
  <c r="F435" i="9"/>
  <c r="F434" i="9"/>
  <c r="I433" i="9"/>
  <c r="K425" i="9"/>
  <c r="F425" i="9"/>
  <c r="F424" i="9"/>
  <c r="I423" i="9"/>
  <c r="K415" i="9"/>
  <c r="F415" i="9"/>
  <c r="F413" i="9"/>
  <c r="I412" i="9"/>
  <c r="K396" i="9"/>
  <c r="F396" i="9"/>
  <c r="F391" i="9"/>
  <c r="I390" i="9"/>
  <c r="K374" i="9"/>
  <c r="F374" i="9"/>
  <c r="F367" i="9"/>
  <c r="I366" i="9"/>
  <c r="K347" i="9"/>
  <c r="F347" i="9"/>
  <c r="F339" i="9"/>
  <c r="I338" i="9"/>
  <c r="K319" i="9"/>
  <c r="F319" i="9"/>
  <c r="F312" i="9"/>
  <c r="I311" i="9"/>
  <c r="K303" i="9"/>
  <c r="F303" i="9"/>
  <c r="F302" i="9"/>
  <c r="I301" i="9"/>
  <c r="K281" i="9"/>
  <c r="F281" i="9"/>
  <c r="F273" i="9"/>
  <c r="I272" i="9"/>
  <c r="K255" i="9"/>
  <c r="F255" i="9"/>
  <c r="F248" i="9"/>
  <c r="I247" i="9"/>
  <c r="K233" i="9"/>
  <c r="F233" i="9"/>
  <c r="F228" i="9"/>
  <c r="I227" i="9"/>
  <c r="K206" i="9"/>
  <c r="F206" i="9"/>
  <c r="F201" i="9"/>
  <c r="I200" i="9"/>
  <c r="K183" i="9"/>
  <c r="F183" i="9"/>
  <c r="F182" i="9"/>
  <c r="I181" i="9"/>
  <c r="K166" i="9"/>
  <c r="F166" i="9"/>
  <c r="F164" i="9"/>
  <c r="I163" i="9"/>
  <c r="K149" i="9"/>
  <c r="F149" i="9"/>
  <c r="F147" i="9"/>
  <c r="I146" i="9"/>
  <c r="K122" i="9"/>
  <c r="F122" i="9"/>
  <c r="F120" i="9"/>
  <c r="I119" i="9"/>
  <c r="H38" i="9"/>
  <c r="F38" i="9"/>
  <c r="B38" i="9"/>
  <c r="H14" i="9"/>
  <c r="F14" i="9"/>
  <c r="B14" i="9"/>
  <c r="B47" i="8"/>
  <c r="B46" i="8"/>
  <c r="B45" i="8"/>
  <c r="B44" i="8"/>
  <c r="B43" i="8"/>
  <c r="B42" i="8"/>
  <c r="B41" i="8"/>
  <c r="B40" i="8"/>
  <c r="B39" i="8"/>
  <c r="B36" i="8"/>
  <c r="B35" i="8"/>
  <c r="B34" i="8"/>
  <c r="B32" i="8"/>
  <c r="B31" i="8"/>
  <c r="B30" i="8"/>
  <c r="B28" i="8"/>
  <c r="B26" i="8"/>
  <c r="B25" i="8"/>
  <c r="B24" i="8"/>
  <c r="B23" i="8"/>
  <c r="B22" i="8"/>
  <c r="B21" i="8"/>
  <c r="B20" i="8"/>
  <c r="B19" i="8"/>
  <c r="B18" i="8"/>
  <c r="B17" i="8"/>
  <c r="B16" i="8"/>
  <c r="B15" i="8"/>
  <c r="B14" i="8"/>
  <c r="B13" i="8"/>
  <c r="E1" i="8"/>
  <c r="E141"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E96" i="7"/>
  <c r="G95" i="7"/>
  <c r="E95" i="7"/>
  <c r="G87" i="7"/>
  <c r="G86" i="7"/>
  <c r="G85" i="7"/>
  <c r="G84" i="7"/>
  <c r="G83" i="7"/>
  <c r="G81" i="7"/>
  <c r="I80" i="7"/>
  <c r="G80" i="7"/>
  <c r="G79" i="7"/>
  <c r="G78" i="7"/>
  <c r="G77" i="7"/>
  <c r="G76" i="7"/>
  <c r="G75" i="7"/>
  <c r="G74" i="7"/>
  <c r="G73" i="7"/>
  <c r="G72" i="7"/>
  <c r="G71" i="7"/>
  <c r="G70" i="7"/>
  <c r="G69" i="7"/>
  <c r="I68" i="7"/>
  <c r="G68" i="7"/>
  <c r="G67" i="7"/>
  <c r="G66" i="7"/>
  <c r="G65" i="7"/>
  <c r="G64" i="7"/>
  <c r="I63" i="7"/>
  <c r="G63" i="7"/>
  <c r="G62" i="7"/>
  <c r="G61" i="7"/>
  <c r="G60" i="7"/>
  <c r="G59" i="7"/>
  <c r="S54" i="6"/>
  <c r="R54" i="6"/>
  <c r="Q54" i="6"/>
  <c r="P54" i="6"/>
  <c r="O54" i="6"/>
  <c r="N54" i="6"/>
  <c r="M54" i="6"/>
  <c r="L54" i="6"/>
  <c r="K54" i="6"/>
  <c r="J54" i="6"/>
  <c r="I54" i="6"/>
  <c r="H54" i="6"/>
  <c r="G54" i="6"/>
  <c r="F54" i="6"/>
  <c r="E54" i="6"/>
  <c r="D54" i="6"/>
  <c r="C54" i="6"/>
  <c r="E7" i="6"/>
  <c r="C7" i="6"/>
  <c r="C6" i="6"/>
  <c r="P130" i="5"/>
  <c r="O130" i="5"/>
  <c r="N130" i="5"/>
  <c r="M130" i="5"/>
  <c r="L130" i="5"/>
  <c r="K130" i="5"/>
  <c r="J130" i="5"/>
  <c r="I130" i="5"/>
  <c r="H130" i="5"/>
  <c r="G130" i="5"/>
  <c r="F130" i="5"/>
  <c r="E130" i="5"/>
  <c r="D130" i="5"/>
  <c r="C130" i="5"/>
  <c r="O116" i="5"/>
  <c r="N116" i="5"/>
  <c r="M116" i="5"/>
  <c r="L116" i="5"/>
  <c r="K116" i="5"/>
  <c r="J116" i="5"/>
  <c r="I116" i="5"/>
  <c r="H116" i="5"/>
  <c r="G116" i="5"/>
  <c r="F116" i="5"/>
  <c r="D116" i="5"/>
  <c r="E114" i="5"/>
  <c r="E113" i="5"/>
  <c r="E112" i="5"/>
  <c r="E111" i="5"/>
  <c r="E110" i="5"/>
  <c r="E109" i="5"/>
  <c r="E108" i="5"/>
  <c r="E107" i="5"/>
  <c r="E106" i="5"/>
  <c r="N96" i="5"/>
  <c r="M96" i="5"/>
  <c r="L96" i="5"/>
  <c r="K96" i="5"/>
  <c r="J96" i="5"/>
  <c r="I96" i="5"/>
  <c r="H96" i="5"/>
  <c r="G96" i="5"/>
  <c r="F96" i="5"/>
  <c r="E96" i="5"/>
  <c r="D96" i="5"/>
  <c r="C96" i="5"/>
  <c r="O76" i="5"/>
  <c r="N76" i="5"/>
  <c r="M76" i="5"/>
  <c r="L76" i="5"/>
  <c r="K76" i="5"/>
  <c r="J76" i="5"/>
  <c r="I76" i="5"/>
  <c r="H76" i="5"/>
  <c r="G76" i="5"/>
  <c r="F76" i="5"/>
  <c r="E76" i="5"/>
  <c r="D76" i="5"/>
  <c r="N51" i="5"/>
  <c r="M51" i="5"/>
  <c r="L51" i="5"/>
  <c r="K51" i="5"/>
  <c r="J51" i="5"/>
  <c r="I51" i="5"/>
  <c r="H51" i="5"/>
  <c r="G51" i="5"/>
  <c r="F51" i="5"/>
  <c r="E51" i="5"/>
  <c r="D51" i="5"/>
  <c r="C51" i="5"/>
  <c r="I355" i="4"/>
  <c r="E351" i="4"/>
  <c r="I343" i="4"/>
  <c r="F341" i="4"/>
  <c r="E336" i="4"/>
  <c r="I330" i="4"/>
  <c r="F328" i="4"/>
  <c r="E323" i="4"/>
  <c r="I302" i="4"/>
  <c r="E300" i="4"/>
  <c r="D298" i="4"/>
  <c r="E295" i="4"/>
  <c r="I289" i="4"/>
  <c r="E287" i="4"/>
  <c r="D285" i="4"/>
  <c r="E282" i="4"/>
  <c r="I276" i="4"/>
  <c r="E274" i="4"/>
  <c r="D272" i="4"/>
  <c r="E269" i="4"/>
  <c r="I263" i="4"/>
  <c r="E261" i="4"/>
  <c r="E256" i="4"/>
  <c r="E214" i="4"/>
  <c r="E202" i="4"/>
  <c r="E190" i="4"/>
  <c r="E178" i="4"/>
  <c r="E166" i="4"/>
  <c r="E127" i="4"/>
  <c r="E115" i="4"/>
  <c r="E103" i="4"/>
  <c r="E91" i="4"/>
  <c r="E79" i="4"/>
  <c r="F61" i="4"/>
  <c r="G62" i="4" s="1"/>
  <c r="J57" i="4"/>
  <c r="J56" i="4"/>
  <c r="J54" i="4"/>
  <c r="K39" i="4"/>
  <c r="J39" i="4"/>
  <c r="I39" i="4"/>
  <c r="H39" i="4"/>
  <c r="G39" i="4"/>
  <c r="F39" i="4"/>
  <c r="E39" i="4"/>
  <c r="D39" i="4"/>
  <c r="L38" i="4"/>
  <c r="L37" i="4"/>
  <c r="L36" i="4"/>
  <c r="L35" i="4"/>
  <c r="L34" i="4"/>
  <c r="L33" i="4"/>
  <c r="L32" i="4"/>
  <c r="L31" i="4"/>
  <c r="L30" i="4"/>
  <c r="L29" i="4"/>
  <c r="L28" i="4"/>
  <c r="L27" i="4"/>
  <c r="L26" i="4"/>
  <c r="L25" i="4"/>
  <c r="L24" i="4"/>
  <c r="L23" i="4"/>
  <c r="B23" i="4"/>
  <c r="B24" i="4" s="1"/>
  <c r="B25" i="4" s="1"/>
  <c r="B26" i="4" s="1"/>
  <c r="B27" i="4" s="1"/>
  <c r="B28" i="4" s="1"/>
  <c r="B29" i="4" s="1"/>
  <c r="B30" i="4" s="1"/>
  <c r="B31" i="4" s="1"/>
  <c r="B32" i="4" s="1"/>
  <c r="B33" i="4" s="1"/>
  <c r="B34" i="4" s="1"/>
  <c r="B35" i="4" s="1"/>
  <c r="B36" i="4" s="1"/>
  <c r="B37" i="4" s="1"/>
  <c r="B38" i="4" s="1"/>
  <c r="L22" i="4"/>
  <c r="F13" i="4"/>
  <c r="E371" i="4" s="1"/>
  <c r="E13" i="4"/>
  <c r="C371" i="4" s="1"/>
  <c r="C13" i="4"/>
  <c r="F12" i="4"/>
  <c r="E12" i="4"/>
  <c r="C12" i="4"/>
  <c r="F11" i="4"/>
  <c r="E19" i="4" s="1"/>
  <c r="E11" i="4"/>
  <c r="C19" i="4" s="1"/>
  <c r="C11" i="4"/>
  <c r="C18" i="4" s="1"/>
  <c r="F10" i="4"/>
  <c r="E8" i="5" s="1"/>
  <c r="E10" i="4"/>
  <c r="C8" i="5" s="1"/>
  <c r="C10" i="4"/>
  <c r="C7" i="5" s="1"/>
  <c r="F9" i="4"/>
  <c r="E318" i="4" s="1"/>
  <c r="E9" i="4"/>
  <c r="C318" i="4" s="1"/>
  <c r="C9" i="4"/>
  <c r="C317" i="4" s="1"/>
  <c r="F8" i="4"/>
  <c r="E251" i="4" s="1"/>
  <c r="E8" i="4"/>
  <c r="C251" i="4" s="1"/>
  <c r="C8" i="4"/>
  <c r="C250" i="4" s="1"/>
  <c r="F7" i="4"/>
  <c r="E160" i="4" s="1"/>
  <c r="E7" i="4"/>
  <c r="C160" i="4" s="1"/>
  <c r="C7" i="4"/>
  <c r="C159" i="4" s="1"/>
  <c r="F6" i="4"/>
  <c r="E73" i="4" s="1"/>
  <c r="E6" i="4"/>
  <c r="C73" i="4" s="1"/>
  <c r="C6" i="4"/>
  <c r="C72" i="4" s="1"/>
  <c r="F5" i="4"/>
  <c r="E46" i="4" s="1"/>
  <c r="E5" i="4"/>
  <c r="C46" i="4" s="1"/>
  <c r="C5" i="4"/>
  <c r="B31" i="3"/>
  <c r="B30" i="3"/>
  <c r="B29" i="3"/>
  <c r="B28" i="3"/>
  <c r="B27" i="3"/>
  <c r="B26" i="3"/>
  <c r="B25" i="3"/>
  <c r="B24" i="3"/>
  <c r="B23" i="3"/>
  <c r="D95" i="7"/>
  <c r="D96" i="7"/>
  <c r="D420" i="4" l="1"/>
  <c r="B420" i="4"/>
  <c r="E116" i="5"/>
  <c r="H61" i="4"/>
  <c r="C45" i="4"/>
  <c r="D127" i="7"/>
  <c r="D107" i="7"/>
  <c r="D104" i="7"/>
  <c r="D125" i="7"/>
  <c r="D115" i="7"/>
  <c r="D97" i="7" a="1"/>
  <c r="D101" i="7"/>
  <c r="D126" i="7"/>
  <c r="D108" i="7"/>
  <c r="D98" i="7"/>
  <c r="D106" i="7"/>
  <c r="D97" i="7" l="1"/>
  <c r="D112" i="7"/>
  <c r="D105" i="7"/>
  <c r="D110" i="7"/>
  <c r="D114" i="7"/>
  <c r="D117" i="7"/>
  <c r="D99" i="7"/>
  <c r="D113" i="7"/>
  <c r="D122" i="7"/>
  <c r="D100" i="7" a="1"/>
  <c r="D120" i="7"/>
  <c r="D123" i="7"/>
  <c r="D103" i="7"/>
  <c r="D124" i="7"/>
  <c r="D102" i="7"/>
  <c r="D109" i="7"/>
  <c r="D118" i="7"/>
  <c r="D116" i="7"/>
  <c r="D119" i="7"/>
  <c r="D111" i="7"/>
  <c r="D121" i="7"/>
  <c r="D100"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390" authorId="0" shapeId="0" xr:uid="{00000000-0006-0000-0300-000001000000}">
      <text>
        <r>
          <rPr>
            <sz val="10"/>
            <color rgb="FF000000"/>
            <rFont val="Arial"/>
            <scheme val="minor"/>
          </rPr>
          <t>施策の開始日に合わせる</t>
        </r>
      </text>
    </comment>
    <comment ref="F390" authorId="0" shapeId="0" xr:uid="{00000000-0006-0000-0300-000002000000}">
      <text>
        <r>
          <rPr>
            <sz val="10"/>
            <color rgb="FF000000"/>
            <rFont val="Arial"/>
            <scheme val="minor"/>
          </rPr>
          <t>次のイベントが始まったら切り替える</t>
        </r>
      </text>
    </comment>
    <comment ref="H390" authorId="0" shapeId="0" xr:uid="{00000000-0006-0000-0300-000003000000}">
      <text>
        <r>
          <rPr>
            <sz val="10"/>
            <color rgb="FF000000"/>
            <rFont val="Arial"/>
            <scheme val="minor"/>
          </rPr>
          <t>5以上で設定する。
4以下は定常バナーで使用。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4" authorId="0" shapeId="0" xr:uid="{00000000-0006-0000-0800-000001000000}">
      <text>
        <r>
          <rPr>
            <sz val="10"/>
            <color rgb="FF000000"/>
            <rFont val="Arial"/>
            <scheme val="minor"/>
          </rPr>
          <t xml:space="preserve">原作を読もうCP：10
ログボ：150
軍艦：20
OVER：20
スコアタ：25
ハレクラニ：20
個人ミッション：20
団バト：10
お祭り団バト：500
</t>
        </r>
      </text>
    </comment>
    <comment ref="C4" authorId="0" shapeId="0" xr:uid="{00000000-0006-0000-0800-000002000000}">
      <text>
        <r>
          <rPr>
            <sz val="10"/>
            <color rgb="FF000000"/>
            <rFont val="Arial"/>
            <scheme val="minor"/>
          </rPr>
          <t xml:space="preserve">ログボ：2枚
1日1回：3枚
収集；2枚
スコアタ：1枚
個人ミッション：3枚
</t>
        </r>
      </text>
    </comment>
  </commentList>
</comments>
</file>

<file path=xl/sharedStrings.xml><?xml version="1.0" encoding="utf-8"?>
<sst xmlns="http://schemas.openxmlformats.org/spreadsheetml/2006/main" count="5279" uniqueCount="1650">
  <si>
    <t>URL</t>
  </si>
  <si>
    <t>備考</t>
  </si>
  <si>
    <t>01_概要</t>
  </si>
  <si>
    <t>03_降臨バトル</t>
  </si>
  <si>
    <t>04_ミッション</t>
  </si>
  <si>
    <t>05_報酬一覧</t>
  </si>
  <si>
    <t>施策一覧</t>
  </si>
  <si>
    <t>カテゴリー</t>
  </si>
  <si>
    <t>施策名称</t>
  </si>
  <si>
    <t>開始日</t>
  </si>
  <si>
    <t>終了日</t>
  </si>
  <si>
    <t>地獄楽 いいジャン祭</t>
  </si>
  <si>
    <t>◼︎施策名
　地獄楽 いいジャン祭</t>
  </si>
  <si>
    <t>260116_地獄楽 いいジャン祭 企画書</t>
  </si>
  <si>
    <t>担当：村松</t>
  </si>
  <si>
    <t>■内容</t>
  </si>
  <si>
    <t>少年ジャンプ+ ジャンブルラッシュ内において、「地獄楽」をピックアップしたイベントとして、
『原作コミック「1巻〜4巻」のストーリー再現』をテーマに据えます！
「賊王 亜左 弔兵衛」と「山田浅ェ門 桐馬」のエピソードや、画眉丸とメイの出会い、
「民谷 巌鉄斎」の共闘関係にいたるまでのエピソードを中心に展開します。
　なお、イベントの実施時期は、2026年1月中旬からを予定しております。</t>
  </si>
  <si>
    <t>◼︎開催期間（予定）
　01/16（金）15:00〜2/16（月）10:59</t>
  </si>
  <si>
    <t>◼︎メイン課金ポイント
　地獄楽 いいジャン祭 新キャラ ピックアップガシャ
　「賊王 亜左 弔兵衛」（UR）、「山田浅ェ門 桐馬」（SSR）</t>
  </si>
  <si>
    <t>◼︎主要コンテンツ
・地獄楽 いいジャン祭 特別ミッションを達成し豪華報酬をGETしよう！
・地獄楽 いいジャン祭限定のイベントキャラ「メイ」「民谷 巌鉄斎」をそれぞれGETしよう！
　⇨このいいジャン祭を遊び切ると、「メイ」「民谷 巌鉄斎」は最大グレード強化が可能になります！
・降臨バトルで報酬を獲得しつつランキング上位を目指そう！
・地獄楽の原作モチーフのエンブレムをGETしよう！</t>
  </si>
  <si>
    <t>本能が告げている 危険だと</t>
  </si>
  <si>
    <t>必ず生きて帰る</t>
  </si>
  <si>
    <t>朱印の者たち</t>
  </si>
  <si>
    <t>死罪人と首切り役人</t>
  </si>
  <si>
    <t>手負いの獣は恐ろしいぞ</t>
  </si>
  <si>
    <t>まるで 悪夢を見ているようだ</t>
  </si>
  <si>
    <t>地獄楽 いいジャン祭 特別ログインボーナス</t>
  </si>
  <si>
    <t>地獄楽 いいジャン祭 特別ミッション</t>
  </si>
  <si>
    <t>コイン獲得クエスト キャラボーナス</t>
  </si>
  <si>
    <t>新キャラ一覧</t>
  </si>
  <si>
    <t>キャラID</t>
  </si>
  <si>
    <t>キャラ名</t>
  </si>
  <si>
    <t>獲得場所</t>
  </si>
  <si>
    <t>レアリティ</t>
  </si>
  <si>
    <t>獲得属性色</t>
  </si>
  <si>
    <t>chara_jig_00401</t>
  </si>
  <si>
    <t>賊王 亜左 弔兵衛</t>
  </si>
  <si>
    <t>ピックアップガシャ</t>
  </si>
  <si>
    <t>UR</t>
  </si>
  <si>
    <t>無</t>
  </si>
  <si>
    <t>chara_jig_00501</t>
  </si>
  <si>
    <t>山田浅ェ門 桐馬</t>
  </si>
  <si>
    <t>SSR</t>
  </si>
  <si>
    <t>緑</t>
  </si>
  <si>
    <t>chara_jig_00601</t>
  </si>
  <si>
    <t>民谷 巌鉄斎</t>
  </si>
  <si>
    <t>イベント報酬</t>
  </si>
  <si>
    <t>SR</t>
  </si>
  <si>
    <t>青</t>
  </si>
  <si>
    <t>chara_jig_00701</t>
  </si>
  <si>
    <t>メイ</t>
  </si>
  <si>
    <t>enemy_jig_00501</t>
  </si>
  <si>
    <t>山田浅ェ門 源嗣</t>
  </si>
  <si>
    <t>敵専用</t>
  </si>
  <si>
    <t>enemy_jig_00601</t>
  </si>
  <si>
    <t>朱槿</t>
  </si>
  <si>
    <t>新アイテム一覧</t>
  </si>
  <si>
    <t>アイテムID</t>
  </si>
  <si>
    <t>アイテム名</t>
  </si>
  <si>
    <t>ID管理シート</t>
  </si>
  <si>
    <t>記載したい物</t>
  </si>
  <si>
    <t>piece_jig_00401</t>
  </si>
  <si>
    <t>賊王 亜左 弔兵衛のかけら</t>
  </si>
  <si>
    <t>GLOW_ID 管理</t>
  </si>
  <si>
    <t>キャラのかけら</t>
  </si>
  <si>
    <t>piece_jig_00501</t>
  </si>
  <si>
    <t>山田浅ェ門 桐馬のかけら</t>
  </si>
  <si>
    <t>piece_jig_00601</t>
  </si>
  <si>
    <t>民谷 巌鉄斎のかけら</t>
  </si>
  <si>
    <t>piece_jig_00701</t>
  </si>
  <si>
    <t>メイのかけら</t>
  </si>
  <si>
    <t>memory_chara_jig_00601</t>
  </si>
  <si>
    <t>民谷 巌鉄斎のメモリー</t>
  </si>
  <si>
    <t>キャラ専用カラーメモリー</t>
  </si>
  <si>
    <t>memory_chara_jig_00701</t>
  </si>
  <si>
    <t>メイのメモリー</t>
  </si>
  <si>
    <t>emblem_event_jig_00001</t>
  </si>
  <si>
    <t>神仙郷</t>
  </si>
  <si>
    <t>エンブレム</t>
  </si>
  <si>
    <t>emblem_adventbattle_jig_season01_00001</t>
  </si>
  <si>
    <t>罪人(1位)</t>
  </si>
  <si>
    <t>emblem_adventbattle_jig_season01_00002</t>
  </si>
  <si>
    <t>罪人(2位)</t>
  </si>
  <si>
    <t>emblem_adventbattle_jig_season01_00003</t>
  </si>
  <si>
    <t>罪人(3位)</t>
  </si>
  <si>
    <t>emblem_adventbattle_jig_season01_00004</t>
  </si>
  <si>
    <t>罪人(4~50位)</t>
  </si>
  <si>
    <t>emblem_adventbattle_jig_season01_00005</t>
  </si>
  <si>
    <t>罪人(51~300位)</t>
  </si>
  <si>
    <t>emblem_adventbattle_jig_season01_00006</t>
  </si>
  <si>
    <t>罪人(301～1,000位)</t>
  </si>
  <si>
    <t>artwork_event_jig_0001</t>
  </si>
  <si>
    <t>原画のかけら（完成）</t>
  </si>
  <si>
    <t>artwork_event_jig_0002</t>
  </si>
  <si>
    <t>兄は弟の道標だ！！</t>
  </si>
  <si>
    <t>ガシャチケット</t>
  </si>
  <si>
    <t>エネミー専用キャラ（新キャラ一覧へ）</t>
  </si>
  <si>
    <t>02_施策</t>
  </si>
  <si>
    <t>安藤メモ</t>
  </si>
  <si>
    <t>▼全体概要</t>
  </si>
  <si>
    <t>1スタミナ*</t>
  </si>
  <si>
    <t>名称</t>
  </si>
  <si>
    <t>登場可否</t>
  </si>
  <si>
    <t>キャンペーンの有無</t>
  </si>
  <si>
    <t>キャンペーン期間</t>
  </si>
  <si>
    <t>キャンペーン内容</t>
  </si>
  <si>
    <t>イベント全般</t>
  </si>
  <si>
    <t>×15コイン</t>
  </si>
  <si>
    <t>冷却系の怪異</t>
  </si>
  <si>
    <t>ストーリー以外なら可能</t>
  </si>
  <si>
    <t>【デイリー】</t>
  </si>
  <si>
    <t>-</t>
  </si>
  <si>
    <t>つらら</t>
  </si>
  <si>
    <t>【ストーリー】
画眉丸編</t>
  </si>
  <si>
    <t>⇩ストーリークエスト1つで
獲得できるメインの報酬数（初回クリア）</t>
  </si>
  <si>
    <t>建造物寄生型の怪異（大）</t>
  </si>
  <si>
    <t>可能</t>
  </si>
  <si>
    <t>【ストーリー】
共闘関係編</t>
  </si>
  <si>
    <t>報酬名</t>
  </si>
  <si>
    <t>報酬数</t>
  </si>
  <si>
    <t>建造物寄生型の怪異（小）</t>
  </si>
  <si>
    <t>【チャレンジ】</t>
  </si>
  <si>
    <t>そのキャラのカラーメモリー</t>
  </si>
  <si>
    <t>工事現場の怪異</t>
  </si>
  <si>
    <t>ストーリー２可能</t>
  </si>
  <si>
    <t>【高難易度】</t>
  </si>
  <si>
    <t>メモリーフラグメント・初級</t>
  </si>
  <si>
    <t>【降臨バトル】</t>
  </si>
  <si>
    <t>メモリーフラグメント・中級</t>
  </si>
  <si>
    <t>【ログインボーナス】</t>
  </si>
  <si>
    <t>メモリーフラグメント・上級</t>
  </si>
  <si>
    <t>【ミッション】</t>
  </si>
  <si>
    <t>コイン</t>
  </si>
  <si>
    <t>【コイン獲得クエスト】</t>
  </si>
  <si>
    <t>◆ログインボーナス</t>
  </si>
  <si>
    <t>項目</t>
  </si>
  <si>
    <t>内容</t>
  </si>
  <si>
    <t>※〇〇[半角スペース]いいジャン祭[半角スペース]特別ログインボーナス　例：怪獣8号 いいジャン祭 特別ログインボーナス</t>
  </si>
  <si>
    <t>開催期間</t>
  </si>
  <si>
    <t>〜</t>
  </si>
  <si>
    <t>ログイン日数
（日別）</t>
  </si>
  <si>
    <t>日付</t>
  </si>
  <si>
    <t>プリズム</t>
  </si>
  <si>
    <t>ピックアップガシャチケット</t>
  </si>
  <si>
    <t>スペシャルガシャチケット</t>
  </si>
  <si>
    <t>カラーメモリー・グリーン</t>
  </si>
  <si>
    <t>カラーメモリー・レッド</t>
  </si>
  <si>
    <t>報酬設定の有無</t>
  </si>
  <si>
    <t>金</t>
  </si>
  <si>
    <t>土</t>
  </si>
  <si>
    <t>日</t>
  </si>
  <si>
    <t>月</t>
  </si>
  <si>
    <t>火</t>
  </si>
  <si>
    <t>水</t>
  </si>
  <si>
    <t>木</t>
  </si>
  <si>
    <t>報酬合計数</t>
  </si>
  <si>
    <t>◆デイリークエスト</t>
  </si>
  <si>
    <t>クエスト名</t>
  </si>
  <si>
    <t>基礎設計URL</t>
  </si>
  <si>
    <t>https://docs.google.com/spreadsheets/d/1jDHRT1GvOA-K4WUhru1CV7Ukn63owsYJXFbbr6IB8eo/edit?gid=493179933#gid=493179933</t>
  </si>
  <si>
    <t>原画演出URL</t>
  </si>
  <si>
    <t>251212_地獄楽_デイリークエスト_原画演出.pdf</t>
  </si>
  <si>
    <t>ステージ</t>
  </si>
  <si>
    <t>推奨Lv</t>
  </si>
  <si>
    <t>スタミナ</t>
  </si>
  <si>
    <t>獲得リーダーEXP</t>
  </si>
  <si>
    <t>ステージサムネイル</t>
  </si>
  <si>
    <t>登場キャラ</t>
  </si>
  <si>
    <t>登場強敵キャラ</t>
  </si>
  <si>
    <t>背景ID</t>
  </si>
  <si>
    <t>開始時原画演出</t>
  </si>
  <si>
    <t>終了時原画演出</t>
  </si>
  <si>
    <t>ステージ開放条件</t>
  </si>
  <si>
    <t>1話</t>
  </si>
  <si>
    <t>がらんの画眉丸</t>
  </si>
  <si>
    <t>なし</t>
  </si>
  <si>
    <t>koma_background_jig_00001</t>
  </si>
  <si>
    <t>2巻22P1コマ目</t>
  </si>
  <si>
    <t>ステージ報酬</t>
  </si>
  <si>
    <t>期間中全日プレイで獲得できるプリズム</t>
  </si>
  <si>
    <t>ステージ背景ID</t>
  </si>
  <si>
    <t>報酬カテゴリー</t>
  </si>
  <si>
    <t>初回クリア</t>
  </si>
  <si>
    <t>クリア</t>
  </si>
  <si>
    <t>ランダム</t>
  </si>
  <si>
    <t>ランダム報酬
ドロップ率（%）</t>
  </si>
  <si>
    <t>設定（その他）</t>
  </si>
  <si>
    <t>クエストのリセット</t>
  </si>
  <si>
    <t>1日1回リセット</t>
  </si>
  <si>
    <t>クエストTOP画面表示キャラ</t>
  </si>
  <si>
    <t>クエストTOP画面表示キャラセリフ</t>
  </si>
  <si>
    <t>ワシはっ"がらんの画眉丸"だ!!</t>
  </si>
  <si>
    <t>特別ルール適用ステージ</t>
  </si>
  <si>
    <t>ステージ1話</t>
  </si>
  <si>
    <t>特別ルール内容</t>
  </si>
  <si>
    <t xml:space="preserve">◆ストーリークエスト </t>
  </si>
  <si>
    <t>https://docs.google.com/spreadsheets/d/1ggoPgNmLK2XbZwVcrSxLHsHLvfWTcCEGT7YcSQ0I3Nc/edit?gid=0#gid=0</t>
  </si>
  <si>
    <t>251212_地獄楽_ストーリークエスト1原画演出.pdf</t>
  </si>
  <si>
    <t>入手原画</t>
  </si>
  <si>
    <t>251212_地獄楽_いいジャン祭原画演出_第1稿</t>
  </si>
  <si>
    <t>ステージ背景名称</t>
  </si>
  <si>
    <t>作品雑魚</t>
  </si>
  <si>
    <t>杠</t>
  </si>
  <si>
    <t>2巻28P-31P</t>
  </si>
  <si>
    <t>原画のかけら</t>
  </si>
  <si>
    <t>2話</t>
  </si>
  <si>
    <t>山田浅ェ門 佐切
山田浅ェ門 源嗣</t>
  </si>
  <si>
    <t>koma_background_jig_00002</t>
  </si>
  <si>
    <t>神仙郷_オブジェあり</t>
  </si>
  <si>
    <t>2巻81P-84P</t>
  </si>
  <si>
    <t>1話クリア</t>
  </si>
  <si>
    <t>3話</t>
  </si>
  <si>
    <t>がらんの画眉丸
山田浅ェ門 佐切</t>
  </si>
  <si>
    <t>2巻128P-130P</t>
  </si>
  <si>
    <t>2巻179P-186P</t>
  </si>
  <si>
    <t>２話クリア</t>
  </si>
  <si>
    <t>4話</t>
  </si>
  <si>
    <t>杠
山田浅ェ門 仙汰</t>
  </si>
  <si>
    <t>3巻7P-14P</t>
  </si>
  <si>
    <t>3巻18-23P</t>
  </si>
  <si>
    <t>3話クリア</t>
  </si>
  <si>
    <t>5話</t>
  </si>
  <si>
    <t>koma_background_jig_00003</t>
  </si>
  <si>
    <t>神仙郷_開けた大地</t>
  </si>
  <si>
    <t>3巻119P-132P</t>
  </si>
  <si>
    <t>3巻136P-145P</t>
  </si>
  <si>
    <t>4話クリア</t>
  </si>
  <si>
    <t>6話</t>
  </si>
  <si>
    <t>3巻148P-156P</t>
  </si>
  <si>
    <t>3巻164P-187P</t>
  </si>
  <si>
    <t>5話クリア</t>
  </si>
  <si>
    <t>モウ一度ダケ… 会イタイ</t>
  </si>
  <si>
    <t>ステージ2話</t>
  </si>
  <si>
    <t>ステージ3話</t>
  </si>
  <si>
    <t>ステージ4話</t>
  </si>
  <si>
    <t>ステージ5話</t>
  </si>
  <si>
    <t>ステージ6話</t>
  </si>
  <si>
    <t>◆ストーリークエスト</t>
  </si>
  <si>
    <t>251212_地獄楽_ストーリークエスト2原画演出.pdf</t>
  </si>
  <si>
    <t>1巻191p-204P</t>
  </si>
  <si>
    <t>1/21 15:00開放</t>
  </si>
  <si>
    <t>賊王 亜左 弔兵衛
山田浅ェ門 桐馬</t>
  </si>
  <si>
    <t>2巻49p-52P</t>
  </si>
  <si>
    <t>2巻198p-206p</t>
  </si>
  <si>
    <t>3巻40p-43p</t>
  </si>
  <si>
    <t>がらんの画眉丸
民谷 巌鉄斎</t>
  </si>
  <si>
    <t>4巻7P-9P</t>
  </si>
  <si>
    <t>4巻12P-24P</t>
  </si>
  <si>
    <t xml:space="preserve"> 天下に轟く偉業を成す！</t>
  </si>
  <si>
    <t>◆チャレンジクエスト</t>
  </si>
  <si>
    <t>https://docs.google.com/spreadsheets/d/12sb_6R3h9K0TLOcUEwhvDIx20aNfKLf-L_AjuRuwwQE/edit?gid=0#gid=0</t>
  </si>
  <si>
    <t>251212_地獄楽_チャンレジクエスト_原画演出.pdf</t>
  </si>
  <si>
    <t>背景名称</t>
  </si>
  <si>
    <t>強敵出現演出</t>
  </si>
  <si>
    <t>2巻033P</t>
  </si>
  <si>
    <t>ストーリークエスト「必ず生きて帰る」の６話クリア</t>
  </si>
  <si>
    <t>クリアタイム報酬</t>
  </si>
  <si>
    <t>目標タイム</t>
  </si>
  <si>
    <t>300秒</t>
  </si>
  <si>
    <t>200秒</t>
  </si>
  <si>
    <t>140秒</t>
  </si>
  <si>
    <t>2巻42P</t>
  </si>
  <si>
    <t>2巻63P</t>
  </si>
  <si>
    <t>がらんの画眉丸のかけら</t>
  </si>
  <si>
    <t>1巻26P</t>
  </si>
  <si>
    <t>３話クリア</t>
  </si>
  <si>
    <t>山田浅ェ門 仙汰</t>
  </si>
  <si>
    <t>ありったけ試してあげる♡</t>
  </si>
  <si>
    <t>先立つものはまず情報ですから</t>
  </si>
  <si>
    <t>◆高難度クエスト</t>
  </si>
  <si>
    <t>https://docs.google.com/spreadsheets/d/1UBJUaoJ-z_vCqTMeUy-ddnLOY1xc_TqPt-X-TB8YgB8/edit?gid=0#gid=0</t>
  </si>
  <si>
    <t>251212_地獄楽_高難易度クエスト_原画演出.pdf</t>
  </si>
  <si>
    <t>門神
亜左 弔兵衛</t>
  </si>
  <si>
    <t>2巻66P</t>
  </si>
  <si>
    <t>門神
画眉丸</t>
  </si>
  <si>
    <t>山田浅ェ門 佐切</t>
  </si>
  <si>
    <t>1巻107P</t>
  </si>
  <si>
    <t>１話クリア</t>
  </si>
  <si>
    <t>エンブレム「神仙郷」</t>
  </si>
  <si>
    <t>朱槿
亜左 弔兵衛</t>
  </si>
  <si>
    <t>画眉丸</t>
  </si>
  <si>
    <t>1巻22P</t>
  </si>
  <si>
    <t>400秒</t>
  </si>
  <si>
    <t>240秒</t>
  </si>
  <si>
    <t>モタついてっと死ぬぜ!?</t>
  </si>
  <si>
    <t>兄さんの強さは変化だ…</t>
  </si>
  <si>
    <t>◆コイン獲得クエスト関連</t>
  </si>
  <si>
    <t>ボーナス</t>
  </si>
  <si>
    <t>ボーナス（%）</t>
  </si>
  <si>
    <t>対象キャラ</t>
  </si>
  <si>
    <t>対象キャラID</t>
  </si>
  <si>
    <t>ボーナス倍率の内訳</t>
  </si>
  <si>
    <t>chara_jig_00001</t>
  </si>
  <si>
    <t>フェス限の新キャラ</t>
  </si>
  <si>
    <t>chara_jig_00101</t>
  </si>
  <si>
    <t>ピックアップURなどの新キャラ</t>
  </si>
  <si>
    <t>chara_jig_00201</t>
  </si>
  <si>
    <t>恒常UR(新キャラではない)</t>
  </si>
  <si>
    <t>chara_jig_00301</t>
  </si>
  <si>
    <t>ピックアップSSRなどの新キャラ</t>
  </si>
  <si>
    <t>恒常SSR(新キャラではない)</t>
  </si>
  <si>
    <t>イベントSRなどの新キャラ</t>
  </si>
  <si>
    <t>恒常SR(新キャラではない)</t>
  </si>
  <si>
    <t>恒常R(新キャラではない)</t>
  </si>
  <si>
    <t>◆アウトゲーム関連</t>
  </si>
  <si>
    <t>▼ホーム画面</t>
  </si>
  <si>
    <t>ホーム画面左上
バナー</t>
  </si>
  <si>
    <t>表示バナー</t>
  </si>
  <si>
    <t>destination_path</t>
  </si>
  <si>
    <t>優先度(高5：低1)</t>
  </si>
  <si>
    <t>sort_oder</t>
  </si>
  <si>
    <t>地獄楽いいジャン祭バナー</t>
  </si>
  <si>
    <t>event_jig_00001</t>
  </si>
  <si>
    <t>ピックアップガシャA</t>
  </si>
  <si>
    <t>Pickup_jig_001</t>
  </si>
  <si>
    <t>ピックアップガシャB</t>
  </si>
  <si>
    <t>Pickup_jig_002</t>
  </si>
  <si>
    <t>アーニャパック（定常）</t>
  </si>
  <si>
    <t>hometop_shop_pack_00001</t>
  </si>
  <si>
    <t>定常バナーは変更しない</t>
  </si>
  <si>
    <t>スタートダッシュパック（定常）</t>
  </si>
  <si>
    <t>hometop_shop_pack_00002</t>
  </si>
  <si>
    <t>ランクマッチ（定常）</t>
  </si>
  <si>
    <t>hometop_pvp_00001</t>
  </si>
  <si>
    <t>いいジャン祭
アイコン</t>
  </si>
  <si>
    <t>アイコン名称</t>
  </si>
  <si>
    <t>表示されるキャラ</t>
  </si>
  <si>
    <t>▼イベントTOP画面</t>
  </si>
  <si>
    <t>イベントTOP画面
バナー</t>
  </si>
  <si>
    <t>event_jig_00001_content_top</t>
  </si>
  <si>
    <t>▼いいジャン祭TOP画面</t>
  </si>
  <si>
    <t>設定関連</t>
  </si>
  <si>
    <t>いいジャン祭TOP画面背景</t>
  </si>
  <si>
    <t>降臨バトルボタン</t>
  </si>
  <si>
    <t>イベントミッションボタン</t>
  </si>
  <si>
    <t>【ストーリー】メイ</t>
  </si>
  <si>
    <t>【ストーリー】
民谷 巌鉄斎</t>
  </si>
  <si>
    <t>画像</t>
  </si>
  <si>
    <t>quest_event_jig1_1day</t>
  </si>
  <si>
    <t>quest_event_jig1_charaget01</t>
  </si>
  <si>
    <t>quest_event_jig1_charaget02</t>
  </si>
  <si>
    <t>quest_event_jig1_challenge01</t>
  </si>
  <si>
    <t>quest_event_jig1_savage</t>
  </si>
  <si>
    <t>▼キャンペーン設定</t>
  </si>
  <si>
    <t>設定項目</t>
  </si>
  <si>
    <t>有無</t>
  </si>
  <si>
    <t>詳細</t>
  </si>
  <si>
    <t>スタミナ消費量調整</t>
  </si>
  <si>
    <t>獲得リーダーEXP調整</t>
  </si>
  <si>
    <t>原画のかけらドロップ確率調整</t>
  </si>
  <si>
    <t>ドロップ量調整</t>
  </si>
  <si>
    <t>回数変更</t>
  </si>
  <si>
    <t>設定担当者</t>
  </si>
  <si>
    <t>古澤</t>
  </si>
  <si>
    <t>https://docs.google.com/spreadsheets/d/1k60vxX9jRXryJpxS8a_5Ech668eJL0kAe4cwL2TFFmM/edit?gid=0#gid=0</t>
  </si>
  <si>
    <t>挑戦回数</t>
  </si>
  <si>
    <t>ステージ段数</t>
  </si>
  <si>
    <t>20-30</t>
  </si>
  <si>
    <t>1日最大5回
内2回は広告視聴</t>
  </si>
  <si>
    <t>全キャラ</t>
  </si>
  <si>
    <t>1/23 (金)15:00から開放</t>
  </si>
  <si>
    <t>時間制限</t>
  </si>
  <si>
    <t>90秒</t>
  </si>
  <si>
    <t>ボーナス倍率の内訳（%）</t>
  </si>
  <si>
    <t>スペシャルキャラは登録不可！</t>
  </si>
  <si>
    <t>ー</t>
  </si>
  <si>
    <t>▼報酬関連</t>
  </si>
  <si>
    <t>◆クリア報酬</t>
  </si>
  <si>
    <t>・降臨バトルをプレイし、クリアすることで報酬が獲得できます</t>
  </si>
  <si>
    <t>・複数の報酬を設定可能です</t>
  </si>
  <si>
    <t>クリア報酬</t>
  </si>
  <si>
    <t>カラーメモリー・イエロー</t>
  </si>
  <si>
    <t>カラーメモリー・ブルー</t>
  </si>
  <si>
    <t>カラーメモリー・グレー</t>
  </si>
  <si>
    <t>ランダムクリア報酬</t>
  </si>
  <si>
    <t>ドロップ確率</t>
  </si>
  <si>
    <t>リーダーEXP</t>
  </si>
  <si>
    <t>◆ランク到達報酬</t>
  </si>
  <si>
    <t>・降臨バトルの期間中の累計スコアPtに応じたランクがあり、そのランクに到達することで報酬が獲得できます</t>
  </si>
  <si>
    <t>・複数の報酬を設定可能です（最大5つまで）</t>
  </si>
  <si>
    <t>累計スコア（Pt）</t>
  </si>
  <si>
    <t>ランク</t>
  </si>
  <si>
    <t>1000~</t>
  </si>
  <si>
    <t>ブロンズ1</t>
  </si>
  <si>
    <t>5000~</t>
  </si>
  <si>
    <t>ブロンズ2</t>
  </si>
  <si>
    <t>10000~</t>
  </si>
  <si>
    <t>ブロンズ3</t>
  </si>
  <si>
    <t>15000~</t>
  </si>
  <si>
    <t>ブロンズ4</t>
  </si>
  <si>
    <t>30000~</t>
  </si>
  <si>
    <t>シルバー1</t>
  </si>
  <si>
    <t>50000~</t>
  </si>
  <si>
    <t>シルバー2</t>
  </si>
  <si>
    <t>75000~</t>
  </si>
  <si>
    <t>シルバー3</t>
  </si>
  <si>
    <t>100000~</t>
  </si>
  <si>
    <t>シルバー4</t>
  </si>
  <si>
    <t>150000~</t>
  </si>
  <si>
    <t>ゴールド1</t>
  </si>
  <si>
    <t>200000~</t>
  </si>
  <si>
    <t>ゴールド2</t>
  </si>
  <si>
    <t>250000~</t>
  </si>
  <si>
    <t>ゴールド3</t>
  </si>
  <si>
    <t>300000~</t>
  </si>
  <si>
    <t>ゴールド4</t>
  </si>
  <si>
    <t>500000~</t>
  </si>
  <si>
    <t>マスター1</t>
  </si>
  <si>
    <t>1000000~</t>
  </si>
  <si>
    <t>マスター2</t>
  </si>
  <si>
    <t>1500000~</t>
  </si>
  <si>
    <t>マスター3</t>
  </si>
  <si>
    <t>2000000~</t>
  </si>
  <si>
    <t>マスター4</t>
  </si>
  <si>
    <t>◆ハイスコア目標達成報酬</t>
  </si>
  <si>
    <t>・期間中の降臨バトルのハイスコアの目標を達成することで報酬が獲得できます</t>
  </si>
  <si>
    <t>目標ハイスコア（Pt）</t>
  </si>
  <si>
    <t>◆ランキング報酬</t>
  </si>
  <si>
    <t>・期間中の降臨バトルのハイスコアによって、ランキング結果が決定し、その結果に応じた報酬が獲得できます</t>
  </si>
  <si>
    <t>・ランキングの報酬は、降臨バトルの結果発表時に獲得できます</t>
  </si>
  <si>
    <t>ランキング更新タイミングは即時でなくてもよく、N分単位で更新（サーバー費を安くする）
次回ランキングの更新はN時間後の表示</t>
  </si>
  <si>
    <t>ランキング</t>
  </si>
  <si>
    <t>URキャラのランダムかけらBOX</t>
  </si>
  <si>
    <t>SSRキャラのランダムかけらBOX</t>
  </si>
  <si>
    <t>SRキャラのランダムかけらBOX</t>
  </si>
  <si>
    <t>4~50</t>
  </si>
  <si>
    <t>51~300</t>
  </si>
  <si>
    <t>301~1000</t>
  </si>
  <si>
    <t>1001~5000</t>
  </si>
  <si>
    <t>5001~10000</t>
  </si>
  <si>
    <t>10001~</t>
  </si>
  <si>
    <t>◆降臨バトル専用ミッション</t>
  </si>
  <si>
    <t>・期間中の降臨バトルのミッションを達成することで報酬が獲得できます</t>
  </si>
  <si>
    <t>・「⚫︎⚫︎」は降臨バトルの名称になります</t>
  </si>
  <si>
    <t>・特別な報酬『いいジャン祭』限定のキャラやそのキャラのかけらを配置する場合は、基本報酬コントロールと、回数でゴールが見えやすいミッションであるとユーザーモチベーションも維持しやすいので、こちらに置くことを推奨します
その場合はミッション内容や数を調整して問題ございません</t>
  </si>
  <si>
    <t>ミッション内容</t>
  </si>
  <si>
    <t>「名称（キャラ名）」</t>
  </si>
  <si>
    <t>「名称（キャラ名）のかけら」</t>
  </si>
  <si>
    <t>降臨バトル「まるで 悪夢を見ているようだ」に5回挑戦しよう！</t>
  </si>
  <si>
    <t>降臨バトル「まるで 悪夢を見ているようだ」に10回挑戦しよう！</t>
  </si>
  <si>
    <t>降臨バトル「まるで 悪夢を見ているようだ」に20回挑戦しよう！</t>
  </si>
  <si>
    <t>降臨バトル「まるで 悪夢を見ているようだ」に30回挑戦しよう！</t>
  </si>
  <si>
    <t>◆いいジャン祭ミッション</t>
  </si>
  <si>
    <t>民谷 巌鉄斎のカラーメモリー</t>
  </si>
  <si>
    <t>メイのカラーメモリー</t>
  </si>
  <si>
    <t>メイ をグレード2まで強化しよう</t>
  </si>
  <si>
    <t>メイ をグレード3まで強化しよう</t>
  </si>
  <si>
    <t>メイ をグレード4まで強化しよう</t>
  </si>
  <si>
    <t>メイ をグレード5まで強化しよう</t>
  </si>
  <si>
    <t>メイ をLv.20まで強化しよう</t>
  </si>
  <si>
    <t>メイ をLv.30まで強化しよう</t>
  </si>
  <si>
    <t>メイ をLv.40まで強化しよう</t>
  </si>
  <si>
    <t>メイ をLv.50まで強化しよう</t>
  </si>
  <si>
    <t>メイ をLv.60まで強化しよう</t>
  </si>
  <si>
    <t>メイ をLv.70まで強化しよう</t>
  </si>
  <si>
    <t>メイ をLv.80まで強化しよう</t>
  </si>
  <si>
    <t>民谷 巌鉄斎 をグレード2まで強化しよう</t>
  </si>
  <si>
    <t>民谷 巌鉄斎 をグレード3まで強化しよう</t>
  </si>
  <si>
    <t>民谷 巌鉄斎 をグレード4まで強化しよう</t>
  </si>
  <si>
    <t>民谷 巌鉄斎 をグレード5まで強化しよう</t>
  </si>
  <si>
    <t>民谷 巌鉄斎 をLv.20まで強化しよう</t>
  </si>
  <si>
    <t>民谷 巌鉄斎 をLv.30まで強化しよう</t>
  </si>
  <si>
    <t>民谷 巌鉄斎 をLv.40まで強化しよう</t>
  </si>
  <si>
    <t>民谷 巌鉄斎 をLv.50まで強化しよう</t>
  </si>
  <si>
    <t>民谷 巌鉄斎 をLv.60まで強化しよう</t>
  </si>
  <si>
    <t>民谷 巌鉄斎 をLv.70まで強化しよう</t>
  </si>
  <si>
    <t>民谷 巌鉄斎 をLv.80まで強化しよう</t>
  </si>
  <si>
    <t>ストーリークエスト「必ず生きて帰る」をクリアしよう</t>
  </si>
  <si>
    <t>ストーリークエスト「朱印の者たち」をクリアしよう</t>
  </si>
  <si>
    <t>チャレンジクエスト「死罪人と首切り役人」をクリアしよう</t>
  </si>
  <si>
    <t>高難易度「手負いの獣は恐ろしいぞ」をクリアしよう</t>
  </si>
  <si>
    <t>敵を10体撃破しよう</t>
  </si>
  <si>
    <t>敵を20体撃破しよう</t>
  </si>
  <si>
    <t>敵を30体撃破しよう</t>
  </si>
  <si>
    <t>敵を40体撃破しよう</t>
  </si>
  <si>
    <t>敵を50体撃破しよう</t>
  </si>
  <si>
    <t>敵を60体撃破しよう</t>
  </si>
  <si>
    <t>敵を70体撃破しよう</t>
  </si>
  <si>
    <t>敵を80体撃破しよう</t>
  </si>
  <si>
    <t>敵を90体撃破しよう</t>
  </si>
  <si>
    <t>敵を100体撃破しよう</t>
  </si>
  <si>
    <t>敵を150体撃破しよう</t>
  </si>
  <si>
    <t>敵を200体撃破しよう</t>
  </si>
  <si>
    <t>敵を300体撃破しよう</t>
  </si>
  <si>
    <t>敵を400体撃破しよう</t>
  </si>
  <si>
    <t>敵を500体撃破しよう</t>
  </si>
  <si>
    <t>敵を750体撃破しよう</t>
  </si>
  <si>
    <t>敵を1000体撃破しよう</t>
  </si>
  <si>
    <t>■施策正式名称</t>
  </si>
  <si>
    <t>■施策通し番号</t>
  </si>
  <si>
    <t>■略称</t>
  </si>
  <si>
    <t>※ショットガンに本施策のものを登録する際、各クエスト名前にある通し番号も一緒に記載してください。
※お知らせの場合は、こちらのアルファベットのみ登録時
に文頭へ置いて下さい。</t>
  </si>
  <si>
    <t>施策概要</t>
  </si>
  <si>
    <t>思想</t>
  </si>
  <si>
    <t>■キャンペーン概要とゲーム外要因</t>
  </si>
  <si>
    <t>本企画は、特定IPフィーチャーで開催される一連のイベントをまとめたキャンペーンである。</t>
  </si>
  <si>
    <t>特定IPを掘り下げることにより、新規のIPファンを取り込んだり、既存ユーザーにおいてはIPファンのFQを上げ、離れていたIPファンの復帰を目指す。</t>
  </si>
  <si>
    <t>特定IPの世界観への没入ができるかどうかが肝となる。</t>
  </si>
  <si>
    <t>■施策の目的</t>
  </si>
  <si>
    <t>①どんな人に？</t>
  </si>
  <si>
    <t>②どうして欲しいのか？</t>
  </si>
  <si>
    <t>③どんな価値・体験を提供することで？</t>
  </si>
  <si>
    <t>■施策全体方向性</t>
  </si>
  <si>
    <t xml:space="preserve">objective                                                        
                                                 </t>
  </si>
  <si>
    <t xml:space="preserve">KR1: </t>
  </si>
  <si>
    <t>例）</t>
  </si>
  <si>
    <t xml:space="preserve">KR2: </t>
  </si>
  <si>
    <t xml:space="preserve">KR3: </t>
  </si>
  <si>
    <t>概要</t>
  </si>
  <si>
    <t>■日程</t>
  </si>
  <si>
    <t>■：運営、■：マーケ、■：設定期限</t>
  </si>
  <si>
    <t>マイルストーン</t>
  </si>
  <si>
    <t>時間</t>
  </si>
  <si>
    <t>期間</t>
  </si>
  <si>
    <t>監修提出期限日</t>
  </si>
  <si>
    <t>LINE提出日</t>
  </si>
  <si>
    <t>データ設定期限日</t>
  </si>
  <si>
    <t>単体テスト</t>
  </si>
  <si>
    <t>総合テスト</t>
  </si>
  <si>
    <t>デプロイ日</t>
  </si>
  <si>
    <t>12日</t>
  </si>
  <si>
    <t>実施開始</t>
  </si>
  <si>
    <t>◼︎担当者（チーム）</t>
  </si>
  <si>
    <t>作業内容</t>
  </si>
  <si>
    <t>責任者（敬称略）</t>
  </si>
  <si>
    <t>slackアカウント</t>
  </si>
  <si>
    <t>依頼シート</t>
  </si>
  <si>
    <t>企画担当</t>
  </si>
  <si>
    <t>キャラデータ作成</t>
  </si>
  <si>
    <t>@程塚</t>
  </si>
  <si>
    <t>キャラ一覧</t>
  </si>
  <si>
    <t>@石橋</t>
  </si>
  <si>
    <t>@今井</t>
  </si>
  <si>
    <t>クエストデータ作成</t>
  </si>
  <si>
    <t>@安藤</t>
  </si>
  <si>
    <t>仕様書に背景IDと背景名を記載するのはPlan担当者</t>
  </si>
  <si>
    <t>@小澤</t>
  </si>
  <si>
    <t>@川口</t>
  </si>
  <si>
    <t>クエストスケジュールデータ作成</t>
  </si>
  <si>
    <t>@目黒</t>
  </si>
  <si>
    <t>ミッションデータ作成</t>
  </si>
  <si>
    <t>@嘉村</t>
  </si>
  <si>
    <t>@加藤</t>
  </si>
  <si>
    <t>ガチャデータ作成</t>
  </si>
  <si>
    <t>サーバインフラ調整</t>
  </si>
  <si>
    <t>アプリ機能開発</t>
  </si>
  <si>
    <t>バナー画像作成</t>
  </si>
  <si>
    <t>@正清</t>
  </si>
  <si>
    <t>制作依頼一覧</t>
  </si>
  <si>
    <t>@望月</t>
  </si>
  <si>
    <t>@鵜飼</t>
  </si>
  <si>
    <t>UIデザイン作成</t>
  </si>
  <si>
    <t>@前川</t>
  </si>
  <si>
    <t>チュートリアルダイアログ作成</t>
  </si>
  <si>
    <t>オーラ・モーション作成</t>
  </si>
  <si>
    <t>告知スケジュール作成</t>
  </si>
  <si>
    <t>お知らせ作成</t>
  </si>
  <si>
    <t>@林</t>
  </si>
  <si>
    <t>@市橋</t>
  </si>
  <si>
    <t>Push</t>
  </si>
  <si>
    <t>Twitter,LINEOA</t>
  </si>
  <si>
    <t>マーケ関連（生放送含む）窓口</t>
  </si>
  <si>
    <t>生放送環境作成</t>
  </si>
  <si>
    <t>🔺空いてるところ、わかる方で記載してください。</t>
  </si>
  <si>
    <t>■施作一覧</t>
  </si>
  <si>
    <t>鬼滅のりたーんず関連をグレーアウトしております。</t>
  </si>
  <si>
    <t>▼2021年！曜日に注意！</t>
  </si>
  <si>
    <t>施策</t>
  </si>
  <si>
    <t>施策コード</t>
  </si>
  <si>
    <t>施策通し番号</t>
  </si>
  <si>
    <t>FIX状況</t>
  </si>
  <si>
    <t>開始</t>
  </si>
  <si>
    <t>終了</t>
  </si>
  <si>
    <t>↑ここに記載しないデネ！</t>
  </si>
  <si>
    <t>■キャラ一覧</t>
  </si>
  <si>
    <t>←正式名称は監修IDマスタを見てね</t>
  </si>
  <si>
    <t>入手と種別</t>
  </si>
  <si>
    <t>入手開始日</t>
  </si>
  <si>
    <t>　　　</t>
  </si>
  <si>
    <t>・単体テスト開始：
・総合テスト開始：</t>
  </si>
  <si>
    <t>・文言(タイトル)完了、Click UPタスクいれる完了希望日：X-13営業日前まで
・バナーに必要な内容を仕様書に記載完了希望日：X-5営業日まで
・バナー制作締め切り日：Xまで</t>
  </si>
  <si>
    <t>▼いい感じのところに移す</t>
  </si>
  <si>
    <t>イベント名＆アイテム名＆エンブレム名は16文字(32ﾊﾞｲﾄ)以内　記号(「!」「””」)は半角表記</t>
  </si>
  <si>
    <t>施策種別</t>
  </si>
  <si>
    <t>施策名</t>
  </si>
  <si>
    <t>画像サイズ</t>
  </si>
  <si>
    <t>画像制作担当</t>
  </si>
  <si>
    <t>clickup確認</t>
  </si>
  <si>
    <t>バナー内容</t>
  </si>
  <si>
    <t>アイテム/エンブレム/スタンプ
参考画像(企画が貼り付ける)</t>
  </si>
  <si>
    <t>オレンジゾーンでも可
出典元を記載する場所(アイテムとかの参考画像)</t>
  </si>
  <si>
    <t>フレーバーテキスト
有無</t>
  </si>
  <si>
    <t>イラスト版元監修
有無</t>
  </si>
  <si>
    <t>フレーバーテキスト</t>
  </si>
  <si>
    <t>担当</t>
  </si>
  <si>
    <t>監修/制作物</t>
  </si>
  <si>
    <t>監修/制作文言</t>
  </si>
  <si>
    <t>監修/備考</t>
  </si>
  <si>
    <t>文言制作
ステータス</t>
  </si>
  <si>
    <t>監修提出日</t>
  </si>
  <si>
    <t>QA(監修返答締め日)</t>
  </si>
  <si>
    <t>01_ガチャ</t>
  </si>
  <si>
    <t>不要</t>
  </si>
  <si>
    <t>02_パック</t>
  </si>
  <si>
    <t>03_クエスト</t>
  </si>
  <si>
    <t>▼引用関数入ってます。</t>
  </si>
  <si>
    <t>04_団結バトル</t>
  </si>
  <si>
    <t>M/IGN/LINE/T</t>
  </si>
  <si>
    <t>06_ミッション</t>
  </si>
  <si>
    <t>M</t>
  </si>
  <si>
    <t>交換所バナー</t>
  </si>
  <si>
    <t>07_祭施策</t>
  </si>
  <si>
    <t>11_キャラ</t>
  </si>
  <si>
    <t>12_アイテム</t>
  </si>
  <si>
    <t>アイテム</t>
  </si>
  <si>
    <t>13_レジェンド</t>
  </si>
  <si>
    <t>デプロイ素材</t>
  </si>
  <si>
    <t>レジェンド</t>
  </si>
  <si>
    <t>14_スタンプ</t>
  </si>
  <si>
    <t>スタンプ</t>
  </si>
  <si>
    <t>15_エンブレム</t>
  </si>
  <si>
    <t>エンブレム名</t>
  </si>
  <si>
    <t>90_ログボ</t>
  </si>
  <si>
    <t>UI素材</t>
  </si>
  <si>
    <t>ログインボーナス 背景</t>
  </si>
  <si>
    <t>ログインボーナス キャラ</t>
  </si>
  <si>
    <t>91_UI</t>
  </si>
  <si>
    <t>タイトル</t>
  </si>
  <si>
    <t>ホーム画面</t>
  </si>
  <si>
    <t>いいジャン祭ページ</t>
  </si>
  <si>
    <t>いいジャン祭ページボタン</t>
  </si>
  <si>
    <t>全体施策用チュートリアル</t>
  </si>
  <si>
    <t>チュートリアル</t>
  </si>
  <si>
    <t>92_アプリアイコン(複数候補ある場合は全て書く)</t>
  </si>
  <si>
    <t>その他</t>
  </si>
  <si>
    <t>93_お知らせ・告知画像 (GDMTにアップしない画像はこちらに記載)</t>
  </si>
  <si>
    <t>あらすじは一行30文字以内7行以下、最大は一行40文字8行まで</t>
  </si>
  <si>
    <t>キービジュアル</t>
  </si>
  <si>
    <t>ミッション</t>
  </si>
  <si>
    <t>決闘</t>
  </si>
  <si>
    <t>キャラボーナス</t>
  </si>
  <si>
    <t>先行情報公開</t>
  </si>
  <si>
    <t>M/T</t>
  </si>
  <si>
    <t>99_その他</t>
  </si>
  <si>
    <t>ルビー</t>
  </si>
  <si>
    <t>配布いいジャン祭チケット</t>
  </si>
  <si>
    <t>新規イベント本数</t>
  </si>
  <si>
    <t>CPで配布キャラ</t>
  </si>
  <si>
    <t>10連チケット</t>
  </si>
  <si>
    <t>★5確定チケットのかけら</t>
  </si>
  <si>
    <t>★4以上確定</t>
  </si>
  <si>
    <t>★3以上確定</t>
  </si>
  <si>
    <t>施策詳細</t>
  </si>
  <si>
    <t>目次</t>
  </si>
  <si>
    <t>ログイン動機</t>
  </si>
  <si>
    <t>マーケ施策</t>
  </si>
  <si>
    <t>祭り施策</t>
  </si>
  <si>
    <t>プレイ動機</t>
  </si>
  <si>
    <t>課金動機</t>
  </si>
  <si>
    <t>ホーム設定</t>
  </si>
  <si>
    <t>目次へ</t>
  </si>
  <si>
    <t>実施するものにチェックを入れてください</t>
  </si>
  <si>
    <t>公式ブログ</t>
  </si>
  <si>
    <t>ミッション名</t>
  </si>
  <si>
    <t>報酬</t>
  </si>
  <si>
    <t>TwitterCP</t>
  </si>
  <si>
    <t>報酬内容</t>
  </si>
  <si>
    <t>配布期間</t>
  </si>
  <si>
    <t>内容の備考</t>
  </si>
  <si>
    <t>原作を読んでみようCP</t>
  </si>
  <si>
    <t>サイトのURL</t>
  </si>
  <si>
    <t>ログインボーナス</t>
  </si>
  <si>
    <t>URL：</t>
  </si>
  <si>
    <t>責任者</t>
  </si>
  <si>
    <t>背景名/ID</t>
  </si>
  <si>
    <t>ID</t>
  </si>
  <si>
    <t>キャラ</t>
  </si>
  <si>
    <t>記念エマ</t>
  </si>
  <si>
    <t>開始日時</t>
  </si>
  <si>
    <t>終了日時</t>
  </si>
  <si>
    <t>報酬(目玉は赤字)</t>
  </si>
  <si>
    <t>背景</t>
  </si>
  <si>
    <t>ハウス</t>
  </si>
  <si>
    <t>デイリーミッション</t>
  </si>
  <si>
    <t>名称未定</t>
  </si>
  <si>
    <t>背景名</t>
  </si>
  <si>
    <t>クエストスケジュール</t>
  </si>
  <si>
    <t>通常通り開催</t>
  </si>
  <si>
    <t>クエストバナー下文言</t>
  </si>
  <si>
    <t>初回クリア報酬</t>
  </si>
  <si>
    <t>難易度</t>
  </si>
  <si>
    <t>プロローグ</t>
  </si>
  <si>
    <t>プロローグを見て外の世界へ…！</t>
  </si>
  <si>
    <t>目的</t>
  </si>
  <si>
    <t>内容・場面想定</t>
  </si>
  <si>
    <t>上級</t>
  </si>
  <si>
    <t>超級</t>
  </si>
  <si>
    <t>超絶級</t>
  </si>
  <si>
    <t>ドロップ</t>
  </si>
  <si>
    <t>※個数、運数は定常レギュレーションに準拠します</t>
  </si>
  <si>
    <t>特別編(1日1回)</t>
  </si>
  <si>
    <t>ドロップ情報</t>
  </si>
  <si>
    <t>交換所&amp;ボーナスキャラ</t>
  </si>
  <si>
    <t xml:space="preserve">7巻P20 </t>
  </si>
  <si>
    <t>究極級</t>
  </si>
  <si>
    <t>超級極級</t>
  </si>
  <si>
    <t>超究極級</t>
  </si>
  <si>
    <t>クリアで（キャラ名）の特別衣装GET‼︎</t>
  </si>
  <si>
    <t>祭施策</t>
  </si>
  <si>
    <t>FIX</t>
  </si>
  <si>
    <t>分類</t>
  </si>
  <si>
    <t>PICK UPキャラ</t>
  </si>
  <si>
    <t>↑ガチャ班が記載してください</t>
  </si>
  <si>
    <t>表示タブ</t>
  </si>
  <si>
    <t>※名称は、ガチャ内容を表したもので正式名称ではありません。正式名称が決まり次第、修正してください。</t>
  </si>
  <si>
    <t>↓記載お願いします！</t>
  </si>
  <si>
    <t>攻略ガチャ</t>
  </si>
  <si>
    <t>名称FIX</t>
  </si>
  <si>
    <t>追加日</t>
  </si>
  <si>
    <t>友情コンボ名</t>
  </si>
  <si>
    <t>BGM</t>
  </si>
  <si>
    <t>ボタンにするキャラ</t>
  </si>
  <si>
    <t>想定</t>
  </si>
  <si>
    <t>いいジャン祭ページといいジャン祭タブ名称</t>
  </si>
  <si>
    <t>←概要に載せない</t>
  </si>
  <si>
    <t>有り！</t>
  </si>
  <si>
    <t>ページ上部</t>
  </si>
  <si>
    <t>ex} ジャンプチいいジャン祭</t>
  </si>
  <si>
    <t>リボン帯</t>
  </si>
  <si>
    <t>ex} ○○を楽しもう！</t>
  </si>
  <si>
    <t>タブ名称</t>
  </si>
  <si>
    <t>ex)いいジャン祭、バレンタイン2021、1100万DL</t>
  </si>
  <si>
    <t>交換所遷移ボタン</t>
  </si>
  <si>
    <t>ボタンの文字</t>
  </si>
  <si>
    <t>掲載するクエスト</t>
  </si>
  <si>
    <t>今回の新クエスト</t>
  </si>
  <si>
    <t>表示するキャラ</t>
  </si>
  <si>
    <t>タイトル画面</t>
  </si>
  <si>
    <t>バナー共有日：</t>
  </si>
  <si>
    <t>単体テスト開始：</t>
  </si>
  <si>
    <t>バナー
サイズ</t>
  </si>
  <si>
    <t>タスク
テンプレート</t>
  </si>
  <si>
    <t>▼ガチャ施策▼</t>
  </si>
  <si>
    <t>▼使用するキャラ名</t>
  </si>
  <si>
    <t>▼スタンプに使用するセリフを記載する</t>
  </si>
  <si>
    <t>キャラ名称を入れる</t>
  </si>
  <si>
    <t>その他画像</t>
  </si>
  <si>
    <t>SNS告知に使用するもの（キービジュアル、壁紙配布、アプリアイコン告知、原画）</t>
  </si>
  <si>
    <t>運営UI</t>
  </si>
  <si>
    <t>いいジャン祭ページがない時は削除する</t>
  </si>
  <si>
    <t>いいジャン祭ページボタンなど</t>
  </si>
  <si>
    <t>アプリアイコン</t>
  </si>
  <si>
    <t>候補複数ある場合は全て記載する</t>
  </si>
  <si>
    <t>▼キャラの候補を記載する(2案ぐらい)</t>
  </si>
  <si>
    <t>ƒ</t>
  </si>
  <si>
    <t>＜目次＞</t>
  </si>
  <si>
    <t>◇バナー関連</t>
  </si>
  <si>
    <t>◇UI</t>
  </si>
  <si>
    <t>◇アイテム</t>
  </si>
  <si>
    <t>◇キャラ・クエスト関連</t>
  </si>
  <si>
    <t>これかえる</t>
  </si>
  <si>
    <t>◇アプリアイコン</t>
  </si>
  <si>
    <t>毎週金曜16:00~16:30「バナーMTG」</t>
  </si>
  <si>
    <t>＜参照：告知スケジュール＞</t>
  </si>
  <si>
    <t>●LINE</t>
  </si>
  <si>
    <t>◯WP</t>
  </si>
  <si>
    <t>SG</t>
  </si>
  <si>
    <t>素材</t>
  </si>
  <si>
    <t>No</t>
  </si>
  <si>
    <t>訴求</t>
  </si>
  <si>
    <t>バナーL</t>
  </si>
  <si>
    <t>バナーM</t>
  </si>
  <si>
    <t>LINE OA</t>
  </si>
  <si>
    <t>twitter</t>
  </si>
  <si>
    <t>■その他告知（キービジュアル、チュートリアル、告知原画、壁紙配布、アプリアイコン配布、上記に記載が無いIGNなど）</t>
  </si>
  <si>
    <t>■その他素材</t>
  </si>
  <si>
    <t>チュートリアル、repro原画</t>
  </si>
  <si>
    <t>repro</t>
  </si>
  <si>
    <t>進捗</t>
  </si>
  <si>
    <t>plan確認</t>
  </si>
  <si>
    <t>ID作成</t>
  </si>
  <si>
    <t>タイトル、ホーム画面、いいジャン祭ページ、ログボ</t>
  </si>
  <si>
    <t>かけら、オーラ、スタンプ</t>
  </si>
  <si>
    <t>使用キャラ</t>
  </si>
  <si>
    <t>理由・意図</t>
  </si>
  <si>
    <t>案2</t>
  </si>
  <si>
    <t>バナー共有期限　11月17日~20日まで</t>
  </si>
  <si>
    <t>※仕様書をご確認頂き、漏れているものがあればご指摘頂けますと幸いです。</t>
  </si>
  <si>
    <t>仮名</t>
  </si>
  <si>
    <t>制作物</t>
  </si>
  <si>
    <t>制作文言</t>
  </si>
  <si>
    <t>ステータス</t>
  </si>
  <si>
    <t>◆施策全体の報酬合計数（周回報酬はユーザーの努力報酬、また、ドロップ報酬は確定獲得ではないので、最低限ユーザーに獲得して欲しい報酬数で計算）</t>
  </si>
  <si>
    <t>カテゴリー/報酬</t>
  </si>
  <si>
    <t>神仙郷のエンブレム</t>
  </si>
  <si>
    <t>ログボ</t>
  </si>
  <si>
    <t>デイリー</t>
  </si>
  <si>
    <t>ストーリー（メイ）</t>
  </si>
  <si>
    <t>ストーリー（民谷 巌鉄斎）</t>
  </si>
  <si>
    <t>チャレンジ</t>
  </si>
  <si>
    <t>高難度</t>
  </si>
  <si>
    <t>降臨バトル（期間中最低獲得可能分）</t>
  </si>
  <si>
    <t>今回のいいジャン祭報酬</t>
  </si>
  <si>
    <t>2.5次元の誘惑 いいジャン祭報酬</t>
  </si>
  <si>
    <t>SPY×FAMILY いいジャン祭報酬合計数</t>
  </si>
  <si>
    <t>怪獣８号 いいジャン祭報酬合計数</t>
  </si>
  <si>
    <t>↑周回数に応じて獲得数UPですが1周回を最低期待値（コイン5000枚）を換算します</t>
  </si>
  <si>
    <t>1枚多いのはミッションでエンブレムの代わりに配布を行っているからです</t>
  </si>
  <si>
    <t>↑カラーメモリーは基本ピックアップガシャの属性に合わせたものが100以上
（Lv.40まで強化できる範囲を上限とし）獲得できるようにします
今回だと青属性なので、カラーメモリー・ブルーが多く獲得できます</t>
  </si>
  <si>
    <t>↑周回数によって獲得数UP</t>
  </si>
  <si>
    <t>↑ピックアップガシャの新キャラのかけら</t>
  </si>
  <si>
    <t>▼降臨バトルのランキングやクエストの周回などは最低保証獲得数で計算してます</t>
  </si>
  <si>
    <t>報酬関連</t>
  </si>
  <si>
    <t>1ヶ月のいいジャン祭
の報酬数</t>
  </si>
  <si>
    <t>ここで配布数が超える場合は、PDM承認が必要</t>
  </si>
  <si>
    <t>1ヶ月の降臨バトル
の報酬数</t>
  </si>
  <si>
    <t>連携サイトやマーケで配布可能な量</t>
  </si>
  <si>
    <t>ドロップ個数</t>
  </si>
  <si>
    <t>ticket_glo_00003</t>
  </si>
  <si>
    <t>個</t>
  </si>
  <si>
    <t>メモ</t>
  </si>
  <si>
    <t>11/12(木)18時</t>
  </si>
  <si>
    <t>藤川さん、佐藤さん</t>
  </si>
  <si>
    <t>後藤さん、嘉村さん、小林</t>
  </si>
  <si>
    <t>OPの1000話記念のマーケ施策（仮）</t>
  </si>
  <si>
    <t>1月4日。1000話を迎える記念して、なにかやってもいい許可はもらっている。</t>
  </si>
  <si>
    <t>ロゴをくれた</t>
  </si>
  <si>
    <t>年始のOPは1000万DLで出してはいけない。（）</t>
  </si>
  <si>
    <t>ユノが売れなくなるから。</t>
  </si>
  <si>
    <t>12月29日からOPの情報を出し始める。そこから1000話記念を出したいby後藤</t>
  </si>
  <si>
    <t>多分使えるんじゃない…？by藤川さん</t>
  </si>
  <si>
    <t>バナーに1000話記念をいれたい。</t>
  </si>
  <si>
    <t>記念英雄祭ガチャの開催理由に、1000話を使いたい。OPの立て付け自体を1000話にしたい。</t>
  </si>
  <si>
    <t>データ設定が関わってくれるから、早めに返信が欲しい。by後藤</t>
  </si>
  <si>
    <t>→バナーにロゴを入れるには。</t>
  </si>
  <si>
    <t>11月25日からQAが入るため、データが動かせない。</t>
  </si>
  <si>
    <t>来週中にください。by後藤さん</t>
  </si>
  <si>
    <t>1000万DL生放送に、ドクストはOK（千空とかけて）</t>
  </si>
  <si>
    <t>入ってきた新規を引っ張る意味をこめて、ナルト・ドクストやるよ！って伝えたい　話題としてナルトをいれておきたい。</t>
  </si>
  <si>
    <t>情報を渡しておきたい、という温度感。</t>
  </si>
  <si>
    <t>ネタは最適だけど、「またワンピかよ〜」層がいるため大々的にOPに触れられない…</t>
  </si>
  <si>
    <t>生放送で、1月の情報ドクストナルトをだす。</t>
  </si>
  <si>
    <t>ワンピには触れない。</t>
  </si>
  <si>
    <t>マーケ施策
(LINEさん)</t>
  </si>
  <si>
    <t>ゲーム内施策</t>
  </si>
  <si>
    <t>ゲーム内お知らせ</t>
  </si>
  <si>
    <t>Twitter</t>
  </si>
  <si>
    <t>LINEOA</t>
  </si>
  <si>
    <t>プッシュ</t>
  </si>
  <si>
    <t>IGN（合計3枚）</t>
  </si>
  <si>
    <t>前提</t>
  </si>
  <si>
    <t>◼︎ルビー金額（鷲見用メモ）</t>
  </si>
  <si>
    <t>ガチャ1回金額</t>
  </si>
  <si>
    <t>円</t>
  </si>
  <si>
    <t>ガチャ1回最安値</t>
  </si>
  <si>
    <t>ルビー1個金額</t>
  </si>
  <si>
    <t>1万円分</t>
  </si>
  <si>
    <t>ゲーム内報酬レギュレーション</t>
  </si>
  <si>
    <t>https://docs.google.com/spreadsheets/d/1O9W479tFq6q2bb2JnWhqd-H7Skz4mvsc6oz8opU8L-I/edit#gid=0&amp;range=A1</t>
  </si>
  <si>
    <t>■施策について</t>
  </si>
  <si>
    <t>・スケジュールは最初に全部出す(ガチャ以外)</t>
  </si>
  <si>
    <t>・生放送なし</t>
  </si>
  <si>
    <t>マーケ連動施策</t>
  </si>
  <si>
    <t>※セルの色が黄色いところは、まだ内容が確定してないよ！という意味です。</t>
  </si>
  <si>
    <t>　なので確定したらセルの色は消しておいてください。</t>
  </si>
  <si>
    <t>いいジャン祭ログインボーナス</t>
  </si>
  <si>
    <t>キャラ・セリフ</t>
  </si>
  <si>
    <t>リボーン</t>
  </si>
  <si>
    <t>目的：</t>
  </si>
  <si>
    <t>毎日ログインしたい！と思わせることを目的とする。</t>
  </si>
  <si>
    <t>内容：</t>
  </si>
  <si>
    <t>日数</t>
  </si>
  <si>
    <t>特典（目玉＝赤文字）</t>
  </si>
  <si>
    <t>個数</t>
  </si>
  <si>
    <t>ルビー配布量</t>
  </si>
  <si>
    <t>パール配布量</t>
  </si>
  <si>
    <t>大</t>
  </si>
  <si>
    <t>1日目</t>
  </si>
  <si>
    <t>2日目</t>
  </si>
  <si>
    <t>3日目</t>
  </si>
  <si>
    <t>4日目</t>
  </si>
  <si>
    <t>5日目</t>
  </si>
  <si>
    <t>6日目</t>
  </si>
  <si>
    <t>7日目</t>
  </si>
  <si>
    <t>8日目</t>
  </si>
  <si>
    <t>9日目</t>
  </si>
  <si>
    <t>TV</t>
  </si>
  <si>
    <t>2周年CD</t>
  </si>
  <si>
    <t>10日目</t>
  </si>
  <si>
    <t>11日目</t>
  </si>
  <si>
    <t>12日目</t>
  </si>
  <si>
    <t>ルビー合計</t>
  </si>
  <si>
    <t>備考：</t>
  </si>
  <si>
    <t>「いいジャン祭チケット(仮名)」は最大3枚。ルビーは最大200。</t>
  </si>
  <si>
    <t>2周年に人を残す</t>
  </si>
  <si>
    <t>3/20から2周年CDが始まるため、大目玉報酬はチケットのみとする。</t>
  </si>
  <si>
    <t>残した結果、２周年の売上をあげる</t>
  </si>
  <si>
    <t>「いいジャン祭チケット(仮)がなんたるか」をわかってもらう→いいジャン祭チケットが欲しいからイベントやる、にしたい</t>
  </si>
  <si>
    <t>確認事項：</t>
  </si>
  <si>
    <t>カウントダウンと合わせて、3日に1回目玉があるようにしたい。</t>
  </si>
  <si>
    <t>REBORN!ガチャ</t>
  </si>
  <si>
    <t>チケットガチャ</t>
  </si>
  <si>
    <t>ガチャチケ</t>
  </si>
  <si>
    <t>★5はリボーンキャラのみが登場するガチャ</t>
  </si>
  <si>
    <t>配布されるいいジャン祭チケット(仮)で引くことができる</t>
  </si>
  <si>
    <t>参考：</t>
  </si>
  <si>
    <t>キャンペーン施策</t>
  </si>
  <si>
    <t>担当：</t>
  </si>
  <si>
    <t>LINE佐藤さん</t>
  </si>
  <si>
    <t>実施期間：</t>
  </si>
  <si>
    <t>開始日付</t>
  </si>
  <si>
    <t>終了日付</t>
  </si>
  <si>
    <t>特典</t>
  </si>
  <si>
    <t>想定消費スタミナ</t>
  </si>
  <si>
    <t>マーケ連動ミッション</t>
  </si>
  <si>
    <t>LINE永田さん</t>
  </si>
  <si>
    <t>@小林</t>
  </si>
  <si>
    <t>初級</t>
  </si>
  <si>
    <t>1日1回</t>
  </si>
  <si>
    <t>キャラドロップ</t>
  </si>
  <si>
    <t>全体ミッションゲージ</t>
  </si>
  <si>
    <t>ストーリーイベント</t>
  </si>
  <si>
    <t>中級</t>
  </si>
  <si>
    <t>チャレンジイベント</t>
  </si>
  <si>
    <t>覚醒イベント</t>
  </si>
  <si>
    <t>収集イベント</t>
  </si>
  <si>
    <t>限界バトル</t>
  </si>
  <si>
    <t>ある</t>
  </si>
  <si>
    <t>団結バトル</t>
  </si>
  <si>
    <t>全体ミッション</t>
  </si>
  <si>
    <t>名前</t>
  </si>
  <si>
    <t>お知らせ</t>
  </si>
  <si>
    <t>ミッション：</t>
  </si>
  <si>
    <t>【期間限定】団結バトル「激闘! 白蘭襲来!」に挑戦しよう</t>
  </si>
  <si>
    <t>ルビー×10</t>
  </si>
  <si>
    <t>【期間限定】マルチプレイで団結バトル「激闘! 白蘭襲来!」に挑戦しよう</t>
  </si>
  <si>
    <t>REBORN!チケット×1</t>
  </si>
  <si>
    <t>【期間限定】マルチプレイで団結バトル「激闘! 白蘭襲来!」に2回挑戦しよう</t>
  </si>
  <si>
    <t>ルビー×100</t>
  </si>
  <si>
    <t>全体ミッション：今日からヒットマンキャンペーン</t>
  </si>
  <si>
    <t>ユーザーにヒットマンになってもらう（＝世界観の体験）。</t>
  </si>
  <si>
    <t>修行の一環として、期間限定ヒットマンに。修行は「ボンゴレ式ヒットマン育成強化合宿(仮名)」。「8兆のパラレルワールドを征服した白蘭に勝つには、こっちも8兆回修行する」とリボーンがボンゴレ式修行を用意。※チュートリアル画像は、原作初期ごろのコミカルさを出して欲しい</t>
  </si>
  <si>
    <t>ヒットマンなので、修行pt=殺しの数。修行ptのビジュアルは「殺し」が伝わるものがいい</t>
  </si>
  <si>
    <t>簡単に言うと：</t>
  </si>
  <si>
    <t>イベントをクリアして、みんなで修行ptを8兆集めよう！</t>
  </si>
  <si>
    <t>集めるもの＝ターゲットpt　（FPSのターゲットサイトみたいなマーク）</t>
  </si>
  <si>
    <t>ルビー200</t>
  </si>
  <si>
    <t>宝玉のかけら</t>
  </si>
  <si>
    <t>修行ptが落ちないイベント</t>
  </si>
  <si>
    <t>★５確定チケットのかけら１</t>
  </si>
  <si>
    <t>←わかる人、記載をお願いします。お知らせを書くときに助かります</t>
  </si>
  <si>
    <t>集計はゲージを使います。いいジャン祭ページにゲージを入れます。</t>
  </si>
  <si>
    <t>6日間で、ユーザーが8兆ポイントを取り切れる設計をお願いします。</t>
  </si>
  <si>
    <t>DAU10万人で1日あたり14,000億必要。</t>
  </si>
  <si>
    <t>全クエストの難易度を均一にする（クエストによって同じ難易度表記でも体感難易度が違う、という状態はNG）</t>
  </si>
  <si>
    <t>＜スケジュール＞</t>
  </si>
  <si>
    <t>＜ユーザーロードマップ＞</t>
  </si>
  <si>
    <t>【1日1回】イッツ死ぬ気タイム（リボーンとツナ）</t>
  </si>
  <si>
    <t>https://docs.google.com/spreadsheets/d/1tivE6zFp1AlKcft2Tfw1O5f_tKspHVbcrB3TwHPFNiA/edit#gid=1937775050</t>
  </si>
  <si>
    <t>ストーリー</t>
  </si>
  <si>
    <t>通常通り表示</t>
  </si>
  <si>
    <t>リボーンの作品、キャラの紹介。作品を知らないユーザーに紹介する場であり、今回の施策のあらすじを紹介する場でもある。</t>
  </si>
  <si>
    <t>対象ユーザー：エントリー〜ミドル。全員。</t>
  </si>
  <si>
    <t>・遊んで欲しいのは「エントリー〜ミドル」なので、ミッションにはこの層でも価値を感じる物を置きたい</t>
  </si>
  <si>
    <t>ミッション追加！報酬は死ぬ気弾（強化書）：2/13</t>
  </si>
  <si>
    <t>・リボーンのキャラがイベントの告知やあらすじを紹介する(ストーリーテラーみたいな役割)</t>
  </si>
  <si>
    <t>告知</t>
  </si>
  <si>
    <t>・毎日変わるストーリーイベントだよ！</t>
  </si>
  <si>
    <t>・登場キャラが説明してくれるよ！</t>
  </si>
  <si>
    <t>セリフ内容指示</t>
  </si>
  <si>
    <t>登場キャラクター</t>
  </si>
  <si>
    <t>・クリア報酬でルビーや強化書をGETできる！</t>
  </si>
  <si>
    <t>白蘭が攻めてくるから
修行しよう！</t>
  </si>
  <si>
    <t>リボーン・沢田綱吉</t>
  </si>
  <si>
    <t>ランボのイベントで修行したか？的な
ランボのキャラ性(ウザキャラ)を伝えたい</t>
  </si>
  <si>
    <t>リボーン・沢田綱吉・ランボ・獄寺隼人</t>
  </si>
  <si>
    <t>ステージ開放日時</t>
  </si>
  <si>
    <t>今日からディーノが修行をつけてくれるぞ！的な
ディーノの頼れる兄貴だけど、部下がいないとちょっと抜けているのを伝えたい</t>
  </si>
  <si>
    <t>リボーン・沢田綱吉・ディーノ・雲雀</t>
  </si>
  <si>
    <t>セリフ</t>
  </si>
  <si>
    <t>沢田綱吉</t>
  </si>
  <si>
    <t>スクアーロとザンザスには挑戦したか？
スクアーロとザンザスを紹介する</t>
  </si>
  <si>
    <t>リボーン・沢田綱吉・山本</t>
  </si>
  <si>
    <t>獄寺隼人</t>
  </si>
  <si>
    <t>ランボ</t>
  </si>
  <si>
    <t>いよいよ白蘭戦！準備はいいか？</t>
  </si>
  <si>
    <t>リボーン・沢田綱吉・獄寺隼人・山本・雲雀・しれっと骸</t>
  </si>
  <si>
    <t>ディーノ</t>
  </si>
  <si>
    <t>雲雀恭弥</t>
  </si>
  <si>
    <t>いよいよ白蘭戦！準備はいいか？パート２。白蘭強いけど、修行の成果を見せてやる！</t>
  </si>
  <si>
    <t>リボーン・沢田綱吉・山本・ザンザス・スクアーロ</t>
  </si>
  <si>
    <t>山本武</t>
  </si>
  <si>
    <t>そういえば雲雀は？学校にいってるよ！追加ミッションが増えたことを宣伝する</t>
  </si>
  <si>
    <t>リボーン・沢田綱吉・獄寺隼人</t>
  </si>
  <si>
    <t>六道骸</t>
  </si>
  <si>
    <t>まさかの団バトにも白蘭が登場！ユニを助けよう！</t>
  </si>
  <si>
    <t>リボーン・記念の沢田綱吉・獄寺隼人・山本・雲雀・骸
※記念の沢田綱吉が設定できなければ、普通の</t>
  </si>
  <si>
    <t>XANXUS</t>
  </si>
  <si>
    <t>スクアーロ</t>
  </si>
  <si>
    <t>チームで強力して白蘭を倒そう！
※GvG土台作りの一環を担いたい回。</t>
  </si>
  <si>
    <t>ヴァリアーの回。団バト白蘭と闘うプチ友に激励。</t>
  </si>
  <si>
    <t>ザンザス・スクアーロ</t>
  </si>
  <si>
    <t>ボンゴレの証の継承 沢田綱吉</t>
  </si>
  <si>
    <t>白蘭</t>
  </si>
  <si>
    <t>雲雀とディーノ。団バトで闘うエールを。</t>
  </si>
  <si>
    <t>雲雀・ディーノ</t>
  </si>
  <si>
    <t>平和が訪れた！ユニを助けれてよかった！
またね、ちゃおっす</t>
  </si>
  <si>
    <t>全員
※ツナは普通の</t>
  </si>
  <si>
    <t>※セリフは創作になります</t>
  </si>
  <si>
    <t>＜報酬＞</t>
  </si>
  <si>
    <t>初回クリアボーナス</t>
  </si>
  <si>
    <t>各　伝説の強化書×3
各　ジャン魂・上×3
各　ジャン魂・超×3
各　ジャン魂・極×3
虹のジャン魂・極×5</t>
  </si>
  <si>
    <t>＜ミッション＞</t>
  </si>
  <si>
    <t>【期間限定】「イッツ死ぬ気タイム」を1回クリアしよう</t>
  </si>
  <si>
    <t>必殺の上巻物 × 3</t>
  </si>
  <si>
    <t>1回目はミッションに気付かせることが目的なので報酬は大したものじゃなくていい</t>
  </si>
  <si>
    <t>【期間限定】「イッツ死ぬ気タイム」を3回クリアしよう</t>
  </si>
  <si>
    <t>友情の上巻物 × 3</t>
  </si>
  <si>
    <t>【期間限定】「イッツ死ぬ気タイム」を5回クリアしよう</t>
  </si>
  <si>
    <t>REBORN!チケット</t>
  </si>
  <si>
    <t>【期間限定】「イッツ死ぬ気タイム」を7回クリアしよう</t>
  </si>
  <si>
    <t>特性の上巻物 × 3</t>
  </si>
  <si>
    <t>【期間限定】「イッツ死ぬ気タイム」を10回クリアしよう</t>
  </si>
  <si>
    <t>★4以上確定チケット</t>
  </si>
  <si>
    <t>【上級】おまえなんかドガーンだ!（ランボ）</t>
  </si>
  <si>
    <t>https://docs.google.com/spreadsheets/d/1Cynm2AaqEywGEb0tOZpaBuR_jLi5T1KW13G1iwmXNIk/edit#gid=1937775050</t>
  </si>
  <si>
    <t>★4ランボGET！「手榴弾」を集めて★6に覚醒しよう！</t>
  </si>
  <si>
    <t>汎用： 住宅街</t>
  </si>
  <si>
    <t>新規・復帰ユーザーにも★6キャラを入手してもらう。</t>
  </si>
  <si>
    <t>後日開催の【超絶級】ミドルコア未満が運MAXキャラを入手できるようにしたい</t>
  </si>
  <si>
    <t>・キャラドロップなしで、専用覚醒素材のみドロップ</t>
  </si>
  <si>
    <t>・ミッションでは強化時点で躓いてしまわないように、必要なものを渡してあげたい（強化書／ジャン魂／コイン）</t>
  </si>
  <si>
    <t>・覚醒アイテム→監修さんにピックアップをお願いしたい</t>
  </si>
  <si>
    <t>・ランボは★4スタート。このイベントで★4から★6まで覚醒させる。</t>
  </si>
  <si>
    <t>・上級のこのイベントではランボは必殺ワザを使わない
超絶級でお披露目という形になる</t>
  </si>
  <si>
    <t>ミッション変更になる：2/13</t>
  </si>
  <si>
    <t>資料</t>
  </si>
  <si>
    <t>【期間限定】「ランボ(仮名)上級」を1回クリアしよう</t>
  </si>
  <si>
    <t>★5 ランボ(運1)×1</t>
  </si>
  <si>
    <t>緑の強化書・究極×15</t>
  </si>
  <si>
    <t>【期間限定】「ランボ(仮名)上級」を2回クリアしよう</t>
  </si>
  <si>
    <t>緑の強化書・究極×20</t>
  </si>
  <si>
    <t>【期間限定】「ランボ(仮名)上級」を3回クリアしよう</t>
  </si>
  <si>
    <t>コイン×50000</t>
  </si>
  <si>
    <t>【期間限定】「ランボ(仮名)上級」を4回クリアしよう</t>
  </si>
  <si>
    <t>緑のジャン魂・上×30</t>
  </si>
  <si>
    <t>【期間限定】「ランボ(仮名)上級」を5回クリアしよう</t>
  </si>
  <si>
    <t>★3以上確定チケット×1</t>
  </si>
  <si>
    <t>【期間限定】「ランボ(仮名)上級」を6回クリアしよう</t>
  </si>
  <si>
    <t>緑のジャン魂・超×10</t>
  </si>
  <si>
    <t>【期間限定】「ランボ(仮名)上級」を7回クリアしよう</t>
  </si>
  <si>
    <t>コイン×150000</t>
  </si>
  <si>
    <t>【期間限定】「ランボ(仮名)上級」を9回クリアしよう</t>
  </si>
  <si>
    <t>必殺の秘伝巻物×3</t>
  </si>
  <si>
    <t>【期間限定】「ランボ(仮名)上級」を11回クリアしよう</t>
  </si>
  <si>
    <t>緑のジャン魂・超×15</t>
  </si>
  <si>
    <t>【期間限定】「ランボ(仮名)上級」を13回クリアしよう</t>
  </si>
  <si>
    <t>緑のジャン魂・極×30</t>
  </si>
  <si>
    <t>【期間限定】「ランボ(仮名)上級」を15回クリアしよう</t>
  </si>
  <si>
    <t>【期間限定】「ランボ(仮名)上級」のレベルを30にしよう</t>
  </si>
  <si>
    <t>緑のジャン魂・超×20</t>
  </si>
  <si>
    <t>【期間限定】「ランボ(仮名)上級」のレベルを80にしよう</t>
  </si>
  <si>
    <t>虹のジャン魂・極×20</t>
  </si>
  <si>
    <t>【期間限定】「ランボ(仮名)上級」を★6に覚醒させよう</t>
  </si>
  <si>
    <t>★5 ランボ（運2)×1</t>
  </si>
  <si>
    <t>3/13追加</t>
  </si>
  <si>
    <t>【期間限定】「ランボ(仮名)超絶級」を1回クリアしよう</t>
  </si>
  <si>
    <t>ルビー × 10</t>
  </si>
  <si>
    <t>超絶級解放タイミングでミッションも開始</t>
  </si>
  <si>
    <t>【期間限定】「ランボ(仮名)超絶級」を2回クリアしよう</t>
  </si>
  <si>
    <t>★5 ランボ(運2) × 1</t>
  </si>
  <si>
    <t>【期間限定】「ランボ(仮名)超絶級」を3回クリアしよう</t>
  </si>
  <si>
    <t>★5 ランボ運2) × 1</t>
  </si>
  <si>
    <t>【期間限定】「ランボ(仮名)超絶級」を4回クリアしよう</t>
  </si>
  <si>
    <t>【期間限定】「ランボ(仮名)超絶級」を5回クリアしよう</t>
  </si>
  <si>
    <t>★5ランボ(運4) × 1</t>
  </si>
  <si>
    <t>【期間限定】「ランボ(仮名)超絶級」を10回クリアしよう</t>
  </si>
  <si>
    <t>★5 ランボ運6) × 1</t>
  </si>
  <si>
    <t>【期間限定】「ランボ(仮名)超絶級」を15回クリアしよう</t>
  </si>
  <si>
    <t>★5 ランボ(運8) × 1</t>
  </si>
  <si>
    <t>【期間限定】「ランボ(仮名)超絶級」を20回クリアしよう</t>
  </si>
  <si>
    <t>★5 ランボ(運10) × 1</t>
  </si>
  <si>
    <t>【期間限定】「 ランボ」の運を10にしよう</t>
  </si>
  <si>
    <t>【期間限定】「 ランボ」の運を20にしよう</t>
  </si>
  <si>
    <t>必殺の秘伝巻物 × 3</t>
  </si>
  <si>
    <t>【期間限定】「ランボ」の運を40にしよう</t>
  </si>
  <si>
    <t>友情の秘伝巻物 × 3</t>
  </si>
  <si>
    <t>【期間限定】「ランボ」の運を60にしよう</t>
  </si>
  <si>
    <t>特性の秘伝巻物 × 3</t>
  </si>
  <si>
    <t>【期間限定】「ランボ」を運MAXにしよう</t>
  </si>
  <si>
    <t>★5確定チケットのかけら × 1</t>
  </si>
  <si>
    <t>【超絶級】ランボ</t>
  </si>
  <si>
    <t>※ミッションが4時からしか始まらない？</t>
  </si>
  <si>
    <t>新規・復帰ユーザーが迷ってしまわないように、「覚醒→運maxを目指す」のルート立てをする</t>
  </si>
  <si>
    <t>新規・復帰ユーザーに、獄寺以外にも★5キャラを獲得してもらいたい</t>
  </si>
  <si>
    <t>ミドル以上は運MAXキャラの獲得を目指してもらいたい</t>
  </si>
  <si>
    <t>・キャラドロップあり</t>
  </si>
  <si>
    <t>・ミッションではコインもちゃんと渡してあげて、運MAXまでに躓かないようにしたい</t>
  </si>
  <si>
    <t>・超級ステージと超絶級ステージは開放期間が異なるので注意！</t>
  </si>
  <si>
    <t>・必殺ワザ打つ</t>
  </si>
  <si>
    <t>・リボーンキャラがいると特別演出で、大人ランボのかっこいい原画を出してあげたい</t>
  </si>
  <si>
    <t>【収集イベント】雲雀恭弥の風紀活動（雲雀恭弥）</t>
  </si>
  <si>
    <t>https://docs.google.com/spreadsheets/d/16az_C9seslHs8pLVNmUV2YtG7tYnqVMhLV1x79luQCQ/edit#gid=1937775050</t>
  </si>
  <si>
    <t>風紀委員の腕章を集めて、豪華報酬GET!!</t>
  </si>
  <si>
    <t>ガチャキャラとの触れ合いの機会</t>
  </si>
  <si>
    <t>リボーンを知らないユーザー：雲雀のキャラクター性を知ってもらう(雲の守護者はフラフラしている)。学校が大好き。</t>
  </si>
  <si>
    <t>リボーン大好きユーザー：ジャンプチ内でキャラが、キャラらしく動いている。「雲雀なら確かにこうするな」と、原作に準拠した行動を見せる</t>
  </si>
  <si>
    <t>新規ユーザーにジャンプチが可能とさせたクロスオーバーを楽しんでもらう</t>
  </si>
  <si>
    <t>ジャンプチのヒーロー和倉 青羽ンド内にある学校ステージに興味を持った雲雀は、風紀活動を開始！敵を倒して、風紀委員の腕章を集めよう！
腕章と交換で報酬をGETしよう！</t>
  </si>
  <si>
    <t>並盛中学校にジャンプチのキャラが現れた！理由は部活への勧誘だったり、お節介だったり…
迎撃したい雲雀だけど、ユーザーと群れるのも嫌だから迎撃別行動！
ユーザーはユーザーで侵入者を倒そう！</t>
  </si>
  <si>
    <t>※腕章はめだかボックス祭の時のをリサイクルできますか？文字を風紀委員に変更。</t>
  </si>
  <si>
    <t>敵もヒーロー和倉 青羽ンドと一緒。</t>
  </si>
  <si>
    <t>怪異はびこる童守小</t>
  </si>
  <si>
    <t>並中屋上</t>
  </si>
  <si>
    <t>プロローグ解放後</t>
  </si>
  <si>
    <t>←のステージが開放される！</t>
  </si>
  <si>
    <t>設定：</t>
  </si>
  <si>
    <t>https://docs.google.com/spreadsheets/d/1t052VlLhleL6fIo_2n0r_z7lSC9CnV-6e9ezNXG4QC8/edit#gid=157490466</t>
  </si>
  <si>
    <t>ボーナスキャラ</t>
  </si>
  <si>
    <t>幽☆遊☆白書</t>
  </si>
  <si>
    <t>リボーンキャラのガチャキャラ％高め、幽白はイベキャラ多め、</t>
  </si>
  <si>
    <t>Xグローブのツナ(仮名)</t>
  </si>
  <si>
    <t>魔界トーナメントver 浦飯幽助</t>
  </si>
  <si>
    <t>ブーストキャラ</t>
  </si>
  <si>
    <t>魔界トーナメントver 蔵馬</t>
  </si>
  <si>
    <t>4体倍率</t>
  </si>
  <si>
    <t>MAX</t>
  </si>
  <si>
    <t>MIN</t>
  </si>
  <si>
    <t>桑原和真</t>
  </si>
  <si>
    <t>作品名</t>
  </si>
  <si>
    <t>原作キャラ名</t>
  </si>
  <si>
    <t>入手先</t>
  </si>
  <si>
    <t>★</t>
  </si>
  <si>
    <t>倍率</t>
  </si>
  <si>
    <t>＋通常倍率</t>
  </si>
  <si>
    <t>邪王炎殺黒龍波纏い 飛影</t>
  </si>
  <si>
    <t>家庭教師ヒットマン REBORN!</t>
  </si>
  <si>
    <t>気鋼闘衣 仙水</t>
  </si>
  <si>
    <t>雷禅</t>
  </si>
  <si>
    <t>黄泉</t>
  </si>
  <si>
    <t>軀</t>
  </si>
  <si>
    <t>コエンマ</t>
  </si>
  <si>
    <t>修羅</t>
  </si>
  <si>
    <t>獄寺</t>
  </si>
  <si>
    <t>専用の交換所が必要　※3/17より追加で報酬をいれる</t>
  </si>
  <si>
    <t>目玉報酬：いいジャン祭チケット(仮)×2、★3以上確定チケット×2、★5確定チケットのかけら×1</t>
  </si>
  <si>
    <t>その他報酬：強化書、友情ポイント、コイン、ジャン魂などイベントキャラを強化する助けになるラインナップ</t>
  </si>
  <si>
    <t>エントリー〜ライト：4日〜5日で目玉報酬がすべて取り切れる</t>
  </si>
  <si>
    <t>ミドル〜コア：3日で目玉報酬を取り切れる</t>
  </si>
  <si>
    <t>コア以上：2日で目玉報酬を取り切れる</t>
  </si>
  <si>
    <t>3/17追加報酬</t>
  </si>
  <si>
    <t>腕章の蓄えがあると思うので、交換レートは1回目よりも高めに設定したい
団バトも始まっているので、手配書集めできる一石二鳥のイベントにしたい(〜コア＆IPファン向け)</t>
  </si>
  <si>
    <t>目玉報酬：いいジャン祭チケット(仮)×2、宝玉3種1個ずつ</t>
  </si>
  <si>
    <t>報酬の宝玉について後藤さんと要相談→1/21</t>
  </si>
  <si>
    <t>その他報酬：強化書、友情ポイントなど</t>
  </si>
  <si>
    <t>エントリー〜ミドル：3日〜4日取り切れる</t>
  </si>
  <si>
    <t>コア以上：2日〜3日で取り切れる</t>
  </si>
  <si>
    <t>・祭り施策のアイテム入手対象</t>
  </si>
  <si>
    <t>FIX【超級〜超絶級】跳ね馬 来る!（ディーノ）</t>
  </si>
  <si>
    <t>https://docs.google.com/spreadsheets/d/1cAU633pftNAm84avnHm-arwgvF52F3isUDI-wob7yqI/edit#gid=105770841</t>
  </si>
  <si>
    <t>★5ディーノGET!!</t>
  </si>
  <si>
    <t>コア以上が運MAXキャラを獲得するために頑張るイベント</t>
  </si>
  <si>
    <t xml:space="preserve">ステージ1_300570
</t>
  </si>
  <si>
    <t>汎用：屋上</t>
  </si>
  <si>
    <t>→バナーはこちらでお願いします</t>
  </si>
  <si>
    <t>かけら</t>
  </si>
  <si>
    <t>超級で「ディーノのかけら(仮名)」ドロップあり</t>
  </si>
  <si>
    <t>ステージ2_100070</t>
  </si>
  <si>
    <t>汎用：森（昼）</t>
  </si>
  <si>
    <t>ステージ3_100020</t>
  </si>
  <si>
    <t>曜日クエスト青（汎用）</t>
  </si>
  <si>
    <t>通常の超絶級イベント</t>
  </si>
  <si>
    <t>ステージ4_100010</t>
  </si>
  <si>
    <t>汎用：岩山（昼）</t>
  </si>
  <si>
    <t>企画書に記載してあるとおり、いろんなところで修行するディーノ。
難易度で背景を変更したい。</t>
  </si>
  <si>
    <t>「跳ね馬 来る! 上級」を1回クリアしよう</t>
  </si>
  <si>
    <t>ディーノ(運1) × 1</t>
  </si>
  <si>
    <t>「跳ね馬 来る! 超級」を1回クリアしよう</t>
  </si>
  <si>
    <t>ディーノ(運2) × 1</t>
  </si>
  <si>
    <t>「跳ね馬 来る! 超絶級」を1回クリアしよう</t>
  </si>
  <si>
    <t>ルビー × 20</t>
  </si>
  <si>
    <t>「跳ね馬 来る!」を2回クリアしよう</t>
  </si>
  <si>
    <t>「跳ね馬 来る!」を3回クリアしよう</t>
  </si>
  <si>
    <t>「跳ね馬 来る!」を4回クリアしよう</t>
  </si>
  <si>
    <t>「跳ね馬 来る!」を5回クリアしよう</t>
  </si>
  <si>
    <t>ディーノ(運4) × 1</t>
  </si>
  <si>
    <t>「跳ね馬 来る!」を10回クリアしよう</t>
  </si>
  <si>
    <t>ディーノ(運6) × 1</t>
  </si>
  <si>
    <t>「跳ね馬 来る!」を15回クリアしよう</t>
  </si>
  <si>
    <t>ディーノ(運8) × 1</t>
  </si>
  <si>
    <t>「跳ね馬 来る!」を20回クリアしよう</t>
  </si>
  <si>
    <t>ディーノ(運10) × 1</t>
  </si>
  <si>
    <t>「ディーノ」の運を20にしよう</t>
  </si>
  <si>
    <t>「ディーノ」の運を40にしよう</t>
  </si>
  <si>
    <t>「ディーノ」の運を60にしよう</t>
  </si>
  <si>
    <t>「ディーノ」を運MAXにしよう</t>
  </si>
  <si>
    <t>【上級〜超絶】鎮魂歌の雨 (スクアーロ)</t>
  </si>
  <si>
    <t>https://docs.google.com/spreadsheets/d/1iIESvJMZIis85gcvU4UlIlDfj41EoKDdiGWjl2MwhFE/edit#gid=1937775050</t>
  </si>
  <si>
    <t>★5スペルビ・スクアーロGET!!</t>
  </si>
  <si>
    <t>バナー上バッジ</t>
  </si>
  <si>
    <t>※上級~超級でかけらドロップ</t>
  </si>
  <si>
    <t>コア以上向けイベント</t>
  </si>
  <si>
    <t>スクアーロをGETして運MAXしてもらう</t>
  </si>
  <si>
    <t>超絶級でスクアーロのかけらどろっぷ</t>
  </si>
  <si>
    <t>企画書に「フィールドターン効果あり」と記載ありますが、無しとなりました。</t>
  </si>
  <si>
    <t>究極級でスクアーロのキャラドロップあり</t>
  </si>
  <si>
    <t>スクアーロとザンザスが敵として出現し、どちらかを倒せば勝利となる。ex:鬼滅の鬼の棲む遊郭</t>
  </si>
  <si>
    <t>敵は敗北時撤退して欲しい</t>
  </si>
  <si>
    <t>削除</t>
  </si>
  <si>
    <t>【期間限定】「スペルビ・スクアーロ」を運MAXにしよう</t>
  </si>
  <si>
    <t>REBORN!チケット × 1</t>
  </si>
  <si>
    <t>コア以上に頑張らせたい</t>
  </si>
  <si>
    <t>「鎮魂歌の雨 上級」を1回クリアしよう</t>
  </si>
  <si>
    <t>「鎮魂歌の雨 超級」を1回クリアしよう</t>
  </si>
  <si>
    <t>「鎮魂歌の雨 超絶級」を1回クリアしよう</t>
  </si>
  <si>
    <t>「鎮魂歌の雨」を2回クリアしよう</t>
  </si>
  <si>
    <t>「鎮魂歌の雨」を3回クリアしよう</t>
  </si>
  <si>
    <t>「鎮魂歌の雨」を4回クリアしよう</t>
  </si>
  <si>
    <t>「鎮魂歌の雨」を5回クリアしよう</t>
  </si>
  <si>
    <t>「鎮魂歌の雨」を10回クリアしよう</t>
  </si>
  <si>
    <t>「鎮魂歌の雨」を15回クリアしよう</t>
  </si>
  <si>
    <t>「鎮魂歌の雨」を20回クリアしよう</t>
  </si>
  <si>
    <t>「スペルビ・スクアーロ」の運を20にしよう</t>
  </si>
  <si>
    <t>「スペルビ・スクアーロ」の運を40にしよう</t>
  </si>
  <si>
    <t>「スペルビ・スクアーロ」の運を60にしよう</t>
  </si>
  <si>
    <t>「スペルビ・スクアーロ」を運MAXにしよう</t>
  </si>
  <si>
    <t>【超究極級】超時空の独裁者（白蘭）</t>
  </si>
  <si>
    <t>https://docs.google.com/spreadsheets/d/1P_I9F5IM1M-2bx27Dw2tFas0OtURghOkycCQkJVbrWA/edit#gid=1937775050</t>
  </si>
  <si>
    <t>杉山</t>
  </si>
  <si>
    <t>★5 白蘭GET!</t>
  </si>
  <si>
    <t>ボス敵立ち位置。ここに向かってユーザーに頑張ってもらう。</t>
  </si>
  <si>
    <t>コア以上向けイベント。白蘭をGETしてもらう。</t>
  </si>
  <si>
    <t>8兆のパラレルワールドを征服した白蘭がいよいよジャンプチの世界を征服せんと襲来！</t>
  </si>
  <si>
    <t>修行で強くなったファミリー(仲間)と一緒に、白蘭を倒そう！</t>
  </si>
  <si>
    <t>白蘭のかけら</t>
  </si>
  <si>
    <t>究極級：白蘭</t>
  </si>
  <si>
    <t>超究極級：オーラ</t>
  </si>
  <si>
    <t>「超時空の独裁者」を1回クリアしよう</t>
  </si>
  <si>
    <t>白蘭(運1) × 1</t>
  </si>
  <si>
    <t>「超時空の独裁者 究極級」を1回クリアしよう</t>
  </si>
  <si>
    <t>「超時空の独裁者」を5回クリアしよう</t>
  </si>
  <si>
    <t>白蘭(運2) × 1</t>
  </si>
  <si>
    <t>「超時空の独裁者 」を10回クリアしよう</t>
  </si>
  <si>
    <t>白蘭(運3) × 1</t>
  </si>
  <si>
    <t>「超時空の独裁者」を15回クリアしよう</t>
  </si>
  <si>
    <t>白蘭(運4) × 1</t>
  </si>
  <si>
    <t>「超時空の独裁者」を20回クリアしよう</t>
  </si>
  <si>
    <t>白蘭(運5) × 1</t>
  </si>
  <si>
    <t>「超時空の独裁者 」を25回クリアしよう</t>
  </si>
  <si>
    <t>「白蘭」の運を50にしよう</t>
  </si>
  <si>
    <t>「白蘭」の運を55にしよう</t>
  </si>
  <si>
    <t>「白蘭」の運を75にしよう</t>
  </si>
  <si>
    <t>「白蘭」を運MAXにしよう</t>
  </si>
  <si>
    <t>【復刻】ザンザス</t>
  </si>
  <si>
    <t>新規・復帰のリボーンファンに既存のリボーンイベントを遊んでもらうため</t>
  </si>
  <si>
    <t>ミッション・ステージ追加なし</t>
  </si>
  <si>
    <t>復刻イベント</t>
  </si>
  <si>
    <t>【チャレンジ】冥王!〜神話から蘇りし者〜（復刻）</t>
  </si>
  <si>
    <t>【限界バトル】限界バトル キメラアントの王 メルエム（復刻）</t>
  </si>
  <si>
    <t>Lv35に強化素材をドロップするようにする？要確認</t>
  </si>
  <si>
    <t>【復刻】究極級</t>
  </si>
  <si>
    <t>決闘 : 家庭教師ヒットマンリボーンキャラボーナス</t>
  </si>
  <si>
    <t>復帰・新規ユーザーや決闘をあまり遊んでいないユーザーでも勝ちやすいようにフォローすることで決闘をなじみやすく感じてもらう</t>
  </si>
  <si>
    <t>イベントで入手したキャラが多いほど得をするようにフォローする</t>
  </si>
  <si>
    <t>該当キャラ</t>
  </si>
  <si>
    <t>設定前に左の表の内容に過不足がないか確認お願いします</t>
  </si>
  <si>
    <t>確認</t>
  </si>
  <si>
    <t>※仕様書URLを貼る際にガチャ名称を正式なものに変更お願いします</t>
  </si>
  <si>
    <t>いいジャン祭記念ガチャ　家庭教師ヒットマンリボーンXグローブツナ（仮）</t>
  </si>
  <si>
    <t>記念ガチャ</t>
  </si>
  <si>
    <t>いいジャン祭ガチャ家庭教師ヒットマンりぼーん山本雲雀骸（仮）</t>
  </si>
  <si>
    <t>新キャラガチャ</t>
  </si>
  <si>
    <t>いいジャン祭新キャラパック</t>
  </si>
  <si>
    <t>いいジャン祭記念 ルビー＆強化素材パック</t>
  </si>
  <si>
    <t>死ぬ気弾が強化アイテムで新規作成</t>
  </si>
  <si>
    <t>宝玉パック</t>
  </si>
  <si>
    <t>ホワイトデーパック</t>
  </si>
  <si>
    <t>パック</t>
  </si>
  <si>
    <t>超究極 白蘭対抗ガチャ</t>
  </si>
  <si>
    <t>限界バトル対抗ガチャ</t>
  </si>
  <si>
    <t>団結バトル 白蘭対抗ガチャ</t>
  </si>
  <si>
    <t>ホーム画面が並盛町に！</t>
  </si>
  <si>
    <t>表示キャラ</t>
  </si>
  <si>
    <t xml:space="preserve">リボーン </t>
  </si>
  <si>
    <t>ボンゴレ組がわちゃわちゃしている</t>
  </si>
  <si>
    <t>壁紙とタイトル画面について追記する</t>
  </si>
  <si>
    <t>あります！</t>
  </si>
  <si>
    <t>◼︎その他．ルビー配布量</t>
  </si>
  <si>
    <t>ルビー（ログイン）合計</t>
  </si>
  <si>
    <t>ルビー（プレイ）合計</t>
  </si>
  <si>
    <t>パール（ログイン）合計</t>
  </si>
  <si>
    <t>パール（プレイ）合計</t>
  </si>
  <si>
    <t>通常</t>
  </si>
  <si>
    <t>チェック</t>
  </si>
  <si>
    <t>シート名</t>
  </si>
  <si>
    <t>マッピング</t>
  </si>
  <si>
    <t>マスターURL</t>
  </si>
  <si>
    <t>最終チェック日時</t>
  </si>
  <si>
    <t>結果</t>
  </si>
  <si>
    <t>ミッション一覧</t>
  </si>
  <si>
    <t>マッピング設定_ミッション</t>
  </si>
  <si>
    <t>依存関係一覧</t>
  </si>
  <si>
    <t>マッピング設定_依存関係</t>
  </si>
  <si>
    <t>報酬一覧</t>
  </si>
  <si>
    <t>マッピング設定_報酬</t>
  </si>
  <si>
    <t>ミッション一覧（MstMissionEvent + MstMissionEventI18n）</t>
  </si>
  <si>
    <t>ENABLE</t>
  </si>
  <si>
    <t>id</t>
  </si>
  <si>
    <t>release_key</t>
  </si>
  <si>
    <t>mst_event_id</t>
  </si>
  <si>
    <t>criterion_type</t>
  </si>
  <si>
    <t>criterion_value</t>
  </si>
  <si>
    <t>criterion_count</t>
  </si>
  <si>
    <t>unlock_criterion_type</t>
  </si>
  <si>
    <t>unlock_criterion_value</t>
  </si>
  <si>
    <t>unlock_criterion_count</t>
  </si>
  <si>
    <t>group_key</t>
  </si>
  <si>
    <t>mst_mission_reward_group_id</t>
  </si>
  <si>
    <t>sort_order</t>
  </si>
  <si>
    <t>destination_scene</t>
  </si>
  <si>
    <t>i18n_id</t>
  </si>
  <si>
    <t>language</t>
  </si>
  <si>
    <t>description</t>
  </si>
  <si>
    <t>e</t>
  </si>
  <si>
    <t>event_jig_00001_1</t>
  </si>
  <si>
    <t>202601010</t>
  </si>
  <si>
    <t>SpecificUnitGradeUpCount</t>
  </si>
  <si>
    <t>2</t>
  </si>
  <si>
    <t>__NULL__</t>
  </si>
  <si>
    <t>0</t>
  </si>
  <si>
    <t>jig_00001_event_reward_01</t>
  </si>
  <si>
    <t>1</t>
  </si>
  <si>
    <t>UnitList</t>
  </si>
  <si>
    <t>event_jig_00001_1_ja</t>
  </si>
  <si>
    <t>ja</t>
  </si>
  <si>
    <t>event_jig_00001_2</t>
  </si>
  <si>
    <t>3</t>
  </si>
  <si>
    <t>jig_00001_event_reward_02</t>
  </si>
  <si>
    <t>event_jig_00001_2_ja</t>
  </si>
  <si>
    <t>event_jig_00001_3</t>
  </si>
  <si>
    <t>4</t>
  </si>
  <si>
    <t>jig_00001_event_reward_03</t>
  </si>
  <si>
    <t>event_jig_00001_3_ja</t>
  </si>
  <si>
    <t>event_jig_00001_4</t>
  </si>
  <si>
    <t>5</t>
  </si>
  <si>
    <t>jig_00001_event_reward_04</t>
  </si>
  <si>
    <t>event_jig_00001_4_ja</t>
  </si>
  <si>
    <t>event_jig_00001_5</t>
  </si>
  <si>
    <t>SpecificUnitLevel</t>
  </si>
  <si>
    <t>20</t>
  </si>
  <si>
    <t>jig_00001_event_reward_05</t>
  </si>
  <si>
    <t>event_jig_00001_5_ja</t>
  </si>
  <si>
    <t>event_jig_00001_6</t>
  </si>
  <si>
    <t>30</t>
  </si>
  <si>
    <t>jig_00001_event_reward_06</t>
  </si>
  <si>
    <t>6</t>
  </si>
  <si>
    <t>event_jig_00001_6_ja</t>
  </si>
  <si>
    <t>event_jig_00001_7</t>
  </si>
  <si>
    <t>40</t>
  </si>
  <si>
    <t>jig_00001_event_reward_07</t>
  </si>
  <si>
    <t>7</t>
  </si>
  <si>
    <t>event_jig_00001_7_ja</t>
  </si>
  <si>
    <t>event_jig_00001_8</t>
  </si>
  <si>
    <t>50</t>
  </si>
  <si>
    <t>jig_00001_event_reward_08</t>
  </si>
  <si>
    <t>8</t>
  </si>
  <si>
    <t>event_jig_00001_8_ja</t>
  </si>
  <si>
    <t>event_jig_00001_9</t>
  </si>
  <si>
    <t>60</t>
  </si>
  <si>
    <t>jig_00001_event_reward_09</t>
  </si>
  <si>
    <t>9</t>
  </si>
  <si>
    <t>event_jig_00001_9_ja</t>
  </si>
  <si>
    <t>event_jig_00001_10</t>
  </si>
  <si>
    <t>70</t>
  </si>
  <si>
    <t>jig_00001_event_reward_10</t>
  </si>
  <si>
    <t>10</t>
  </si>
  <si>
    <t>event_jig_00001_10_ja</t>
  </si>
  <si>
    <t>event_jig_00001_11</t>
  </si>
  <si>
    <t>80</t>
  </si>
  <si>
    <t>jig_00001_event_reward_11</t>
  </si>
  <si>
    <t>11</t>
  </si>
  <si>
    <t>event_jig_00001_11_ja</t>
  </si>
  <si>
    <t>event_jig_00001_12</t>
  </si>
  <si>
    <t>jig_00001_event_reward_12</t>
  </si>
  <si>
    <t>12</t>
  </si>
  <si>
    <t>event_jig_00001_12_ja</t>
  </si>
  <si>
    <t>event_jig_00001_13</t>
  </si>
  <si>
    <t>jig_00001_event_reward_13</t>
  </si>
  <si>
    <t>13</t>
  </si>
  <si>
    <t>event_jig_00001_13_ja</t>
  </si>
  <si>
    <t>event_jig_00001_14</t>
  </si>
  <si>
    <t>jig_00001_event_reward_14</t>
  </si>
  <si>
    <t>14</t>
  </si>
  <si>
    <t>event_jig_00001_14_ja</t>
  </si>
  <si>
    <t>event_jig_00001_15</t>
  </si>
  <si>
    <t>jig_00001_event_reward_15</t>
  </si>
  <si>
    <t>15</t>
  </si>
  <si>
    <t>event_jig_00001_15_ja</t>
  </si>
  <si>
    <t>event_jig_00001_16</t>
  </si>
  <si>
    <t>jig_00001_event_reward_16</t>
  </si>
  <si>
    <t>16</t>
  </si>
  <si>
    <t>event_jig_00001_16_ja</t>
  </si>
  <si>
    <t>event_jig_00001_17</t>
  </si>
  <si>
    <t>jig_00001_event_reward_17</t>
  </si>
  <si>
    <t>17</t>
  </si>
  <si>
    <t>event_jig_00001_17_ja</t>
  </si>
  <si>
    <t>event_jig_00001_18</t>
  </si>
  <si>
    <t>jig_00001_event_reward_18</t>
  </si>
  <si>
    <t>18</t>
  </si>
  <si>
    <t>event_jig_00001_18_ja</t>
  </si>
  <si>
    <t>event_jig_00001_19</t>
  </si>
  <si>
    <t>jig_00001_event_reward_19</t>
  </si>
  <si>
    <t>19</t>
  </si>
  <si>
    <t>event_jig_00001_19_ja</t>
  </si>
  <si>
    <t>event_jig_00001_20</t>
  </si>
  <si>
    <t>jig_00001_event_reward_20</t>
  </si>
  <si>
    <t>event_jig_00001_20_ja</t>
  </si>
  <si>
    <t>event_jig_00001_21</t>
  </si>
  <si>
    <t>jig_00001_event_reward_21</t>
  </si>
  <si>
    <t>21</t>
  </si>
  <si>
    <t>event_jig_00001_21_ja</t>
  </si>
  <si>
    <t>event_jig_00001_22</t>
  </si>
  <si>
    <t>jig_00001_event_reward_22</t>
  </si>
  <si>
    <t>22</t>
  </si>
  <si>
    <t>event_jig_00001_22_ja</t>
  </si>
  <si>
    <t>event_jig_00001_23</t>
  </si>
  <si>
    <t>SpecificQuestClear</t>
  </si>
  <si>
    <t>jig_00001_event_reward_23</t>
  </si>
  <si>
    <t>23</t>
  </si>
  <si>
    <t>Event</t>
  </si>
  <si>
    <t>event_jig_00001_23_ja</t>
  </si>
  <si>
    <t>event_jig_00001_24</t>
  </si>
  <si>
    <t>jig_00001_event_reward_24</t>
  </si>
  <si>
    <t>24</t>
  </si>
  <si>
    <t>event_jig_00001_24_ja</t>
  </si>
  <si>
    <t>event_jig_00001_25</t>
  </si>
  <si>
    <t>jig_00001_event_reward_25</t>
  </si>
  <si>
    <t>25</t>
  </si>
  <si>
    <t>event_jig_00001_25_ja</t>
  </si>
  <si>
    <t>event_jig_00001_26</t>
  </si>
  <si>
    <t>jig_00001_event_reward_26</t>
  </si>
  <si>
    <t>26</t>
  </si>
  <si>
    <t>event_jig_00001_26_ja</t>
  </si>
  <si>
    <t>event_jig_00001_27</t>
  </si>
  <si>
    <t>DefeatEnemyCount</t>
  </si>
  <si>
    <t>jig_00001_event_reward_27</t>
  </si>
  <si>
    <t>27</t>
  </si>
  <si>
    <t>event_jig_00001_27_ja</t>
  </si>
  <si>
    <t>event_jig_00001_28</t>
  </si>
  <si>
    <t>jig_00001_event_reward_28</t>
  </si>
  <si>
    <t>28</t>
  </si>
  <si>
    <t>event_jig_00001_28_ja</t>
  </si>
  <si>
    <t>event_jig_00001_29</t>
  </si>
  <si>
    <t>jig_00001_event_reward_29</t>
  </si>
  <si>
    <t>29</t>
  </si>
  <si>
    <t>event_jig_00001_29_ja</t>
  </si>
  <si>
    <t>event_jig_00001_30</t>
  </si>
  <si>
    <t>jig_00001_event_reward_30</t>
  </si>
  <si>
    <t>event_jig_00001_30_ja</t>
  </si>
  <si>
    <t>event_jig_00001_31</t>
  </si>
  <si>
    <t>jig_00001_event_reward_31</t>
  </si>
  <si>
    <t>31</t>
  </si>
  <si>
    <t>event_jig_00001_31_ja</t>
  </si>
  <si>
    <t>event_jig_00001_32</t>
  </si>
  <si>
    <t>jig_00001_event_reward_32</t>
  </si>
  <si>
    <t>32</t>
  </si>
  <si>
    <t>event_jig_00001_32_ja</t>
  </si>
  <si>
    <t>event_jig_00001_33</t>
  </si>
  <si>
    <t>jig_00001_event_reward_33</t>
  </si>
  <si>
    <t>33</t>
  </si>
  <si>
    <t>event_jig_00001_33_ja</t>
  </si>
  <si>
    <t>event_jig_00001_34</t>
  </si>
  <si>
    <t>jig_00001_event_reward_34</t>
  </si>
  <si>
    <t>34</t>
  </si>
  <si>
    <t>event_jig_00001_34_ja</t>
  </si>
  <si>
    <t>event_jig_00001_35</t>
  </si>
  <si>
    <t>90</t>
  </si>
  <si>
    <t>jig_00001_event_reward_35</t>
  </si>
  <si>
    <t>35</t>
  </si>
  <si>
    <t>event_jig_00001_35_ja</t>
  </si>
  <si>
    <t>event_jig_00001_36</t>
  </si>
  <si>
    <t>100</t>
  </si>
  <si>
    <t>jig_00001_event_reward_36</t>
  </si>
  <si>
    <t>36</t>
  </si>
  <si>
    <t>event_jig_00001_36_ja</t>
  </si>
  <si>
    <t>event_jig_00001_37</t>
  </si>
  <si>
    <t>150</t>
  </si>
  <si>
    <t>jig_00001_event_reward_37</t>
  </si>
  <si>
    <t>37</t>
  </si>
  <si>
    <t>event_jig_00001_37_ja</t>
  </si>
  <si>
    <t>event_jig_00001_38</t>
  </si>
  <si>
    <t>200</t>
  </si>
  <si>
    <t>jig_00001_event_reward_38</t>
  </si>
  <si>
    <t>38</t>
  </si>
  <si>
    <t>event_jig_00001_38_ja</t>
  </si>
  <si>
    <t>event_jig_00001_39</t>
  </si>
  <si>
    <t>300</t>
  </si>
  <si>
    <t>jig_00001_event_reward_39</t>
  </si>
  <si>
    <t>39</t>
  </si>
  <si>
    <t>event_jig_00001_39_ja</t>
  </si>
  <si>
    <t>event_jig_00001_40</t>
  </si>
  <si>
    <t>400</t>
  </si>
  <si>
    <t>jig_00001_event_reward_40</t>
  </si>
  <si>
    <t>event_jig_00001_40_ja</t>
  </si>
  <si>
    <t>event_jig_00001_41</t>
  </si>
  <si>
    <t>500</t>
  </si>
  <si>
    <t>jig_00001_event_reward_41</t>
  </si>
  <si>
    <t>41</t>
  </si>
  <si>
    <t>event_jig_00001_41_ja</t>
  </si>
  <si>
    <t>event_jig_00001_42</t>
  </si>
  <si>
    <t>750</t>
  </si>
  <si>
    <t>jig_00001_event_reward_42</t>
  </si>
  <si>
    <t>42</t>
  </si>
  <si>
    <t>event_jig_00001_42_ja</t>
  </si>
  <si>
    <t>event_jig_00001_43</t>
  </si>
  <si>
    <t>1000</t>
  </si>
  <si>
    <t>jig_00001_event_reward_43</t>
  </si>
  <si>
    <t>43</t>
  </si>
  <si>
    <t>event_jig_00001_43_ja</t>
  </si>
  <si>
    <t>依存関係一覧（MstMissionEventDependency）</t>
  </si>
  <si>
    <t>group_id</t>
  </si>
  <si>
    <t>mst_mission_event_id</t>
  </si>
  <si>
    <t>unlock_order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</si>
  <si>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</si>
  <si>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</si>
  <si>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</si>
  <si>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</si>
  <si>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</si>
  <si>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</si>
  <si>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</si>
  <si>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</si>
  <si>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</si>
  <si>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</si>
  <si>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</si>
  <si>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</si>
  <si>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</si>
  <si>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</si>
  <si>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</si>
  <si>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</si>
  <si>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</si>
  <si>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</si>
  <si>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</si>
  <si>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</si>
  <si>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</si>
  <si>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</si>
  <si>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</si>
  <si>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</si>
  <si>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</si>
  <si>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</si>
  <si>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</si>
  <si>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</si>
  <si>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</si>
  <si>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</si>
  <si>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</si>
  <si>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</si>
  <si>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</si>
  <si>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</si>
  <si>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</si>
  <si>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</si>
  <si>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</si>
  <si>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</si>
  <si>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</si>
  <si>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報酬一覧（MstMissionReward - イベントミッション分）</t>
  </si>
  <si>
    <t>resource_type</t>
  </si>
  <si>
    <t>resource_id</t>
  </si>
  <si>
    <t>resource_amount</t>
  </si>
  <si>
    <t>mission_reward_480</t>
  </si>
  <si>
    <t>Item</t>
  </si>
  <si>
    <t>jigいいジャン祭_ミッション</t>
  </si>
  <si>
    <t>mission_reward_481</t>
  </si>
  <si>
    <t>mission_reward_482</t>
  </si>
  <si>
    <t>350</t>
  </si>
  <si>
    <t>mission_reward_483</t>
  </si>
  <si>
    <t>mission_reward_484</t>
  </si>
  <si>
    <t>mission_reward_485</t>
  </si>
  <si>
    <t>mission_reward_486</t>
  </si>
  <si>
    <t>mission_reward_487</t>
  </si>
  <si>
    <t>mission_reward_488</t>
  </si>
  <si>
    <t>mission_reward_489</t>
  </si>
  <si>
    <t>memoryfragment_glo_00003</t>
  </si>
  <si>
    <t>mission_reward_490</t>
  </si>
  <si>
    <t>FreeDiamond</t>
  </si>
  <si>
    <t>mission_reward_491</t>
  </si>
  <si>
    <t>mission_reward_492</t>
  </si>
  <si>
    <t>mission_reward_493</t>
  </si>
  <si>
    <t>mission_reward_494</t>
  </si>
  <si>
    <t>mission_reward_495</t>
  </si>
  <si>
    <t>mission_reward_496</t>
  </si>
  <si>
    <t>mission_reward_497</t>
  </si>
  <si>
    <t>mission_reward_498</t>
  </si>
  <si>
    <t>mission_reward_499</t>
  </si>
  <si>
    <t>mission_reward_500</t>
  </si>
  <si>
    <t>mission_reward_501</t>
  </si>
  <si>
    <t>mission_reward_502</t>
  </si>
  <si>
    <t>Coin</t>
  </si>
  <si>
    <t>12500</t>
  </si>
  <si>
    <t>mission_reward_503</t>
  </si>
  <si>
    <t>mission_reward_504</t>
  </si>
  <si>
    <t>ticket_glo_00002</t>
  </si>
  <si>
    <t>mission_reward_505</t>
  </si>
  <si>
    <t>mission_reward_506</t>
  </si>
  <si>
    <t>memoryfragment_glo_00001</t>
  </si>
  <si>
    <t>mission_reward_507</t>
  </si>
  <si>
    <t>mission_reward_508</t>
  </si>
  <si>
    <t>mission_reward_509</t>
  </si>
  <si>
    <t>mission_reward_510</t>
  </si>
  <si>
    <t>mission_reward_511</t>
  </si>
  <si>
    <t>memoryfragment_glo_00002</t>
  </si>
  <si>
    <t>mission_reward_512</t>
  </si>
  <si>
    <t>mission_reward_513</t>
  </si>
  <si>
    <t>mission_reward_514</t>
  </si>
  <si>
    <t>mission_reward_515</t>
  </si>
  <si>
    <t>mission_reward_516</t>
  </si>
  <si>
    <t>mission_reward_517</t>
  </si>
  <si>
    <t>mission_reward_518</t>
  </si>
  <si>
    <t>mission_reward_519</t>
  </si>
  <si>
    <t>mission_reward_520</t>
  </si>
  <si>
    <t>piece_jig_00001</t>
  </si>
  <si>
    <t>mission_reward_521</t>
  </si>
  <si>
    <t>mission_reward_522</t>
  </si>
  <si>
    <t>項目名</t>
  </si>
  <si>
    <t>方向</t>
  </si>
  <si>
    <t>設計書範囲</t>
  </si>
  <si>
    <t>マスター名</t>
  </si>
  <si>
    <t>マスター列名</t>
  </si>
  <si>
    <t>チェック無視</t>
  </si>
  <si>
    <t>ユニークキー</t>
  </si>
  <si>
    <t>展開タイプ</t>
  </si>
  <si>
    <t>空白無視</t>
  </si>
  <si>
    <t>A3:A100</t>
  </si>
  <si>
    <t>MstMissionEvent</t>
  </si>
  <si>
    <t>B3:B100</t>
  </si>
  <si>
    <t>C3:C100</t>
  </si>
  <si>
    <t>D3:D100</t>
  </si>
  <si>
    <t>E3:E100</t>
  </si>
  <si>
    <t>F3:F100</t>
  </si>
  <si>
    <t>G3:G100</t>
  </si>
  <si>
    <t>H3:H100</t>
  </si>
  <si>
    <t>I3:I100</t>
  </si>
  <si>
    <t>J3:J100</t>
  </si>
  <si>
    <t>K3:K100</t>
  </si>
  <si>
    <t>L3:L100</t>
  </si>
  <si>
    <t>M3:M100</t>
  </si>
  <si>
    <t>N3:N100</t>
  </si>
  <si>
    <t>MstMissionEventI18n</t>
  </si>
  <si>
    <t>O3:O100</t>
  </si>
  <si>
    <t>P3:P100</t>
  </si>
  <si>
    <t>Q3:Q100</t>
  </si>
  <si>
    <t>MstMissionEventDependency</t>
  </si>
  <si>
    <t>MstMissionReward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</si>
</sst>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76" formatCode="yyyy/mm/dd\ h:mm"/>
    <numFmt numFmtId="178" formatCode="000000"/>
    <numFmt numFmtId="179" formatCode="m/d\ h:mm"/>
    <numFmt numFmtId="180" formatCode="m/d"/>
    <numFmt numFmtId="181" formatCode="m&quot;/&quot;d&quot;(&quot;ddd&quot;) &quot;hh&quot;:&quot;mm"/>
    <numFmt numFmtId="182" formatCode="yyyy\-mm\-dd\ h:mm:ss"/>
    <numFmt numFmtId="183" formatCode="yyyy/mm/dd\ h:mm:ss"/>
    <numFmt numFmtId="184" formatCode="yyyy/mm/dd"/>
    <numFmt numFmtId="185" formatCode="m&quot;/&quot;d&quot;/(&quot;ddd&quot;)&quot;h&quot;:&quot;mm"/>
    <numFmt numFmtId="186" formatCode="m&quot;/&quot;d&quot;(&quot;ddd&quot;)&quot;h&quot;:&quot;mm"/>
    <numFmt numFmtId="187" formatCode="m&quot;/&quot;d&quot; (&quot;ddd&quot;)&quot;"/>
    <numFmt numFmtId="194" formatCode="m&quot;/&quot;d&quot;(&quot;ddd&quot;)&quot;"/>
    <numFmt numFmtId="195" formatCode="yy&quot;/&quot;mm&quot;/&quot;dd&quot; &quot;h&quot;:&quot;mm"/>
    <numFmt numFmtId="196" formatCode="yyyy&quot;/&quot;mm&quot;/&quot;dd&quot; &quot;h&quot;:&quot;mm"/>
  </numFmts>
  <fonts count="136">
    <font>
      <sz val="10"/>
      <color rgb="FF000000"/>
      <name val="Arial"/>
      <scheme val="minor"/>
    </font>
    <font>
      <b/>
      <sz val="10"/>
      <color theme="1"/>
      <name val="Arial"/>
      <family val="2"/>
      <scheme val="minor"/>
    </font>
    <font>
      <sz val="10"/>
      <color theme="1"/>
      <name val="Arial"/>
      <family val="2"/>
    </font>
    <font>
      <b/>
      <sz val="10"/>
      <color theme="1"/>
      <name val="Arial"/>
      <family val="2"/>
    </font>
    <font>
      <sz val="10"/>
      <color theme="1"/>
      <name val="Arial"/>
      <family val="2"/>
      <scheme val="minor"/>
    </font>
    <font>
      <sz val="8"/>
      <color theme="1"/>
      <name val="Arial"/>
      <family val="2"/>
      <scheme val="minor"/>
    </font>
    <font>
      <b/>
      <sz val="12"/>
      <color theme="1"/>
      <name val="Arial"/>
      <family val="2"/>
    </font>
    <font>
      <sz val="10"/>
      <color theme="1"/>
      <name val="Arial"/>
      <family val="2"/>
    </font>
    <font>
      <b/>
      <sz val="20"/>
      <color rgb="FF000000"/>
      <name val="Arial"/>
      <family val="2"/>
    </font>
    <font>
      <b/>
      <sz val="20"/>
      <color theme="1"/>
      <name val="Arial"/>
      <family val="2"/>
      <scheme val="minor"/>
    </font>
    <font>
      <b/>
      <sz val="10"/>
      <color rgb="FFFF0000"/>
      <name val="Arial"/>
      <family val="2"/>
      <scheme val="minor"/>
    </font>
    <font>
      <sz val="10"/>
      <color theme="1"/>
      <name val="Arial"/>
      <family val="2"/>
      <scheme val="minor"/>
    </font>
    <font>
      <sz val="9"/>
      <color theme="1"/>
      <name val="Arial"/>
      <family val="2"/>
      <scheme val="minor"/>
    </font>
    <font>
      <b/>
      <sz val="9"/>
      <color theme="1"/>
      <name val="Arial"/>
      <family val="2"/>
    </font>
    <font>
      <sz val="9"/>
      <color theme="1"/>
      <name val="Arial"/>
      <family val="2"/>
    </font>
    <font>
      <b/>
      <sz val="9"/>
      <color theme="1"/>
      <name val="Arial"/>
      <family val="2"/>
      <scheme val="minor"/>
    </font>
    <font>
      <u/>
      <sz val="9"/>
      <color theme="1"/>
      <name val="Arial"/>
      <family val="2"/>
      <scheme val="minor"/>
    </font>
    <font>
      <b/>
      <sz val="9"/>
      <color rgb="FF000000"/>
      <name val="Arial"/>
      <family val="2"/>
      <scheme val="minor"/>
    </font>
    <font>
      <b/>
      <sz val="9"/>
      <color rgb="FFFF0000"/>
      <name val="Arial"/>
      <family val="2"/>
      <scheme val="minor"/>
    </font>
    <font>
      <u/>
      <sz val="9"/>
      <color theme="1"/>
      <name val="Arial"/>
      <family val="2"/>
      <scheme val="minor"/>
    </font>
    <font>
      <u/>
      <sz val="9"/>
      <color theme="1"/>
      <name val="Arial"/>
      <family val="2"/>
      <scheme val="minor"/>
    </font>
    <font>
      <sz val="8"/>
      <color theme="1"/>
      <name val="Arial"/>
      <family val="2"/>
    </font>
    <font>
      <b/>
      <sz val="8"/>
      <color theme="1"/>
      <name val="Arial"/>
      <family val="2"/>
      <scheme val="minor"/>
    </font>
    <font>
      <b/>
      <sz val="8"/>
      <color theme="1"/>
      <name val="Arial"/>
      <family val="2"/>
    </font>
    <font>
      <b/>
      <sz val="8"/>
      <color rgb="FFFF0000"/>
      <name val="Arial"/>
      <family val="2"/>
      <scheme val="minor"/>
    </font>
    <font>
      <b/>
      <sz val="9"/>
      <color rgb="FFFFFFFF"/>
      <name val="Arial"/>
      <family val="2"/>
    </font>
    <font>
      <sz val="9"/>
      <color rgb="FFFFFFFF"/>
      <name val="Arial"/>
      <family val="2"/>
    </font>
    <font>
      <sz val="9"/>
      <color rgb="FF000000"/>
      <name val="Arial"/>
      <family val="2"/>
    </font>
    <font>
      <b/>
      <sz val="9"/>
      <color rgb="FF000000"/>
      <name val="Arial"/>
      <family val="2"/>
    </font>
    <font>
      <u/>
      <sz val="9"/>
      <color rgb="FF0000FF"/>
      <name val="Arial"/>
      <family val="2"/>
    </font>
    <font>
      <u/>
      <sz val="9"/>
      <color theme="1"/>
      <name val="Arial"/>
      <family val="2"/>
      <scheme val="minor"/>
    </font>
    <font>
      <sz val="9"/>
      <color rgb="FFFF0000"/>
      <name val="Arial"/>
      <family val="2"/>
    </font>
    <font>
      <u/>
      <sz val="9"/>
      <color theme="1"/>
      <name val="Arial"/>
      <family val="2"/>
      <scheme val="minor"/>
    </font>
    <font>
      <u/>
      <sz val="9"/>
      <color theme="1"/>
      <name val="Arial"/>
      <family val="2"/>
      <scheme val="minor"/>
    </font>
    <font>
      <sz val="8"/>
      <color rgb="FFFFFFFF"/>
      <name val="Arial"/>
      <family val="2"/>
    </font>
    <font>
      <u/>
      <sz val="8"/>
      <color rgb="FF1155CC"/>
      <name val="Arial"/>
      <family val="2"/>
    </font>
    <font>
      <b/>
      <sz val="8"/>
      <color rgb="FFFFFFFF"/>
      <name val="Arial"/>
      <family val="2"/>
    </font>
    <font>
      <b/>
      <sz val="9"/>
      <color rgb="FF1155CC"/>
      <name val="Arial"/>
      <family val="2"/>
    </font>
    <font>
      <sz val="9"/>
      <color rgb="FF1155CC"/>
      <name val="Arial"/>
      <family val="2"/>
    </font>
    <font>
      <sz val="8"/>
      <color rgb="FF1155CC"/>
      <name val="Arial"/>
      <family val="2"/>
    </font>
    <font>
      <u/>
      <sz val="8"/>
      <color rgb="FF0000FF"/>
      <name val="Arial"/>
      <family val="2"/>
    </font>
    <font>
      <sz val="8"/>
      <color rgb="FF000000"/>
      <name val="Arial"/>
      <family val="2"/>
    </font>
    <font>
      <sz val="8"/>
      <color rgb="FFFF0000"/>
      <name val="Arial"/>
      <family val="2"/>
    </font>
    <font>
      <b/>
      <sz val="8"/>
      <color rgb="FFFFFFFF"/>
      <name val="Arial"/>
      <family val="2"/>
      <scheme val="minor"/>
    </font>
    <font>
      <b/>
      <sz val="10"/>
      <color theme="1"/>
      <name val="Arial"/>
      <family val="2"/>
      <scheme val="minor"/>
    </font>
    <font>
      <b/>
      <sz val="8"/>
      <color rgb="FF000000"/>
      <name val="Arial"/>
      <family val="2"/>
    </font>
    <font>
      <sz val="24"/>
      <color theme="1"/>
      <name val="Arial"/>
      <family val="2"/>
      <scheme val="minor"/>
    </font>
    <font>
      <b/>
      <sz val="24"/>
      <color theme="1"/>
      <name val="Arial"/>
      <family val="2"/>
      <scheme val="minor"/>
    </font>
    <font>
      <sz val="18"/>
      <color theme="1"/>
      <name val="Arial"/>
      <family val="2"/>
      <scheme val="minor"/>
    </font>
    <font>
      <b/>
      <sz val="35"/>
      <color rgb="FF000000"/>
      <name val="Arial"/>
      <family val="2"/>
    </font>
    <font>
      <b/>
      <sz val="18"/>
      <color theme="1"/>
      <name val="Arial"/>
      <family val="2"/>
      <scheme val="minor"/>
    </font>
    <font>
      <b/>
      <u/>
      <sz val="10"/>
      <color rgb="FFFF0000"/>
      <name val="Arial"/>
      <family val="2"/>
      <scheme val="minor"/>
    </font>
    <font>
      <sz val="24"/>
      <color theme="1"/>
      <name val="Arial"/>
      <family val="2"/>
    </font>
    <font>
      <sz val="12"/>
      <color rgb="FF404040"/>
      <name val="Arial"/>
      <family val="2"/>
    </font>
    <font>
      <sz val="12"/>
      <color theme="1"/>
      <name val="Arial"/>
      <family val="2"/>
    </font>
    <font>
      <b/>
      <sz val="12"/>
      <color rgb="FF404040"/>
      <name val="Arial"/>
      <family val="2"/>
    </font>
    <font>
      <sz val="8"/>
      <color rgb="FF404040"/>
      <name val="Arial"/>
      <family val="2"/>
    </font>
    <font>
      <u/>
      <sz val="8"/>
      <color rgb="FF1155CC"/>
      <name val="Arial"/>
      <family val="2"/>
    </font>
    <font>
      <u/>
      <sz val="8"/>
      <color rgb="FF0000FF"/>
      <name val="Arial"/>
      <family val="2"/>
    </font>
    <font>
      <u/>
      <sz val="8"/>
      <color rgb="FF0000FF"/>
      <name val="Arial"/>
      <family val="2"/>
    </font>
    <font>
      <sz val="11"/>
      <color theme="1"/>
      <name val="Arial"/>
      <family val="2"/>
      <scheme val="minor"/>
    </font>
    <font>
      <sz val="8"/>
      <color rgb="FFFF0000"/>
      <name val="Arial"/>
      <family val="2"/>
      <scheme val="minor"/>
    </font>
    <font>
      <u/>
      <sz val="8"/>
      <color rgb="FF0000FF"/>
      <name val="Arial"/>
      <family val="2"/>
    </font>
    <font>
      <sz val="10"/>
      <color rgb="FF000000"/>
      <name val="Arial"/>
      <family val="2"/>
    </font>
    <font>
      <b/>
      <sz val="9"/>
      <color rgb="FFFFFFFF"/>
      <name val="Arial"/>
      <family val="2"/>
      <scheme val="minor"/>
    </font>
    <font>
      <sz val="9"/>
      <color rgb="FFFFFFFF"/>
      <name val="Arial"/>
      <family val="2"/>
      <scheme val="minor"/>
    </font>
    <font>
      <u/>
      <sz val="9"/>
      <color rgb="FF1155CC"/>
      <name val="Arial"/>
      <family val="2"/>
      <scheme val="minor"/>
    </font>
    <font>
      <u/>
      <sz val="9"/>
      <color rgb="FF1155CC"/>
      <name val="Arial"/>
      <family val="2"/>
      <scheme val="minor"/>
    </font>
    <font>
      <u/>
      <sz val="9"/>
      <color rgb="FF1155CC"/>
      <name val="Arial"/>
      <family val="2"/>
      <scheme val="minor"/>
    </font>
    <font>
      <u/>
      <sz val="9"/>
      <color rgb="FF1155CC"/>
      <name val="Arial"/>
      <family val="2"/>
      <scheme val="minor"/>
    </font>
    <font>
      <sz val="6"/>
      <color theme="1"/>
      <name val="Arial"/>
      <family val="2"/>
      <scheme val="minor"/>
    </font>
    <font>
      <b/>
      <sz val="36"/>
      <color rgb="FFFF0000"/>
      <name val="Arial"/>
      <family val="2"/>
      <scheme val="minor"/>
    </font>
    <font>
      <b/>
      <sz val="24"/>
      <color rgb="FFFF0000"/>
      <name val="Arial"/>
      <family val="2"/>
    </font>
    <font>
      <b/>
      <sz val="36"/>
      <color rgb="FFFF0000"/>
      <name val="Arial"/>
      <family val="2"/>
    </font>
    <font>
      <b/>
      <sz val="24"/>
      <color rgb="FFFF0000"/>
      <name val="Arial"/>
      <family val="2"/>
      <scheme val="minor"/>
    </font>
    <font>
      <u/>
      <sz val="10"/>
      <color theme="1"/>
      <name val="Arial"/>
      <family val="2"/>
      <scheme val="minor"/>
    </font>
    <font>
      <sz val="10"/>
      <color rgb="FF1155CC"/>
      <name val="Arial"/>
      <family val="2"/>
      <scheme val="minor"/>
    </font>
    <font>
      <u/>
      <sz val="10"/>
      <color rgb="FF0000FF"/>
      <name val="Arial"/>
      <family val="2"/>
    </font>
    <font>
      <u/>
      <sz val="11"/>
      <color rgb="FF1155CC"/>
      <name val="Arial"/>
      <family val="2"/>
      <scheme val="minor"/>
    </font>
    <font>
      <b/>
      <sz val="10"/>
      <color rgb="FFFF0000"/>
      <name val="Arial"/>
      <family val="2"/>
      <scheme val="minor"/>
    </font>
    <font>
      <u/>
      <sz val="10"/>
      <color rgb="FF1155CC"/>
      <name val="Arial"/>
      <family val="2"/>
      <scheme val="minor"/>
    </font>
    <font>
      <u/>
      <sz val="10"/>
      <color rgb="FF1155CC"/>
      <name val="Arial"/>
      <family val="2"/>
    </font>
    <font>
      <sz val="10"/>
      <color rgb="FFFFFFFF"/>
      <name val="Arial"/>
      <family val="2"/>
    </font>
    <font>
      <sz val="11"/>
      <color rgb="FF000000"/>
      <name val="Inconsolata"/>
    </font>
    <font>
      <sz val="10"/>
      <color rgb="FF000000"/>
      <name val="Arial"/>
      <family val="2"/>
    </font>
    <font>
      <sz val="10"/>
      <color rgb="FF274E13"/>
      <name val="Arial"/>
      <family val="2"/>
    </font>
    <font>
      <sz val="10"/>
      <color rgb="FF7F6000"/>
      <name val="Arial"/>
      <family val="2"/>
    </font>
    <font>
      <sz val="10"/>
      <color rgb="FF000000"/>
      <name val="Arial"/>
      <family val="2"/>
      <scheme val="minor"/>
    </font>
    <font>
      <sz val="10"/>
      <color rgb="FFFF0000"/>
      <name val="Arial"/>
      <family val="2"/>
      <scheme val="minor"/>
    </font>
    <font>
      <sz val="8"/>
      <color theme="1"/>
      <name val="&quot;MS PGothic&quot;"/>
    </font>
    <font>
      <u/>
      <sz val="10"/>
      <color rgb="FF1155CC"/>
      <name val="Arial"/>
      <family val="2"/>
    </font>
    <font>
      <strike/>
      <sz val="10"/>
      <color theme="1"/>
      <name val="Arial"/>
      <family val="2"/>
    </font>
    <font>
      <sz val="8"/>
      <color rgb="FF000000"/>
      <name val="&quot;MS PGothic&quot;"/>
    </font>
    <font>
      <sz val="10"/>
      <color rgb="FF34A853"/>
      <name val="Arial"/>
      <family val="2"/>
      <scheme val="minor"/>
    </font>
    <font>
      <sz val="10"/>
      <color theme="4"/>
      <name val="Arial"/>
      <family val="2"/>
      <scheme val="minor"/>
    </font>
    <font>
      <sz val="8"/>
      <color rgb="FFFFFFFF"/>
      <name val="&quot;MS PGothic&quot;"/>
    </font>
    <font>
      <u/>
      <sz val="10"/>
      <color rgb="FF0000FF"/>
      <name val="Arial"/>
      <family val="2"/>
    </font>
    <font>
      <u/>
      <sz val="8"/>
      <color rgb="FF1155CC"/>
      <name val="Arial"/>
      <family val="2"/>
    </font>
    <font>
      <u/>
      <sz val="8"/>
      <color rgb="FF1155CC"/>
      <name val="Arial"/>
      <family val="2"/>
    </font>
    <font>
      <u/>
      <sz val="10"/>
      <color theme="1"/>
      <name val="Arial"/>
      <family val="2"/>
      <scheme val="minor"/>
    </font>
    <font>
      <sz val="9"/>
      <color rgb="FF000000"/>
      <name val="Arial"/>
      <family val="2"/>
      <scheme val="minor"/>
    </font>
    <font>
      <sz val="9"/>
      <color rgb="FFFF0000"/>
      <name val="Arial"/>
      <family val="2"/>
      <scheme val="minor"/>
    </font>
    <font>
      <u/>
      <sz val="9"/>
      <color rgb="FF1155CC"/>
      <name val="Arial"/>
      <family val="2"/>
      <scheme val="minor"/>
    </font>
    <font>
      <b/>
      <u/>
      <sz val="8"/>
      <color rgb="FF0000FF"/>
      <name val="Arial"/>
      <family val="2"/>
    </font>
    <font>
      <b/>
      <u/>
      <sz val="8"/>
      <color rgb="FF0000FF"/>
      <name val="Arial"/>
      <family val="2"/>
    </font>
    <font>
      <u/>
      <sz val="8"/>
      <color rgb="FF0000FF"/>
      <name val="Arial"/>
      <family val="2"/>
    </font>
    <font>
      <strike/>
      <sz val="8"/>
      <color theme="1"/>
      <name val="Arial"/>
      <family val="2"/>
      <scheme val="minor"/>
    </font>
    <font>
      <b/>
      <strike/>
      <sz val="8"/>
      <color rgb="FFFF0000"/>
      <name val="Arial"/>
      <family val="2"/>
      <scheme val="minor"/>
    </font>
    <font>
      <sz val="7"/>
      <color theme="1"/>
      <name val="Arial"/>
      <family val="2"/>
    </font>
    <font>
      <sz val="8"/>
      <color rgb="FF000000"/>
      <name val="Arial"/>
      <family val="2"/>
      <scheme val="minor"/>
    </font>
    <font>
      <u/>
      <sz val="8"/>
      <color rgb="FF0000FF"/>
      <name val="Arial"/>
      <family val="2"/>
    </font>
    <font>
      <sz val="10"/>
      <color rgb="FFFF0000"/>
      <name val="Arial"/>
      <family val="2"/>
      <scheme val="minor"/>
    </font>
    <font>
      <strike/>
      <u/>
      <sz val="8"/>
      <color theme="1"/>
      <name val="Arial"/>
      <family val="2"/>
      <scheme val="minor"/>
    </font>
    <font>
      <u/>
      <sz val="8"/>
      <color theme="1"/>
      <name val="Arial"/>
      <family val="2"/>
      <scheme val="minor"/>
    </font>
    <font>
      <sz val="10"/>
      <color rgb="FF000000"/>
      <name val="Roboto"/>
    </font>
    <font>
      <b/>
      <sz val="10"/>
      <color rgb="FFFF0000"/>
      <name val="Arial"/>
      <family val="2"/>
    </font>
    <font>
      <sz val="10"/>
      <color rgb="FF424242"/>
      <name val="&quot;ＭＳ ゴシック&quot;"/>
      <family val="3"/>
      <charset val="128"/>
    </font>
    <font>
      <sz val="8"/>
      <color rgb="FFFFFFFF"/>
      <name val="Arial"/>
      <family val="2"/>
      <scheme val="minor"/>
    </font>
    <font>
      <b/>
      <sz val="8"/>
      <color rgb="FFFF0000"/>
      <name val="Arial"/>
      <family val="2"/>
    </font>
    <font>
      <u/>
      <sz val="8"/>
      <color rgb="FF0000FF"/>
      <name val="Arial"/>
      <family val="2"/>
    </font>
    <font>
      <sz val="11"/>
      <color rgb="FF000000"/>
      <name val="Arial"/>
      <family val="2"/>
    </font>
    <font>
      <sz val="10"/>
      <color rgb="FFFF0000"/>
      <name val="Arial"/>
      <family val="2"/>
    </font>
    <font>
      <sz val="8"/>
      <color rgb="FF4A86E8"/>
      <name val="Arial"/>
      <family val="2"/>
    </font>
    <font>
      <sz val="6"/>
      <color theme="1"/>
      <name val="Arial"/>
      <family val="2"/>
    </font>
    <font>
      <sz val="6"/>
      <color rgb="FF000000"/>
      <name val="Arial"/>
      <family val="2"/>
    </font>
    <font>
      <u/>
      <sz val="10"/>
      <color rgb="FF0000FF"/>
      <name val="Arial"/>
      <family val="2"/>
    </font>
    <font>
      <u/>
      <sz val="10"/>
      <color rgb="FF0000FF"/>
      <name val="Arial"/>
      <family val="2"/>
    </font>
    <font>
      <sz val="18"/>
      <color theme="1"/>
      <name val="Arial"/>
      <family val="2"/>
    </font>
    <font>
      <strike/>
      <sz val="8"/>
      <color rgb="FFFF0000"/>
      <name val="Arial"/>
      <family val="2"/>
      <scheme val="minor"/>
    </font>
    <font>
      <u/>
      <sz val="10"/>
      <color rgb="FF1155CC"/>
      <name val="Arial"/>
      <family val="2"/>
    </font>
    <font>
      <sz val="8"/>
      <color rgb="FFFFFFFF"/>
      <name val="MS PGothic"/>
      <family val="2"/>
      <charset val="128"/>
    </font>
    <font>
      <sz val="8"/>
      <color theme="1"/>
      <name val="MS PGothic"/>
      <family val="2"/>
      <charset val="128"/>
    </font>
    <font>
      <u/>
      <sz val="10"/>
      <color rgb="FF0000FF"/>
      <name val="Arial"/>
      <family val="2"/>
    </font>
    <font>
      <u/>
      <sz val="8"/>
      <color rgb="FF1155CC"/>
      <name val="Arial"/>
      <family val="2"/>
    </font>
    <font>
      <u/>
      <sz val="10"/>
      <color rgb="FF1155CC"/>
      <name val="Arial"/>
      <family val="2"/>
    </font>
    <font>
      <sz val="6"/>
      <name val="Arial"/>
      <family val="3"/>
      <charset val="128"/>
      <scheme val="minor"/>
    </font>
  </fonts>
  <fills count="35">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rgb="FFCCCCCC"/>
        <bgColor rgb="FFCCCCCC"/>
      </patternFill>
    </fill>
    <fill>
      <patternFill patternType="solid">
        <fgColor rgb="FFCFE2F3"/>
        <bgColor rgb="FFCFE2F3"/>
      </patternFill>
    </fill>
    <fill>
      <patternFill patternType="solid">
        <fgColor rgb="FFD9D9D9"/>
        <bgColor rgb="FFD9D9D9"/>
      </patternFill>
    </fill>
    <fill>
      <patternFill patternType="solid">
        <fgColor rgb="FF434343"/>
        <bgColor rgb="FF434343"/>
      </patternFill>
    </fill>
    <fill>
      <patternFill patternType="solid">
        <fgColor rgb="FF0000FF"/>
        <bgColor rgb="FF0000FF"/>
      </patternFill>
    </fill>
    <fill>
      <patternFill patternType="solid">
        <fgColor rgb="FFD9EAD3"/>
        <bgColor rgb="FFD9EAD3"/>
      </patternFill>
    </fill>
    <fill>
      <patternFill patternType="solid">
        <fgColor rgb="FFFFFF00"/>
        <bgColor rgb="FFFFFF00"/>
      </patternFill>
    </fill>
    <fill>
      <patternFill patternType="solid">
        <fgColor rgb="FFFF9900"/>
        <bgColor rgb="FFFF9900"/>
      </patternFill>
    </fill>
    <fill>
      <patternFill patternType="solid">
        <fgColor rgb="FFF3F3F3"/>
        <bgColor rgb="FFF3F3F3"/>
      </patternFill>
    </fill>
    <fill>
      <patternFill patternType="solid">
        <fgColor rgb="FFFCE5CD"/>
        <bgColor rgb="FFFCE5CD"/>
      </patternFill>
    </fill>
    <fill>
      <patternFill patternType="solid">
        <fgColor rgb="FFFFD966"/>
        <bgColor rgb="FFFFD966"/>
      </patternFill>
    </fill>
    <fill>
      <patternFill patternType="solid">
        <fgColor rgb="FF999999"/>
        <bgColor rgb="FF999999"/>
      </patternFill>
    </fill>
    <fill>
      <patternFill patternType="solid">
        <fgColor rgb="FFFFF2CC"/>
        <bgColor rgb="FFFFF2CC"/>
      </patternFill>
    </fill>
    <fill>
      <patternFill patternType="solid">
        <fgColor rgb="FFB7B7B7"/>
        <bgColor rgb="FFB7B7B7"/>
      </patternFill>
    </fill>
    <fill>
      <patternFill patternType="solid">
        <fgColor rgb="FFA4C2F4"/>
        <bgColor rgb="FFA4C2F4"/>
      </patternFill>
    </fill>
    <fill>
      <patternFill patternType="solid">
        <fgColor rgb="FF000000"/>
        <bgColor rgb="FF000000"/>
      </patternFill>
    </fill>
    <fill>
      <patternFill patternType="solid">
        <fgColor rgb="FF351C75"/>
        <bgColor rgb="FF351C75"/>
      </patternFill>
    </fill>
    <fill>
      <patternFill patternType="solid">
        <fgColor rgb="FF0B5394"/>
        <bgColor rgb="FF0B5394"/>
      </patternFill>
    </fill>
    <fill>
      <patternFill patternType="solid">
        <fgColor rgb="FF134F5C"/>
        <bgColor rgb="FF134F5C"/>
      </patternFill>
    </fill>
    <fill>
      <patternFill patternType="solid">
        <fgColor rgb="FF741B47"/>
        <bgColor rgb="FF741B47"/>
      </patternFill>
    </fill>
    <fill>
      <patternFill patternType="solid">
        <fgColor rgb="FFF4CCCC"/>
        <bgColor rgb="FFF4CCCC"/>
      </patternFill>
    </fill>
    <fill>
      <patternFill patternType="solid">
        <fgColor rgb="FFEAD1DC"/>
        <bgColor rgb="FFEAD1DC"/>
      </patternFill>
    </fill>
    <fill>
      <patternFill patternType="solid">
        <fgColor rgb="FFFFE599"/>
        <bgColor rgb="FFFFE599"/>
      </patternFill>
    </fill>
    <fill>
      <patternFill patternType="solid">
        <fgColor rgb="FFD0E0E3"/>
        <bgColor rgb="FFD0E0E3"/>
      </patternFill>
    </fill>
    <fill>
      <patternFill patternType="solid">
        <fgColor rgb="FFD9D2E9"/>
        <bgColor rgb="FFD9D2E9"/>
      </patternFill>
    </fill>
    <fill>
      <patternFill patternType="solid">
        <fgColor rgb="FFF9CB9C"/>
        <bgColor rgb="FFF9CB9C"/>
      </patternFill>
    </fill>
    <fill>
      <patternFill patternType="solid">
        <fgColor rgb="FF666666"/>
        <bgColor rgb="FF666666"/>
      </patternFill>
    </fill>
    <fill>
      <patternFill patternType="solid">
        <fgColor rgb="FFFF0000"/>
        <bgColor rgb="FFFF0000"/>
      </patternFill>
    </fill>
    <fill>
      <patternFill patternType="solid">
        <fgColor rgb="FFEFEFEF"/>
        <bgColor rgb="FFEFEFEF"/>
      </patternFill>
    </fill>
    <fill>
      <patternFill patternType="solid">
        <fgColor rgb="FFB6D7A8"/>
        <bgColor rgb="FFB6D7A8"/>
      </patternFill>
    </fill>
    <fill>
      <patternFill patternType="solid">
        <fgColor rgb="FF6D9EEB"/>
        <bgColor rgb="FF6D9EEB"/>
      </patternFill>
    </fill>
  </fills>
  <borders count="6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bottom/>
      <diagonal/>
    </border>
    <border>
      <left/>
      <right style="thin">
        <color rgb="FF000000"/>
      </right>
      <top/>
      <bottom style="thin">
        <color rgb="FF000000"/>
      </bottom>
      <diagonal/>
    </border>
    <border>
      <left/>
      <right style="thin">
        <color rgb="FF000000"/>
      </right>
      <top style="medium">
        <color rgb="FF000000"/>
      </top>
      <bottom style="medium">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B7B7B7"/>
      </right>
      <top style="thin">
        <color rgb="FFB7B7B7"/>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top style="thick">
        <color rgb="FF000000"/>
      </top>
      <bottom/>
      <diagonal/>
    </border>
    <border>
      <left/>
      <right style="thin">
        <color rgb="FF000000"/>
      </right>
      <top style="thick">
        <color rgb="FF000000"/>
      </top>
      <bottom/>
      <diagonal/>
    </border>
    <border>
      <left/>
      <right style="thick">
        <color rgb="FF000000"/>
      </right>
      <top style="thick">
        <color rgb="FF000000"/>
      </top>
      <bottom style="thin">
        <color rgb="FF000000"/>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style="thin">
        <color rgb="FF999999"/>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000000"/>
      </left>
      <right/>
      <top/>
      <bottom style="thin">
        <color rgb="FF000000"/>
      </bottom>
      <diagonal/>
    </border>
    <border>
      <left/>
      <right/>
      <top style="thin">
        <color rgb="FF000000"/>
      </top>
      <bottom style="thin">
        <color rgb="FF000000"/>
      </bottom>
      <diagonal/>
    </border>
    <border>
      <left/>
      <right/>
      <top style="dotted">
        <color rgb="FF000000"/>
      </top>
      <bottom/>
      <diagonal/>
    </border>
    <border>
      <left style="thin">
        <color rgb="FFB7B7B7"/>
      </left>
      <right style="thin">
        <color rgb="FFB7B7B7"/>
      </right>
      <top style="thin">
        <color rgb="FFB7B7B7"/>
      </top>
      <bottom style="thin">
        <color rgb="FF000000"/>
      </bottom>
      <diagonal/>
    </border>
    <border>
      <left style="thick">
        <color rgb="FF000000"/>
      </left>
      <right style="thick">
        <color rgb="FF000000"/>
      </right>
      <top/>
      <bottom/>
      <diagonal/>
    </border>
    <border>
      <left style="thin">
        <color rgb="FF000000"/>
      </left>
      <right style="thick">
        <color rgb="FF000000"/>
      </right>
      <top/>
      <bottom/>
      <diagonal/>
    </border>
    <border>
      <left style="thick">
        <color rgb="FF000000"/>
      </left>
      <right style="thin">
        <color rgb="FF000000"/>
      </right>
      <top/>
      <bottom/>
      <diagonal/>
    </border>
    <border>
      <left style="thin">
        <color rgb="FF000000"/>
      </left>
      <right style="thick">
        <color rgb="FF000000"/>
      </right>
      <top style="thin">
        <color rgb="FF000000"/>
      </top>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s>
  <cellStyleXfs count="1">
    <xf numFmtId="0" fontId="0" fillId="0" borderId="0"/>
  </cellStyleXfs>
  <cellXfs count="1204">
    <xf numFmtId="0" fontId="0" fillId="0" borderId="0" xfId="0"/>
    <xf numFmtId="0" fontId="2" fillId="0" borderId="0" xfId="0" applyFont="1"/>
    <xf numFmtId="0" fontId="4" fillId="0" borderId="0" xfId="0" applyFont="1" applyAlignment="1">
      <alignment horizontal="center"/>
    </xf>
    <xf numFmtId="0" fontId="5" fillId="0" borderId="0" xfId="0" applyFont="1" applyAlignment="1">
      <alignment vertical="center"/>
    </xf>
    <xf numFmtId="0" fontId="6" fillId="4" borderId="2" xfId="0" applyFont="1" applyFill="1" applyBorder="1"/>
    <xf numFmtId="0" fontId="2" fillId="4" borderId="0" xfId="0" applyFont="1" applyFill="1"/>
    <xf numFmtId="0" fontId="7" fillId="0" borderId="2" xfId="0" applyFont="1" applyBorder="1"/>
    <xf numFmtId="0" fontId="8" fillId="2" borderId="0" xfId="0" applyFont="1" applyFill="1" applyAlignment="1">
      <alignment horizontal="left"/>
    </xf>
    <xf numFmtId="0" fontId="9"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4" borderId="2" xfId="0" applyFont="1" applyFill="1" applyBorder="1"/>
    <xf numFmtId="0" fontId="14" fillId="4" borderId="2" xfId="0" applyFont="1" applyFill="1" applyBorder="1"/>
    <xf numFmtId="0" fontId="14" fillId="4" borderId="0" xfId="0" applyFont="1" applyFill="1"/>
    <xf numFmtId="0" fontId="15" fillId="0" borderId="0" xfId="0" applyFont="1" applyAlignment="1">
      <alignment vertical="center"/>
    </xf>
    <xf numFmtId="0" fontId="12" fillId="0" borderId="0" xfId="0" applyFont="1"/>
    <xf numFmtId="0" fontId="15" fillId="0" borderId="0" xfId="0" applyFont="1"/>
    <xf numFmtId="0" fontId="14" fillId="0" borderId="2" xfId="0" applyFont="1" applyBorder="1"/>
    <xf numFmtId="0" fontId="16" fillId="0" borderId="0" xfId="0" applyFont="1" applyAlignment="1">
      <alignment vertical="center"/>
    </xf>
    <xf numFmtId="0" fontId="13" fillId="0" borderId="2" xfId="0" applyFont="1" applyBorder="1"/>
    <xf numFmtId="0" fontId="15" fillId="5" borderId="4" xfId="0" applyFont="1" applyFill="1" applyBorder="1" applyAlignment="1">
      <alignment vertical="center"/>
    </xf>
    <xf numFmtId="0" fontId="15" fillId="5" borderId="1" xfId="0" applyFont="1" applyFill="1" applyBorder="1" applyAlignment="1">
      <alignment vertical="center"/>
    </xf>
    <xf numFmtId="0" fontId="14" fillId="0" borderId="3" xfId="0" applyFont="1" applyBorder="1" applyAlignment="1">
      <alignment horizontal="left"/>
    </xf>
    <xf numFmtId="0" fontId="15" fillId="0" borderId="1" xfId="0" applyFont="1" applyBorder="1"/>
    <xf numFmtId="176" fontId="15" fillId="0" borderId="1" xfId="0" applyNumberFormat="1" applyFont="1" applyBorder="1"/>
    <xf numFmtId="0" fontId="13" fillId="6" borderId="4" xfId="0" applyFont="1" applyFill="1" applyBorder="1" applyAlignment="1">
      <alignment horizontal="left"/>
    </xf>
    <xf numFmtId="0" fontId="13" fillId="6" borderId="1" xfId="0" applyFont="1" applyFill="1" applyBorder="1" applyAlignment="1">
      <alignment horizontal="left"/>
    </xf>
    <xf numFmtId="178" fontId="13" fillId="0" borderId="7" xfId="0" applyNumberFormat="1" applyFont="1" applyBorder="1" applyAlignment="1">
      <alignment horizontal="left"/>
    </xf>
    <xf numFmtId="178" fontId="13" fillId="0" borderId="8" xfId="0" applyNumberFormat="1" applyFont="1" applyBorder="1" applyAlignment="1">
      <alignment horizontal="left"/>
    </xf>
    <xf numFmtId="0" fontId="15" fillId="0" borderId="7" xfId="0" applyFont="1" applyBorder="1" applyAlignment="1">
      <alignment horizontal="left" vertical="center" wrapText="1"/>
    </xf>
    <xf numFmtId="0" fontId="15" fillId="0" borderId="8" xfId="0" applyFont="1" applyBorder="1" applyAlignment="1">
      <alignment horizontal="left" vertical="center" wrapText="1"/>
    </xf>
    <xf numFmtId="0" fontId="12" fillId="0" borderId="1" xfId="0" applyFont="1" applyBorder="1" applyAlignment="1">
      <alignment vertical="center" wrapText="1"/>
    </xf>
    <xf numFmtId="0" fontId="15" fillId="0" borderId="1" xfId="0" applyFont="1" applyBorder="1" applyAlignment="1">
      <alignment horizontal="left"/>
    </xf>
    <xf numFmtId="0" fontId="13" fillId="0" borderId="7" xfId="0" applyFont="1" applyBorder="1" applyAlignment="1">
      <alignment wrapText="1"/>
    </xf>
    <xf numFmtId="0" fontId="17" fillId="0" borderId="7" xfId="0" applyFont="1" applyBorder="1" applyAlignment="1">
      <alignment horizontal="left" vertical="center" wrapText="1"/>
    </xf>
    <xf numFmtId="0" fontId="18" fillId="0" borderId="8" xfId="0" applyFont="1" applyBorder="1" applyAlignment="1">
      <alignment horizontal="left" vertical="center" wrapText="1"/>
    </xf>
    <xf numFmtId="178" fontId="13" fillId="0" borderId="0" xfId="0" applyNumberFormat="1" applyFont="1" applyAlignment="1">
      <alignment horizontal="left"/>
    </xf>
    <xf numFmtId="0" fontId="15" fillId="0" borderId="0" xfId="0" applyFont="1" applyAlignment="1">
      <alignment horizontal="left" vertical="center" wrapText="1"/>
    </xf>
    <xf numFmtId="0" fontId="12" fillId="0" borderId="0" xfId="0" applyFont="1" applyAlignment="1">
      <alignment vertical="center" wrapText="1"/>
    </xf>
    <xf numFmtId="0" fontId="15" fillId="0" borderId="0" xfId="0" applyFont="1" applyAlignment="1">
      <alignment horizontal="left"/>
    </xf>
    <xf numFmtId="178" fontId="14" fillId="0" borderId="7" xfId="0" applyNumberFormat="1" applyFont="1" applyBorder="1" applyAlignment="1">
      <alignment horizontal="left"/>
    </xf>
    <xf numFmtId="178" fontId="14" fillId="0" borderId="8" xfId="0" applyNumberFormat="1" applyFont="1" applyBorder="1" applyAlignment="1">
      <alignment horizontal="left"/>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9" fillId="0" borderId="1" xfId="0" applyFont="1" applyBorder="1" applyAlignment="1">
      <alignment horizontal="left"/>
    </xf>
    <xf numFmtId="0" fontId="14" fillId="0" borderId="7" xfId="0" applyFont="1" applyBorder="1" applyAlignment="1">
      <alignment wrapText="1"/>
    </xf>
    <xf numFmtId="0" fontId="20" fillId="0" borderId="1" xfId="0" applyFont="1" applyBorder="1" applyAlignment="1">
      <alignment horizontal="left"/>
    </xf>
    <xf numFmtId="0" fontId="12" fillId="0" borderId="1" xfId="0" applyFont="1" applyBorder="1" applyAlignment="1">
      <alignment horizontal="left"/>
    </xf>
    <xf numFmtId="178" fontId="14" fillId="0" borderId="0" xfId="0" applyNumberFormat="1" applyFont="1" applyAlignment="1">
      <alignment horizontal="center"/>
    </xf>
    <xf numFmtId="0" fontId="14" fillId="0" borderId="0" xfId="0" applyFont="1" applyAlignment="1">
      <alignment vertical="center"/>
    </xf>
    <xf numFmtId="0" fontId="2" fillId="4" borderId="0" xfId="0" applyFont="1" applyFill="1" applyAlignment="1">
      <alignment wrapText="1"/>
    </xf>
    <xf numFmtId="0" fontId="21" fillId="0" borderId="0" xfId="0" applyFont="1"/>
    <xf numFmtId="0" fontId="12" fillId="0" borderId="1" xfId="0" applyFont="1" applyBorder="1" applyAlignment="1">
      <alignment vertical="center"/>
    </xf>
    <xf numFmtId="0" fontId="22" fillId="5" borderId="1" xfId="0" applyFont="1" applyFill="1" applyBorder="1" applyAlignment="1">
      <alignment vertical="center"/>
    </xf>
    <xf numFmtId="0" fontId="22" fillId="5" borderId="1" xfId="0" applyFont="1" applyFill="1" applyBorder="1" applyAlignment="1">
      <alignment vertical="center" wrapText="1"/>
    </xf>
    <xf numFmtId="0" fontId="21" fillId="0" borderId="1" xfId="0" applyFont="1" applyBorder="1" applyAlignment="1">
      <alignment horizontal="center"/>
    </xf>
    <xf numFmtId="0" fontId="22" fillId="0" borderId="4" xfId="0" applyFont="1" applyBorder="1" applyAlignment="1">
      <alignment wrapText="1"/>
    </xf>
    <xf numFmtId="179" fontId="22" fillId="0" borderId="1" xfId="0" applyNumberFormat="1" applyFont="1" applyBorder="1"/>
    <xf numFmtId="0" fontId="4" fillId="0" borderId="1" xfId="0" applyFont="1" applyBorder="1"/>
    <xf numFmtId="0" fontId="4" fillId="0" borderId="1" xfId="0" applyFont="1" applyBorder="1" applyAlignment="1">
      <alignment wrapText="1"/>
    </xf>
    <xf numFmtId="0" fontId="23" fillId="0" borderId="4" xfId="0" applyFont="1" applyBorder="1" applyAlignment="1">
      <alignment wrapText="1"/>
    </xf>
    <xf numFmtId="179" fontId="24" fillId="0" borderId="1" xfId="0" applyNumberFormat="1" applyFont="1" applyBorder="1"/>
    <xf numFmtId="0" fontId="21" fillId="0" borderId="0" xfId="0" applyFont="1" applyAlignment="1">
      <alignment wrapText="1"/>
    </xf>
    <xf numFmtId="0" fontId="21" fillId="0" borderId="0" xfId="0" applyFont="1" applyAlignment="1">
      <alignment horizontal="right" wrapText="1"/>
    </xf>
    <xf numFmtId="0" fontId="4" fillId="7" borderId="1" xfId="0" applyFont="1" applyFill="1" applyBorder="1"/>
    <xf numFmtId="0" fontId="4" fillId="7" borderId="1" xfId="0" applyFont="1" applyFill="1" applyBorder="1" applyAlignment="1">
      <alignment wrapText="1"/>
    </xf>
    <xf numFmtId="0" fontId="25" fillId="8" borderId="0" xfId="0" applyFont="1" applyFill="1" applyAlignment="1">
      <alignment horizontal="left" vertical="center"/>
    </xf>
    <xf numFmtId="0" fontId="25" fillId="8" borderId="0" xfId="0" applyFont="1" applyFill="1" applyAlignment="1">
      <alignment vertical="center"/>
    </xf>
    <xf numFmtId="0" fontId="14" fillId="8" borderId="0" xfId="0" applyFont="1" applyFill="1" applyAlignment="1">
      <alignment vertical="center"/>
    </xf>
    <xf numFmtId="0" fontId="14" fillId="8" borderId="0" xfId="0" applyFont="1" applyFill="1" applyAlignment="1">
      <alignment vertical="center" wrapText="1"/>
    </xf>
    <xf numFmtId="0" fontId="26" fillId="7" borderId="1" xfId="0" applyFont="1" applyFill="1" applyBorder="1" applyAlignment="1">
      <alignment vertical="center" wrapText="1"/>
    </xf>
    <xf numFmtId="0" fontId="26" fillId="7" borderId="4" xfId="0" applyFont="1" applyFill="1" applyBorder="1" applyAlignment="1">
      <alignment vertical="center" wrapText="1"/>
    </xf>
    <xf numFmtId="0" fontId="26" fillId="7" borderId="5" xfId="0" applyFont="1" applyFill="1" applyBorder="1" applyAlignment="1">
      <alignment vertical="center" wrapText="1"/>
    </xf>
    <xf numFmtId="0" fontId="26" fillId="7" borderId="6" xfId="0" applyFont="1" applyFill="1" applyBorder="1" applyAlignment="1">
      <alignment vertical="center" wrapText="1"/>
    </xf>
    <xf numFmtId="0" fontId="14" fillId="0" borderId="1" xfId="0" applyFont="1" applyBorder="1" applyAlignment="1">
      <alignment vertical="center" wrapText="1"/>
    </xf>
    <xf numFmtId="0" fontId="14" fillId="0" borderId="4" xfId="0" applyFont="1" applyBorder="1" applyAlignment="1">
      <alignment vertical="center"/>
    </xf>
    <xf numFmtId="0" fontId="14" fillId="0" borderId="5" xfId="0" applyFont="1" applyBorder="1" applyAlignment="1">
      <alignment vertical="center" wrapText="1"/>
    </xf>
    <xf numFmtId="0" fontId="14" fillId="0" borderId="6" xfId="0" applyFont="1" applyBorder="1" applyAlignment="1">
      <alignment vertical="center" wrapText="1"/>
    </xf>
    <xf numFmtId="179" fontId="27" fillId="9" borderId="1" xfId="0" applyNumberFormat="1" applyFont="1" applyFill="1" applyBorder="1" applyAlignment="1">
      <alignment vertical="center" wrapText="1"/>
    </xf>
    <xf numFmtId="0" fontId="27" fillId="9" borderId="1" xfId="0" applyFont="1" applyFill="1" applyBorder="1" applyAlignment="1">
      <alignment horizontal="center" vertical="center" wrapText="1"/>
    </xf>
    <xf numFmtId="0" fontId="25" fillId="7" borderId="1" xfId="0" applyFont="1" applyFill="1" applyBorder="1" applyAlignment="1">
      <alignment horizontal="left" vertical="center"/>
    </xf>
    <xf numFmtId="0" fontId="13" fillId="0" borderId="1" xfId="0" applyFont="1" applyBorder="1" applyAlignment="1">
      <alignment vertical="center" wrapText="1"/>
    </xf>
    <xf numFmtId="0" fontId="28" fillId="0" borderId="1" xfId="0" applyFont="1" applyBorder="1" applyAlignment="1">
      <alignment vertical="center" wrapText="1"/>
    </xf>
    <xf numFmtId="0" fontId="28" fillId="0" borderId="1" xfId="0" applyFont="1" applyBorder="1" applyAlignment="1">
      <alignment horizontal="left" vertical="center" wrapText="1"/>
    </xf>
    <xf numFmtId="0" fontId="14" fillId="0" borderId="1" xfId="0" applyFont="1" applyBorder="1" applyAlignment="1">
      <alignment horizontal="right" vertical="center"/>
    </xf>
    <xf numFmtId="179" fontId="14" fillId="0" borderId="1" xfId="0" applyNumberFormat="1" applyFont="1" applyBorder="1" applyAlignment="1">
      <alignment vertical="center" wrapText="1"/>
    </xf>
    <xf numFmtId="0" fontId="14" fillId="0" borderId="1" xfId="0" applyFont="1" applyBorder="1" applyAlignment="1">
      <alignment vertical="center"/>
    </xf>
    <xf numFmtId="0" fontId="13" fillId="0" borderId="1" xfId="0" applyFont="1" applyBorder="1" applyAlignment="1">
      <alignment horizontal="left" vertical="center"/>
    </xf>
    <xf numFmtId="0" fontId="12" fillId="0" borderId="0" xfId="0" applyFont="1" applyAlignment="1">
      <alignment wrapText="1"/>
    </xf>
    <xf numFmtId="180" fontId="12" fillId="0" borderId="0" xfId="0" applyNumberFormat="1" applyFont="1" applyAlignment="1">
      <alignment vertical="center"/>
    </xf>
    <xf numFmtId="0" fontId="29" fillId="0" borderId="4" xfId="0" applyFont="1" applyBorder="1" applyAlignment="1">
      <alignment vertical="center"/>
    </xf>
    <xf numFmtId="0" fontId="25" fillId="7" borderId="1" xfId="0" applyFont="1" applyFill="1" applyBorder="1" applyAlignment="1">
      <alignment horizontal="left" vertical="center" wrapText="1"/>
    </xf>
    <xf numFmtId="0" fontId="12" fillId="10" borderId="1" xfId="0" applyFont="1" applyFill="1" applyBorder="1" applyAlignment="1">
      <alignment vertical="center" wrapText="1"/>
    </xf>
    <xf numFmtId="0" fontId="14" fillId="0" borderId="0" xfId="0" applyFont="1" applyAlignment="1">
      <alignment horizontal="left" vertical="center"/>
    </xf>
    <xf numFmtId="0" fontId="25" fillId="7" borderId="4" xfId="0" applyFont="1" applyFill="1" applyBorder="1" applyAlignment="1">
      <alignment horizontal="left" vertical="center"/>
    </xf>
    <xf numFmtId="0" fontId="25" fillId="7" borderId="5" xfId="0" applyFont="1" applyFill="1" applyBorder="1" applyAlignment="1">
      <alignment horizontal="left" vertical="center"/>
    </xf>
    <xf numFmtId="0" fontId="25" fillId="7" borderId="5" xfId="0" applyFont="1" applyFill="1" applyBorder="1" applyAlignment="1">
      <alignment horizontal="left" vertical="center" wrapText="1"/>
    </xf>
    <xf numFmtId="0" fontId="25" fillId="7" borderId="4" xfId="0" applyFont="1" applyFill="1" applyBorder="1"/>
    <xf numFmtId="0" fontId="25" fillId="7" borderId="5" xfId="0" applyFont="1" applyFill="1" applyBorder="1"/>
    <xf numFmtId="0" fontId="14" fillId="10" borderId="4" xfId="0" applyFont="1" applyFill="1" applyBorder="1"/>
    <xf numFmtId="0" fontId="14" fillId="10" borderId="6" xfId="0" applyFont="1" applyFill="1" applyBorder="1"/>
    <xf numFmtId="0" fontId="14" fillId="10" borderId="1" xfId="0" applyFont="1" applyFill="1" applyBorder="1"/>
    <xf numFmtId="0" fontId="15" fillId="0" borderId="1" xfId="0" applyFont="1" applyBorder="1" applyAlignment="1">
      <alignment vertical="center"/>
    </xf>
    <xf numFmtId="0" fontId="31" fillId="10" borderId="1" xfId="0" applyFont="1" applyFill="1" applyBorder="1" applyAlignment="1">
      <alignment vertical="center"/>
    </xf>
    <xf numFmtId="0" fontId="15" fillId="0" borderId="12" xfId="0" applyFont="1" applyBorder="1" applyAlignment="1">
      <alignment vertical="center"/>
    </xf>
    <xf numFmtId="0" fontId="14" fillId="0" borderId="13" xfId="0" applyFont="1" applyBorder="1" applyAlignment="1">
      <alignment vertical="center"/>
    </xf>
    <xf numFmtId="0" fontId="14" fillId="0" borderId="14" xfId="0" applyFont="1" applyBorder="1" applyAlignment="1">
      <alignment vertical="center"/>
    </xf>
    <xf numFmtId="0" fontId="15" fillId="5" borderId="1" xfId="0" applyFont="1" applyFill="1" applyBorder="1" applyAlignment="1">
      <alignment vertical="center" wrapText="1"/>
    </xf>
    <xf numFmtId="0" fontId="12" fillId="0" borderId="4" xfId="0" applyFont="1" applyBorder="1" applyAlignment="1">
      <alignment vertical="center"/>
    </xf>
    <xf numFmtId="1" fontId="12" fillId="0" borderId="0" xfId="0" applyNumberFormat="1" applyFont="1" applyAlignment="1">
      <alignment vertical="center"/>
    </xf>
    <xf numFmtId="1" fontId="12" fillId="0" borderId="0" xfId="0" applyNumberFormat="1" applyFont="1" applyAlignment="1">
      <alignment vertical="center" wrapText="1"/>
    </xf>
    <xf numFmtId="0" fontId="15" fillId="5" borderId="4" xfId="0" applyFont="1" applyFill="1" applyBorder="1" applyAlignment="1">
      <alignment vertical="center" wrapText="1"/>
    </xf>
    <xf numFmtId="0" fontId="12" fillId="0" borderId="4" xfId="0" applyFont="1" applyBorder="1" applyAlignment="1">
      <alignment vertical="center" wrapText="1"/>
    </xf>
    <xf numFmtId="0" fontId="12" fillId="0" borderId="5" xfId="0" applyFont="1" applyBorder="1" applyAlignment="1">
      <alignment vertical="center"/>
    </xf>
    <xf numFmtId="0" fontId="12" fillId="0" borderId="6" xfId="0" applyFont="1" applyBorder="1" applyAlignment="1">
      <alignment vertical="center"/>
    </xf>
    <xf numFmtId="0" fontId="2" fillId="7" borderId="5" xfId="0" applyFont="1" applyFill="1" applyBorder="1"/>
    <xf numFmtId="0" fontId="13" fillId="10" borderId="1" xfId="0" applyFont="1" applyFill="1" applyBorder="1" applyAlignment="1">
      <alignment vertical="center" wrapText="1"/>
    </xf>
    <xf numFmtId="0" fontId="2" fillId="0" borderId="1" xfId="0" applyFont="1" applyBorder="1" applyAlignment="1">
      <alignment horizontal="right"/>
    </xf>
    <xf numFmtId="0" fontId="14" fillId="11" borderId="1" xfId="0" applyFont="1" applyFill="1" applyBorder="1" applyAlignment="1">
      <alignment vertical="center"/>
    </xf>
    <xf numFmtId="0" fontId="14" fillId="11" borderId="1" xfId="0" applyFont="1" applyFill="1" applyBorder="1" applyAlignment="1">
      <alignment horizontal="right"/>
    </xf>
    <xf numFmtId="0" fontId="14" fillId="0" borderId="13" xfId="0" applyFont="1" applyBorder="1" applyAlignment="1">
      <alignment horizontal="right"/>
    </xf>
    <xf numFmtId="0" fontId="13" fillId="0" borderId="1" xfId="0" applyFont="1" applyBorder="1" applyAlignment="1">
      <alignment wrapText="1"/>
    </xf>
    <xf numFmtId="0" fontId="13" fillId="10" borderId="1" xfId="0" applyFont="1" applyFill="1" applyBorder="1" applyAlignment="1">
      <alignment wrapText="1"/>
    </xf>
    <xf numFmtId="0" fontId="14" fillId="0" borderId="1" xfId="0" applyFont="1" applyBorder="1" applyAlignment="1">
      <alignment horizontal="right"/>
    </xf>
    <xf numFmtId="0" fontId="4" fillId="0" borderId="0" xfId="0" applyFont="1" applyAlignment="1">
      <alignment wrapText="1"/>
    </xf>
    <xf numFmtId="0" fontId="14" fillId="0" borderId="13" xfId="0" applyFont="1" applyBorder="1"/>
    <xf numFmtId="0" fontId="14" fillId="0" borderId="14" xfId="0" applyFont="1" applyBorder="1" applyAlignment="1">
      <alignment horizontal="right"/>
    </xf>
    <xf numFmtId="0" fontId="14" fillId="0" borderId="4" xfId="0" applyFont="1" applyBorder="1" applyAlignment="1">
      <alignment horizontal="right"/>
    </xf>
    <xf numFmtId="9" fontId="12" fillId="0" borderId="0" xfId="0" applyNumberFormat="1" applyFont="1" applyAlignment="1">
      <alignment vertical="center"/>
    </xf>
    <xf numFmtId="0" fontId="14" fillId="0" borderId="3" xfId="0" applyFont="1" applyBorder="1" applyAlignment="1">
      <alignment vertical="center"/>
    </xf>
    <xf numFmtId="0" fontId="14" fillId="0" borderId="15" xfId="0" applyFont="1" applyBorder="1" applyAlignment="1">
      <alignment horizontal="right"/>
    </xf>
    <xf numFmtId="0" fontId="14" fillId="0" borderId="16" xfId="0" applyFont="1" applyBorder="1" applyAlignment="1">
      <alignment vertical="center"/>
    </xf>
    <xf numFmtId="49" fontId="21" fillId="12" borderId="17" xfId="0" applyNumberFormat="1" applyFont="1" applyFill="1" applyBorder="1"/>
    <xf numFmtId="0" fontId="21" fillId="12" borderId="17" xfId="0" applyFont="1" applyFill="1" applyBorder="1"/>
    <xf numFmtId="0" fontId="25" fillId="7" borderId="4" xfId="0" applyFont="1" applyFill="1" applyBorder="1" applyAlignment="1">
      <alignment wrapText="1"/>
    </xf>
    <xf numFmtId="0" fontId="15" fillId="0" borderId="9" xfId="0" applyFont="1" applyBorder="1" applyAlignment="1">
      <alignment vertical="center"/>
    </xf>
    <xf numFmtId="0" fontId="14" fillId="0" borderId="9" xfId="0" applyFont="1" applyBorder="1" applyAlignment="1">
      <alignment horizontal="right"/>
    </xf>
    <xf numFmtId="0" fontId="2" fillId="0" borderId="0" xfId="0" applyFont="1" applyAlignment="1">
      <alignment wrapText="1"/>
    </xf>
    <xf numFmtId="0" fontId="14" fillId="0" borderId="1" xfId="0" applyFont="1" applyBorder="1" applyAlignment="1">
      <alignment horizontal="right" wrapText="1"/>
    </xf>
    <xf numFmtId="0" fontId="14" fillId="0" borderId="9" xfId="0" applyFont="1" applyBorder="1" applyAlignment="1">
      <alignment horizontal="right" wrapText="1"/>
    </xf>
    <xf numFmtId="0" fontId="14" fillId="0" borderId="14" xfId="0" applyFont="1" applyBorder="1" applyAlignment="1">
      <alignment horizontal="right" wrapText="1"/>
    </xf>
    <xf numFmtId="0" fontId="12" fillId="0" borderId="3" xfId="0" applyFont="1" applyBorder="1" applyAlignment="1">
      <alignment vertical="center"/>
    </xf>
    <xf numFmtId="0" fontId="12" fillId="0" borderId="7" xfId="0" applyFont="1" applyBorder="1" applyAlignment="1">
      <alignment vertical="center" wrapText="1"/>
    </xf>
    <xf numFmtId="0" fontId="12" fillId="0" borderId="11" xfId="0" applyFont="1" applyBorder="1" applyAlignment="1">
      <alignment vertical="center"/>
    </xf>
    <xf numFmtId="181" fontId="27" fillId="9" borderId="1" xfId="0" applyNumberFormat="1" applyFont="1" applyFill="1" applyBorder="1" applyAlignment="1">
      <alignment vertical="center" wrapText="1"/>
    </xf>
    <xf numFmtId="0" fontId="14" fillId="0" borderId="0" xfId="0" applyFont="1" applyAlignment="1">
      <alignment vertical="center" wrapText="1"/>
    </xf>
    <xf numFmtId="0" fontId="2" fillId="7" borderId="5" xfId="0" applyFont="1" applyFill="1" applyBorder="1" applyAlignment="1">
      <alignment wrapText="1"/>
    </xf>
    <xf numFmtId="0" fontId="25" fillId="7" borderId="1" xfId="0" applyFont="1" applyFill="1" applyBorder="1"/>
    <xf numFmtId="0" fontId="14" fillId="0" borderId="1" xfId="0" applyFont="1" applyBorder="1"/>
    <xf numFmtId="0" fontId="13" fillId="0" borderId="1" xfId="0" applyFont="1" applyBorder="1"/>
    <xf numFmtId="0" fontId="12" fillId="10" borderId="1" xfId="0" applyFont="1" applyFill="1" applyBorder="1" applyAlignment="1">
      <alignment vertical="center"/>
    </xf>
    <xf numFmtId="0" fontId="13" fillId="11" borderId="1" xfId="0" applyFont="1" applyFill="1" applyBorder="1" applyAlignment="1">
      <alignment vertical="center" wrapText="1"/>
    </xf>
    <xf numFmtId="0" fontId="14" fillId="13" borderId="1" xfId="0" applyFont="1" applyFill="1" applyBorder="1"/>
    <xf numFmtId="0" fontId="14" fillId="0" borderId="18" xfId="0" applyFont="1" applyBorder="1" applyAlignment="1">
      <alignment vertical="center"/>
    </xf>
    <xf numFmtId="0" fontId="12" fillId="0" borderId="3" xfId="0" applyFont="1" applyBorder="1" applyAlignment="1">
      <alignment vertical="center" wrapText="1"/>
    </xf>
    <xf numFmtId="0" fontId="25" fillId="8" borderId="0" xfId="0" applyFont="1" applyFill="1"/>
    <xf numFmtId="0" fontId="2" fillId="8" borderId="0" xfId="0" applyFont="1" applyFill="1"/>
    <xf numFmtId="0" fontId="2" fillId="8" borderId="0" xfId="0" applyFont="1" applyFill="1" applyAlignment="1">
      <alignment wrapText="1"/>
    </xf>
    <xf numFmtId="0" fontId="34" fillId="7" borderId="1" xfId="0" applyFont="1" applyFill="1" applyBorder="1" applyAlignment="1">
      <alignment wrapText="1"/>
    </xf>
    <xf numFmtId="0" fontId="34" fillId="7" borderId="4" xfId="0" applyFont="1" applyFill="1" applyBorder="1" applyAlignment="1">
      <alignment wrapText="1"/>
    </xf>
    <xf numFmtId="0" fontId="2" fillId="7" borderId="6" xfId="0" applyFont="1" applyFill="1" applyBorder="1"/>
    <xf numFmtId="0" fontId="21" fillId="0" borderId="1" xfId="0" applyFont="1" applyBorder="1" applyAlignment="1">
      <alignment wrapText="1"/>
    </xf>
    <xf numFmtId="176" fontId="14" fillId="9" borderId="1" xfId="0" applyNumberFormat="1" applyFont="1" applyFill="1" applyBorder="1" applyAlignment="1">
      <alignment horizontal="right" wrapText="1"/>
    </xf>
    <xf numFmtId="0" fontId="14" fillId="9" borderId="1" xfId="0" applyFont="1" applyFill="1" applyBorder="1" applyAlignment="1">
      <alignment horizontal="center" wrapText="1"/>
    </xf>
    <xf numFmtId="0" fontId="35" fillId="0" borderId="4" xfId="0" applyFont="1" applyBorder="1"/>
    <xf numFmtId="0" fontId="2" fillId="0" borderId="5" xfId="0" applyFont="1" applyBorder="1"/>
    <xf numFmtId="0" fontId="2" fillId="0" borderId="6" xfId="0" applyFont="1" applyBorder="1"/>
    <xf numFmtId="0" fontId="36" fillId="7" borderId="1" xfId="0" applyFont="1" applyFill="1" applyBorder="1"/>
    <xf numFmtId="9" fontId="21" fillId="0" borderId="1" xfId="0" applyNumberFormat="1" applyFont="1" applyBorder="1" applyAlignment="1">
      <alignment horizontal="right"/>
    </xf>
    <xf numFmtId="0" fontId="21" fillId="0" borderId="1" xfId="0" applyFont="1" applyBorder="1"/>
    <xf numFmtId="0" fontId="14" fillId="12" borderId="1" xfId="0" applyFont="1" applyFill="1" applyBorder="1"/>
    <xf numFmtId="182" fontId="21" fillId="0" borderId="1" xfId="0" applyNumberFormat="1" applyFont="1" applyBorder="1" applyAlignment="1">
      <alignment horizontal="right"/>
    </xf>
    <xf numFmtId="0" fontId="38" fillId="0" borderId="1" xfId="0" applyFont="1" applyBorder="1"/>
    <xf numFmtId="182" fontId="39" fillId="0" borderId="1" xfId="0" applyNumberFormat="1" applyFont="1" applyBorder="1" applyAlignment="1">
      <alignment horizontal="right"/>
    </xf>
    <xf numFmtId="0" fontId="38" fillId="0" borderId="1" xfId="0" applyFont="1" applyBorder="1" applyAlignment="1">
      <alignment horizontal="right"/>
    </xf>
    <xf numFmtId="0" fontId="14" fillId="0" borderId="0" xfId="0" applyFont="1"/>
    <xf numFmtId="0" fontId="12" fillId="0" borderId="1" xfId="0" applyFont="1" applyBorder="1" applyAlignment="1">
      <alignment wrapText="1"/>
    </xf>
    <xf numFmtId="0" fontId="15" fillId="0" borderId="1" xfId="0" applyFont="1" applyBorder="1" applyAlignment="1">
      <alignment vertical="center" wrapText="1"/>
    </xf>
    <xf numFmtId="0" fontId="21" fillId="0" borderId="4" xfId="0" applyFont="1" applyBorder="1"/>
    <xf numFmtId="0" fontId="14" fillId="0" borderId="1" xfId="0" applyFont="1" applyBorder="1" applyAlignment="1">
      <alignment wrapText="1"/>
    </xf>
    <xf numFmtId="0" fontId="15"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left" vertical="center"/>
    </xf>
    <xf numFmtId="0" fontId="5" fillId="0" borderId="0" xfId="0" applyFont="1"/>
    <xf numFmtId="0" fontId="21" fillId="14" borderId="1" xfId="0" applyFont="1" applyFill="1" applyBorder="1" applyAlignment="1">
      <alignment vertical="center" wrapText="1"/>
    </xf>
    <xf numFmtId="0" fontId="21" fillId="0" borderId="1" xfId="0" applyFont="1" applyBorder="1" applyAlignment="1">
      <alignment vertical="center" wrapText="1"/>
    </xf>
    <xf numFmtId="0" fontId="34" fillId="7" borderId="1" xfId="0" applyFont="1" applyFill="1" applyBorder="1" applyAlignment="1">
      <alignment vertical="center" wrapText="1"/>
    </xf>
    <xf numFmtId="0" fontId="34" fillId="7" borderId="4" xfId="0" applyFont="1" applyFill="1" applyBorder="1" applyAlignment="1">
      <alignment vertical="center" wrapText="1"/>
    </xf>
    <xf numFmtId="0" fontId="34" fillId="7" borderId="5" xfId="0" applyFont="1" applyFill="1" applyBorder="1" applyAlignment="1">
      <alignment vertical="center" wrapText="1"/>
    </xf>
    <xf numFmtId="0" fontId="34" fillId="7" borderId="6" xfId="0" applyFont="1" applyFill="1" applyBorder="1" applyAlignment="1">
      <alignment vertical="center" wrapText="1"/>
    </xf>
    <xf numFmtId="0" fontId="5" fillId="0" borderId="0" xfId="0" applyFont="1" applyAlignment="1">
      <alignment vertical="center" wrapText="1"/>
    </xf>
    <xf numFmtId="0" fontId="40" fillId="0" borderId="4" xfId="0" applyFont="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36" fillId="7" borderId="1" xfId="0" applyFont="1" applyFill="1" applyBorder="1" applyAlignment="1">
      <alignment horizontal="left" vertical="center"/>
    </xf>
    <xf numFmtId="0" fontId="5" fillId="0" borderId="1" xfId="0" applyFont="1" applyBorder="1" applyAlignment="1">
      <alignment vertical="center"/>
    </xf>
    <xf numFmtId="49" fontId="41" fillId="0" borderId="17" xfId="0" applyNumberFormat="1" applyFont="1" applyBorder="1" applyAlignment="1">
      <alignment horizontal="left" vertical="center"/>
    </xf>
    <xf numFmtId="0" fontId="5" fillId="0" borderId="1" xfId="0" applyFont="1" applyBorder="1" applyAlignment="1">
      <alignment vertical="center" wrapText="1"/>
    </xf>
    <xf numFmtId="0" fontId="5" fillId="0" borderId="4" xfId="0" applyFont="1" applyBorder="1" applyAlignment="1">
      <alignment vertical="center"/>
    </xf>
    <xf numFmtId="0" fontId="5" fillId="0" borderId="3" xfId="0" applyFont="1" applyBorder="1" applyAlignment="1">
      <alignment vertical="center"/>
    </xf>
    <xf numFmtId="0" fontId="21" fillId="0" borderId="1" xfId="0" applyFont="1" applyBorder="1" applyAlignment="1">
      <alignment horizontal="right"/>
    </xf>
    <xf numFmtId="0" fontId="5" fillId="0" borderId="4" xfId="0" applyFont="1" applyBorder="1" applyAlignment="1">
      <alignment vertical="center" wrapText="1"/>
    </xf>
    <xf numFmtId="0" fontId="5" fillId="0" borderId="3" xfId="0" applyFont="1" applyBorder="1" applyAlignment="1">
      <alignment vertical="center" wrapText="1"/>
    </xf>
    <xf numFmtId="0" fontId="43" fillId="7" borderId="1" xfId="0" applyFont="1" applyFill="1" applyBorder="1" applyAlignment="1">
      <alignment vertical="center"/>
    </xf>
    <xf numFmtId="0" fontId="5" fillId="0" borderId="1" xfId="0" applyFont="1" applyBorder="1"/>
    <xf numFmtId="9" fontId="5" fillId="0" borderId="1" xfId="0" applyNumberFormat="1" applyFont="1" applyBorder="1"/>
    <xf numFmtId="0" fontId="44" fillId="0" borderId="0" xfId="0" applyFont="1" applyAlignment="1">
      <alignment vertical="center"/>
    </xf>
    <xf numFmtId="0" fontId="36" fillId="8" borderId="0" xfId="0" applyFont="1" applyFill="1"/>
    <xf numFmtId="0" fontId="21" fillId="8" borderId="0" xfId="0" applyFont="1" applyFill="1"/>
    <xf numFmtId="0" fontId="23" fillId="0" borderId="0" xfId="0" applyFont="1"/>
    <xf numFmtId="0" fontId="23" fillId="0" borderId="1" xfId="0" applyFont="1" applyBorder="1" applyAlignment="1">
      <alignment wrapText="1"/>
    </xf>
    <xf numFmtId="0" fontId="21" fillId="10" borderId="1" xfId="0" applyFont="1" applyFill="1" applyBorder="1" applyAlignment="1">
      <alignment horizontal="right"/>
    </xf>
    <xf numFmtId="9" fontId="21" fillId="10" borderId="1" xfId="0" applyNumberFormat="1" applyFont="1" applyFill="1" applyBorder="1" applyAlignment="1">
      <alignment horizontal="right"/>
    </xf>
    <xf numFmtId="0" fontId="23" fillId="0" borderId="1" xfId="0" applyFont="1" applyBorder="1"/>
    <xf numFmtId="3" fontId="21" fillId="0" borderId="0" xfId="0" applyNumberFormat="1" applyFont="1"/>
    <xf numFmtId="0" fontId="23" fillId="0" borderId="1" xfId="0" applyFont="1" applyBorder="1" applyAlignment="1">
      <alignment horizontal="right"/>
    </xf>
    <xf numFmtId="0" fontId="21" fillId="15" borderId="1" xfId="0" applyFont="1" applyFill="1" applyBorder="1"/>
    <xf numFmtId="3" fontId="21" fillId="8" borderId="0" xfId="0" applyNumberFormat="1" applyFont="1" applyFill="1"/>
    <xf numFmtId="0" fontId="21" fillId="0" borderId="8" xfId="0" applyFont="1" applyBorder="1"/>
    <xf numFmtId="0" fontId="36" fillId="7" borderId="17" xfId="0" applyFont="1" applyFill="1" applyBorder="1"/>
    <xf numFmtId="0" fontId="21" fillId="0" borderId="19" xfId="0" applyFont="1" applyBorder="1"/>
    <xf numFmtId="0" fontId="23" fillId="0" borderId="17" xfId="0" applyFont="1" applyBorder="1" applyAlignment="1">
      <alignment horizontal="right"/>
    </xf>
    <xf numFmtId="0" fontId="23" fillId="11" borderId="1" xfId="0" applyFont="1" applyFill="1" applyBorder="1" applyAlignment="1">
      <alignment horizontal="right"/>
    </xf>
    <xf numFmtId="0" fontId="23" fillId="10" borderId="1" xfId="0" applyFont="1" applyFill="1" applyBorder="1" applyAlignment="1">
      <alignment horizontal="right"/>
    </xf>
    <xf numFmtId="0" fontId="23" fillId="0" borderId="1" xfId="0" quotePrefix="1" applyFont="1" applyBorder="1" applyAlignment="1">
      <alignment horizontal="right"/>
    </xf>
    <xf numFmtId="0" fontId="23" fillId="2" borderId="1" xfId="0" quotePrefix="1" applyFont="1" applyFill="1" applyBorder="1" applyAlignment="1">
      <alignment horizontal="right"/>
    </xf>
    <xf numFmtId="0" fontId="2" fillId="2" borderId="0" xfId="0" applyFont="1" applyFill="1"/>
    <xf numFmtId="0" fontId="41" fillId="0" borderId="0" xfId="0" applyFont="1" applyAlignment="1">
      <alignment horizontal="center"/>
    </xf>
    <xf numFmtId="183" fontId="41" fillId="0" borderId="0" xfId="0" applyNumberFormat="1" applyFont="1" applyAlignment="1">
      <alignment wrapText="1"/>
    </xf>
    <xf numFmtId="0" fontId="41" fillId="0" borderId="0" xfId="0" applyFont="1" applyAlignment="1">
      <alignment horizontal="center" wrapText="1"/>
    </xf>
    <xf numFmtId="0" fontId="21" fillId="0" borderId="0" xfId="0" applyFont="1" applyAlignment="1">
      <alignment horizontal="center" wrapText="1"/>
    </xf>
    <xf numFmtId="0" fontId="21" fillId="2" borderId="0" xfId="0" applyFont="1" applyFill="1" applyAlignment="1">
      <alignment wrapText="1"/>
    </xf>
    <xf numFmtId="0" fontId="34" fillId="0" borderId="0" xfId="0" applyFont="1" applyAlignment="1">
      <alignment horizontal="right"/>
    </xf>
    <xf numFmtId="0" fontId="36" fillId="8" borderId="0" xfId="0" applyFont="1" applyFill="1" applyAlignment="1">
      <alignment horizontal="left" vertical="center" wrapText="1"/>
    </xf>
    <xf numFmtId="0" fontId="36" fillId="8" borderId="0" xfId="0" applyFont="1" applyFill="1" applyAlignment="1">
      <alignment vertical="center" wrapText="1"/>
    </xf>
    <xf numFmtId="0" fontId="21" fillId="8" borderId="0" xfId="0" applyFont="1" applyFill="1" applyAlignment="1">
      <alignment vertical="center" wrapText="1"/>
    </xf>
    <xf numFmtId="0" fontId="21" fillId="2" borderId="0" xfId="0" applyFont="1" applyFill="1" applyAlignment="1">
      <alignment vertical="center" wrapText="1"/>
    </xf>
    <xf numFmtId="0" fontId="5" fillId="2" borderId="0" xfId="0" applyFont="1" applyFill="1" applyAlignment="1">
      <alignment vertical="center" wrapText="1"/>
    </xf>
    <xf numFmtId="0" fontId="21" fillId="0" borderId="4" xfId="0" applyFont="1" applyBorder="1" applyAlignment="1">
      <alignment vertical="center" wrapText="1"/>
    </xf>
    <xf numFmtId="0" fontId="21" fillId="0" borderId="5" xfId="0" applyFont="1" applyBorder="1" applyAlignment="1">
      <alignment vertical="center" wrapText="1"/>
    </xf>
    <xf numFmtId="0" fontId="21" fillId="0" borderId="6" xfId="0" applyFont="1" applyBorder="1" applyAlignment="1">
      <alignment vertical="center" wrapText="1"/>
    </xf>
    <xf numFmtId="181" fontId="41" fillId="9" borderId="1" xfId="0" applyNumberFormat="1" applyFont="1" applyFill="1" applyBorder="1" applyAlignment="1">
      <alignment vertical="center" wrapText="1"/>
    </xf>
    <xf numFmtId="0" fontId="41" fillId="9" borderId="1" xfId="0" applyFont="1" applyFill="1" applyBorder="1" applyAlignment="1">
      <alignment horizontal="center" vertical="center" wrapText="1"/>
    </xf>
    <xf numFmtId="0" fontId="36" fillId="7" borderId="1" xfId="0" applyFont="1" applyFill="1" applyBorder="1" applyAlignment="1">
      <alignment horizontal="left" vertical="center" wrapText="1"/>
    </xf>
    <xf numFmtId="0" fontId="23" fillId="0" borderId="1" xfId="0" applyFont="1" applyBorder="1" applyAlignment="1">
      <alignment vertical="center" wrapText="1"/>
    </xf>
    <xf numFmtId="0" fontId="45" fillId="0" borderId="1" xfId="0" applyFont="1" applyBorder="1" applyAlignment="1">
      <alignment vertical="center" wrapText="1"/>
    </xf>
    <xf numFmtId="0" fontId="45" fillId="0" borderId="1" xfId="0" applyFont="1" applyBorder="1" applyAlignment="1">
      <alignment horizontal="left" vertical="center" wrapText="1"/>
    </xf>
    <xf numFmtId="0" fontId="23" fillId="2" borderId="0" xfId="0" applyFont="1" applyFill="1" applyAlignment="1">
      <alignment vertical="center" wrapText="1"/>
    </xf>
    <xf numFmtId="0" fontId="23" fillId="0" borderId="11" xfId="0" applyFont="1" applyBorder="1" applyAlignment="1">
      <alignment horizontal="left" vertical="center" wrapText="1"/>
    </xf>
    <xf numFmtId="0" fontId="21" fillId="10" borderId="1" xfId="0" applyFont="1" applyFill="1" applyBorder="1" applyAlignment="1">
      <alignment horizontal="right" wrapText="1"/>
    </xf>
    <xf numFmtId="0" fontId="21" fillId="2" borderId="0" xfId="0" applyFont="1" applyFill="1" applyAlignment="1">
      <alignment horizontal="right" wrapText="1"/>
    </xf>
    <xf numFmtId="0" fontId="21" fillId="10" borderId="1" xfId="0" applyFont="1" applyFill="1" applyBorder="1" applyAlignment="1">
      <alignment vertical="center" wrapText="1"/>
    </xf>
    <xf numFmtId="0" fontId="21" fillId="0" borderId="1" xfId="0" applyFont="1" applyBorder="1" applyAlignment="1">
      <alignment horizontal="right" wrapText="1"/>
    </xf>
    <xf numFmtId="0" fontId="23" fillId="11" borderId="11" xfId="0" applyFont="1" applyFill="1" applyBorder="1" applyAlignment="1">
      <alignment horizontal="left" vertical="center" wrapText="1"/>
    </xf>
    <xf numFmtId="0" fontId="34" fillId="0" borderId="0" xfId="0" applyFont="1"/>
    <xf numFmtId="0" fontId="21" fillId="0" borderId="0" xfId="0" applyFont="1" applyAlignment="1">
      <alignment vertical="center" wrapText="1"/>
    </xf>
    <xf numFmtId="0" fontId="23" fillId="10" borderId="11" xfId="0" applyFont="1" applyFill="1" applyBorder="1" applyAlignment="1">
      <alignment horizontal="left" vertical="center" wrapText="1"/>
    </xf>
    <xf numFmtId="0" fontId="21" fillId="0" borderId="0" xfId="0" applyFont="1" applyAlignment="1">
      <alignment horizontal="left" vertical="center" wrapText="1"/>
    </xf>
    <xf numFmtId="0" fontId="5" fillId="0" borderId="0" xfId="0" applyFont="1" applyAlignment="1">
      <alignment wrapText="1"/>
    </xf>
    <xf numFmtId="0" fontId="23" fillId="0" borderId="1" xfId="0" applyFont="1" applyBorder="1" applyAlignment="1">
      <alignment horizontal="left" vertical="center" wrapText="1"/>
    </xf>
    <xf numFmtId="0" fontId="23" fillId="0" borderId="0" xfId="0" applyFont="1" applyAlignment="1">
      <alignment horizontal="left" vertical="center" wrapText="1"/>
    </xf>
    <xf numFmtId="0" fontId="2" fillId="4" borderId="2" xfId="0" applyFont="1" applyFill="1" applyBorder="1"/>
    <xf numFmtId="0" fontId="7" fillId="4" borderId="2" xfId="0" applyFont="1" applyFill="1" applyBorder="1"/>
    <xf numFmtId="0" fontId="46"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9" fillId="0" borderId="0" xfId="0" applyFont="1" applyAlignment="1">
      <alignment vertical="center"/>
    </xf>
    <xf numFmtId="0" fontId="49" fillId="2" borderId="0" xfId="0" applyFont="1" applyFill="1" applyAlignment="1">
      <alignment horizontal="left"/>
    </xf>
    <xf numFmtId="0" fontId="50" fillId="0" borderId="0" xfId="0" applyFont="1" applyAlignment="1">
      <alignment vertical="center"/>
    </xf>
    <xf numFmtId="0" fontId="21" fillId="0" borderId="2" xfId="0" applyFont="1" applyBorder="1"/>
    <xf numFmtId="0" fontId="21" fillId="0" borderId="2" xfId="0" applyFont="1" applyBorder="1" applyAlignment="1">
      <alignment vertical="center"/>
    </xf>
    <xf numFmtId="0" fontId="5" fillId="16" borderId="4" xfId="0" applyFont="1" applyFill="1" applyBorder="1" applyAlignment="1">
      <alignment vertical="center"/>
    </xf>
    <xf numFmtId="0" fontId="5" fillId="16" borderId="5" xfId="0" applyFont="1" applyFill="1" applyBorder="1" applyAlignment="1">
      <alignment vertical="center"/>
    </xf>
    <xf numFmtId="0" fontId="5" fillId="16" borderId="6" xfId="0" applyFont="1" applyFill="1" applyBorder="1" applyAlignment="1">
      <alignment vertical="center"/>
    </xf>
    <xf numFmtId="0" fontId="5" fillId="16" borderId="20" xfId="0" applyFont="1" applyFill="1" applyBorder="1" applyAlignment="1">
      <alignment vertical="center"/>
    </xf>
    <xf numFmtId="0" fontId="5" fillId="16" borderId="21" xfId="0" applyFont="1" applyFill="1" applyBorder="1" applyAlignment="1">
      <alignment vertical="center"/>
    </xf>
    <xf numFmtId="0" fontId="5" fillId="16" borderId="22" xfId="0" applyFont="1" applyFill="1" applyBorder="1" applyAlignment="1">
      <alignment vertical="center"/>
    </xf>
    <xf numFmtId="0" fontId="42" fillId="0" borderId="2" xfId="0" applyFont="1" applyBorder="1" applyAlignment="1">
      <alignment vertical="center"/>
    </xf>
    <xf numFmtId="0" fontId="5" fillId="16" borderId="0" xfId="0" applyFont="1" applyFill="1" applyAlignment="1">
      <alignment vertical="center"/>
    </xf>
    <xf numFmtId="0" fontId="11" fillId="16" borderId="0" xfId="0" applyFont="1" applyFill="1" applyAlignment="1">
      <alignment vertical="center"/>
    </xf>
    <xf numFmtId="0" fontId="4" fillId="0" borderId="0" xfId="0" applyFont="1"/>
    <xf numFmtId="0" fontId="51" fillId="0" borderId="0" xfId="0" applyFont="1" applyAlignment="1">
      <alignment vertical="center"/>
    </xf>
    <xf numFmtId="0" fontId="52" fillId="0" borderId="0" xfId="0" applyFont="1" applyAlignment="1">
      <alignment vertical="center"/>
    </xf>
    <xf numFmtId="0" fontId="6" fillId="0" borderId="2" xfId="0" applyFont="1" applyBorder="1"/>
    <xf numFmtId="0" fontId="3" fillId="0" borderId="0" xfId="0" applyFont="1"/>
    <xf numFmtId="0" fontId="53" fillId="0" borderId="0" xfId="0" applyFont="1"/>
    <xf numFmtId="0" fontId="54" fillId="0" borderId="2" xfId="0" applyFont="1" applyBorder="1"/>
    <xf numFmtId="0" fontId="2" fillId="0" borderId="2" xfId="0" applyFont="1" applyBorder="1"/>
    <xf numFmtId="0" fontId="44" fillId="0" borderId="0" xfId="0" applyFont="1" applyAlignment="1">
      <alignment vertical="center" wrapText="1"/>
    </xf>
    <xf numFmtId="0" fontId="55" fillId="0" borderId="2" xfId="0" applyFont="1" applyBorder="1"/>
    <xf numFmtId="0" fontId="56" fillId="0" borderId="0" xfId="0" applyFont="1"/>
    <xf numFmtId="0" fontId="57" fillId="0" borderId="2" xfId="0" applyFont="1" applyBorder="1"/>
    <xf numFmtId="0" fontId="2" fillId="0" borderId="8" xfId="0" applyFont="1" applyBorder="1"/>
    <xf numFmtId="0" fontId="21" fillId="6" borderId="1" xfId="0" applyFont="1" applyFill="1" applyBorder="1" applyAlignment="1">
      <alignment horizontal="center"/>
    </xf>
    <xf numFmtId="0" fontId="21" fillId="6" borderId="6" xfId="0" applyFont="1" applyFill="1" applyBorder="1" applyAlignment="1">
      <alignment horizontal="center"/>
    </xf>
    <xf numFmtId="0" fontId="21" fillId="6" borderId="17" xfId="0" applyFont="1" applyFill="1" applyBorder="1" applyAlignment="1">
      <alignment horizontal="center"/>
    </xf>
    <xf numFmtId="0" fontId="21" fillId="9" borderId="11" xfId="0" applyFont="1" applyFill="1" applyBorder="1"/>
    <xf numFmtId="184" fontId="7" fillId="0" borderId="17" xfId="0" applyNumberFormat="1" applyFont="1" applyBorder="1"/>
    <xf numFmtId="20" fontId="7" fillId="0" borderId="17" xfId="0" applyNumberFormat="1" applyFont="1" applyBorder="1"/>
    <xf numFmtId="184" fontId="7" fillId="0" borderId="17" xfId="0" applyNumberFormat="1" applyFont="1" applyBorder="1" applyAlignment="1">
      <alignment horizontal="right"/>
    </xf>
    <xf numFmtId="20" fontId="7" fillId="0" borderId="17" xfId="0" applyNumberFormat="1" applyFont="1" applyBorder="1" applyAlignment="1">
      <alignment horizontal="right"/>
    </xf>
    <xf numFmtId="0" fontId="7" fillId="0" borderId="17" xfId="0" applyFont="1" applyBorder="1"/>
    <xf numFmtId="0" fontId="7" fillId="0" borderId="23" xfId="0" applyFont="1" applyBorder="1"/>
    <xf numFmtId="20" fontId="7" fillId="15" borderId="17" xfId="0" applyNumberFormat="1" applyFont="1" applyFill="1" applyBorder="1"/>
    <xf numFmtId="184" fontId="7" fillId="15" borderId="17" xfId="0" applyNumberFormat="1" applyFont="1" applyFill="1" applyBorder="1" applyAlignment="1">
      <alignment horizontal="right"/>
    </xf>
    <xf numFmtId="20" fontId="7" fillId="15" borderId="17" xfId="0" applyNumberFormat="1" applyFont="1" applyFill="1" applyBorder="1" applyAlignment="1">
      <alignment horizontal="right"/>
    </xf>
    <xf numFmtId="0" fontId="7" fillId="15" borderId="17" xfId="0" applyFont="1" applyFill="1" applyBorder="1"/>
    <xf numFmtId="0" fontId="7" fillId="0" borderId="8" xfId="0" applyFont="1" applyBorder="1"/>
    <xf numFmtId="0" fontId="21" fillId="16" borderId="11" xfId="0" applyFont="1" applyFill="1" applyBorder="1"/>
    <xf numFmtId="0" fontId="7" fillId="0" borderId="17" xfId="0" applyFont="1" applyBorder="1" applyAlignment="1">
      <alignment horizontal="right"/>
    </xf>
    <xf numFmtId="0" fontId="5" fillId="6" borderId="1"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vertical="center"/>
    </xf>
    <xf numFmtId="0" fontId="5" fillId="0" borderId="7" xfId="0" applyFont="1" applyBorder="1"/>
    <xf numFmtId="0" fontId="4" fillId="0" borderId="4" xfId="0" applyFont="1" applyBorder="1"/>
    <xf numFmtId="0" fontId="59" fillId="0" borderId="5" xfId="0" applyFont="1" applyBorder="1" applyAlignment="1">
      <alignment vertical="center"/>
    </xf>
    <xf numFmtId="0" fontId="5" fillId="17" borderId="1" xfId="0" applyFont="1" applyFill="1" applyBorder="1" applyAlignment="1">
      <alignment vertical="center"/>
    </xf>
    <xf numFmtId="0" fontId="5" fillId="17" borderId="4" xfId="0" applyFont="1" applyFill="1" applyBorder="1" applyAlignment="1">
      <alignment vertical="center"/>
    </xf>
    <xf numFmtId="0" fontId="5" fillId="17" borderId="5" xfId="0" applyFont="1" applyFill="1" applyBorder="1" applyAlignment="1">
      <alignment vertical="center"/>
    </xf>
    <xf numFmtId="0" fontId="5" fillId="17" borderId="6" xfId="0" applyFont="1" applyFill="1" applyBorder="1" applyAlignment="1">
      <alignment vertical="center"/>
    </xf>
    <xf numFmtId="0" fontId="24" fillId="0" borderId="0" xfId="0" applyFont="1" applyAlignment="1">
      <alignment vertical="center"/>
    </xf>
    <xf numFmtId="0" fontId="5" fillId="16" borderId="20" xfId="0" applyFont="1" applyFill="1" applyBorder="1" applyAlignment="1">
      <alignment horizontal="center" vertical="center"/>
    </xf>
    <xf numFmtId="0" fontId="5" fillId="16" borderId="21" xfId="0" applyFont="1" applyFill="1" applyBorder="1" applyAlignment="1">
      <alignment horizontal="center" vertical="center"/>
    </xf>
    <xf numFmtId="0" fontId="5" fillId="16" borderId="4" xfId="0" applyFont="1" applyFill="1" applyBorder="1" applyAlignment="1">
      <alignment horizontal="center" vertical="center"/>
    </xf>
    <xf numFmtId="0" fontId="5" fillId="16" borderId="7" xfId="0" applyFont="1" applyFill="1" applyBorder="1" applyAlignment="1">
      <alignment horizontal="center" vertical="center"/>
    </xf>
    <xf numFmtId="0" fontId="5" fillId="16" borderId="8" xfId="0" applyFont="1" applyFill="1" applyBorder="1" applyAlignment="1">
      <alignment horizontal="center" vertical="center"/>
    </xf>
    <xf numFmtId="0" fontId="5" fillId="0" borderId="9" xfId="0" applyFont="1" applyBorder="1" applyAlignment="1">
      <alignment vertical="center"/>
    </xf>
    <xf numFmtId="0" fontId="5" fillId="0" borderId="1" xfId="0" applyFont="1" applyBorder="1" applyAlignment="1">
      <alignment horizontal="center" vertical="center"/>
    </xf>
    <xf numFmtId="0" fontId="60" fillId="0" borderId="1" xfId="0" applyFont="1" applyBorder="1" applyAlignment="1">
      <alignment vertical="center"/>
    </xf>
    <xf numFmtId="185" fontId="5" fillId="0" borderId="4" xfId="0" applyNumberFormat="1" applyFont="1" applyBorder="1" applyAlignment="1">
      <alignment vertical="center"/>
    </xf>
    <xf numFmtId="186" fontId="5" fillId="0" borderId="4" xfId="0" applyNumberFormat="1" applyFont="1" applyBorder="1" applyAlignment="1">
      <alignment vertical="center"/>
    </xf>
    <xf numFmtId="186" fontId="5" fillId="0" borderId="4" xfId="0" applyNumberFormat="1" applyFont="1" applyBorder="1" applyAlignment="1">
      <alignment horizontal="right" vertical="center"/>
    </xf>
    <xf numFmtId="0" fontId="4" fillId="0" borderId="6" xfId="0" applyFont="1" applyBorder="1"/>
    <xf numFmtId="0" fontId="5" fillId="0" borderId="4" xfId="0" applyFont="1" applyBorder="1" applyAlignment="1">
      <alignment horizontal="right" vertical="center"/>
    </xf>
    <xf numFmtId="0" fontId="60" fillId="0" borderId="1" xfId="0" applyFont="1" applyBorder="1"/>
    <xf numFmtId="0" fontId="5" fillId="0" borderId="9" xfId="0" applyFont="1" applyBorder="1" applyAlignment="1">
      <alignment horizontal="center" vertical="center"/>
    </xf>
    <xf numFmtId="0" fontId="60" fillId="0" borderId="9" xfId="0" applyFont="1" applyBorder="1"/>
    <xf numFmtId="0" fontId="61" fillId="0" borderId="0" xfId="0" applyFont="1" applyAlignment="1">
      <alignment vertical="center"/>
    </xf>
    <xf numFmtId="0" fontId="62" fillId="0" borderId="0" xfId="0" applyFont="1" applyAlignment="1">
      <alignment vertical="center"/>
    </xf>
    <xf numFmtId="0" fontId="5" fillId="6" borderId="21"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7" xfId="0" applyFont="1" applyFill="1" applyBorder="1" applyAlignment="1">
      <alignment horizontal="center" vertical="center"/>
    </xf>
    <xf numFmtId="0" fontId="23" fillId="6" borderId="1" xfId="0" applyFont="1" applyFill="1" applyBorder="1" applyAlignment="1">
      <alignment horizontal="center"/>
    </xf>
    <xf numFmtId="0" fontId="23" fillId="6" borderId="4" xfId="0" applyFont="1" applyFill="1" applyBorder="1" applyAlignment="1">
      <alignment horizontal="center"/>
    </xf>
    <xf numFmtId="178" fontId="21" fillId="0" borderId="7" xfId="0" applyNumberFormat="1" applyFont="1" applyBorder="1" applyAlignment="1">
      <alignment horizontal="center"/>
    </xf>
    <xf numFmtId="178" fontId="21" fillId="0" borderId="1" xfId="0" applyNumberFormat="1" applyFont="1" applyBorder="1" applyAlignment="1">
      <alignment horizontal="center"/>
    </xf>
    <xf numFmtId="0" fontId="18" fillId="0" borderId="0" xfId="0" applyFont="1" applyAlignment="1">
      <alignment horizontal="right"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left" vertical="center"/>
    </xf>
    <xf numFmtId="0" fontId="12" fillId="0" borderId="0" xfId="0" applyFont="1" applyAlignment="1">
      <alignment horizontal="center" vertical="center"/>
    </xf>
    <xf numFmtId="0" fontId="18" fillId="0" borderId="0" xfId="0" applyFont="1"/>
    <xf numFmtId="0" fontId="15" fillId="18" borderId="9" xfId="0" applyFont="1" applyFill="1" applyBorder="1" applyAlignment="1">
      <alignment horizontal="center" vertical="center" wrapText="1"/>
    </xf>
    <xf numFmtId="0" fontId="64" fillId="19" borderId="1" xfId="0" applyFont="1" applyFill="1" applyBorder="1" applyAlignment="1">
      <alignment horizontal="center" vertical="center" wrapText="1"/>
    </xf>
    <xf numFmtId="0" fontId="15" fillId="11" borderId="9" xfId="0" applyFont="1" applyFill="1" applyBorder="1" applyAlignment="1">
      <alignment horizontal="center" vertical="center"/>
    </xf>
    <xf numFmtId="0" fontId="13" fillId="11" borderId="9" xfId="0" applyFont="1" applyFill="1" applyBorder="1" applyAlignment="1">
      <alignment horizontal="center" vertical="center"/>
    </xf>
    <xf numFmtId="0" fontId="13" fillId="11" borderId="9" xfId="0" applyFont="1" applyFill="1" applyBorder="1" applyAlignment="1">
      <alignment horizontal="center" vertical="center" wrapText="1"/>
    </xf>
    <xf numFmtId="0" fontId="65" fillId="20" borderId="4" xfId="0" applyFont="1" applyFill="1" applyBorder="1" applyAlignment="1">
      <alignment vertical="center"/>
    </xf>
    <xf numFmtId="0" fontId="65" fillId="20" borderId="5" xfId="0" applyFont="1" applyFill="1" applyBorder="1" applyAlignment="1">
      <alignment vertical="center" wrapText="1"/>
    </xf>
    <xf numFmtId="0" fontId="26" fillId="20" borderId="5" xfId="0" applyFont="1" applyFill="1" applyBorder="1" applyAlignment="1">
      <alignment horizontal="center" vertical="center" wrapText="1"/>
    </xf>
    <xf numFmtId="0" fontId="65" fillId="20" borderId="0" xfId="0" applyFont="1" applyFill="1" applyAlignment="1">
      <alignment vertical="center" wrapText="1"/>
    </xf>
    <xf numFmtId="0" fontId="26" fillId="20" borderId="0" xfId="0" applyFont="1" applyFill="1" applyAlignment="1">
      <alignment horizontal="center" vertical="center"/>
    </xf>
    <xf numFmtId="0" fontId="65" fillId="20" borderId="5" xfId="0" applyFont="1" applyFill="1" applyBorder="1" applyAlignment="1">
      <alignment horizontal="center" vertical="center"/>
    </xf>
    <xf numFmtId="0" fontId="26" fillId="20" borderId="5" xfId="0" applyFont="1" applyFill="1" applyBorder="1" applyAlignment="1">
      <alignment horizontal="center" vertical="center"/>
    </xf>
    <xf numFmtId="0" fontId="65" fillId="20" borderId="5" xfId="0" applyFont="1" applyFill="1" applyBorder="1"/>
    <xf numFmtId="0" fontId="65" fillId="20" borderId="5" xfId="0" applyFont="1" applyFill="1" applyBorder="1" applyAlignment="1">
      <alignment vertical="top"/>
    </xf>
    <xf numFmtId="0" fontId="12" fillId="9" borderId="1" xfId="0" applyFont="1" applyFill="1" applyBorder="1" applyAlignment="1">
      <alignment vertical="center" wrapText="1"/>
    </xf>
    <xf numFmtId="0" fontId="14" fillId="2" borderId="1"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66" fillId="15" borderId="1" xfId="0" applyFont="1" applyFill="1" applyBorder="1"/>
    <xf numFmtId="0" fontId="14" fillId="0" borderId="1" xfId="0" applyFont="1" applyBorder="1" applyAlignment="1">
      <alignment horizontal="center" vertical="center"/>
    </xf>
    <xf numFmtId="0" fontId="12" fillId="0" borderId="1" xfId="0" applyFont="1" applyBorder="1"/>
    <xf numFmtId="0" fontId="12" fillId="0" borderId="1" xfId="0" applyFont="1" applyBorder="1" applyAlignment="1">
      <alignment vertical="top"/>
    </xf>
    <xf numFmtId="0" fontId="12" fillId="0" borderId="1" xfId="0" applyFont="1" applyBorder="1" applyAlignment="1">
      <alignment horizontal="center" vertical="center"/>
    </xf>
    <xf numFmtId="0" fontId="27" fillId="0" borderId="1" xfId="0" applyFont="1" applyBorder="1" applyAlignment="1">
      <alignment horizontal="center" vertical="center" wrapText="1"/>
    </xf>
    <xf numFmtId="0" fontId="12" fillId="9" borderId="11" xfId="0" applyFont="1" applyFill="1" applyBorder="1" applyAlignment="1">
      <alignment vertical="center" wrapText="1"/>
    </xf>
    <xf numFmtId="0" fontId="12" fillId="0" borderId="11" xfId="0" applyFont="1" applyBorder="1" applyAlignment="1">
      <alignment vertical="center" wrapText="1"/>
    </xf>
    <xf numFmtId="0" fontId="67" fillId="15" borderId="11" xfId="0" applyFont="1" applyFill="1" applyBorder="1"/>
    <xf numFmtId="0" fontId="14" fillId="0" borderId="11" xfId="0" applyFont="1" applyBorder="1" applyAlignment="1">
      <alignment horizontal="center" vertical="center"/>
    </xf>
    <xf numFmtId="0" fontId="12" fillId="0" borderId="11" xfId="0" applyFont="1" applyBorder="1"/>
    <xf numFmtId="0" fontId="12" fillId="0" borderId="11" xfId="0" applyFont="1" applyBorder="1" applyAlignment="1">
      <alignment vertical="top"/>
    </xf>
    <xf numFmtId="0" fontId="12" fillId="0" borderId="11" xfId="0" applyFont="1" applyBorder="1" applyAlignment="1">
      <alignment horizontal="center" vertical="center"/>
    </xf>
    <xf numFmtId="0" fontId="14" fillId="2" borderId="1" xfId="0" applyFont="1" applyFill="1" applyBorder="1" applyAlignment="1">
      <alignment horizontal="center" vertical="center"/>
    </xf>
    <xf numFmtId="0" fontId="65" fillId="21" borderId="4" xfId="0" applyFont="1" applyFill="1" applyBorder="1" applyAlignment="1">
      <alignment vertical="center"/>
    </xf>
    <xf numFmtId="0" fontId="65" fillId="21" borderId="5" xfId="0" applyFont="1" applyFill="1" applyBorder="1" applyAlignment="1">
      <alignment vertical="center" wrapText="1"/>
    </xf>
    <xf numFmtId="0" fontId="26" fillId="21" borderId="5" xfId="0" applyFont="1" applyFill="1" applyBorder="1" applyAlignment="1">
      <alignment horizontal="center" vertical="center" wrapText="1"/>
    </xf>
    <xf numFmtId="0" fontId="65" fillId="21" borderId="0" xfId="0" applyFont="1" applyFill="1" applyAlignment="1">
      <alignment vertical="center" wrapText="1"/>
    </xf>
    <xf numFmtId="0" fontId="26" fillId="21" borderId="0" xfId="0" applyFont="1" applyFill="1" applyAlignment="1">
      <alignment horizontal="center" vertical="center"/>
    </xf>
    <xf numFmtId="0" fontId="65" fillId="21" borderId="5" xfId="0" applyFont="1" applyFill="1" applyBorder="1" applyAlignment="1">
      <alignment horizontal="center" vertical="center"/>
    </xf>
    <xf numFmtId="0" fontId="26" fillId="21" borderId="5" xfId="0" applyFont="1" applyFill="1" applyBorder="1" applyAlignment="1">
      <alignment horizontal="center" vertical="center"/>
    </xf>
    <xf numFmtId="0" fontId="65" fillId="21" borderId="5" xfId="0" applyFont="1" applyFill="1" applyBorder="1"/>
    <xf numFmtId="0" fontId="65" fillId="21" borderId="5" xfId="0" applyFont="1" applyFill="1" applyBorder="1" applyAlignment="1">
      <alignment vertical="top"/>
    </xf>
    <xf numFmtId="0" fontId="14" fillId="2" borderId="11" xfId="0" applyFont="1" applyFill="1" applyBorder="1" applyAlignment="1">
      <alignment horizontal="center" vertical="center"/>
    </xf>
    <xf numFmtId="0" fontId="27" fillId="2" borderId="11" xfId="0" applyFont="1" applyFill="1" applyBorder="1" applyAlignment="1">
      <alignment horizontal="center" vertical="center" wrapText="1"/>
    </xf>
    <xf numFmtId="0" fontId="68" fillId="0" borderId="1" xfId="0" applyFont="1" applyBorder="1"/>
    <xf numFmtId="0" fontId="27" fillId="2" borderId="1" xfId="0" applyFont="1" applyFill="1" applyBorder="1" applyAlignment="1">
      <alignment horizontal="center" vertical="center" wrapText="1"/>
    </xf>
    <xf numFmtId="0" fontId="12" fillId="9" borderId="10" xfId="0" applyFont="1" applyFill="1" applyBorder="1" applyAlignment="1">
      <alignment vertical="center" wrapText="1"/>
    </xf>
    <xf numFmtId="0" fontId="12" fillId="9" borderId="3" xfId="0" applyFont="1" applyFill="1" applyBorder="1" applyAlignment="1">
      <alignment vertical="center" wrapText="1"/>
    </xf>
    <xf numFmtId="0" fontId="12" fillId="0" borderId="9" xfId="0" applyFont="1" applyBorder="1" applyAlignment="1">
      <alignment vertical="center" wrapText="1"/>
    </xf>
    <xf numFmtId="0" fontId="12" fillId="0" borderId="9" xfId="0" applyFont="1" applyBorder="1"/>
    <xf numFmtId="0" fontId="12" fillId="0" borderId="9" xfId="0" applyFont="1" applyBorder="1" applyAlignment="1">
      <alignment vertical="top"/>
    </xf>
    <xf numFmtId="0" fontId="12" fillId="0" borderId="9" xfId="0" applyFont="1" applyBorder="1" applyAlignment="1">
      <alignment horizontal="center" vertical="center"/>
    </xf>
    <xf numFmtId="0" fontId="27" fillId="0" borderId="9" xfId="0" applyFont="1" applyBorder="1" applyAlignment="1">
      <alignment horizontal="center" vertical="center" wrapText="1"/>
    </xf>
    <xf numFmtId="0" fontId="69" fillId="15" borderId="5" xfId="0" applyFont="1" applyFill="1" applyBorder="1"/>
    <xf numFmtId="0" fontId="12" fillId="9" borderId="9" xfId="0" applyFont="1" applyFill="1" applyBorder="1" applyAlignment="1">
      <alignment vertical="center" wrapText="1"/>
    </xf>
    <xf numFmtId="0" fontId="65" fillId="22" borderId="4" xfId="0" applyFont="1" applyFill="1" applyBorder="1" applyAlignment="1">
      <alignment vertical="center"/>
    </xf>
    <xf numFmtId="0" fontId="65" fillId="22" borderId="5" xfId="0" applyFont="1" applyFill="1" applyBorder="1" applyAlignment="1">
      <alignment vertical="center" wrapText="1"/>
    </xf>
    <xf numFmtId="0" fontId="26" fillId="22" borderId="5" xfId="0" applyFont="1" applyFill="1" applyBorder="1" applyAlignment="1">
      <alignment horizontal="center" vertical="center" wrapText="1"/>
    </xf>
    <xf numFmtId="0" fontId="65" fillId="22" borderId="0" xfId="0" applyFont="1" applyFill="1" applyAlignment="1">
      <alignment vertical="center" wrapText="1"/>
    </xf>
    <xf numFmtId="0" fontId="26" fillId="22" borderId="0" xfId="0" applyFont="1" applyFill="1" applyAlignment="1">
      <alignment horizontal="center" vertical="center"/>
    </xf>
    <xf numFmtId="0" fontId="65" fillId="22" borderId="5" xfId="0" applyFont="1" applyFill="1" applyBorder="1" applyAlignment="1">
      <alignment horizontal="center" vertical="center"/>
    </xf>
    <xf numFmtId="0" fontId="26" fillId="22" borderId="5" xfId="0" applyFont="1" applyFill="1" applyBorder="1" applyAlignment="1">
      <alignment horizontal="center" vertical="center"/>
    </xf>
    <xf numFmtId="0" fontId="65" fillId="22" borderId="5" xfId="0" applyFont="1" applyFill="1" applyBorder="1"/>
    <xf numFmtId="0" fontId="65" fillId="22" borderId="5" xfId="0" applyFont="1" applyFill="1" applyBorder="1" applyAlignment="1">
      <alignment vertical="top"/>
    </xf>
    <xf numFmtId="0" fontId="12" fillId="0" borderId="6" xfId="0" applyFont="1" applyBorder="1" applyAlignment="1">
      <alignment horizontal="center" vertical="center"/>
    </xf>
    <xf numFmtId="0" fontId="14" fillId="9" borderId="1" xfId="0" applyFont="1" applyFill="1" applyBorder="1"/>
    <xf numFmtId="0" fontId="14" fillId="9" borderId="1" xfId="0" applyFont="1" applyFill="1" applyBorder="1" applyAlignment="1">
      <alignment vertical="center"/>
    </xf>
    <xf numFmtId="0" fontId="65" fillId="23" borderId="20" xfId="0" applyFont="1" applyFill="1" applyBorder="1" applyAlignment="1">
      <alignment vertical="center"/>
    </xf>
    <xf numFmtId="0" fontId="65" fillId="23" borderId="5" xfId="0" applyFont="1" applyFill="1" applyBorder="1" applyAlignment="1">
      <alignment vertical="center" wrapText="1"/>
    </xf>
    <xf numFmtId="0" fontId="26" fillId="23" borderId="5" xfId="0" applyFont="1" applyFill="1" applyBorder="1" applyAlignment="1">
      <alignment horizontal="center" vertical="center" wrapText="1"/>
    </xf>
    <xf numFmtId="0" fontId="65" fillId="23" borderId="0" xfId="0" applyFont="1" applyFill="1" applyAlignment="1">
      <alignment vertical="center" wrapText="1"/>
    </xf>
    <xf numFmtId="0" fontId="65" fillId="23" borderId="5" xfId="0" applyFont="1" applyFill="1" applyBorder="1" applyAlignment="1">
      <alignment vertical="center"/>
    </xf>
    <xf numFmtId="0" fontId="26" fillId="23" borderId="0" xfId="0" applyFont="1" applyFill="1" applyAlignment="1">
      <alignment horizontal="center" vertical="center"/>
    </xf>
    <xf numFmtId="0" fontId="65" fillId="23" borderId="5" xfId="0" applyFont="1" applyFill="1" applyBorder="1" applyAlignment="1">
      <alignment horizontal="center" vertical="center"/>
    </xf>
    <xf numFmtId="0" fontId="26" fillId="23" borderId="5" xfId="0" applyFont="1" applyFill="1" applyBorder="1" applyAlignment="1">
      <alignment horizontal="center" vertical="center"/>
    </xf>
    <xf numFmtId="0" fontId="65" fillId="23" borderId="5" xfId="0" applyFont="1" applyFill="1" applyBorder="1"/>
    <xf numFmtId="0" fontId="65" fillId="23" borderId="5" xfId="0" applyFont="1" applyFill="1" applyBorder="1" applyAlignment="1">
      <alignment vertical="top"/>
    </xf>
    <xf numFmtId="0" fontId="12" fillId="9" borderId="17" xfId="0" applyFont="1" applyFill="1" applyBorder="1" applyAlignment="1">
      <alignment vertical="center" wrapText="1"/>
    </xf>
    <xf numFmtId="0" fontId="65" fillId="7" borderId="7" xfId="0" applyFont="1" applyFill="1" applyBorder="1" applyAlignment="1">
      <alignment vertical="center"/>
    </xf>
    <xf numFmtId="0" fontId="65" fillId="7" borderId="5" xfId="0" applyFont="1" applyFill="1" applyBorder="1" applyAlignment="1">
      <alignment vertical="center" wrapText="1"/>
    </xf>
    <xf numFmtId="0" fontId="26" fillId="7" borderId="5" xfId="0" applyFont="1" applyFill="1" applyBorder="1" applyAlignment="1">
      <alignment horizontal="center" vertical="center" wrapText="1"/>
    </xf>
    <xf numFmtId="0" fontId="65" fillId="7" borderId="0" xfId="0" applyFont="1" applyFill="1" applyAlignment="1">
      <alignment vertical="center" wrapText="1"/>
    </xf>
    <xf numFmtId="0" fontId="65" fillId="7" borderId="5" xfId="0" applyFont="1" applyFill="1" applyBorder="1" applyAlignment="1">
      <alignment vertical="center"/>
    </xf>
    <xf numFmtId="0" fontId="26" fillId="7" borderId="0" xfId="0" applyFont="1" applyFill="1" applyAlignment="1">
      <alignment horizontal="center" vertical="center"/>
    </xf>
    <xf numFmtId="0" fontId="65" fillId="7" borderId="5" xfId="0" applyFont="1" applyFill="1" applyBorder="1" applyAlignment="1">
      <alignment horizontal="center" vertical="center"/>
    </xf>
    <xf numFmtId="0" fontId="26" fillId="7" borderId="5" xfId="0" applyFont="1" applyFill="1" applyBorder="1" applyAlignment="1">
      <alignment horizontal="center" vertical="center"/>
    </xf>
    <xf numFmtId="0" fontId="65" fillId="7" borderId="5" xfId="0" applyFont="1" applyFill="1" applyBorder="1"/>
    <xf numFmtId="0" fontId="65" fillId="7" borderId="5" xfId="0" applyFont="1" applyFill="1" applyBorder="1" applyAlignment="1">
      <alignment vertical="top"/>
    </xf>
    <xf numFmtId="0" fontId="3" fillId="4" borderId="2" xfId="0" applyFont="1" applyFill="1" applyBorder="1"/>
    <xf numFmtId="0" fontId="2" fillId="6" borderId="2" xfId="0" applyFont="1" applyFill="1" applyBorder="1"/>
    <xf numFmtId="0" fontId="5" fillId="0" borderId="0" xfId="0" applyFont="1" applyAlignment="1">
      <alignment horizontal="center" vertical="center"/>
    </xf>
    <xf numFmtId="0" fontId="5" fillId="0" borderId="0" xfId="0" applyFont="1" applyAlignment="1">
      <alignment horizontal="left" vertical="center"/>
    </xf>
    <xf numFmtId="0" fontId="5" fillId="16" borderId="0" xfId="0" applyFont="1" applyFill="1" applyAlignment="1">
      <alignment horizontal="center" vertical="center"/>
    </xf>
    <xf numFmtId="0" fontId="70" fillId="16" borderId="0" xfId="0" applyFont="1" applyFill="1" applyAlignment="1">
      <alignment horizontal="center" vertical="center"/>
    </xf>
    <xf numFmtId="0" fontId="4" fillId="0" borderId="0" xfId="0" applyFont="1" applyAlignment="1">
      <alignment horizontal="center" vertical="center"/>
    </xf>
    <xf numFmtId="0" fontId="5" fillId="0" borderId="0" xfId="0" applyFont="1" applyAlignment="1">
      <alignment horizontal="right" vertical="center"/>
    </xf>
    <xf numFmtId="0" fontId="2" fillId="17" borderId="0" xfId="0" applyFont="1" applyFill="1"/>
    <xf numFmtId="0" fontId="2" fillId="3" borderId="2" xfId="0" applyFont="1" applyFill="1" applyBorder="1"/>
    <xf numFmtId="0" fontId="4" fillId="3" borderId="0" xfId="0" applyFont="1" applyFill="1"/>
    <xf numFmtId="0" fontId="2" fillId="3" borderId="0" xfId="0" applyFont="1" applyFill="1"/>
    <xf numFmtId="0" fontId="5" fillId="3" borderId="0" xfId="0" applyFont="1" applyFill="1" applyAlignment="1">
      <alignment horizontal="left" vertical="center"/>
    </xf>
    <xf numFmtId="0" fontId="5" fillId="3" borderId="0" xfId="0" applyFont="1" applyFill="1" applyAlignment="1">
      <alignment vertical="center"/>
    </xf>
    <xf numFmtId="0" fontId="5" fillId="3" borderId="0" xfId="0" applyFont="1" applyFill="1" applyAlignment="1">
      <alignment horizontal="center" vertical="center"/>
    </xf>
    <xf numFmtId="0" fontId="22" fillId="0" borderId="0" xfId="0" applyFont="1" applyAlignment="1">
      <alignment vertical="center"/>
    </xf>
    <xf numFmtId="0" fontId="44" fillId="24" borderId="25" xfId="0" applyFont="1" applyFill="1" applyBorder="1" applyAlignment="1">
      <alignment horizontal="left" vertical="center"/>
    </xf>
    <xf numFmtId="0" fontId="44" fillId="25" borderId="26" xfId="0" applyFont="1" applyFill="1" applyBorder="1" applyAlignment="1">
      <alignment vertical="center"/>
    </xf>
    <xf numFmtId="0" fontId="44" fillId="25" borderId="27" xfId="0" applyFont="1" applyFill="1" applyBorder="1" applyAlignment="1">
      <alignment vertical="center"/>
    </xf>
    <xf numFmtId="0" fontId="44" fillId="25" borderId="28" xfId="0" applyFont="1" applyFill="1" applyBorder="1" applyAlignment="1">
      <alignment vertical="center"/>
    </xf>
    <xf numFmtId="0" fontId="11" fillId="25" borderId="29" xfId="0" applyFont="1" applyFill="1" applyBorder="1" applyAlignment="1">
      <alignment vertical="center"/>
    </xf>
    <xf numFmtId="0" fontId="11" fillId="0" borderId="0" xfId="0" applyFont="1"/>
    <xf numFmtId="0" fontId="44" fillId="24" borderId="38" xfId="0" applyFont="1" applyFill="1" applyBorder="1" applyAlignment="1">
      <alignment horizontal="left" vertical="center"/>
    </xf>
    <xf numFmtId="0" fontId="11" fillId="25" borderId="39" xfId="0" applyFont="1" applyFill="1" applyBorder="1"/>
    <xf numFmtId="0" fontId="11" fillId="25" borderId="40" xfId="0" applyFont="1" applyFill="1" applyBorder="1" applyAlignment="1">
      <alignment vertical="center"/>
    </xf>
    <xf numFmtId="0" fontId="44" fillId="25" borderId="39" xfId="0" applyFont="1" applyFill="1" applyBorder="1" applyAlignment="1">
      <alignment horizontal="left" vertical="center"/>
    </xf>
    <xf numFmtId="0" fontId="11" fillId="25" borderId="39" xfId="0" applyFont="1" applyFill="1" applyBorder="1" applyAlignment="1">
      <alignment vertical="center"/>
    </xf>
    <xf numFmtId="0" fontId="44" fillId="25" borderId="38" xfId="0" applyFont="1" applyFill="1" applyBorder="1" applyAlignment="1">
      <alignment horizontal="left" vertical="center"/>
    </xf>
    <xf numFmtId="0" fontId="44" fillId="25" borderId="40" xfId="0" applyFont="1" applyFill="1" applyBorder="1" applyAlignment="1">
      <alignment horizontal="left" vertical="center"/>
    </xf>
    <xf numFmtId="0" fontId="11" fillId="0" borderId="32" xfId="0" applyFont="1" applyBorder="1" applyAlignment="1">
      <alignment vertical="center"/>
    </xf>
    <xf numFmtId="0" fontId="11" fillId="0" borderId="33" xfId="0" applyFont="1" applyBorder="1"/>
    <xf numFmtId="0" fontId="11" fillId="0" borderId="32" xfId="0" applyFont="1" applyBorder="1"/>
    <xf numFmtId="0" fontId="11" fillId="0" borderId="33" xfId="0" applyFont="1" applyBorder="1" applyAlignment="1">
      <alignment vertical="center"/>
    </xf>
    <xf numFmtId="0" fontId="7" fillId="0" borderId="32" xfId="0" applyFont="1" applyBorder="1"/>
    <xf numFmtId="0" fontId="7" fillId="0" borderId="0" xfId="0" applyFont="1"/>
    <xf numFmtId="0" fontId="7" fillId="0" borderId="33" xfId="0" applyFont="1" applyBorder="1"/>
    <xf numFmtId="0" fontId="7" fillId="0" borderId="34" xfId="0" applyFont="1" applyBorder="1"/>
    <xf numFmtId="0" fontId="7" fillId="0" borderId="35" xfId="0" applyFont="1" applyBorder="1"/>
    <xf numFmtId="0" fontId="7" fillId="0" borderId="37" xfId="0" applyFont="1" applyBorder="1"/>
    <xf numFmtId="0" fontId="3" fillId="3" borderId="2" xfId="0" applyFont="1" applyFill="1" applyBorder="1"/>
    <xf numFmtId="0" fontId="21" fillId="3" borderId="0" xfId="0" applyFont="1" applyFill="1"/>
    <xf numFmtId="0" fontId="77" fillId="3" borderId="0" xfId="0" applyFont="1" applyFill="1"/>
    <xf numFmtId="0" fontId="4" fillId="9" borderId="0" xfId="0" applyFont="1" applyFill="1"/>
    <xf numFmtId="0" fontId="4" fillId="16" borderId="1" xfId="0" applyFont="1" applyFill="1" applyBorder="1"/>
    <xf numFmtId="0" fontId="4" fillId="0" borderId="0" xfId="0" applyFont="1" applyAlignment="1">
      <alignment horizontal="left"/>
    </xf>
    <xf numFmtId="0" fontId="79" fillId="0" borderId="0" xfId="0" applyFont="1"/>
    <xf numFmtId="0" fontId="4" fillId="16" borderId="0" xfId="0" applyFont="1" applyFill="1"/>
    <xf numFmtId="0" fontId="81" fillId="16" borderId="0" xfId="0" applyFont="1" applyFill="1"/>
    <xf numFmtId="0" fontId="11" fillId="0" borderId="0" xfId="0" applyFont="1" applyAlignment="1">
      <alignment horizontal="center" vertical="center"/>
    </xf>
    <xf numFmtId="0" fontId="82" fillId="7" borderId="7" xfId="0" applyFont="1" applyFill="1" applyBorder="1"/>
    <xf numFmtId="0" fontId="2" fillId="7" borderId="17" xfId="0" applyFont="1" applyFill="1" applyBorder="1"/>
    <xf numFmtId="0" fontId="82" fillId="7" borderId="8" xfId="0" applyFont="1" applyFill="1" applyBorder="1"/>
    <xf numFmtId="0" fontId="2" fillId="0" borderId="19" xfId="0" applyFont="1" applyBorder="1"/>
    <xf numFmtId="181" fontId="2" fillId="17" borderId="1" xfId="0" applyNumberFormat="1" applyFont="1" applyFill="1" applyBorder="1" applyAlignment="1">
      <alignment horizontal="right"/>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4" fillId="13" borderId="1" xfId="0" applyFont="1" applyFill="1" applyBorder="1"/>
    <xf numFmtId="0" fontId="2" fillId="17" borderId="6" xfId="0" applyFont="1" applyFill="1" applyBorder="1" applyAlignment="1">
      <alignment horizontal="right"/>
    </xf>
    <xf numFmtId="0" fontId="4" fillId="24" borderId="0" xfId="0" applyFont="1" applyFill="1"/>
    <xf numFmtId="0" fontId="2" fillId="7" borderId="8" xfId="0" applyFont="1" applyFill="1" applyBorder="1"/>
    <xf numFmtId="0" fontId="5" fillId="7" borderId="0" xfId="0" applyFont="1" applyFill="1" applyAlignment="1">
      <alignment vertical="center"/>
    </xf>
    <xf numFmtId="0" fontId="2" fillId="0" borderId="4" xfId="0" applyFont="1" applyBorder="1" applyAlignment="1">
      <alignment wrapText="1"/>
    </xf>
    <xf numFmtId="0" fontId="2" fillId="17" borderId="1" xfId="0" applyFont="1" applyFill="1" applyBorder="1" applyAlignment="1">
      <alignment horizontal="right"/>
    </xf>
    <xf numFmtId="0" fontId="4" fillId="0" borderId="5" xfId="0" applyFont="1" applyBorder="1"/>
    <xf numFmtId="0" fontId="2" fillId="19" borderId="1" xfId="0" applyFont="1" applyFill="1" applyBorder="1"/>
    <xf numFmtId="0" fontId="4" fillId="26" borderId="0" xfId="0" applyFont="1" applyFill="1"/>
    <xf numFmtId="0" fontId="87" fillId="0" borderId="0" xfId="0" applyFont="1"/>
    <xf numFmtId="0" fontId="41" fillId="0" borderId="0" xfId="0" applyFont="1" applyAlignment="1">
      <alignment horizontal="left"/>
    </xf>
    <xf numFmtId="0" fontId="4" fillId="27" borderId="0" xfId="0" applyFont="1" applyFill="1"/>
    <xf numFmtId="0" fontId="4" fillId="0" borderId="0" xfId="0" applyFont="1" applyAlignment="1">
      <alignment horizontal="right"/>
    </xf>
    <xf numFmtId="0" fontId="2" fillId="0" borderId="1" xfId="0" applyFont="1" applyBorder="1" applyAlignment="1">
      <alignment wrapText="1"/>
    </xf>
    <xf numFmtId="0" fontId="4" fillId="13" borderId="0" xfId="0" applyFont="1" applyFill="1"/>
    <xf numFmtId="0" fontId="4" fillId="3" borderId="1" xfId="0" applyFont="1" applyFill="1" applyBorder="1"/>
    <xf numFmtId="0" fontId="2" fillId="19" borderId="5" xfId="0" applyFont="1" applyFill="1" applyBorder="1"/>
    <xf numFmtId="181" fontId="86" fillId="0" borderId="0" xfId="0" applyNumberFormat="1" applyFont="1" applyAlignment="1">
      <alignment horizontal="right"/>
    </xf>
    <xf numFmtId="0" fontId="88" fillId="0" borderId="0" xfId="0" applyFont="1"/>
    <xf numFmtId="0" fontId="2" fillId="3" borderId="43" xfId="0" applyFont="1" applyFill="1" applyBorder="1"/>
    <xf numFmtId="0" fontId="2" fillId="0" borderId="43" xfId="0" applyFont="1" applyBorder="1"/>
    <xf numFmtId="0" fontId="89" fillId="0" borderId="0" xfId="0" applyFont="1"/>
    <xf numFmtId="0" fontId="82" fillId="7" borderId="0" xfId="0" applyFont="1" applyFill="1"/>
    <xf numFmtId="0" fontId="2" fillId="7" borderId="0" xfId="0" applyFont="1" applyFill="1"/>
    <xf numFmtId="0" fontId="4" fillId="28" borderId="0" xfId="0" applyFont="1" applyFill="1"/>
    <xf numFmtId="0" fontId="79" fillId="0" borderId="0" xfId="0" applyFont="1" applyAlignment="1">
      <alignment horizontal="left"/>
    </xf>
    <xf numFmtId="0" fontId="2" fillId="16" borderId="0" xfId="0" applyFont="1" applyFill="1"/>
    <xf numFmtId="0" fontId="21" fillId="16" borderId="0" xfId="0" applyFont="1" applyFill="1"/>
    <xf numFmtId="0" fontId="90" fillId="16" borderId="0" xfId="0" applyFont="1" applyFill="1"/>
    <xf numFmtId="0" fontId="2" fillId="26" borderId="0" xfId="0" applyFont="1" applyFill="1"/>
    <xf numFmtId="0" fontId="91" fillId="0" borderId="0" xfId="0" applyFont="1"/>
    <xf numFmtId="0" fontId="93" fillId="0" borderId="0" xfId="0" applyFont="1"/>
    <xf numFmtId="0" fontId="84" fillId="0" borderId="0" xfId="0" applyFont="1" applyAlignment="1">
      <alignment horizontal="left"/>
    </xf>
    <xf numFmtId="0" fontId="84" fillId="0" borderId="0" xfId="0" applyFont="1"/>
    <xf numFmtId="0" fontId="63" fillId="0" borderId="0" xfId="0" applyFont="1"/>
    <xf numFmtId="9" fontId="94" fillId="0" borderId="0" xfId="0" applyNumberFormat="1" applyFont="1"/>
    <xf numFmtId="0" fontId="82" fillId="7" borderId="4" xfId="0" applyFont="1" applyFill="1" applyBorder="1"/>
    <xf numFmtId="0" fontId="4" fillId="5" borderId="0" xfId="0" applyFont="1" applyFill="1"/>
    <xf numFmtId="0" fontId="2" fillId="3" borderId="44" xfId="0" applyFont="1" applyFill="1" applyBorder="1"/>
    <xf numFmtId="0" fontId="4" fillId="0" borderId="0" xfId="0" applyFont="1" applyAlignment="1">
      <alignment vertical="top"/>
    </xf>
    <xf numFmtId="0" fontId="2" fillId="0" borderId="44" xfId="0" applyFont="1" applyBorder="1"/>
    <xf numFmtId="0" fontId="4" fillId="0" borderId="44" xfId="0" applyFont="1" applyBorder="1"/>
    <xf numFmtId="0" fontId="95" fillId="0" borderId="0" xfId="0" applyFont="1" applyAlignment="1">
      <alignment horizontal="center"/>
    </xf>
    <xf numFmtId="0" fontId="96" fillId="16" borderId="0" xfId="0" applyFont="1" applyFill="1" applyAlignment="1">
      <alignment vertical="center"/>
    </xf>
    <xf numFmtId="0" fontId="97" fillId="0" borderId="2" xfId="0" applyFont="1" applyBorder="1"/>
    <xf numFmtId="0" fontId="2" fillId="0" borderId="23" xfId="0" applyFont="1" applyBorder="1"/>
    <xf numFmtId="0" fontId="4" fillId="24" borderId="1" xfId="0" applyFont="1" applyFill="1" applyBorder="1"/>
    <xf numFmtId="0" fontId="84" fillId="0" borderId="7" xfId="0" applyFont="1" applyBorder="1"/>
    <xf numFmtId="0" fontId="2" fillId="0" borderId="17" xfId="0" applyFont="1" applyBorder="1"/>
    <xf numFmtId="0" fontId="4" fillId="29" borderId="0" xfId="0" applyFont="1" applyFill="1"/>
    <xf numFmtId="0" fontId="84" fillId="2" borderId="0" xfId="0" applyFont="1" applyFill="1"/>
    <xf numFmtId="0" fontId="41" fillId="0" borderId="0" xfId="0" applyFont="1"/>
    <xf numFmtId="0" fontId="4" fillId="2" borderId="0" xfId="0" applyFont="1" applyFill="1"/>
    <xf numFmtId="0" fontId="41" fillId="2" borderId="0" xfId="0" applyFont="1" applyFill="1"/>
    <xf numFmtId="0" fontId="21" fillId="2" borderId="0" xfId="0" applyFont="1" applyFill="1"/>
    <xf numFmtId="0" fontId="22" fillId="16" borderId="0" xfId="0" applyFont="1" applyFill="1" applyAlignment="1">
      <alignment horizontal="left" vertical="center"/>
    </xf>
    <xf numFmtId="0" fontId="22" fillId="0" borderId="0" xfId="0" applyFont="1" applyAlignment="1">
      <alignment horizontal="left" vertical="center"/>
    </xf>
    <xf numFmtId="0" fontId="98" fillId="0" borderId="2" xfId="0" applyFont="1" applyBorder="1"/>
    <xf numFmtId="0" fontId="45" fillId="0" borderId="0" xfId="0" applyFont="1" applyAlignment="1">
      <alignment horizontal="left"/>
    </xf>
    <xf numFmtId="176" fontId="5" fillId="0" borderId="0" xfId="0" applyNumberFormat="1" applyFont="1" applyAlignment="1">
      <alignment vertical="center"/>
    </xf>
    <xf numFmtId="179" fontId="5" fillId="0" borderId="0" xfId="0" applyNumberFormat="1" applyFont="1" applyAlignment="1">
      <alignment vertical="center"/>
    </xf>
    <xf numFmtId="0" fontId="45" fillId="25" borderId="0" xfId="0" applyFont="1" applyFill="1" applyAlignment="1">
      <alignment horizontal="left"/>
    </xf>
    <xf numFmtId="0" fontId="11" fillId="0" borderId="1" xfId="0" applyFont="1" applyBorder="1" applyAlignment="1">
      <alignment vertical="center" wrapText="1"/>
    </xf>
    <xf numFmtId="0" fontId="2" fillId="16" borderId="44" xfId="0" applyFont="1" applyFill="1" applyBorder="1"/>
    <xf numFmtId="0" fontId="12" fillId="16" borderId="44" xfId="0" applyFont="1" applyFill="1" applyBorder="1"/>
    <xf numFmtId="0" fontId="21" fillId="16" borderId="44" xfId="0" applyFont="1" applyFill="1" applyBorder="1"/>
    <xf numFmtId="0" fontId="4" fillId="16" borderId="44" xfId="0" applyFont="1" applyFill="1" applyBorder="1"/>
    <xf numFmtId="0" fontId="84" fillId="2" borderId="44" xfId="0" applyFont="1" applyFill="1" applyBorder="1" applyAlignment="1">
      <alignment horizontal="left"/>
    </xf>
    <xf numFmtId="0" fontId="18" fillId="0" borderId="0" xfId="0" applyFont="1" applyAlignment="1">
      <alignment horizontal="right"/>
    </xf>
    <xf numFmtId="0" fontId="18" fillId="0" borderId="0" xfId="0" applyFont="1" applyAlignment="1">
      <alignment horizontal="left"/>
    </xf>
    <xf numFmtId="0" fontId="12" fillId="0" borderId="0" xfId="0" applyFont="1" applyAlignment="1">
      <alignment horizontal="center" vertical="center" wrapText="1"/>
    </xf>
    <xf numFmtId="0" fontId="12" fillId="0" borderId="0" xfId="0" applyFont="1" applyAlignment="1">
      <alignment horizontal="left"/>
    </xf>
    <xf numFmtId="0" fontId="12" fillId="18" borderId="1" xfId="0" applyFont="1" applyFill="1" applyBorder="1" applyAlignment="1">
      <alignment horizontal="center" vertical="center"/>
    </xf>
    <xf numFmtId="0" fontId="15" fillId="18" borderId="1" xfId="0" applyFont="1" applyFill="1" applyBorder="1" applyAlignment="1">
      <alignment horizontal="center" vertical="center"/>
    </xf>
    <xf numFmtId="0" fontId="12" fillId="18" borderId="1" xfId="0" applyFont="1" applyFill="1" applyBorder="1" applyAlignment="1">
      <alignment horizontal="center" vertical="center" wrapText="1"/>
    </xf>
    <xf numFmtId="0" fontId="12" fillId="11" borderId="1" xfId="0" applyFont="1" applyFill="1" applyBorder="1" applyAlignment="1">
      <alignment horizontal="center" vertical="center"/>
    </xf>
    <xf numFmtId="0" fontId="12" fillId="1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4" fillId="11" borderId="1" xfId="0" applyFont="1" applyFill="1" applyBorder="1" applyAlignment="1">
      <alignment horizontal="center" vertical="center"/>
    </xf>
    <xf numFmtId="0" fontId="26" fillId="19" borderId="0" xfId="0" applyFont="1" applyFill="1" applyAlignment="1">
      <alignment horizontal="left" wrapText="1"/>
    </xf>
    <xf numFmtId="0" fontId="12" fillId="9" borderId="1" xfId="0" applyFont="1" applyFill="1" applyBorder="1"/>
    <xf numFmtId="0" fontId="12" fillId="9" borderId="1" xfId="0" applyFont="1" applyFill="1" applyBorder="1" applyAlignment="1">
      <alignment wrapText="1"/>
    </xf>
    <xf numFmtId="0" fontId="12" fillId="0" borderId="1" xfId="0" applyFont="1" applyBorder="1" applyAlignment="1">
      <alignment vertical="top" wrapText="1"/>
    </xf>
    <xf numFmtId="0" fontId="100" fillId="0" borderId="1" xfId="0" applyFont="1" applyBorder="1" applyAlignment="1">
      <alignment wrapText="1"/>
    </xf>
    <xf numFmtId="0" fontId="101" fillId="0" borderId="1" xfId="0" applyFont="1" applyBorder="1" applyAlignment="1">
      <alignment wrapText="1"/>
    </xf>
    <xf numFmtId="0" fontId="100" fillId="0" borderId="1" xfId="0" applyFont="1" applyBorder="1" applyAlignment="1">
      <alignment vertical="top" wrapText="1"/>
    </xf>
    <xf numFmtId="0" fontId="12" fillId="9" borderId="9" xfId="0" applyFont="1" applyFill="1" applyBorder="1"/>
    <xf numFmtId="0" fontId="14" fillId="2" borderId="9" xfId="0" applyFont="1" applyFill="1" applyBorder="1" applyAlignment="1">
      <alignment horizontal="center" vertical="center" wrapText="1"/>
    </xf>
    <xf numFmtId="0" fontId="14" fillId="2" borderId="9" xfId="0" applyFont="1" applyFill="1" applyBorder="1" applyAlignment="1">
      <alignment horizontal="center" vertical="center"/>
    </xf>
    <xf numFmtId="0" fontId="12" fillId="0" borderId="9" xfId="0" applyFont="1" applyBorder="1" applyAlignment="1">
      <alignment wrapText="1"/>
    </xf>
    <xf numFmtId="0" fontId="27" fillId="2" borderId="9" xfId="0" applyFont="1" applyFill="1" applyBorder="1" applyAlignment="1">
      <alignment horizontal="center" vertical="center" wrapText="1"/>
    </xf>
    <xf numFmtId="0" fontId="65" fillId="30" borderId="5" xfId="0" applyFont="1" applyFill="1" applyBorder="1"/>
    <xf numFmtId="0" fontId="12" fillId="30" borderId="5" xfId="0" applyFont="1" applyFill="1" applyBorder="1"/>
    <xf numFmtId="0" fontId="12" fillId="30" borderId="5" xfId="0" applyFont="1" applyFill="1" applyBorder="1" applyAlignment="1">
      <alignment horizontal="center" vertical="center" wrapText="1"/>
    </xf>
    <xf numFmtId="0" fontId="12" fillId="30" borderId="5" xfId="0" applyFont="1" applyFill="1" applyBorder="1" applyAlignment="1">
      <alignment horizontal="center" vertical="center"/>
    </xf>
    <xf numFmtId="0" fontId="12" fillId="30" borderId="5" xfId="0" applyFont="1" applyFill="1" applyBorder="1" applyAlignment="1">
      <alignment wrapText="1"/>
    </xf>
    <xf numFmtId="0" fontId="12" fillId="30" borderId="1" xfId="0" applyFont="1" applyFill="1" applyBorder="1" applyAlignment="1">
      <alignment horizontal="left"/>
    </xf>
    <xf numFmtId="0" fontId="14" fillId="0" borderId="1" xfId="0" applyFont="1" applyBorder="1" applyAlignment="1">
      <alignment horizontal="center" vertical="center" wrapText="1"/>
    </xf>
    <xf numFmtId="0" fontId="27" fillId="2" borderId="0" xfId="0" applyFont="1" applyFill="1" applyAlignment="1">
      <alignment horizontal="left" wrapText="1"/>
    </xf>
    <xf numFmtId="0" fontId="12" fillId="30" borderId="0" xfId="0" applyFont="1" applyFill="1"/>
    <xf numFmtId="0" fontId="12" fillId="30" borderId="0" xfId="0" applyFont="1" applyFill="1" applyAlignment="1">
      <alignment horizontal="center" vertical="center" wrapText="1"/>
    </xf>
    <xf numFmtId="0" fontId="12" fillId="30" borderId="0" xfId="0" applyFont="1" applyFill="1" applyAlignment="1">
      <alignment horizontal="center" vertical="center"/>
    </xf>
    <xf numFmtId="0" fontId="12" fillId="30" borderId="0" xfId="0" applyFont="1" applyFill="1" applyAlignment="1">
      <alignment wrapText="1"/>
    </xf>
    <xf numFmtId="0" fontId="12" fillId="30" borderId="9" xfId="0" applyFont="1" applyFill="1" applyBorder="1" applyAlignment="1">
      <alignment horizontal="left"/>
    </xf>
    <xf numFmtId="0" fontId="15" fillId="18" borderId="20" xfId="0" applyFont="1" applyFill="1" applyBorder="1" applyAlignment="1">
      <alignment horizontal="center"/>
    </xf>
    <xf numFmtId="0" fontId="15" fillId="18" borderId="5" xfId="0" applyFont="1" applyFill="1" applyBorder="1" applyAlignment="1">
      <alignment horizontal="center"/>
    </xf>
    <xf numFmtId="0" fontId="15" fillId="18" borderId="5" xfId="0" applyFont="1" applyFill="1" applyBorder="1" applyAlignment="1">
      <alignment horizontal="center" vertical="center" wrapText="1"/>
    </xf>
    <xf numFmtId="0" fontId="15" fillId="18" borderId="5" xfId="0" applyFont="1" applyFill="1" applyBorder="1" applyAlignment="1">
      <alignment horizontal="center" vertical="center"/>
    </xf>
    <xf numFmtId="0" fontId="15" fillId="18" borderId="5" xfId="0" applyFont="1" applyFill="1" applyBorder="1" applyAlignment="1">
      <alignment horizontal="center" wrapText="1"/>
    </xf>
    <xf numFmtId="0" fontId="13" fillId="18" borderId="5" xfId="0" applyFont="1" applyFill="1" applyBorder="1" applyAlignment="1">
      <alignment horizontal="center" vertical="top" wrapText="1"/>
    </xf>
    <xf numFmtId="0" fontId="12" fillId="18" borderId="5" xfId="0" applyFont="1" applyFill="1" applyBorder="1" applyAlignment="1">
      <alignment horizontal="center" vertical="center"/>
    </xf>
    <xf numFmtId="0" fontId="13" fillId="18" borderId="5" xfId="0" applyFont="1" applyFill="1" applyBorder="1" applyAlignment="1">
      <alignment horizontal="center" vertical="center"/>
    </xf>
    <xf numFmtId="0" fontId="13" fillId="18" borderId="6" xfId="0" applyFont="1" applyFill="1" applyBorder="1" applyAlignment="1">
      <alignment horizontal="left"/>
    </xf>
    <xf numFmtId="0" fontId="12" fillId="9" borderId="17" xfId="0" applyFont="1" applyFill="1" applyBorder="1"/>
    <xf numFmtId="0" fontId="100" fillId="0" borderId="7" xfId="0" applyFont="1" applyBorder="1" applyAlignment="1">
      <alignment wrapText="1"/>
    </xf>
    <xf numFmtId="0" fontId="12" fillId="0" borderId="11" xfId="0" applyFont="1" applyBorder="1" applyAlignment="1">
      <alignment horizontal="left"/>
    </xf>
    <xf numFmtId="0" fontId="12" fillId="9" borderId="10" xfId="0" applyFont="1" applyFill="1" applyBorder="1"/>
    <xf numFmtId="0" fontId="12" fillId="9" borderId="6" xfId="0" applyFont="1" applyFill="1" applyBorder="1"/>
    <xf numFmtId="0" fontId="100" fillId="0" borderId="4" xfId="0" applyFont="1" applyBorder="1" applyAlignment="1">
      <alignment wrapText="1"/>
    </xf>
    <xf numFmtId="0" fontId="15" fillId="18" borderId="4" xfId="0" applyFont="1" applyFill="1" applyBorder="1" applyAlignment="1">
      <alignment horizontal="center"/>
    </xf>
    <xf numFmtId="0" fontId="12" fillId="18" borderId="5" xfId="0" applyFont="1" applyFill="1" applyBorder="1" applyAlignment="1">
      <alignment horizontal="left"/>
    </xf>
    <xf numFmtId="0" fontId="12" fillId="9" borderId="0" xfId="0" applyFont="1" applyFill="1" applyAlignment="1">
      <alignment vertical="center" wrapText="1"/>
    </xf>
    <xf numFmtId="0" fontId="12" fillId="15" borderId="1" xfId="0" applyFont="1" applyFill="1" applyBorder="1" applyAlignment="1">
      <alignment wrapText="1"/>
    </xf>
    <xf numFmtId="0" fontId="27" fillId="2" borderId="10" xfId="0" applyFont="1" applyFill="1" applyBorder="1" applyAlignment="1">
      <alignment horizontal="center" vertical="center" wrapText="1"/>
    </xf>
    <xf numFmtId="0" fontId="12" fillId="15" borderId="11" xfId="0" applyFont="1" applyFill="1" applyBorder="1" applyAlignment="1">
      <alignment horizontal="center" vertical="center"/>
    </xf>
    <xf numFmtId="0" fontId="12" fillId="15" borderId="1" xfId="0" applyFont="1" applyFill="1" applyBorder="1" applyAlignment="1">
      <alignment horizontal="center" vertical="center"/>
    </xf>
    <xf numFmtId="0" fontId="100" fillId="18" borderId="5" xfId="0" applyFont="1" applyFill="1" applyBorder="1" applyAlignment="1">
      <alignment horizontal="left"/>
    </xf>
    <xf numFmtId="0" fontId="102" fillId="0" borderId="11" xfId="0" applyFont="1" applyBorder="1"/>
    <xf numFmtId="0" fontId="12" fillId="0" borderId="11" xfId="0" applyFont="1" applyBorder="1" applyAlignment="1">
      <alignment vertical="top" wrapText="1"/>
    </xf>
    <xf numFmtId="0" fontId="12" fillId="0" borderId="11" xfId="0" applyFont="1" applyBorder="1" applyAlignment="1">
      <alignment wrapText="1"/>
    </xf>
    <xf numFmtId="0" fontId="12" fillId="15" borderId="6" xfId="0" applyFont="1" applyFill="1" applyBorder="1" applyAlignment="1">
      <alignment horizontal="center" vertical="center"/>
    </xf>
    <xf numFmtId="0" fontId="12" fillId="9" borderId="11" xfId="0" applyFont="1" applyFill="1" applyBorder="1"/>
    <xf numFmtId="0" fontId="12" fillId="2" borderId="1" xfId="0" applyFont="1" applyFill="1" applyBorder="1" applyAlignment="1">
      <alignment wrapText="1"/>
    </xf>
    <xf numFmtId="0" fontId="12" fillId="18" borderId="5" xfId="0" applyFont="1" applyFill="1" applyBorder="1" applyAlignment="1">
      <alignment horizontal="center"/>
    </xf>
    <xf numFmtId="0" fontId="12" fillId="9" borderId="9" xfId="0" applyFont="1" applyFill="1" applyBorder="1" applyAlignment="1">
      <alignment vertical="center"/>
    </xf>
    <xf numFmtId="0" fontId="12" fillId="9" borderId="11" xfId="0" applyFont="1" applyFill="1" applyBorder="1" applyAlignment="1">
      <alignment vertical="center"/>
    </xf>
    <xf numFmtId="0" fontId="12" fillId="15" borderId="1" xfId="0" applyFont="1" applyFill="1" applyBorder="1" applyAlignment="1">
      <alignment vertical="center" wrapText="1"/>
    </xf>
    <xf numFmtId="0" fontId="14" fillId="9" borderId="10" xfId="0" applyFont="1" applyFill="1" applyBorder="1" applyAlignment="1">
      <alignment vertical="center"/>
    </xf>
    <xf numFmtId="0" fontId="12" fillId="9" borderId="1" xfId="0" applyFont="1" applyFill="1" applyBorder="1" applyAlignment="1">
      <alignment vertical="center"/>
    </xf>
    <xf numFmtId="0" fontId="12" fillId="0" borderId="7" xfId="0" applyFont="1" applyBorder="1"/>
    <xf numFmtId="0" fontId="83" fillId="31" borderId="0" xfId="0" applyFont="1" applyFill="1"/>
    <xf numFmtId="0" fontId="44" fillId="3" borderId="0" xfId="0" applyFont="1" applyFill="1" applyAlignment="1">
      <alignment vertical="center"/>
    </xf>
    <xf numFmtId="0" fontId="103" fillId="0" borderId="0" xfId="0" applyFont="1" applyAlignment="1">
      <alignment horizontal="left"/>
    </xf>
    <xf numFmtId="0" fontId="104" fillId="0" borderId="0" xfId="0" applyFont="1" applyAlignment="1">
      <alignment vertical="center"/>
    </xf>
    <xf numFmtId="0" fontId="22" fillId="16" borderId="0" xfId="0" applyFont="1" applyFill="1" applyAlignment="1">
      <alignment vertical="center"/>
    </xf>
    <xf numFmtId="0" fontId="45" fillId="16" borderId="0" xfId="0" applyFont="1" applyFill="1" applyAlignment="1">
      <alignment horizontal="left"/>
    </xf>
    <xf numFmtId="0" fontId="105" fillId="0" borderId="0" xfId="0" applyFont="1" applyAlignment="1">
      <alignment vertical="center"/>
    </xf>
    <xf numFmtId="0" fontId="5" fillId="6" borderId="2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5" fillId="32" borderId="1" xfId="0" applyFont="1" applyFill="1" applyBorder="1" applyAlignment="1">
      <alignment vertical="center"/>
    </xf>
    <xf numFmtId="0" fontId="5" fillId="32" borderId="1"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12" borderId="1" xfId="0" applyFont="1" applyFill="1" applyBorder="1" applyAlignment="1">
      <alignment vertical="center"/>
    </xf>
    <xf numFmtId="0" fontId="5" fillId="12" borderId="4" xfId="0" applyFont="1" applyFill="1" applyBorder="1" applyAlignment="1">
      <alignment vertical="center"/>
    </xf>
    <xf numFmtId="0" fontId="5" fillId="12" borderId="1" xfId="0" applyFont="1" applyFill="1" applyBorder="1" applyAlignment="1">
      <alignment horizontal="center" vertical="center"/>
    </xf>
    <xf numFmtId="0" fontId="4" fillId="2" borderId="1" xfId="0" applyFont="1" applyFill="1" applyBorder="1"/>
    <xf numFmtId="0" fontId="106" fillId="0" borderId="0" xfId="0" applyFont="1" applyAlignment="1">
      <alignment vertical="center"/>
    </xf>
    <xf numFmtId="0" fontId="106" fillId="2" borderId="1" xfId="0" applyFont="1" applyFill="1" applyBorder="1" applyAlignment="1">
      <alignment vertical="center"/>
    </xf>
    <xf numFmtId="0" fontId="106" fillId="2" borderId="9" xfId="0" applyFont="1" applyFill="1" applyBorder="1" applyAlignment="1">
      <alignment horizontal="center" vertical="center"/>
    </xf>
    <xf numFmtId="0" fontId="106" fillId="2" borderId="1" xfId="0" applyFont="1" applyFill="1" applyBorder="1" applyAlignment="1">
      <alignment horizontal="center" vertical="center"/>
    </xf>
    <xf numFmtId="0" fontId="5" fillId="2" borderId="11" xfId="0" applyFont="1" applyFill="1" applyBorder="1" applyAlignment="1">
      <alignment horizontal="center" vertical="center"/>
    </xf>
    <xf numFmtId="0" fontId="4" fillId="12" borderId="1" xfId="0" applyFont="1" applyFill="1" applyBorder="1"/>
    <xf numFmtId="0" fontId="5" fillId="28" borderId="1" xfId="0" applyFont="1" applyFill="1" applyBorder="1" applyAlignment="1">
      <alignment vertical="center"/>
    </xf>
    <xf numFmtId="0" fontId="5" fillId="0" borderId="7" xfId="0" applyFont="1" applyBorder="1" applyAlignment="1">
      <alignment vertical="center" wrapText="1"/>
    </xf>
    <xf numFmtId="0" fontId="21" fillId="0" borderId="5" xfId="0" applyFont="1" applyBorder="1"/>
    <xf numFmtId="0" fontId="5" fillId="0" borderId="8" xfId="0" applyFont="1" applyBorder="1" applyAlignment="1">
      <alignment vertical="center"/>
    </xf>
    <xf numFmtId="0" fontId="108" fillId="3" borderId="1" xfId="0" applyFont="1" applyFill="1" applyBorder="1" applyAlignment="1">
      <alignment horizontal="center" vertical="center"/>
    </xf>
    <xf numFmtId="0" fontId="21" fillId="0" borderId="0" xfId="0" applyFont="1" applyAlignment="1">
      <alignment horizontal="center"/>
    </xf>
    <xf numFmtId="0" fontId="21" fillId="0" borderId="1" xfId="0" applyFont="1" applyBorder="1" applyAlignment="1">
      <alignment horizontal="right" vertical="center"/>
    </xf>
    <xf numFmtId="0" fontId="21" fillId="0" borderId="1" xfId="0" applyFont="1" applyBorder="1" applyAlignment="1">
      <alignment vertical="center"/>
    </xf>
    <xf numFmtId="0" fontId="2" fillId="0" borderId="1" xfId="0" applyFont="1" applyBorder="1"/>
    <xf numFmtId="0" fontId="21" fillId="0" borderId="17" xfId="0" applyFont="1" applyBorder="1"/>
    <xf numFmtId="0" fontId="21" fillId="0" borderId="11" xfId="0" applyFont="1" applyBorder="1" applyAlignment="1">
      <alignment horizontal="right" vertical="center"/>
    </xf>
    <xf numFmtId="0" fontId="21" fillId="0" borderId="6" xfId="0" applyFont="1" applyBorder="1"/>
    <xf numFmtId="0" fontId="21" fillId="0" borderId="0" xfId="0" applyFont="1" applyAlignment="1">
      <alignment horizontal="right" vertical="center"/>
    </xf>
    <xf numFmtId="0" fontId="21" fillId="3" borderId="17" xfId="0" applyFont="1" applyFill="1" applyBorder="1" applyAlignment="1">
      <alignment horizontal="center"/>
    </xf>
    <xf numFmtId="0" fontId="21" fillId="15" borderId="17" xfId="0" applyFont="1" applyFill="1" applyBorder="1" applyAlignment="1">
      <alignment horizontal="center"/>
    </xf>
    <xf numFmtId="0" fontId="5" fillId="15" borderId="1" xfId="0" applyFont="1" applyFill="1" applyBorder="1" applyAlignment="1">
      <alignment horizontal="center" vertical="center"/>
    </xf>
    <xf numFmtId="0" fontId="21" fillId="0" borderId="7" xfId="0" applyFont="1" applyBorder="1"/>
    <xf numFmtId="0" fontId="2" fillId="6" borderId="9" xfId="0" applyFont="1" applyFill="1" applyBorder="1"/>
    <xf numFmtId="0" fontId="21" fillId="6" borderId="11" xfId="0" applyFont="1" applyFill="1" applyBorder="1" applyAlignment="1">
      <alignment horizontal="center"/>
    </xf>
    <xf numFmtId="0" fontId="23" fillId="16" borderId="2" xfId="0" applyFont="1" applyFill="1" applyBorder="1"/>
    <xf numFmtId="0" fontId="45" fillId="3" borderId="17" xfId="0" applyFont="1" applyFill="1" applyBorder="1"/>
    <xf numFmtId="0" fontId="45" fillId="0" borderId="17" xfId="0" applyFont="1" applyBorder="1" applyAlignment="1">
      <alignment vertical="center" wrapText="1"/>
    </xf>
    <xf numFmtId="0" fontId="45" fillId="0" borderId="17" xfId="0" applyFont="1" applyBorder="1" applyAlignment="1">
      <alignment vertical="center"/>
    </xf>
    <xf numFmtId="0" fontId="23" fillId="0" borderId="8" xfId="0" applyFont="1" applyBorder="1" applyAlignment="1">
      <alignment vertical="top"/>
    </xf>
    <xf numFmtId="0" fontId="42" fillId="0" borderId="23" xfId="0" applyFont="1" applyBorder="1" applyAlignment="1">
      <alignment vertical="top"/>
    </xf>
    <xf numFmtId="0" fontId="21" fillId="0" borderId="8" xfId="0" applyFont="1" applyBorder="1" applyAlignment="1">
      <alignment vertical="top"/>
    </xf>
    <xf numFmtId="0" fontId="41" fillId="0" borderId="8" xfId="0" applyFont="1" applyBorder="1" applyAlignment="1">
      <alignment horizontal="center" vertical="top"/>
    </xf>
    <xf numFmtId="0" fontId="21" fillId="0" borderId="0" xfId="0" applyFont="1" applyAlignment="1">
      <alignment vertical="top"/>
    </xf>
    <xf numFmtId="0" fontId="21" fillId="4" borderId="47" xfId="0" applyFont="1" applyFill="1" applyBorder="1" applyAlignment="1">
      <alignment vertical="top"/>
    </xf>
    <xf numFmtId="0" fontId="21" fillId="4" borderId="48" xfId="0" applyFont="1" applyFill="1" applyBorder="1" applyAlignment="1">
      <alignment vertical="top"/>
    </xf>
    <xf numFmtId="0" fontId="21" fillId="3" borderId="48" xfId="0" applyFont="1" applyFill="1" applyBorder="1" applyAlignment="1">
      <alignment horizontal="center" vertical="top"/>
    </xf>
    <xf numFmtId="0" fontId="41" fillId="14" borderId="48" xfId="0" applyFont="1" applyFill="1" applyBorder="1" applyAlignment="1">
      <alignment horizontal="center" vertical="top"/>
    </xf>
    <xf numFmtId="0" fontId="21" fillId="3" borderId="48" xfId="0" applyFont="1" applyFill="1" applyBorder="1" applyAlignment="1">
      <alignment horizontal="center" vertical="top" wrapText="1"/>
    </xf>
    <xf numFmtId="0" fontId="21" fillId="4" borderId="49" xfId="0" applyFont="1" applyFill="1" applyBorder="1" applyAlignment="1">
      <alignment vertical="top"/>
    </xf>
    <xf numFmtId="0" fontId="21" fillId="9" borderId="1" xfId="0" applyFont="1" applyFill="1" applyBorder="1" applyAlignment="1">
      <alignment vertical="top" wrapText="1"/>
    </xf>
    <xf numFmtId="0" fontId="21" fillId="0" borderId="1" xfId="0" applyFont="1" applyBorder="1" applyAlignment="1">
      <alignment vertical="top" wrapText="1"/>
    </xf>
    <xf numFmtId="0" fontId="21" fillId="2" borderId="1" xfId="0" applyFont="1" applyFill="1" applyBorder="1" applyAlignment="1">
      <alignment vertical="top"/>
    </xf>
    <xf numFmtId="0" fontId="41" fillId="2" borderId="1" xfId="0" applyFont="1" applyFill="1" applyBorder="1" applyAlignment="1">
      <alignment horizontal="left" vertical="top"/>
    </xf>
    <xf numFmtId="0" fontId="41" fillId="2" borderId="1" xfId="0" applyFont="1" applyFill="1" applyBorder="1" applyAlignment="1">
      <alignment horizontal="center" vertical="top" wrapText="1"/>
    </xf>
    <xf numFmtId="187" fontId="21" fillId="2" borderId="1" xfId="0" applyNumberFormat="1" applyFont="1" applyFill="1" applyBorder="1" applyAlignment="1">
      <alignment vertical="top"/>
    </xf>
    <xf numFmtId="187" fontId="41" fillId="2" borderId="1" xfId="0" applyNumberFormat="1" applyFont="1" applyFill="1" applyBorder="1" applyAlignment="1">
      <alignment vertical="top"/>
    </xf>
    <xf numFmtId="0" fontId="41" fillId="2" borderId="1" xfId="0" applyFont="1" applyFill="1" applyBorder="1" applyAlignment="1">
      <alignment vertical="top"/>
    </xf>
    <xf numFmtId="0" fontId="41" fillId="0" borderId="1" xfId="0" applyFont="1" applyBorder="1" applyAlignment="1">
      <alignment horizontal="left" vertical="top"/>
    </xf>
    <xf numFmtId="187" fontId="41" fillId="0" borderId="1" xfId="0" applyNumberFormat="1" applyFont="1" applyBorder="1" applyAlignment="1">
      <alignment horizontal="center" vertical="top"/>
    </xf>
    <xf numFmtId="0" fontId="41" fillId="0" borderId="1" xfId="0" applyFont="1" applyBorder="1" applyAlignment="1">
      <alignment vertical="top"/>
    </xf>
    <xf numFmtId="0" fontId="5" fillId="0" borderId="0" xfId="0" applyFont="1" applyAlignment="1">
      <alignment vertical="top"/>
    </xf>
    <xf numFmtId="0" fontId="21" fillId="9" borderId="1" xfId="0" applyFont="1" applyFill="1" applyBorder="1" applyAlignment="1">
      <alignment vertical="center" wrapText="1"/>
    </xf>
    <xf numFmtId="0" fontId="42" fillId="2" borderId="1" xfId="0" applyFont="1" applyFill="1" applyBorder="1" applyAlignment="1">
      <alignment horizontal="left" vertical="top"/>
    </xf>
    <xf numFmtId="0" fontId="41" fillId="0" borderId="1" xfId="0" applyFont="1" applyBorder="1" applyAlignment="1">
      <alignment horizontal="center" vertical="top" wrapText="1"/>
    </xf>
    <xf numFmtId="187" fontId="41" fillId="0" borderId="1" xfId="0" applyNumberFormat="1" applyFont="1" applyBorder="1" applyAlignment="1">
      <alignment vertical="top"/>
    </xf>
    <xf numFmtId="0" fontId="41" fillId="0" borderId="11" xfId="0" applyFont="1" applyBorder="1" applyAlignment="1">
      <alignment horizontal="left" vertical="top"/>
    </xf>
    <xf numFmtId="187" fontId="41" fillId="0" borderId="6" xfId="0" applyNumberFormat="1" applyFont="1" applyBorder="1" applyAlignment="1">
      <alignment vertical="top"/>
    </xf>
    <xf numFmtId="0" fontId="41" fillId="0" borderId="17" xfId="0" applyFont="1" applyBorder="1" applyAlignment="1">
      <alignment vertical="top"/>
    </xf>
    <xf numFmtId="0" fontId="42" fillId="0" borderId="1" xfId="0" applyFont="1" applyBorder="1" applyAlignment="1">
      <alignment horizontal="left" vertical="top"/>
    </xf>
    <xf numFmtId="0" fontId="42" fillId="0" borderId="11" xfId="0" applyFont="1" applyBorder="1" applyAlignment="1">
      <alignment horizontal="left" vertical="top"/>
    </xf>
    <xf numFmtId="187" fontId="41" fillId="0" borderId="6" xfId="0" applyNumberFormat="1" applyFont="1" applyBorder="1" applyAlignment="1">
      <alignment horizontal="center" vertical="top"/>
    </xf>
    <xf numFmtId="0" fontId="21" fillId="2" borderId="11" xfId="0" applyFont="1" applyFill="1" applyBorder="1" applyAlignment="1">
      <alignment vertical="top"/>
    </xf>
    <xf numFmtId="0" fontId="21" fillId="2" borderId="6" xfId="0" applyFont="1" applyFill="1" applyBorder="1" applyAlignment="1">
      <alignment vertical="top"/>
    </xf>
    <xf numFmtId="187" fontId="41" fillId="2" borderId="1" xfId="0" applyNumberFormat="1" applyFont="1" applyFill="1" applyBorder="1" applyAlignment="1">
      <alignment horizontal="center" vertical="top"/>
    </xf>
    <xf numFmtId="187" fontId="41" fillId="2" borderId="6" xfId="0" applyNumberFormat="1" applyFont="1" applyFill="1" applyBorder="1" applyAlignment="1">
      <alignment horizontal="center" vertical="top"/>
    </xf>
    <xf numFmtId="0" fontId="41" fillId="2" borderId="17" xfId="0" applyFont="1" applyFill="1" applyBorder="1" applyAlignment="1">
      <alignment vertical="top"/>
    </xf>
    <xf numFmtId="0" fontId="41" fillId="0" borderId="11" xfId="0" applyFont="1" applyBorder="1" applyAlignment="1">
      <alignment horizontal="left" vertical="top" wrapText="1"/>
    </xf>
    <xf numFmtId="0" fontId="41" fillId="2" borderId="0" xfId="0" applyFont="1" applyFill="1" applyAlignment="1">
      <alignment horizontal="left" vertical="top" wrapText="1"/>
    </xf>
    <xf numFmtId="0" fontId="41" fillId="2" borderId="11" xfId="0" applyFont="1" applyFill="1" applyBorder="1" applyAlignment="1">
      <alignment horizontal="left" vertical="top"/>
    </xf>
    <xf numFmtId="0" fontId="21" fillId="0" borderId="1" xfId="0" applyFont="1" applyBorder="1" applyAlignment="1">
      <alignment vertical="top"/>
    </xf>
    <xf numFmtId="0" fontId="41" fillId="0" borderId="11" xfId="0" applyFont="1" applyBorder="1" applyAlignment="1">
      <alignment horizontal="center" vertical="top"/>
    </xf>
    <xf numFmtId="0" fontId="41" fillId="2" borderId="1" xfId="0" applyFont="1" applyFill="1" applyBorder="1" applyAlignment="1">
      <alignment horizontal="center" vertical="top"/>
    </xf>
    <xf numFmtId="0" fontId="21" fillId="9" borderId="1" xfId="0" applyFont="1" applyFill="1" applyBorder="1" applyAlignment="1">
      <alignment vertical="top"/>
    </xf>
    <xf numFmtId="0" fontId="21" fillId="0" borderId="17" xfId="0" applyFont="1" applyBorder="1" applyAlignment="1">
      <alignment vertical="top" wrapText="1"/>
    </xf>
    <xf numFmtId="0" fontId="41" fillId="0" borderId="6" xfId="0" applyFont="1" applyBorder="1" applyAlignment="1">
      <alignment horizontal="center" vertical="top"/>
    </xf>
    <xf numFmtId="0" fontId="41" fillId="0" borderId="17" xfId="0" applyFont="1" applyBorder="1" applyAlignment="1">
      <alignment horizontal="center" vertical="top" wrapText="1"/>
    </xf>
    <xf numFmtId="0" fontId="41" fillId="2" borderId="17" xfId="0" applyFont="1" applyFill="1" applyBorder="1" applyAlignment="1">
      <alignment horizontal="center" vertical="top" wrapText="1"/>
    </xf>
    <xf numFmtId="0" fontId="5" fillId="2" borderId="0" xfId="0" applyFont="1" applyFill="1" applyAlignment="1">
      <alignment vertical="top"/>
    </xf>
    <xf numFmtId="0" fontId="41" fillId="2" borderId="0" xfId="0" applyFont="1" applyFill="1" applyAlignment="1">
      <alignment horizontal="center" vertical="top"/>
    </xf>
    <xf numFmtId="0" fontId="21" fillId="2" borderId="0" xfId="0" applyFont="1" applyFill="1" applyAlignment="1">
      <alignment vertical="top"/>
    </xf>
    <xf numFmtId="0" fontId="41" fillId="0" borderId="0" xfId="0" applyFont="1" applyAlignment="1">
      <alignment horizontal="center" vertical="top"/>
    </xf>
    <xf numFmtId="0" fontId="109" fillId="0" borderId="0" xfId="0" applyFont="1" applyAlignment="1">
      <alignment horizontal="center" vertical="top"/>
    </xf>
    <xf numFmtId="0" fontId="34" fillId="0" borderId="0" xfId="0" applyFont="1" applyAlignment="1">
      <alignment horizontal="right" wrapText="1"/>
    </xf>
    <xf numFmtId="0" fontId="23" fillId="0" borderId="0" xfId="0" applyFont="1" applyAlignment="1">
      <alignment wrapText="1"/>
    </xf>
    <xf numFmtId="0" fontId="23" fillId="0" borderId="11" xfId="0" applyFont="1" applyBorder="1" applyAlignment="1">
      <alignment wrapText="1"/>
    </xf>
    <xf numFmtId="0" fontId="21" fillId="0" borderId="0" xfId="0" applyFont="1" applyAlignment="1">
      <alignment horizontal="right"/>
    </xf>
    <xf numFmtId="0" fontId="36" fillId="15" borderId="1" xfId="0" applyFont="1" applyFill="1" applyBorder="1"/>
    <xf numFmtId="0" fontId="21" fillId="10" borderId="1" xfId="0" applyFont="1" applyFill="1" applyBorder="1" applyAlignment="1">
      <alignment wrapText="1"/>
    </xf>
    <xf numFmtId="0" fontId="21" fillId="17" borderId="1" xfId="0" applyFont="1" applyFill="1" applyBorder="1" applyAlignment="1">
      <alignment horizontal="right"/>
    </xf>
    <xf numFmtId="0" fontId="4" fillId="0" borderId="8" xfId="0" applyFont="1" applyBorder="1"/>
    <xf numFmtId="0" fontId="4" fillId="0" borderId="22" xfId="0" applyFont="1" applyBorder="1"/>
    <xf numFmtId="0" fontId="4" fillId="0" borderId="0" xfId="0" applyFont="1" applyAlignment="1">
      <alignment vertical="center"/>
    </xf>
    <xf numFmtId="194" fontId="1" fillId="0" borderId="0" xfId="0" applyNumberFormat="1" applyFont="1" applyAlignment="1">
      <alignment horizontal="center"/>
    </xf>
    <xf numFmtId="0" fontId="4" fillId="0" borderId="44" xfId="0" applyFont="1" applyBorder="1" applyAlignment="1">
      <alignment vertical="top"/>
    </xf>
    <xf numFmtId="0" fontId="1" fillId="0" borderId="44" xfId="0" applyFont="1" applyBorder="1" applyAlignment="1">
      <alignment vertical="top"/>
    </xf>
    <xf numFmtId="0" fontId="4" fillId="16" borderId="44" xfId="0" applyFont="1" applyFill="1" applyBorder="1" applyAlignment="1">
      <alignment vertical="top"/>
    </xf>
    <xf numFmtId="0" fontId="4" fillId="3" borderId="44" xfId="0" applyFont="1" applyFill="1" applyBorder="1" applyAlignment="1">
      <alignment vertical="top"/>
    </xf>
    <xf numFmtId="0" fontId="4" fillId="9" borderId="44" xfId="0" applyFont="1" applyFill="1" applyBorder="1" applyAlignment="1">
      <alignment vertical="top"/>
    </xf>
    <xf numFmtId="0" fontId="4" fillId="24" borderId="44" xfId="0" applyFont="1" applyFill="1" applyBorder="1" applyAlignment="1">
      <alignment vertical="top"/>
    </xf>
    <xf numFmtId="0" fontId="4" fillId="28" borderId="44" xfId="0" applyFont="1" applyFill="1" applyBorder="1" applyAlignment="1">
      <alignment vertical="top"/>
    </xf>
    <xf numFmtId="0" fontId="21" fillId="4" borderId="0" xfId="0" applyFont="1" applyFill="1"/>
    <xf numFmtId="0" fontId="110" fillId="0" borderId="0" xfId="0" applyFont="1" applyAlignment="1">
      <alignment horizontal="left" vertical="center"/>
    </xf>
    <xf numFmtId="0" fontId="61" fillId="0" borderId="0" xfId="0" applyFont="1" applyAlignment="1">
      <alignment horizontal="left" vertical="center"/>
    </xf>
    <xf numFmtId="0" fontId="111" fillId="0" borderId="0" xfId="0" applyFont="1" applyAlignment="1">
      <alignment horizontal="left" vertical="center"/>
    </xf>
    <xf numFmtId="0" fontId="22" fillId="25" borderId="4" xfId="0" applyFont="1" applyFill="1" applyBorder="1" applyAlignment="1">
      <alignment horizontal="left" vertical="center"/>
    </xf>
    <xf numFmtId="0" fontId="22" fillId="25" borderId="5" xfId="0" applyFont="1" applyFill="1" applyBorder="1" applyAlignment="1">
      <alignment vertical="center"/>
    </xf>
    <xf numFmtId="0" fontId="22" fillId="25" borderId="6" xfId="0" applyFont="1" applyFill="1" applyBorder="1" applyAlignment="1">
      <alignment vertical="center"/>
    </xf>
    <xf numFmtId="0" fontId="22" fillId="25" borderId="20" xfId="0" applyFont="1" applyFill="1" applyBorder="1" applyAlignment="1">
      <alignment vertical="center"/>
    </xf>
    <xf numFmtId="0" fontId="5" fillId="25" borderId="22" xfId="0" applyFont="1" applyFill="1" applyBorder="1" applyAlignment="1">
      <alignment vertical="center"/>
    </xf>
    <xf numFmtId="0" fontId="22" fillId="25" borderId="1" xfId="0" applyFont="1" applyFill="1" applyBorder="1" applyAlignment="1">
      <alignment vertical="center"/>
    </xf>
    <xf numFmtId="0" fontId="5" fillId="0" borderId="9" xfId="0" applyFont="1" applyBorder="1" applyAlignment="1">
      <alignment horizontal="left" vertical="center"/>
    </xf>
    <xf numFmtId="0" fontId="5" fillId="0" borderId="10" xfId="0" applyFont="1" applyBorder="1" applyAlignment="1">
      <alignment horizontal="left" vertical="center" wrapText="1"/>
    </xf>
    <xf numFmtId="0" fontId="5" fillId="0" borderId="10" xfId="0" applyFont="1" applyBorder="1" applyAlignment="1">
      <alignment vertical="center"/>
    </xf>
    <xf numFmtId="0" fontId="5" fillId="0" borderId="11" xfId="0" applyFont="1" applyBorder="1" applyAlignment="1">
      <alignment vertical="center"/>
    </xf>
    <xf numFmtId="0" fontId="4" fillId="25" borderId="5" xfId="0" applyFont="1" applyFill="1" applyBorder="1"/>
    <xf numFmtId="0" fontId="5" fillId="25" borderId="6" xfId="0" applyFont="1" applyFill="1" applyBorder="1" applyAlignment="1">
      <alignment vertical="center"/>
    </xf>
    <xf numFmtId="0" fontId="22" fillId="25" borderId="20" xfId="0" applyFont="1" applyFill="1" applyBorder="1" applyAlignment="1">
      <alignment horizontal="left" vertical="center"/>
    </xf>
    <xf numFmtId="0" fontId="22" fillId="25" borderId="1" xfId="0" applyFont="1" applyFill="1" applyBorder="1" applyAlignment="1">
      <alignment horizontal="left" vertical="center"/>
    </xf>
    <xf numFmtId="0" fontId="5" fillId="0" borderId="22" xfId="0" applyFont="1" applyBorder="1" applyAlignment="1">
      <alignment horizontal="left" vertical="center"/>
    </xf>
    <xf numFmtId="0" fontId="5" fillId="0" borderId="19" xfId="0" applyFont="1" applyBorder="1" applyAlignment="1">
      <alignment vertical="center"/>
    </xf>
    <xf numFmtId="0" fontId="5" fillId="0" borderId="17" xfId="0" applyFont="1" applyBorder="1" applyAlignment="1">
      <alignment vertical="center"/>
    </xf>
    <xf numFmtId="0" fontId="61" fillId="0" borderId="0" xfId="0" applyFont="1"/>
    <xf numFmtId="0" fontId="5" fillId="10" borderId="0" xfId="0" applyFont="1" applyFill="1" applyAlignment="1">
      <alignment vertical="center"/>
    </xf>
    <xf numFmtId="0" fontId="82" fillId="7" borderId="5" xfId="0" applyFont="1" applyFill="1" applyBorder="1"/>
    <xf numFmtId="195" fontId="2" fillId="0" borderId="17" xfId="0" applyNumberFormat="1" applyFont="1" applyBorder="1"/>
    <xf numFmtId="181" fontId="85" fillId="9" borderId="17" xfId="0" applyNumberFormat="1" applyFont="1" applyFill="1" applyBorder="1" applyAlignment="1">
      <alignment horizontal="right"/>
    </xf>
    <xf numFmtId="181" fontId="2" fillId="0" borderId="17" xfId="0" applyNumberFormat="1" applyFont="1" applyBorder="1" applyAlignment="1">
      <alignment horizontal="center"/>
    </xf>
    <xf numFmtId="181" fontId="86" fillId="16" borderId="17" xfId="0" applyNumberFormat="1" applyFont="1" applyFill="1" applyBorder="1" applyAlignment="1">
      <alignment horizontal="right"/>
    </xf>
    <xf numFmtId="0" fontId="84" fillId="0" borderId="52" xfId="0" applyFont="1" applyBorder="1"/>
    <xf numFmtId="0" fontId="114" fillId="2" borderId="8" xfId="0" applyFont="1" applyFill="1" applyBorder="1"/>
    <xf numFmtId="0" fontId="41" fillId="2" borderId="0" xfId="0" applyFont="1" applyFill="1" applyAlignment="1">
      <alignment horizontal="left"/>
    </xf>
    <xf numFmtId="0" fontId="24" fillId="0" borderId="0" xfId="0" applyFont="1" applyAlignment="1">
      <alignment horizontal="center" vertical="center"/>
    </xf>
    <xf numFmtId="0" fontId="115" fillId="0" borderId="0" xfId="0" applyFont="1" applyAlignment="1">
      <alignment horizontal="left" vertical="center"/>
    </xf>
    <xf numFmtId="0" fontId="116" fillId="0" borderId="0" xfId="0" applyFont="1" applyAlignment="1">
      <alignment horizontal="left"/>
    </xf>
    <xf numFmtId="0" fontId="41" fillId="6" borderId="4" xfId="0" applyFont="1" applyFill="1" applyBorder="1" applyAlignment="1">
      <alignment horizontal="center" vertical="center"/>
    </xf>
    <xf numFmtId="0" fontId="41" fillId="6" borderId="1" xfId="0" applyFont="1" applyFill="1" applyBorder="1" applyAlignment="1">
      <alignment horizontal="center" vertical="center"/>
    </xf>
    <xf numFmtId="0" fontId="5" fillId="6" borderId="0" xfId="0" applyFont="1" applyFill="1" applyAlignment="1">
      <alignment horizontal="center" vertical="center"/>
    </xf>
    <xf numFmtId="180" fontId="5" fillId="0" borderId="0" xfId="0" applyNumberFormat="1" applyFont="1" applyAlignment="1">
      <alignment horizontal="left" vertical="center"/>
    </xf>
    <xf numFmtId="0" fontId="41" fillId="25" borderId="4" xfId="0" applyFont="1" applyFill="1" applyBorder="1" applyAlignment="1">
      <alignment vertical="center"/>
    </xf>
    <xf numFmtId="0" fontId="42" fillId="0" borderId="4" xfId="0" applyFont="1" applyBorder="1" applyAlignment="1">
      <alignment vertical="center"/>
    </xf>
    <xf numFmtId="0" fontId="42" fillId="0" borderId="6" xfId="0" applyFont="1" applyBorder="1" applyAlignment="1">
      <alignment vertical="center"/>
    </xf>
    <xf numFmtId="0" fontId="21" fillId="0" borderId="6" xfId="0" applyFont="1" applyBorder="1" applyAlignment="1">
      <alignment vertical="center"/>
    </xf>
    <xf numFmtId="0" fontId="21" fillId="0" borderId="1" xfId="0" applyFont="1" applyBorder="1" applyAlignment="1">
      <alignment horizontal="left" vertical="center"/>
    </xf>
    <xf numFmtId="0" fontId="41" fillId="25" borderId="11" xfId="0" applyFont="1" applyFill="1" applyBorder="1" applyAlignment="1">
      <alignment vertical="center"/>
    </xf>
    <xf numFmtId="0" fontId="42" fillId="0" borderId="7" xfId="0" applyFont="1" applyBorder="1"/>
    <xf numFmtId="0" fontId="42" fillId="0" borderId="6" xfId="0" applyFont="1" applyBorder="1"/>
    <xf numFmtId="0" fontId="41" fillId="25" borderId="7" xfId="0" applyFont="1" applyFill="1" applyBorder="1" applyAlignment="1">
      <alignment vertical="center"/>
    </xf>
    <xf numFmtId="0" fontId="41" fillId="0" borderId="4" xfId="0" applyFont="1" applyBorder="1" applyAlignment="1">
      <alignment vertical="center"/>
    </xf>
    <xf numFmtId="3" fontId="5" fillId="0" borderId="1" xfId="0" applyNumberFormat="1" applyFont="1" applyBorder="1" applyAlignment="1">
      <alignment horizontal="left"/>
    </xf>
    <xf numFmtId="0" fontId="42" fillId="0" borderId="8" xfId="0" applyFont="1" applyBorder="1"/>
    <xf numFmtId="0" fontId="42" fillId="0" borderId="17" xfId="0" applyFont="1" applyBorder="1" applyAlignment="1">
      <alignment vertical="center"/>
    </xf>
    <xf numFmtId="0" fontId="5" fillId="0" borderId="6" xfId="0" applyFont="1" applyBorder="1"/>
    <xf numFmtId="0" fontId="41" fillId="0" borderId="7" xfId="0" applyFont="1" applyBorder="1"/>
    <xf numFmtId="0" fontId="42" fillId="0" borderId="17" xfId="0" applyFont="1" applyBorder="1"/>
    <xf numFmtId="3" fontId="21" fillId="0" borderId="1" xfId="0" applyNumberFormat="1" applyFont="1" applyBorder="1" applyAlignment="1">
      <alignment horizontal="left" vertical="center"/>
    </xf>
    <xf numFmtId="0" fontId="45" fillId="25" borderId="7" xfId="0" applyFont="1" applyFill="1" applyBorder="1" applyAlignment="1">
      <alignment vertical="center"/>
    </xf>
    <xf numFmtId="0" fontId="41" fillId="25" borderId="1" xfId="0" applyFont="1" applyFill="1" applyBorder="1" applyAlignment="1">
      <alignment vertical="center"/>
    </xf>
    <xf numFmtId="3" fontId="41" fillId="2" borderId="9" xfId="0" applyNumberFormat="1" applyFont="1" applyFill="1" applyBorder="1" applyAlignment="1">
      <alignment horizontal="left"/>
    </xf>
    <xf numFmtId="0" fontId="5" fillId="9" borderId="0" xfId="0" applyFont="1" applyFill="1" applyAlignment="1">
      <alignment vertical="center"/>
    </xf>
    <xf numFmtId="3" fontId="41" fillId="2" borderId="11" xfId="0" applyNumberFormat="1" applyFont="1" applyFill="1" applyBorder="1" applyAlignment="1">
      <alignment horizontal="left"/>
    </xf>
    <xf numFmtId="0" fontId="41" fillId="9" borderId="1" xfId="0" applyFont="1" applyFill="1" applyBorder="1" applyAlignment="1">
      <alignment vertical="center"/>
    </xf>
    <xf numFmtId="0" fontId="41" fillId="9" borderId="5" xfId="0" applyFont="1" applyFill="1" applyBorder="1" applyAlignment="1">
      <alignment vertical="center"/>
    </xf>
    <xf numFmtId="0" fontId="21" fillId="9" borderId="5" xfId="0" applyFont="1" applyFill="1" applyBorder="1" applyAlignment="1">
      <alignment vertical="center"/>
    </xf>
    <xf numFmtId="0" fontId="21" fillId="9" borderId="6" xfId="0" applyFont="1" applyFill="1" applyBorder="1" applyAlignment="1">
      <alignment vertical="center"/>
    </xf>
    <xf numFmtId="0" fontId="21" fillId="9" borderId="4" xfId="0" applyFont="1" applyFill="1" applyBorder="1" applyAlignment="1">
      <alignment vertical="center"/>
    </xf>
    <xf numFmtId="0" fontId="5" fillId="9" borderId="0" xfId="0" applyFont="1" applyFill="1" applyAlignment="1">
      <alignment horizontal="center" vertical="center"/>
    </xf>
    <xf numFmtId="0" fontId="84" fillId="0" borderId="8" xfId="0" applyFont="1" applyBorder="1"/>
    <xf numFmtId="0" fontId="84" fillId="0" borderId="23" xfId="0" applyFont="1" applyBorder="1"/>
    <xf numFmtId="0" fontId="117" fillId="0" borderId="0" xfId="0" applyFont="1" applyAlignment="1">
      <alignment horizontal="center" vertical="center"/>
    </xf>
    <xf numFmtId="0" fontId="41" fillId="6" borderId="1" xfId="0" applyFont="1" applyFill="1" applyBorder="1" applyAlignment="1">
      <alignment horizontal="center"/>
    </xf>
    <xf numFmtId="0" fontId="41" fillId="6" borderId="6" xfId="0" applyFont="1" applyFill="1" applyBorder="1" applyAlignment="1">
      <alignment horizontal="center"/>
    </xf>
    <xf numFmtId="0" fontId="21" fillId="6" borderId="53" xfId="0" applyFont="1" applyFill="1" applyBorder="1"/>
    <xf numFmtId="179" fontId="21" fillId="0" borderId="1" xfId="0" applyNumberFormat="1" applyFont="1" applyBorder="1" applyAlignment="1">
      <alignment horizontal="right"/>
    </xf>
    <xf numFmtId="196" fontId="21" fillId="0" borderId="6" xfId="0" applyNumberFormat="1" applyFont="1" applyBorder="1" applyAlignment="1">
      <alignment horizontal="right"/>
    </xf>
    <xf numFmtId="0" fontId="41" fillId="0" borderId="17" xfId="0" applyFont="1" applyBorder="1" applyAlignment="1">
      <alignment horizontal="right"/>
    </xf>
    <xf numFmtId="196" fontId="21" fillId="0" borderId="11" xfId="0" applyNumberFormat="1" applyFont="1" applyBorder="1" applyAlignment="1">
      <alignment horizontal="right"/>
    </xf>
    <xf numFmtId="0" fontId="41" fillId="0" borderId="17" xfId="0" applyFont="1" applyBorder="1"/>
    <xf numFmtId="176" fontId="21" fillId="10" borderId="1" xfId="0" applyNumberFormat="1" applyFont="1" applyFill="1" applyBorder="1" applyAlignment="1">
      <alignment horizontal="right"/>
    </xf>
    <xf numFmtId="0" fontId="21" fillId="10" borderId="23" xfId="0" applyFont="1" applyFill="1" applyBorder="1"/>
    <xf numFmtId="0" fontId="2" fillId="10" borderId="8" xfId="0" applyFont="1" applyFill="1" applyBorder="1"/>
    <xf numFmtId="0" fontId="2" fillId="10" borderId="17" xfId="0" applyFont="1" applyFill="1" applyBorder="1"/>
    <xf numFmtId="0" fontId="21" fillId="10" borderId="19" xfId="0" applyFont="1" applyFill="1" applyBorder="1"/>
    <xf numFmtId="0" fontId="41" fillId="10" borderId="17" xfId="0" applyFont="1" applyFill="1" applyBorder="1" applyAlignment="1">
      <alignment horizontal="right"/>
    </xf>
    <xf numFmtId="0" fontId="21" fillId="0" borderId="21" xfId="0" applyFont="1" applyBorder="1"/>
    <xf numFmtId="0" fontId="2" fillId="0" borderId="6" xfId="0" applyFont="1" applyBorder="1" applyAlignment="1">
      <alignment wrapText="1"/>
    </xf>
    <xf numFmtId="0" fontId="2" fillId="0" borderId="5" xfId="0" applyFont="1" applyBorder="1" applyAlignment="1">
      <alignment wrapText="1"/>
    </xf>
    <xf numFmtId="0" fontId="4" fillId="0" borderId="4" xfId="0" applyFont="1" applyBorder="1" applyAlignment="1">
      <alignment horizontal="center" vertical="center"/>
    </xf>
    <xf numFmtId="0" fontId="2" fillId="0" borderId="17" xfId="0" applyFont="1" applyBorder="1" applyAlignment="1">
      <alignment wrapText="1"/>
    </xf>
    <xf numFmtId="0" fontId="4" fillId="16" borderId="6" xfId="0" applyFont="1" applyFill="1" applyBorder="1"/>
    <xf numFmtId="0" fontId="4" fillId="13" borderId="6" xfId="0" applyFont="1" applyFill="1" applyBorder="1"/>
    <xf numFmtId="0" fontId="4" fillId="0" borderId="1" xfId="0" applyFont="1" applyBorder="1" applyAlignment="1">
      <alignment horizontal="right"/>
    </xf>
    <xf numFmtId="0" fontId="4" fillId="13" borderId="17" xfId="0" applyFont="1" applyFill="1" applyBorder="1"/>
    <xf numFmtId="0" fontId="2" fillId="0" borderId="17" xfId="0" applyFont="1" applyBorder="1" applyAlignment="1">
      <alignment horizontal="left"/>
    </xf>
    <xf numFmtId="0" fontId="5" fillId="13" borderId="17" xfId="0" applyFont="1" applyFill="1" applyBorder="1" applyAlignment="1">
      <alignment vertical="center"/>
    </xf>
    <xf numFmtId="0" fontId="11" fillId="0" borderId="1" xfId="0" applyFont="1" applyBorder="1" applyAlignment="1">
      <alignment vertical="center"/>
    </xf>
    <xf numFmtId="0" fontId="84" fillId="17" borderId="8" xfId="0" applyFont="1" applyFill="1" applyBorder="1" applyAlignment="1">
      <alignment horizontal="left"/>
    </xf>
    <xf numFmtId="0" fontId="2" fillId="19" borderId="6" xfId="0" applyFont="1" applyFill="1" applyBorder="1"/>
    <xf numFmtId="0" fontId="45" fillId="0" borderId="1" xfId="0" applyFont="1" applyBorder="1" applyAlignment="1">
      <alignment horizontal="left"/>
    </xf>
    <xf numFmtId="14" fontId="24" fillId="0" borderId="0" xfId="0" applyNumberFormat="1" applyFont="1" applyAlignment="1">
      <alignment vertical="center"/>
    </xf>
    <xf numFmtId="0" fontId="41" fillId="0" borderId="17" xfId="0" applyFont="1" applyBorder="1" applyAlignment="1">
      <alignment wrapText="1"/>
    </xf>
    <xf numFmtId="0" fontId="2" fillId="2" borderId="2" xfId="0" applyFont="1" applyFill="1" applyBorder="1"/>
    <xf numFmtId="0" fontId="5" fillId="0" borderId="1" xfId="0" applyFont="1" applyBorder="1" applyAlignment="1">
      <alignment horizontal="left" vertical="center"/>
    </xf>
    <xf numFmtId="0" fontId="118" fillId="0" borderId="0" xfId="0" applyFont="1" applyAlignment="1">
      <alignment horizontal="left" vertical="center"/>
    </xf>
    <xf numFmtId="0" fontId="42" fillId="0" borderId="0" xfId="0" applyFont="1" applyAlignment="1">
      <alignment horizontal="left"/>
    </xf>
    <xf numFmtId="0" fontId="24" fillId="0" borderId="0" xfId="0" applyFont="1" applyAlignment="1">
      <alignment horizontal="left" vertical="center"/>
    </xf>
    <xf numFmtId="0" fontId="119" fillId="0" borderId="0" xfId="0" applyFont="1" applyAlignment="1">
      <alignment vertical="center"/>
    </xf>
    <xf numFmtId="0" fontId="70" fillId="0" borderId="0" xfId="0" applyFont="1"/>
    <xf numFmtId="0" fontId="2" fillId="4" borderId="17" xfId="0" applyFont="1" applyFill="1" applyBorder="1"/>
    <xf numFmtId="0" fontId="2" fillId="2" borderId="17" xfId="0" applyFont="1" applyFill="1" applyBorder="1" applyAlignment="1">
      <alignment horizontal="right"/>
    </xf>
    <xf numFmtId="49" fontId="2" fillId="4" borderId="17" xfId="0" applyNumberFormat="1" applyFont="1" applyFill="1" applyBorder="1"/>
    <xf numFmtId="0" fontId="41" fillId="2" borderId="2" xfId="0" applyFont="1" applyFill="1" applyBorder="1"/>
    <xf numFmtId="0" fontId="121" fillId="0" borderId="0" xfId="0" applyFont="1"/>
    <xf numFmtId="0" fontId="122" fillId="0" borderId="0" xfId="0" applyFont="1"/>
    <xf numFmtId="0" fontId="123" fillId="0" borderId="0" xfId="0" applyFont="1"/>
    <xf numFmtId="0" fontId="118" fillId="0" borderId="2" xfId="0" applyFont="1" applyBorder="1"/>
    <xf numFmtId="0" fontId="70" fillId="0" borderId="0" xfId="0" applyFont="1" applyAlignment="1">
      <alignment vertical="center"/>
    </xf>
    <xf numFmtId="0" fontId="2" fillId="0" borderId="6" xfId="0" applyFont="1" applyBorder="1" applyAlignment="1">
      <alignment horizontal="right"/>
    </xf>
    <xf numFmtId="176" fontId="21" fillId="0" borderId="1" xfId="0" applyNumberFormat="1" applyFont="1" applyBorder="1" applyAlignment="1">
      <alignment horizontal="center"/>
    </xf>
    <xf numFmtId="0" fontId="2" fillId="0" borderId="11" xfId="0" applyFont="1" applyBorder="1"/>
    <xf numFmtId="0" fontId="2" fillId="30" borderId="17" xfId="0" applyFont="1" applyFill="1" applyBorder="1"/>
    <xf numFmtId="0" fontId="84" fillId="0" borderId="11" xfId="0" applyFont="1" applyBorder="1"/>
    <xf numFmtId="180" fontId="21" fillId="0" borderId="2" xfId="0" applyNumberFormat="1" applyFont="1" applyBorder="1"/>
    <xf numFmtId="180" fontId="2" fillId="0" borderId="0" xfId="0" applyNumberFormat="1" applyFont="1"/>
    <xf numFmtId="180" fontId="2" fillId="0" borderId="8" xfId="0" applyNumberFormat="1" applyFont="1" applyBorder="1"/>
    <xf numFmtId="180" fontId="21" fillId="0" borderId="17" xfId="0" applyNumberFormat="1" applyFont="1" applyBorder="1"/>
    <xf numFmtId="0" fontId="41" fillId="2" borderId="17" xfId="0" applyFont="1" applyFill="1" applyBorder="1"/>
    <xf numFmtId="180" fontId="21" fillId="28" borderId="17" xfId="0" applyNumberFormat="1" applyFont="1" applyFill="1" applyBorder="1"/>
    <xf numFmtId="0" fontId="21" fillId="28" borderId="17" xfId="0" applyFont="1" applyFill="1" applyBorder="1"/>
    <xf numFmtId="0" fontId="41" fillId="28" borderId="17" xfId="0" applyFont="1" applyFill="1" applyBorder="1"/>
    <xf numFmtId="195" fontId="21" fillId="0" borderId="17" xfId="0" applyNumberFormat="1" applyFont="1" applyBorder="1" applyAlignment="1">
      <alignment horizontal="right"/>
    </xf>
    <xf numFmtId="0" fontId="21" fillId="0" borderId="17" xfId="0" applyFont="1" applyBorder="1" applyAlignment="1">
      <alignment horizontal="right"/>
    </xf>
    <xf numFmtId="0" fontId="2" fillId="2" borderId="19" xfId="0" applyFont="1" applyFill="1" applyBorder="1"/>
    <xf numFmtId="0" fontId="42" fillId="0" borderId="0" xfId="0" applyFont="1"/>
    <xf numFmtId="0" fontId="125" fillId="0" borderId="0" xfId="0" applyFont="1"/>
    <xf numFmtId="0" fontId="42" fillId="0" borderId="2" xfId="0" applyFont="1" applyBorder="1"/>
    <xf numFmtId="0" fontId="126" fillId="0" borderId="0" xfId="0" applyFont="1"/>
    <xf numFmtId="0" fontId="41" fillId="31" borderId="17" xfId="0" applyFont="1" applyFill="1" applyBorder="1" applyAlignment="1">
      <alignment wrapText="1"/>
    </xf>
    <xf numFmtId="0" fontId="21" fillId="13" borderId="54" xfId="0" applyFont="1" applyFill="1" applyBorder="1"/>
    <xf numFmtId="0" fontId="2" fillId="13" borderId="54" xfId="0" applyFont="1" applyFill="1" applyBorder="1"/>
    <xf numFmtId="0" fontId="2" fillId="0" borderId="54" xfId="0" applyFont="1" applyBorder="1"/>
    <xf numFmtId="0" fontId="5" fillId="0" borderId="54" xfId="0" applyFont="1" applyBorder="1" applyAlignment="1">
      <alignment vertical="center"/>
    </xf>
    <xf numFmtId="181" fontId="85" fillId="9" borderId="1" xfId="0" applyNumberFormat="1" applyFont="1" applyFill="1" applyBorder="1" applyAlignment="1">
      <alignment horizontal="right"/>
    </xf>
    <xf numFmtId="181" fontId="2" fillId="0" borderId="1" xfId="0" applyNumberFormat="1" applyFont="1" applyBorder="1" applyAlignment="1">
      <alignment horizontal="center"/>
    </xf>
    <xf numFmtId="181" fontId="86" fillId="16" borderId="1" xfId="0" applyNumberFormat="1" applyFont="1" applyFill="1" applyBorder="1" applyAlignment="1">
      <alignment horizontal="right"/>
    </xf>
    <xf numFmtId="0" fontId="106" fillId="0" borderId="1" xfId="0" applyFont="1" applyBorder="1" applyAlignment="1">
      <alignment vertical="center"/>
    </xf>
    <xf numFmtId="0" fontId="5" fillId="16" borderId="9" xfId="0" applyFont="1" applyFill="1" applyBorder="1" applyAlignment="1">
      <alignment vertical="center"/>
    </xf>
    <xf numFmtId="0" fontId="21" fillId="5" borderId="0" xfId="0" applyFont="1" applyFill="1" applyAlignment="1">
      <alignment horizontal="center"/>
    </xf>
    <xf numFmtId="0" fontId="21" fillId="9" borderId="0" xfId="0" applyFont="1" applyFill="1" applyAlignment="1">
      <alignment horizontal="center"/>
    </xf>
    <xf numFmtId="0" fontId="21" fillId="0" borderId="11" xfId="0" applyFont="1" applyBorder="1"/>
    <xf numFmtId="0" fontId="21" fillId="18" borderId="11" xfId="0" applyFont="1" applyFill="1" applyBorder="1"/>
    <xf numFmtId="0" fontId="21" fillId="18" borderId="17" xfId="0" applyFont="1" applyFill="1" applyBorder="1"/>
    <xf numFmtId="0" fontId="21" fillId="3" borderId="11" xfId="0" applyFont="1" applyFill="1" applyBorder="1"/>
    <xf numFmtId="0" fontId="21" fillId="3" borderId="17" xfId="0" applyFont="1" applyFill="1" applyBorder="1"/>
    <xf numFmtId="0" fontId="5" fillId="0" borderId="11" xfId="0" applyFont="1" applyBorder="1" applyAlignment="1">
      <alignment vertical="center" wrapText="1"/>
    </xf>
    <xf numFmtId="0" fontId="21" fillId="0" borderId="0" xfId="0" applyFont="1" applyAlignment="1">
      <alignment textRotation="135"/>
    </xf>
    <xf numFmtId="0" fontId="128" fillId="0" borderId="0" xfId="0" applyFont="1" applyAlignment="1">
      <alignment vertical="center"/>
    </xf>
    <xf numFmtId="0" fontId="106" fillId="16" borderId="0" xfId="0" applyFont="1" applyFill="1" applyAlignment="1">
      <alignment vertical="center"/>
    </xf>
    <xf numFmtId="0" fontId="129" fillId="0" borderId="2" xfId="0" applyFont="1" applyBorder="1"/>
    <xf numFmtId="0" fontId="130" fillId="30" borderId="1" xfId="0" applyFont="1" applyFill="1" applyBorder="1" applyAlignment="1">
      <alignment horizontal="center"/>
    </xf>
    <xf numFmtId="0" fontId="131" fillId="0" borderId="11" xfId="0" applyFont="1" applyBorder="1" applyAlignment="1">
      <alignment horizontal="center"/>
    </xf>
    <xf numFmtId="0" fontId="132" fillId="0" borderId="2" xfId="0" applyFont="1" applyBorder="1"/>
    <xf numFmtId="49" fontId="2" fillId="0" borderId="17" xfId="0" applyNumberFormat="1" applyFont="1" applyBorder="1"/>
    <xf numFmtId="0" fontId="131" fillId="10" borderId="11" xfId="0" applyFont="1" applyFill="1" applyBorder="1" applyAlignment="1">
      <alignment horizontal="center"/>
    </xf>
    <xf numFmtId="0" fontId="84" fillId="4" borderId="17" xfId="0" applyFont="1" applyFill="1" applyBorder="1"/>
    <xf numFmtId="56" fontId="85" fillId="9" borderId="17" xfId="0" applyNumberFormat="1" applyFont="1" applyFill="1" applyBorder="1" applyAlignment="1">
      <alignment horizontal="right"/>
    </xf>
    <xf numFmtId="0" fontId="2" fillId="0" borderId="17" xfId="0" applyFont="1" applyBorder="1" applyAlignment="1">
      <alignment horizontal="center"/>
    </xf>
    <xf numFmtId="195" fontId="86" fillId="16" borderId="17" xfId="0" applyNumberFormat="1" applyFont="1" applyFill="1" applyBorder="1" applyAlignment="1">
      <alignment horizontal="right"/>
    </xf>
    <xf numFmtId="195" fontId="85" fillId="9" borderId="17" xfId="0" applyNumberFormat="1" applyFont="1" applyFill="1" applyBorder="1" applyAlignment="1">
      <alignment horizontal="right"/>
    </xf>
    <xf numFmtId="0" fontId="5" fillId="25" borderId="1" xfId="0" applyFont="1" applyFill="1" applyBorder="1" applyAlignment="1">
      <alignment vertical="center"/>
    </xf>
    <xf numFmtId="0" fontId="10" fillId="0" borderId="0" xfId="0" applyFont="1" applyAlignment="1">
      <alignment horizontal="left" vertical="center"/>
    </xf>
    <xf numFmtId="0" fontId="133" fillId="0" borderId="0" xfId="0" applyFont="1"/>
    <xf numFmtId="0" fontId="2" fillId="16" borderId="2" xfId="0" applyFont="1" applyFill="1" applyBorder="1"/>
    <xf numFmtId="0" fontId="134" fillId="16" borderId="0" xfId="0" applyFont="1" applyFill="1"/>
    <xf numFmtId="0" fontId="13" fillId="6" borderId="1" xfId="0" applyFont="1" applyFill="1" applyBorder="1" applyAlignment="1">
      <alignment horizontal="left"/>
    </xf>
    <xf numFmtId="0" fontId="0" fillId="0" borderId="5" xfId="0" applyBorder="1"/>
    <xf numFmtId="0" fontId="0" fillId="0" borderId="6" xfId="0" applyBorder="1"/>
    <xf numFmtId="0" fontId="15" fillId="0" borderId="1" xfId="0" applyFont="1" applyBorder="1" applyAlignment="1">
      <alignment horizontal="left"/>
    </xf>
    <xf numFmtId="0" fontId="12" fillId="0" borderId="1" xfId="0" applyFont="1" applyBorder="1" applyAlignment="1">
      <alignment horizontal="left"/>
    </xf>
    <xf numFmtId="0" fontId="13" fillId="0" borderId="1" xfId="0" applyFont="1" applyBorder="1" applyAlignment="1">
      <alignment wrapText="1"/>
    </xf>
    <xf numFmtId="0" fontId="12" fillId="0" borderId="1" xfId="0" applyFont="1" applyBorder="1"/>
    <xf numFmtId="0" fontId="15" fillId="6" borderId="1" xfId="0" applyFont="1" applyFill="1" applyBorder="1" applyAlignment="1">
      <alignment horizontal="left" vertical="center"/>
    </xf>
    <xf numFmtId="0" fontId="15" fillId="5" borderId="1" xfId="0" applyFont="1" applyFill="1" applyBorder="1" applyAlignment="1">
      <alignment vertical="center"/>
    </xf>
    <xf numFmtId="0" fontId="25" fillId="7" borderId="5" xfId="0" applyFont="1" applyFill="1" applyBorder="1"/>
    <xf numFmtId="0" fontId="12" fillId="0" borderId="1" xfId="0" applyFont="1" applyBorder="1" applyAlignment="1">
      <alignment horizontal="left" vertical="center"/>
    </xf>
    <xf numFmtId="0" fontId="0" fillId="0" borderId="10" xfId="0" applyBorder="1"/>
    <xf numFmtId="0" fontId="0" fillId="0" borderId="11" xfId="0" applyBorder="1"/>
    <xf numFmtId="0" fontId="37" fillId="0" borderId="1" xfId="0" applyFont="1" applyBorder="1"/>
    <xf numFmtId="0" fontId="22" fillId="0" borderId="1" xfId="0" applyFont="1" applyBorder="1"/>
    <xf numFmtId="0" fontId="23" fillId="3" borderId="1" xfId="0" applyFont="1" applyFill="1" applyBorder="1"/>
    <xf numFmtId="0" fontId="30" fillId="0" borderId="1" xfId="0" applyFont="1" applyBorder="1" applyAlignment="1">
      <alignment vertical="center"/>
    </xf>
    <xf numFmtId="0" fontId="13" fillId="0" borderId="1" xfId="0" applyFont="1" applyBorder="1"/>
    <xf numFmtId="0" fontId="25" fillId="7" borderId="4" xfId="0" applyFont="1" applyFill="1" applyBorder="1"/>
    <xf numFmtId="0" fontId="12" fillId="0" borderId="1" xfId="0" applyFont="1" applyBorder="1" applyAlignment="1">
      <alignment vertical="center"/>
    </xf>
    <xf numFmtId="0" fontId="33" fillId="0" borderId="4" xfId="0" applyFont="1" applyBorder="1" applyAlignment="1">
      <alignment vertical="center"/>
    </xf>
    <xf numFmtId="0" fontId="12" fillId="10" borderId="1" xfId="0" applyFont="1" applyFill="1" applyBorder="1" applyAlignment="1">
      <alignment vertical="center" wrapText="1"/>
    </xf>
    <xf numFmtId="0" fontId="12" fillId="0" borderId="1" xfId="0" applyFont="1" applyBorder="1" applyAlignment="1">
      <alignment vertical="center" wrapText="1"/>
    </xf>
    <xf numFmtId="0" fontId="32" fillId="0" borderId="1" xfId="0" applyFont="1" applyBorder="1" applyAlignment="1">
      <alignment vertical="center"/>
    </xf>
    <xf numFmtId="0" fontId="14" fillId="12" borderId="1" xfId="0" applyFont="1" applyFill="1" applyBorder="1"/>
    <xf numFmtId="0" fontId="29" fillId="0" borderId="1" xfId="0" applyFont="1" applyBorder="1" applyAlignment="1">
      <alignment vertical="center"/>
    </xf>
    <xf numFmtId="0" fontId="21" fillId="0" borderId="1" xfId="0" applyFont="1" applyBorder="1" applyAlignment="1">
      <alignment wrapText="1"/>
    </xf>
    <xf numFmtId="0" fontId="42" fillId="0" borderId="1" xfId="0" applyFont="1" applyBorder="1" applyAlignment="1">
      <alignment wrapText="1"/>
    </xf>
    <xf numFmtId="0" fontId="11" fillId="0" borderId="7" xfId="0" applyFont="1" applyBorder="1" applyAlignment="1">
      <alignment vertical="center" wrapText="1"/>
    </xf>
    <xf numFmtId="0" fontId="0" fillId="0" borderId="8" xfId="0" applyBorder="1"/>
    <xf numFmtId="0" fontId="4" fillId="0" borderId="1" xfId="0" applyFont="1" applyBorder="1"/>
    <xf numFmtId="0" fontId="11" fillId="0" borderId="1" xfId="0" applyFont="1" applyBorder="1" applyAlignment="1">
      <alignment vertical="center" wrapText="1"/>
    </xf>
    <xf numFmtId="0" fontId="5" fillId="0" borderId="0" xfId="0" applyFont="1" applyAlignment="1">
      <alignment vertical="center"/>
    </xf>
    <xf numFmtId="0" fontId="0" fillId="0" borderId="0" xfId="0"/>
    <xf numFmtId="0" fontId="21" fillId="6" borderId="6" xfId="0" applyFont="1" applyFill="1" applyBorder="1" applyAlignment="1">
      <alignment horizontal="center"/>
    </xf>
    <xf numFmtId="0" fontId="5" fillId="0" borderId="6" xfId="0" applyFont="1" applyBorder="1" applyAlignment="1">
      <alignment vertical="center" wrapText="1"/>
    </xf>
    <xf numFmtId="0" fontId="0" fillId="0" borderId="21" xfId="0" applyBorder="1"/>
    <xf numFmtId="0" fontId="0" fillId="0" borderId="22" xfId="0" applyBorder="1"/>
    <xf numFmtId="0" fontId="0" fillId="0" borderId="19" xfId="0" applyBorder="1"/>
    <xf numFmtId="0" fontId="0" fillId="0" borderId="17" xfId="0" applyBorder="1"/>
    <xf numFmtId="0" fontId="5" fillId="0" borderId="0" xfId="0" applyFont="1" applyAlignment="1">
      <alignment vertical="center" wrapText="1"/>
    </xf>
    <xf numFmtId="0" fontId="58" fillId="0" borderId="6" xfId="0" applyFont="1" applyBorder="1" applyAlignment="1">
      <alignment vertical="center"/>
    </xf>
    <xf numFmtId="0" fontId="5" fillId="6" borderId="9" xfId="0" applyFont="1" applyFill="1" applyBorder="1" applyAlignment="1">
      <alignment horizontal="center" vertical="center"/>
    </xf>
    <xf numFmtId="0" fontId="5" fillId="9" borderId="1" xfId="0" applyFont="1" applyFill="1" applyBorder="1" applyAlignment="1">
      <alignment vertical="center"/>
    </xf>
    <xf numFmtId="0" fontId="63" fillId="0" borderId="17" xfId="0" applyFont="1" applyBorder="1"/>
    <xf numFmtId="0" fontId="5" fillId="6" borderId="1" xfId="0" applyFont="1" applyFill="1" applyBorder="1" applyAlignment="1">
      <alignment horizontal="center" vertical="center"/>
    </xf>
    <xf numFmtId="0" fontId="11" fillId="0" borderId="3" xfId="0" applyFont="1" applyBorder="1" applyAlignment="1">
      <alignment vertical="center" wrapText="1"/>
    </xf>
    <xf numFmtId="0" fontId="5" fillId="16" borderId="5" xfId="0" applyFont="1" applyFill="1" applyBorder="1" applyAlignment="1">
      <alignment horizontal="center" vertical="center"/>
    </xf>
    <xf numFmtId="0" fontId="5" fillId="16" borderId="4" xfId="0" applyFont="1" applyFill="1" applyBorder="1" applyAlignment="1">
      <alignment horizontal="center" vertical="center"/>
    </xf>
    <xf numFmtId="0" fontId="5" fillId="0" borderId="11" xfId="0" applyFont="1" applyBorder="1" applyAlignment="1">
      <alignment vertical="center" wrapText="1"/>
    </xf>
    <xf numFmtId="0" fontId="0" fillId="0" borderId="3" xfId="0" applyBorder="1"/>
    <xf numFmtId="0" fontId="0" fillId="0" borderId="7" xfId="0" applyBorder="1"/>
    <xf numFmtId="0" fontId="63" fillId="0" borderId="8" xfId="0" applyFont="1" applyBorder="1"/>
    <xf numFmtId="0" fontId="11" fillId="0" borderId="8" xfId="0" applyFont="1" applyBorder="1"/>
    <xf numFmtId="0" fontId="23" fillId="6" borderId="11" xfId="0" applyFont="1" applyFill="1" applyBorder="1" applyAlignment="1">
      <alignment horizontal="center"/>
    </xf>
    <xf numFmtId="14" fontId="11" fillId="0" borderId="7" xfId="0" applyNumberFormat="1" applyFont="1" applyBorder="1" applyAlignment="1">
      <alignment vertical="center" wrapText="1"/>
    </xf>
    <xf numFmtId="0" fontId="63" fillId="0" borderId="55" xfId="0" applyFont="1" applyBorder="1"/>
    <xf numFmtId="0" fontId="0" fillId="0" borderId="24" xfId="0" applyBorder="1"/>
    <xf numFmtId="0" fontId="5" fillId="15" borderId="11" xfId="0" applyFont="1" applyFill="1" applyBorder="1"/>
    <xf numFmtId="0" fontId="5" fillId="16" borderId="1" xfId="0" applyFont="1" applyFill="1" applyBorder="1" applyAlignment="1">
      <alignment horizontal="center" vertical="center"/>
    </xf>
    <xf numFmtId="0" fontId="5" fillId="0" borderId="1" xfId="0" applyFont="1" applyBorder="1" applyAlignment="1">
      <alignment vertical="center" wrapText="1"/>
    </xf>
    <xf numFmtId="0" fontId="14" fillId="9" borderId="1" xfId="0" applyFont="1" applyFill="1" applyBorder="1" applyAlignment="1">
      <alignment vertical="center"/>
    </xf>
    <xf numFmtId="0" fontId="12" fillId="9" borderId="9" xfId="0" applyFont="1" applyFill="1" applyBorder="1" applyAlignment="1">
      <alignment vertical="center" wrapText="1"/>
    </xf>
    <xf numFmtId="0" fontId="2" fillId="13" borderId="1" xfId="0" applyFont="1" applyFill="1" applyBorder="1" applyAlignment="1">
      <alignment horizontal="center"/>
    </xf>
    <xf numFmtId="0" fontId="4" fillId="0" borderId="43" xfId="0" applyFont="1" applyBorder="1"/>
    <xf numFmtId="0" fontId="0" fillId="0" borderId="41" xfId="0" applyBorder="1"/>
    <xf numFmtId="0" fontId="0" fillId="0" borderId="42" xfId="0" applyBorder="1"/>
    <xf numFmtId="0" fontId="11" fillId="0" borderId="10" xfId="0" applyFont="1" applyBorder="1" applyAlignment="1">
      <alignment horizontal="left" vertical="center"/>
    </xf>
    <xf numFmtId="181" fontId="85" fillId="9" borderId="1" xfId="0" applyNumberFormat="1" applyFont="1" applyFill="1" applyBorder="1" applyAlignment="1">
      <alignment horizontal="right"/>
    </xf>
    <xf numFmtId="0" fontId="82" fillId="7" borderId="8" xfId="0" applyFont="1" applyFill="1" applyBorder="1"/>
    <xf numFmtId="0" fontId="2" fillId="0" borderId="8" xfId="0" applyFont="1" applyBorder="1"/>
    <xf numFmtId="0" fontId="2" fillId="0" borderId="0" xfId="0" applyFont="1"/>
    <xf numFmtId="0" fontId="79" fillId="0" borderId="1" xfId="0" applyFont="1" applyBorder="1"/>
    <xf numFmtId="0" fontId="4" fillId="16" borderId="0" xfId="0" applyFont="1" applyFill="1"/>
    <xf numFmtId="0" fontId="84" fillId="4" borderId="11" xfId="0" applyFont="1" applyFill="1" applyBorder="1"/>
    <xf numFmtId="0" fontId="83" fillId="2" borderId="17" xfId="0" applyFont="1" applyFill="1" applyBorder="1"/>
    <xf numFmtId="0" fontId="5" fillId="0" borderId="1" xfId="0" applyFont="1" applyBorder="1" applyAlignment="1">
      <alignment horizontal="center" vertical="center"/>
    </xf>
    <xf numFmtId="0" fontId="4" fillId="0" borderId="19" xfId="0" applyFont="1" applyBorder="1"/>
    <xf numFmtId="186" fontId="4" fillId="0" borderId="1" xfId="0" applyNumberFormat="1" applyFont="1" applyBorder="1"/>
    <xf numFmtId="0" fontId="2" fillId="0" borderId="11" xfId="0" applyFont="1" applyBorder="1"/>
    <xf numFmtId="0" fontId="4" fillId="0" borderId="1" xfId="0" applyFont="1" applyBorder="1" applyAlignment="1">
      <alignment horizontal="left" vertical="top"/>
    </xf>
    <xf numFmtId="0" fontId="22" fillId="16" borderId="0" xfId="0" applyFont="1" applyFill="1" applyAlignment="1">
      <alignment horizontal="left" vertical="center"/>
    </xf>
    <xf numFmtId="0" fontId="2" fillId="0" borderId="1" xfId="0" applyFont="1" applyBorder="1"/>
    <xf numFmtId="0" fontId="11" fillId="0" borderId="58" xfId="0" applyFont="1" applyBorder="1" applyAlignment="1">
      <alignment horizontal="left" vertical="center"/>
    </xf>
    <xf numFmtId="0" fontId="11" fillId="0" borderId="10" xfId="0" applyFont="1" applyBorder="1" applyAlignment="1">
      <alignment vertical="center"/>
    </xf>
    <xf numFmtId="0" fontId="2" fillId="0" borderId="1" xfId="0" applyFont="1" applyBorder="1" applyAlignment="1">
      <alignment wrapText="1"/>
    </xf>
    <xf numFmtId="181" fontId="2" fillId="0" borderId="17" xfId="0" applyNumberFormat="1" applyFont="1" applyBorder="1" applyAlignment="1">
      <alignment horizontal="center"/>
    </xf>
    <xf numFmtId="181" fontId="85" fillId="9" borderId="17" xfId="0" applyNumberFormat="1" applyFont="1" applyFill="1" applyBorder="1" applyAlignment="1">
      <alignment horizontal="right"/>
    </xf>
    <xf numFmtId="0" fontId="5" fillId="0" borderId="1" xfId="0" applyFont="1" applyBorder="1"/>
    <xf numFmtId="0" fontId="11" fillId="0" borderId="44" xfId="0" applyFont="1" applyBorder="1" applyAlignment="1">
      <alignment vertical="center" wrapText="1"/>
    </xf>
    <xf numFmtId="0" fontId="0" fillId="0" borderId="46" xfId="0" applyBorder="1"/>
    <xf numFmtId="0" fontId="0" fillId="0" borderId="45" xfId="0" applyBorder="1"/>
    <xf numFmtId="0" fontId="21" fillId="16" borderId="0" xfId="0" applyFont="1" applyFill="1" applyAlignment="1">
      <alignment horizontal="center" vertical="center"/>
    </xf>
    <xf numFmtId="0" fontId="2" fillId="0" borderId="11" xfId="0" applyFont="1" applyBorder="1" applyAlignment="1">
      <alignment horizontal="left"/>
    </xf>
    <xf numFmtId="0" fontId="11" fillId="0" borderId="56" xfId="0" applyFont="1" applyBorder="1" applyAlignment="1">
      <alignment vertical="center"/>
    </xf>
    <xf numFmtId="0" fontId="0" fillId="0" borderId="33" xfId="0" applyBorder="1"/>
    <xf numFmtId="181" fontId="86" fillId="16" borderId="17" xfId="0" applyNumberFormat="1" applyFont="1" applyFill="1" applyBorder="1" applyAlignment="1">
      <alignment horizontal="right"/>
    </xf>
    <xf numFmtId="0" fontId="4" fillId="0" borderId="44" xfId="0" applyFont="1" applyBorder="1"/>
    <xf numFmtId="0" fontId="4" fillId="0" borderId="1" xfId="0" applyFont="1" applyBorder="1" applyAlignment="1">
      <alignment horizontal="left"/>
    </xf>
    <xf numFmtId="0" fontId="4" fillId="16" borderId="1" xfId="0" applyFont="1" applyFill="1" applyBorder="1" applyAlignment="1">
      <alignment vertical="center"/>
    </xf>
    <xf numFmtId="0" fontId="11" fillId="0" borderId="0" xfId="0" applyFont="1" applyAlignment="1">
      <alignment vertical="center"/>
    </xf>
    <xf numFmtId="181" fontId="86" fillId="16" borderId="1" xfId="0" applyNumberFormat="1" applyFont="1" applyFill="1" applyBorder="1" applyAlignment="1">
      <alignment horizontal="right"/>
    </xf>
    <xf numFmtId="0" fontId="75" fillId="0" borderId="0" xfId="0" applyFont="1" applyAlignment="1">
      <alignment vertical="center"/>
    </xf>
    <xf numFmtId="0" fontId="2" fillId="0" borderId="17" xfId="0" applyFont="1" applyBorder="1"/>
    <xf numFmtId="0" fontId="11" fillId="0" borderId="57" xfId="0" applyFont="1" applyBorder="1" applyAlignment="1">
      <alignment vertical="center"/>
    </xf>
    <xf numFmtId="0" fontId="4" fillId="0" borderId="1" xfId="0" applyFont="1" applyBorder="1" applyAlignment="1">
      <alignment horizontal="center"/>
    </xf>
    <xf numFmtId="0" fontId="4" fillId="0" borderId="0" xfId="0" applyFont="1" applyAlignment="1">
      <alignment horizontal="center"/>
    </xf>
    <xf numFmtId="179" fontId="4" fillId="0" borderId="0" xfId="0" applyNumberFormat="1" applyFont="1" applyAlignment="1">
      <alignment horizontal="left"/>
    </xf>
    <xf numFmtId="0" fontId="2" fillId="7" borderId="17" xfId="0" applyFont="1" applyFill="1" applyBorder="1"/>
    <xf numFmtId="181" fontId="86" fillId="16" borderId="11" xfId="0" applyNumberFormat="1" applyFont="1" applyFill="1" applyBorder="1" applyAlignment="1">
      <alignment horizontal="right"/>
    </xf>
    <xf numFmtId="0" fontId="11" fillId="0" borderId="59" xfId="0" applyFont="1" applyBorder="1" applyAlignment="1">
      <alignment horizontal="left" vertical="center"/>
    </xf>
    <xf numFmtId="0" fontId="0" fillId="0" borderId="31" xfId="0" applyBorder="1"/>
    <xf numFmtId="0" fontId="82" fillId="7" borderId="1" xfId="0" applyFont="1" applyFill="1" applyBorder="1"/>
    <xf numFmtId="0" fontId="84" fillId="4" borderId="1" xfId="0" applyFont="1" applyFill="1" applyBorder="1"/>
    <xf numFmtId="0" fontId="4" fillId="24" borderId="43" xfId="0" applyFont="1" applyFill="1" applyBorder="1" applyAlignment="1">
      <alignment horizontal="center"/>
    </xf>
    <xf numFmtId="0" fontId="2" fillId="0" borderId="44" xfId="0" applyFont="1" applyBorder="1"/>
    <xf numFmtId="0" fontId="2" fillId="0" borderId="43" xfId="0" applyFont="1" applyBorder="1"/>
    <xf numFmtId="0" fontId="4" fillId="9" borderId="1" xfId="0" applyFont="1" applyFill="1" applyBorder="1" applyAlignment="1">
      <alignment horizontal="center" vertical="center"/>
    </xf>
    <xf numFmtId="0" fontId="4" fillId="0" borderId="4" xfId="0" applyFont="1" applyBorder="1"/>
    <xf numFmtId="0" fontId="4" fillId="0" borderId="0" xfId="0" applyFont="1"/>
    <xf numFmtId="0" fontId="71" fillId="0" borderId="0" xfId="0" applyFont="1" applyAlignment="1">
      <alignment horizontal="right" vertical="center"/>
    </xf>
    <xf numFmtId="0" fontId="4" fillId="0" borderId="8" xfId="0" applyFont="1" applyBorder="1" applyAlignment="1">
      <alignment horizontal="center"/>
    </xf>
    <xf numFmtId="0" fontId="84" fillId="4" borderId="6" xfId="0" applyFont="1" applyFill="1" applyBorder="1"/>
    <xf numFmtId="0" fontId="2" fillId="2" borderId="1" xfId="0" applyFont="1" applyFill="1" applyBorder="1"/>
    <xf numFmtId="0" fontId="11" fillId="0" borderId="0" xfId="0" applyFont="1" applyAlignment="1">
      <alignment horizontal="left" vertical="center"/>
    </xf>
    <xf numFmtId="0" fontId="11" fillId="0" borderId="64" xfId="0" applyFont="1" applyBorder="1" applyAlignment="1">
      <alignment vertical="center"/>
    </xf>
    <xf numFmtId="0" fontId="0" fillId="0" borderId="37" xfId="0" applyBorder="1"/>
    <xf numFmtId="0" fontId="83" fillId="2" borderId="1" xfId="0" applyFont="1" applyFill="1" applyBorder="1"/>
    <xf numFmtId="0" fontId="4" fillId="0" borderId="1" xfId="0" applyFont="1" applyBorder="1" applyAlignment="1">
      <alignment horizontal="right"/>
    </xf>
    <xf numFmtId="0" fontId="84" fillId="4" borderId="11" xfId="0" applyFont="1" applyFill="1" applyBorder="1" applyAlignment="1">
      <alignment horizontal="left" vertical="center"/>
    </xf>
    <xf numFmtId="0" fontId="92" fillId="0" borderId="0" xfId="0" applyFont="1"/>
    <xf numFmtId="0" fontId="4" fillId="13" borderId="1" xfId="0" applyFont="1" applyFill="1" applyBorder="1" applyAlignment="1">
      <alignment horizontal="center"/>
    </xf>
    <xf numFmtId="0" fontId="11" fillId="0" borderId="56" xfId="0" applyFont="1" applyBorder="1" applyAlignment="1">
      <alignment horizontal="left" vertical="center"/>
    </xf>
    <xf numFmtId="0" fontId="84" fillId="0" borderId="6" xfId="0" applyFont="1" applyBorder="1"/>
    <xf numFmtId="0" fontId="4" fillId="16" borderId="44" xfId="0" applyFont="1" applyFill="1" applyBorder="1"/>
    <xf numFmtId="0" fontId="4" fillId="0" borderId="6" xfId="0" applyFont="1" applyBorder="1"/>
    <xf numFmtId="0" fontId="11" fillId="0" borderId="62" xfId="0" applyFont="1" applyBorder="1" applyAlignment="1">
      <alignment horizontal="left" vertical="center"/>
    </xf>
    <xf numFmtId="0" fontId="0" fillId="0" borderId="35" xfId="0" applyBorder="1"/>
    <xf numFmtId="0" fontId="0" fillId="0" borderId="36" xfId="0" applyBorder="1"/>
    <xf numFmtId="0" fontId="5" fillId="16" borderId="0" xfId="0" applyFont="1" applyFill="1" applyAlignment="1">
      <alignment horizontal="center" vertical="center"/>
    </xf>
    <xf numFmtId="0" fontId="4" fillId="13" borderId="44" xfId="0" applyFont="1" applyFill="1" applyBorder="1"/>
    <xf numFmtId="0" fontId="63" fillId="0" borderId="44" xfId="0" applyFont="1" applyBorder="1"/>
    <xf numFmtId="0" fontId="11" fillId="7" borderId="0" xfId="0" applyFont="1" applyFill="1" applyAlignment="1">
      <alignment vertical="center"/>
    </xf>
    <xf numFmtId="0" fontId="84" fillId="4" borderId="1" xfId="0" applyFont="1" applyFill="1" applyBorder="1" applyAlignment="1">
      <alignment horizontal="left" vertical="center"/>
    </xf>
    <xf numFmtId="0" fontId="11" fillId="0" borderId="63" xfId="0" applyFont="1" applyBorder="1" applyAlignment="1">
      <alignment vertical="center"/>
    </xf>
    <xf numFmtId="0" fontId="84" fillId="0" borderId="0" xfId="0" applyFont="1" applyAlignment="1">
      <alignment horizontal="left"/>
    </xf>
    <xf numFmtId="0" fontId="99" fillId="0" borderId="1" xfId="0" applyFont="1" applyBorder="1"/>
    <xf numFmtId="0" fontId="11" fillId="0" borderId="44" xfId="0" applyFont="1" applyBorder="1"/>
    <xf numFmtId="0" fontId="4" fillId="0" borderId="1" xfId="0" applyFont="1" applyBorder="1" applyAlignment="1">
      <alignment vertical="top" wrapText="1"/>
    </xf>
    <xf numFmtId="0" fontId="44" fillId="25" borderId="60" xfId="0" applyFont="1" applyFill="1" applyBorder="1" applyAlignment="1">
      <alignment vertical="center"/>
    </xf>
    <xf numFmtId="0" fontId="0" fillId="0" borderId="30" xfId="0" applyBorder="1"/>
    <xf numFmtId="0" fontId="11" fillId="0" borderId="61" xfId="0" applyFont="1" applyBorder="1" applyAlignment="1">
      <alignment horizontal="left" vertical="center"/>
    </xf>
    <xf numFmtId="0" fontId="11" fillId="0" borderId="57" xfId="0" applyFont="1" applyBorder="1" applyAlignment="1">
      <alignment horizontal="left" vertical="center" wrapText="1"/>
    </xf>
    <xf numFmtId="0" fontId="74" fillId="0" borderId="0" xfId="0" applyFont="1" applyAlignment="1">
      <alignment horizontal="center" vertical="center"/>
    </xf>
    <xf numFmtId="0" fontId="2" fillId="0" borderId="4" xfId="0" applyFont="1" applyBorder="1"/>
    <xf numFmtId="0" fontId="85" fillId="0" borderId="1" xfId="0" applyFont="1" applyBorder="1" applyAlignment="1">
      <alignment horizontal="center"/>
    </xf>
    <xf numFmtId="0" fontId="79" fillId="0" borderId="43" xfId="0" applyFont="1" applyBorder="1"/>
    <xf numFmtId="181" fontId="85" fillId="0" borderId="4" xfId="0" applyNumberFormat="1" applyFont="1" applyBorder="1" applyAlignment="1">
      <alignment horizontal="right"/>
    </xf>
    <xf numFmtId="0" fontId="84" fillId="0" borderId="1" xfId="0" applyFont="1" applyBorder="1"/>
    <xf numFmtId="0" fontId="11" fillId="0" borderId="9" xfId="0" applyFont="1" applyBorder="1" applyAlignment="1">
      <alignment horizontal="left" vertical="center"/>
    </xf>
    <xf numFmtId="0" fontId="2" fillId="3" borderId="43" xfId="0" applyFont="1" applyFill="1" applyBorder="1"/>
    <xf numFmtId="0" fontId="2" fillId="3" borderId="44" xfId="0" applyFont="1" applyFill="1" applyBorder="1"/>
    <xf numFmtId="0" fontId="84" fillId="4" borderId="1" xfId="0" applyFont="1" applyFill="1" applyBorder="1" applyAlignment="1">
      <alignment horizontal="left"/>
    </xf>
    <xf numFmtId="0" fontId="21" fillId="0" borderId="1" xfId="0" applyFont="1" applyBorder="1" applyAlignment="1">
      <alignment horizontal="center"/>
    </xf>
    <xf numFmtId="0" fontId="72" fillId="0" borderId="0" xfId="0" applyFont="1" applyAlignment="1">
      <alignment horizontal="center" vertical="center"/>
    </xf>
    <xf numFmtId="0" fontId="84" fillId="3" borderId="1" xfId="0" applyFont="1" applyFill="1" applyBorder="1"/>
    <xf numFmtId="0" fontId="76" fillId="0" borderId="56" xfId="0" applyFont="1" applyBorder="1" applyAlignment="1">
      <alignment vertical="center"/>
    </xf>
    <xf numFmtId="0" fontId="80" fillId="0" borderId="1" xfId="0" applyFont="1" applyBorder="1"/>
    <xf numFmtId="181" fontId="85" fillId="9" borderId="1" xfId="0" applyNumberFormat="1" applyFont="1" applyFill="1" applyBorder="1" applyAlignment="1">
      <alignment horizontal="center"/>
    </xf>
    <xf numFmtId="0" fontId="78" fillId="0" borderId="1" xfId="0" applyFont="1" applyBorder="1"/>
    <xf numFmtId="0" fontId="73" fillId="0" borderId="0" xfId="0" applyFont="1" applyAlignment="1">
      <alignment horizontal="right" vertical="center"/>
    </xf>
    <xf numFmtId="0" fontId="21" fillId="3" borderId="1" xfId="0" applyFont="1" applyFill="1" applyBorder="1" applyAlignment="1">
      <alignment horizontal="center"/>
    </xf>
    <xf numFmtId="0" fontId="21" fillId="0" borderId="17" xfId="0" applyFont="1" applyBorder="1"/>
    <xf numFmtId="0" fontId="5" fillId="6" borderId="11" xfId="0" applyFont="1" applyFill="1" applyBorder="1" applyAlignment="1">
      <alignment horizontal="center" vertical="center"/>
    </xf>
    <xf numFmtId="0" fontId="5" fillId="2" borderId="7" xfId="0" applyFont="1" applyFill="1" applyBorder="1" applyAlignment="1">
      <alignment vertical="center" wrapText="1"/>
    </xf>
    <xf numFmtId="0" fontId="5" fillId="12" borderId="9" xfId="0" applyFont="1" applyFill="1" applyBorder="1" applyAlignment="1">
      <alignment vertical="center"/>
    </xf>
    <xf numFmtId="0" fontId="21" fillId="0" borderId="1" xfId="0" applyFont="1" applyBorder="1" applyAlignment="1">
      <alignment vertical="center"/>
    </xf>
    <xf numFmtId="0" fontId="21" fillId="0" borderId="1" xfId="0" applyFont="1" applyBorder="1" applyAlignment="1">
      <alignment vertical="center" wrapText="1"/>
    </xf>
    <xf numFmtId="0" fontId="5" fillId="2" borderId="1" xfId="0" applyFont="1" applyFill="1" applyBorder="1" applyAlignment="1">
      <alignment vertical="center"/>
    </xf>
    <xf numFmtId="0" fontId="5" fillId="12" borderId="1" xfId="0" applyFont="1" applyFill="1" applyBorder="1" applyAlignment="1">
      <alignment vertical="center"/>
    </xf>
    <xf numFmtId="0" fontId="70" fillId="0" borderId="0" xfId="0" applyFont="1" applyAlignment="1">
      <alignment vertical="center" textRotation="255"/>
    </xf>
    <xf numFmtId="0" fontId="5" fillId="2" borderId="1" xfId="0" applyFont="1" applyFill="1" applyBorder="1" applyAlignment="1">
      <alignment vertical="center" wrapText="1"/>
    </xf>
    <xf numFmtId="0" fontId="21" fillId="0" borderId="11" xfId="0" applyFont="1" applyBorder="1" applyAlignment="1">
      <alignment wrapText="1"/>
    </xf>
    <xf numFmtId="0" fontId="5" fillId="3" borderId="4" xfId="0" applyFont="1" applyFill="1" applyBorder="1" applyAlignment="1">
      <alignment horizontal="center" vertical="center"/>
    </xf>
    <xf numFmtId="0" fontId="5" fillId="3" borderId="1" xfId="0" applyFont="1" applyFill="1" applyBorder="1" applyAlignment="1">
      <alignment horizontal="center" vertical="center"/>
    </xf>
    <xf numFmtId="0" fontId="21" fillId="0" borderId="1" xfId="0" applyFont="1" applyBorder="1"/>
    <xf numFmtId="0" fontId="5" fillId="0" borderId="1" xfId="0" applyFont="1" applyBorder="1" applyAlignment="1">
      <alignment vertical="center"/>
    </xf>
    <xf numFmtId="0" fontId="5" fillId="12" borderId="4" xfId="0" applyFont="1" applyFill="1" applyBorder="1" applyAlignment="1">
      <alignment vertical="center" wrapText="1"/>
    </xf>
    <xf numFmtId="0" fontId="5" fillId="0" borderId="17" xfId="0" applyFont="1" applyBorder="1" applyAlignment="1">
      <alignment vertical="center"/>
    </xf>
    <xf numFmtId="0" fontId="5" fillId="0" borderId="7" xfId="0" applyFont="1" applyBorder="1" applyAlignment="1">
      <alignment vertical="center" wrapText="1"/>
    </xf>
    <xf numFmtId="0" fontId="5" fillId="2" borderId="4" xfId="0" applyFont="1" applyFill="1" applyBorder="1" applyAlignment="1">
      <alignment vertical="center" wrapText="1"/>
    </xf>
    <xf numFmtId="0" fontId="21" fillId="0" borderId="17" xfId="0" applyFont="1" applyBorder="1" applyAlignment="1">
      <alignment vertical="center" wrapText="1"/>
    </xf>
    <xf numFmtId="0" fontId="4" fillId="2" borderId="1" xfId="0" applyFont="1" applyFill="1" applyBorder="1"/>
    <xf numFmtId="0" fontId="21" fillId="3" borderId="17" xfId="0" applyFont="1" applyFill="1" applyBorder="1"/>
    <xf numFmtId="0" fontId="4" fillId="12" borderId="1" xfId="0" applyFont="1" applyFill="1" applyBorder="1"/>
    <xf numFmtId="0" fontId="5" fillId="12" borderId="7" xfId="0" applyFont="1" applyFill="1" applyBorder="1" applyAlignment="1">
      <alignment vertical="center" wrapText="1"/>
    </xf>
    <xf numFmtId="0" fontId="21" fillId="6" borderId="1" xfId="0" applyFont="1" applyFill="1" applyBorder="1" applyAlignment="1">
      <alignment horizontal="center"/>
    </xf>
    <xf numFmtId="0" fontId="21" fillId="12" borderId="0" xfId="0" applyFont="1" applyFill="1" applyAlignment="1">
      <alignment vertical="center"/>
    </xf>
    <xf numFmtId="0" fontId="21" fillId="6" borderId="1" xfId="0" applyFont="1" applyFill="1" applyBorder="1" applyAlignment="1">
      <alignment horizontal="center" vertical="center"/>
    </xf>
    <xf numFmtId="0" fontId="5" fillId="0" borderId="4" xfId="0" applyFont="1" applyBorder="1" applyAlignment="1">
      <alignment vertical="center" wrapText="1"/>
    </xf>
    <xf numFmtId="0" fontId="106" fillId="2" borderId="4" xfId="0" applyFont="1" applyFill="1" applyBorder="1" applyAlignment="1">
      <alignment vertical="center" wrapText="1"/>
    </xf>
    <xf numFmtId="0" fontId="5" fillId="12" borderId="1" xfId="0" applyFont="1" applyFill="1" applyBorder="1" applyAlignment="1">
      <alignment vertical="center" wrapText="1"/>
    </xf>
    <xf numFmtId="0" fontId="5" fillId="2" borderId="1" xfId="0" applyFont="1" applyFill="1" applyBorder="1"/>
    <xf numFmtId="0" fontId="5" fillId="0" borderId="11" xfId="0" applyFont="1" applyBorder="1" applyAlignment="1">
      <alignment vertical="center"/>
    </xf>
    <xf numFmtId="0" fontId="5" fillId="32" borderId="7" xfId="0" applyFont="1" applyFill="1" applyBorder="1" applyAlignment="1">
      <alignment vertical="center" wrapText="1"/>
    </xf>
    <xf numFmtId="0" fontId="5" fillId="2" borderId="9" xfId="0" applyFont="1" applyFill="1" applyBorder="1" applyAlignment="1">
      <alignment vertical="center"/>
    </xf>
    <xf numFmtId="0" fontId="5" fillId="0" borderId="9" xfId="0" applyFont="1" applyBorder="1" applyAlignment="1">
      <alignment vertical="center" wrapText="1"/>
    </xf>
    <xf numFmtId="0" fontId="21" fillId="0" borderId="0" xfId="0" applyFont="1" applyAlignment="1">
      <alignment vertical="center"/>
    </xf>
    <xf numFmtId="0" fontId="5" fillId="12" borderId="1" xfId="0" applyFont="1" applyFill="1" applyBorder="1"/>
    <xf numFmtId="0" fontId="5" fillId="32" borderId="11" xfId="0" applyFont="1" applyFill="1" applyBorder="1" applyAlignment="1">
      <alignment vertical="center"/>
    </xf>
    <xf numFmtId="0" fontId="5" fillId="6" borderId="8" xfId="0" applyFont="1" applyFill="1" applyBorder="1" applyAlignment="1">
      <alignment horizontal="center" vertical="center"/>
    </xf>
    <xf numFmtId="0" fontId="21" fillId="0" borderId="23" xfId="0" applyFont="1" applyBorder="1"/>
    <xf numFmtId="0" fontId="106" fillId="2" borderId="7" xfId="0" applyFont="1" applyFill="1" applyBorder="1" applyAlignment="1">
      <alignment vertical="center" wrapText="1"/>
    </xf>
    <xf numFmtId="0" fontId="5" fillId="12" borderId="9" xfId="0" applyFont="1" applyFill="1" applyBorder="1" applyAlignment="1">
      <alignment vertical="center" wrapText="1"/>
    </xf>
    <xf numFmtId="0" fontId="107" fillId="2" borderId="1" xfId="0" applyFont="1" applyFill="1" applyBorder="1" applyAlignment="1">
      <alignment vertical="center"/>
    </xf>
    <xf numFmtId="0" fontId="2" fillId="3" borderId="1" xfId="0" applyFont="1" applyFill="1" applyBorder="1"/>
    <xf numFmtId="0" fontId="5" fillId="0" borderId="5" xfId="0" applyFont="1" applyBorder="1" applyAlignment="1">
      <alignment vertical="center"/>
    </xf>
    <xf numFmtId="0" fontId="5" fillId="32" borderId="1" xfId="0" applyFont="1" applyFill="1" applyBorder="1" applyAlignment="1">
      <alignment vertical="center"/>
    </xf>
    <xf numFmtId="0" fontId="2" fillId="3" borderId="6" xfId="0" applyFont="1" applyFill="1" applyBorder="1"/>
    <xf numFmtId="0" fontId="21" fillId="6" borderId="4" xfId="0" applyFont="1" applyFill="1" applyBorder="1" applyAlignment="1">
      <alignment horizontal="center"/>
    </xf>
    <xf numFmtId="0" fontId="106" fillId="2" borderId="1" xfId="0" applyFont="1" applyFill="1" applyBorder="1" applyAlignment="1">
      <alignment vertical="center"/>
    </xf>
    <xf numFmtId="0" fontId="21" fillId="0" borderId="11" xfId="0" applyFont="1" applyBorder="1"/>
    <xf numFmtId="0" fontId="5" fillId="32" borderId="1" xfId="0" applyFont="1" applyFill="1" applyBorder="1" applyAlignment="1">
      <alignment vertical="center" wrapText="1"/>
    </xf>
    <xf numFmtId="0" fontId="21" fillId="0" borderId="11" xfId="0" applyFont="1" applyBorder="1" applyAlignment="1">
      <alignment vertical="center"/>
    </xf>
    <xf numFmtId="0" fontId="4" fillId="0" borderId="44" xfId="0" applyFont="1" applyBorder="1" applyAlignment="1">
      <alignment vertical="top"/>
    </xf>
    <xf numFmtId="0" fontId="0" fillId="0" borderId="50" xfId="0" applyBorder="1"/>
    <xf numFmtId="0" fontId="0" fillId="0" borderId="51" xfId="0" applyBorder="1"/>
    <xf numFmtId="0" fontId="131" fillId="0" borderId="17" xfId="0" applyFont="1" applyBorder="1"/>
    <xf numFmtId="0" fontId="84" fillId="4" borderId="17" xfId="0" applyFont="1" applyFill="1" applyBorder="1"/>
    <xf numFmtId="0" fontId="131" fillId="10" borderId="17" xfId="0" applyFont="1" applyFill="1" applyBorder="1"/>
    <xf numFmtId="0" fontId="84" fillId="4" borderId="17" xfId="0" applyFont="1" applyFill="1" applyBorder="1" applyAlignment="1">
      <alignment vertical="top"/>
    </xf>
    <xf numFmtId="0" fontId="21" fillId="0" borderId="1" xfId="0" applyFont="1" applyBorder="1" applyAlignment="1">
      <alignment textRotation="135"/>
    </xf>
    <xf numFmtId="0" fontId="13" fillId="34" borderId="1" xfId="0" applyFont="1" applyFill="1" applyBorder="1"/>
    <xf numFmtId="0" fontId="4" fillId="0" borderId="4" xfId="0" applyFont="1" applyBorder="1" applyAlignment="1">
      <alignment horizontal="center" vertical="center"/>
    </xf>
    <xf numFmtId="0" fontId="120" fillId="2" borderId="17" xfId="0" applyFont="1" applyFill="1" applyBorder="1"/>
    <xf numFmtId="0" fontId="5" fillId="0" borderId="10" xfId="0" applyFont="1" applyBorder="1" applyAlignment="1">
      <alignment vertical="center"/>
    </xf>
    <xf numFmtId="0" fontId="41" fillId="6" borderId="6" xfId="0" applyFont="1" applyFill="1" applyBorder="1" applyAlignment="1">
      <alignment horizontal="center"/>
    </xf>
    <xf numFmtId="0" fontId="21" fillId="28" borderId="17" xfId="0" applyFont="1" applyFill="1" applyBorder="1"/>
    <xf numFmtId="0" fontId="41" fillId="6" borderId="20" xfId="0" applyFont="1" applyFill="1" applyBorder="1" applyAlignment="1">
      <alignment horizontal="center" vertical="center"/>
    </xf>
    <xf numFmtId="0" fontId="21" fillId="0" borderId="17" xfId="0" applyFont="1" applyBorder="1" applyAlignment="1">
      <alignment horizontal="right"/>
    </xf>
    <xf numFmtId="0" fontId="123" fillId="0" borderId="1" xfId="0" applyFont="1" applyBorder="1" applyAlignment="1">
      <alignment wrapText="1"/>
    </xf>
    <xf numFmtId="0" fontId="5" fillId="10" borderId="1" xfId="0" applyFont="1" applyFill="1" applyBorder="1"/>
    <xf numFmtId="0" fontId="2" fillId="0" borderId="17" xfId="0" applyFont="1" applyBorder="1" applyAlignment="1">
      <alignment wrapText="1"/>
    </xf>
    <xf numFmtId="0" fontId="22" fillId="10" borderId="0" xfId="0" applyFont="1" applyFill="1" applyAlignment="1">
      <alignment vertical="center" wrapText="1"/>
    </xf>
    <xf numFmtId="0" fontId="45" fillId="0" borderId="1"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14" fillId="0" borderId="11" xfId="0" applyFont="1" applyBorder="1" applyAlignment="1">
      <alignment vertical="center" textRotation="255"/>
    </xf>
    <xf numFmtId="0" fontId="41" fillId="6" borderId="1" xfId="0" applyFont="1" applyFill="1" applyBorder="1" applyAlignment="1">
      <alignment horizontal="center"/>
    </xf>
    <xf numFmtId="0" fontId="41" fillId="6" borderId="6" xfId="0" applyFont="1" applyFill="1" applyBorder="1" applyAlignment="1">
      <alignment horizontal="center" vertical="center"/>
    </xf>
    <xf numFmtId="0" fontId="5" fillId="0" borderId="11" xfId="0" applyFont="1" applyBorder="1" applyAlignment="1">
      <alignment horizontal="left" vertical="center"/>
    </xf>
    <xf numFmtId="0" fontId="5" fillId="33" borderId="1" xfId="0" applyFont="1" applyFill="1" applyBorder="1" applyAlignment="1">
      <alignment vertical="center"/>
    </xf>
    <xf numFmtId="0" fontId="130" fillId="30" borderId="6" xfId="0" applyFont="1" applyFill="1" applyBorder="1" applyAlignment="1">
      <alignment horizontal="center"/>
    </xf>
    <xf numFmtId="0" fontId="4" fillId="0" borderId="17" xfId="0" applyFont="1" applyBorder="1"/>
    <xf numFmtId="0" fontId="2" fillId="4" borderId="17" xfId="0" applyFont="1" applyFill="1" applyBorder="1"/>
    <xf numFmtId="0" fontId="84" fillId="4" borderId="1" xfId="0" applyFont="1" applyFill="1" applyBorder="1" applyAlignment="1">
      <alignment vertical="top"/>
    </xf>
    <xf numFmtId="0" fontId="5" fillId="0" borderId="11" xfId="0" applyFont="1" applyBorder="1"/>
    <xf numFmtId="0" fontId="130" fillId="30" borderId="1" xfId="0" applyFont="1" applyFill="1" applyBorder="1"/>
    <xf numFmtId="0" fontId="2" fillId="0" borderId="19" xfId="0" applyFont="1" applyBorder="1" applyAlignment="1">
      <alignment wrapText="1"/>
    </xf>
    <xf numFmtId="0" fontId="127" fillId="0" borderId="11" xfId="0" applyFont="1" applyBorder="1" applyAlignment="1">
      <alignment vertical="center" textRotation="255"/>
    </xf>
    <xf numFmtId="0" fontId="130" fillId="30" borderId="6" xfId="0" applyFont="1" applyFill="1" applyBorder="1"/>
    <xf numFmtId="0" fontId="124" fillId="2" borderId="1" xfId="0" applyFont="1" applyFill="1" applyBorder="1" applyAlignment="1">
      <alignment horizontal="left" wrapText="1"/>
    </xf>
    <xf numFmtId="0" fontId="21" fillId="16" borderId="17" xfId="0" applyFont="1" applyFill="1" applyBorder="1" applyAlignment="1">
      <alignment vertical="top"/>
    </xf>
    <xf numFmtId="0" fontId="22" fillId="0" borderId="1" xfId="0" applyFont="1" applyBorder="1" applyAlignment="1">
      <alignment horizontal="left" vertical="center"/>
    </xf>
    <xf numFmtId="0" fontId="4" fillId="0" borderId="8" xfId="0" applyFont="1" applyBorder="1"/>
    <xf numFmtId="0" fontId="22" fillId="0" borderId="1" xfId="0" applyFont="1" applyBorder="1" applyAlignment="1">
      <alignment horizontal="center" vertical="center"/>
    </xf>
    <xf numFmtId="0" fontId="112" fillId="0" borderId="10" xfId="0" applyFont="1" applyBorder="1" applyAlignment="1">
      <alignment horizontal="left" vertical="center"/>
    </xf>
    <xf numFmtId="0" fontId="5" fillId="0" borderId="3" xfId="0" applyFont="1" applyBorder="1" applyAlignment="1">
      <alignment vertical="center"/>
    </xf>
    <xf numFmtId="0" fontId="84" fillId="4" borderId="17" xfId="0" applyFont="1" applyFill="1" applyBorder="1" applyAlignment="1">
      <alignment horizontal="left" vertical="center"/>
    </xf>
    <xf numFmtId="0" fontId="113" fillId="0" borderId="10" xfId="0" applyFont="1" applyBorder="1" applyAlignment="1">
      <alignment vertical="center"/>
    </xf>
    <xf numFmtId="181" fontId="85" fillId="0" borderId="17" xfId="0" applyNumberFormat="1" applyFont="1" applyBorder="1" applyAlignment="1">
      <alignment horizontal="right"/>
    </xf>
    <xf numFmtId="0" fontId="85" fillId="0" borderId="17" xfId="0" applyFont="1" applyBorder="1" applyAlignment="1">
      <alignment horizontal="right"/>
    </xf>
    <xf numFmtId="180" fontId="21" fillId="0" borderId="23" xfId="0" applyNumberFormat="1" applyFont="1" applyBorder="1" applyAlignment="1">
      <alignment horizontal="center"/>
    </xf>
  </cellXfs>
  <cellStyles count="1">
    <cellStyle name="標準" xfId="0" builtinId="0"/>
  </cellStyles>
  <dxfs count="125">
    <dxf>
      <fill>
        <patternFill patternType="solid">
          <fgColor rgb="FFF4C7C3"/>
          <bgColor rgb="FFF4C7C3"/>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FF0000"/>
          <bgColor rgb="FFFF0000"/>
        </patternFill>
      </fill>
    </dxf>
    <dxf>
      <fill>
        <patternFill patternType="solid">
          <fgColor rgb="FFFFFF00"/>
          <bgColor rgb="FFFFFF00"/>
        </patternFill>
      </fill>
    </dxf>
    <dxf>
      <fill>
        <patternFill patternType="solid">
          <fgColor rgb="FFF4C7C3"/>
          <bgColor rgb="FFF4C7C3"/>
        </patternFill>
      </fill>
    </dxf>
    <dxf>
      <fill>
        <patternFill patternType="solid">
          <fgColor rgb="FFF4C7C3"/>
          <bgColor rgb="FFF4C7C3"/>
        </patternFill>
      </fill>
    </dxf>
    <dxf>
      <fill>
        <patternFill patternType="solid">
          <fgColor rgb="FFC9DAF8"/>
          <bgColor rgb="FFC9DAF8"/>
        </patternFill>
      </fill>
    </dxf>
    <dxf>
      <fill>
        <patternFill patternType="solid">
          <fgColor rgb="FF999999"/>
          <bgColor rgb="FF999999"/>
        </patternFill>
      </fill>
    </dxf>
    <dxf>
      <font>
        <color rgb="FFC53929"/>
      </font>
    </dxf>
    <dxf>
      <fill>
        <patternFill patternType="solid">
          <fgColor rgb="FFF4C7C3"/>
          <bgColor rgb="FFF4C7C3"/>
        </patternFill>
      </fill>
    </dxf>
    <dxf>
      <fill>
        <patternFill patternType="solid">
          <fgColor rgb="FFB7E1CD"/>
          <bgColor rgb="FFB7E1CD"/>
        </patternFill>
      </fill>
    </dxf>
    <dxf>
      <fill>
        <patternFill patternType="solid">
          <fgColor rgb="FFF6B26B"/>
          <bgColor rgb="FFF6B26B"/>
        </patternFill>
      </fill>
    </dxf>
    <dxf>
      <font>
        <color rgb="FF000000"/>
      </font>
      <fill>
        <patternFill patternType="solid">
          <fgColor rgb="FFCCCCCC"/>
          <bgColor rgb="FFCCCCCC"/>
        </patternFill>
      </fill>
    </dxf>
    <dxf>
      <fill>
        <patternFill patternType="solid">
          <fgColor rgb="FFB6D7A8"/>
          <bgColor rgb="FFB6D7A8"/>
        </patternFill>
      </fill>
    </dxf>
    <dxf>
      <fill>
        <patternFill patternType="solid">
          <fgColor rgb="FFA4C2F4"/>
          <bgColor rgb="FFA4C2F4"/>
        </patternFill>
      </fill>
    </dxf>
    <dxf>
      <fill>
        <patternFill patternType="solid">
          <fgColor rgb="FFF9CB9C"/>
          <bgColor rgb="FFF9CB9C"/>
        </patternFill>
      </fill>
    </dxf>
    <dxf>
      <fill>
        <patternFill patternType="solid">
          <fgColor rgb="FFFFD966"/>
          <bgColor rgb="FFFFD966"/>
        </patternFill>
      </fill>
    </dxf>
    <dxf>
      <fill>
        <patternFill patternType="solid">
          <fgColor rgb="FFEA9999"/>
          <bgColor rgb="FFEA9999"/>
        </patternFill>
      </fill>
    </dxf>
    <dxf>
      <fill>
        <patternFill patternType="solid">
          <fgColor rgb="FFFFD966"/>
          <bgColor rgb="FFFFD966"/>
        </patternFill>
      </fill>
    </dxf>
    <dxf>
      <fill>
        <patternFill patternType="solid">
          <fgColor rgb="FF9FC5E8"/>
          <bgColor rgb="FF9FC5E8"/>
        </patternFill>
      </fill>
    </dxf>
    <dxf>
      <fill>
        <patternFill patternType="solid">
          <fgColor rgb="FFFFD966"/>
          <bgColor rgb="FFFFD966"/>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C9DAF8"/>
          <bgColor rgb="FFC9DAF8"/>
        </patternFill>
      </fill>
    </dxf>
    <dxf>
      <fill>
        <patternFill patternType="solid">
          <fgColor rgb="FF999999"/>
          <bgColor rgb="FF999999"/>
        </patternFill>
      </fill>
    </dxf>
    <dxf>
      <font>
        <color rgb="FFC53929"/>
      </font>
    </dxf>
    <dxf>
      <fill>
        <patternFill patternType="solid">
          <fgColor rgb="FFF4C7C3"/>
          <bgColor rgb="FFF4C7C3"/>
        </patternFill>
      </fill>
    </dxf>
    <dxf>
      <fill>
        <patternFill patternType="solid">
          <fgColor rgb="FFB7E1CD"/>
          <bgColor rgb="FFB7E1CD"/>
        </patternFill>
      </fill>
    </dxf>
    <dxf>
      <fill>
        <patternFill patternType="solid">
          <fgColor rgb="FFF6B26B"/>
          <bgColor rgb="FFF6B26B"/>
        </patternFill>
      </fill>
    </dxf>
    <dxf>
      <font>
        <color rgb="FF000000"/>
      </font>
      <fill>
        <patternFill patternType="solid">
          <fgColor rgb="FFCCCCCC"/>
          <bgColor rgb="FFCCCCCC"/>
        </patternFill>
      </fill>
    </dxf>
    <dxf>
      <fill>
        <patternFill patternType="solid">
          <fgColor rgb="FFB6D7A8"/>
          <bgColor rgb="FFB6D7A8"/>
        </patternFill>
      </fill>
    </dxf>
    <dxf>
      <fill>
        <patternFill patternType="solid">
          <fgColor rgb="FFA4C2F4"/>
          <bgColor rgb="FFA4C2F4"/>
        </patternFill>
      </fill>
    </dxf>
    <dxf>
      <fill>
        <patternFill patternType="solid">
          <fgColor rgb="FFF9CB9C"/>
          <bgColor rgb="FFF9CB9C"/>
        </patternFill>
      </fill>
    </dxf>
    <dxf>
      <fill>
        <patternFill patternType="solid">
          <fgColor rgb="FFFFD966"/>
          <bgColor rgb="FFFFD966"/>
        </patternFill>
      </fill>
    </dxf>
    <dxf>
      <fill>
        <patternFill patternType="solid">
          <fgColor rgb="FFEA9999"/>
          <bgColor rgb="FFEA9999"/>
        </patternFill>
      </fill>
    </dxf>
    <dxf>
      <fill>
        <patternFill patternType="solid">
          <fgColor rgb="FFFFD966"/>
          <bgColor rgb="FFFFD966"/>
        </patternFill>
      </fill>
    </dxf>
    <dxf>
      <fill>
        <patternFill patternType="solid">
          <fgColor rgb="FF9FC5E8"/>
          <bgColor rgb="FF9FC5E8"/>
        </patternFill>
      </fill>
    </dxf>
    <dxf>
      <fill>
        <patternFill patternType="solid">
          <fgColor rgb="FFFFD966"/>
          <bgColor rgb="FFFFD966"/>
        </patternFill>
      </fill>
    </dxf>
    <dxf>
      <fill>
        <patternFill patternType="solid">
          <fgColor rgb="FFB7E1CD"/>
          <bgColor rgb="FFB7E1CD"/>
        </patternFill>
      </fill>
    </dxf>
    <dxf>
      <fill>
        <patternFill patternType="solid">
          <fgColor rgb="FFC9DAF8"/>
          <bgColor rgb="FFC9DAF8"/>
        </patternFill>
      </fill>
    </dxf>
    <dxf>
      <font>
        <color rgb="FFC53929"/>
      </font>
    </dxf>
    <dxf>
      <fill>
        <patternFill patternType="solid">
          <fgColor rgb="FFF4C7C3"/>
          <bgColor rgb="FFF4C7C3"/>
        </patternFill>
      </fill>
    </dxf>
    <dxf>
      <fill>
        <patternFill patternType="solid">
          <fgColor rgb="FFB7E1CD"/>
          <bgColor rgb="FFB7E1CD"/>
        </patternFill>
      </fill>
    </dxf>
    <dxf>
      <fill>
        <patternFill patternType="solid">
          <fgColor rgb="FFF6B26B"/>
          <bgColor rgb="FFF6B26B"/>
        </patternFill>
      </fill>
    </dxf>
    <dxf>
      <fill>
        <patternFill patternType="solid">
          <fgColor rgb="FF999999"/>
          <bgColor rgb="FF999999"/>
        </patternFill>
      </fill>
    </dxf>
    <dxf>
      <fill>
        <patternFill patternType="solid">
          <fgColor rgb="FFEAD1DC"/>
          <bgColor rgb="FFEAD1DC"/>
        </patternFill>
      </fill>
    </dxf>
    <dxf>
      <fill>
        <patternFill patternType="solid">
          <fgColor rgb="FFF9CB9C"/>
          <bgColor rgb="FFF9CB9C"/>
        </patternFill>
      </fill>
    </dxf>
    <dxf>
      <fill>
        <patternFill patternType="solid">
          <fgColor rgb="FFD9EAD3"/>
          <bgColor rgb="FFD9EAD3"/>
        </patternFill>
      </fill>
    </dxf>
    <dxf>
      <fill>
        <patternFill patternType="solid">
          <fgColor rgb="FFD9D9D9"/>
          <bgColor rgb="FFD9D9D9"/>
        </patternFill>
      </fill>
    </dxf>
    <dxf>
      <fill>
        <patternFill patternType="solid">
          <fgColor rgb="FFD9D2E9"/>
          <bgColor rgb="FFD9D2E9"/>
        </patternFill>
      </fill>
    </dxf>
    <dxf>
      <fill>
        <patternFill patternType="solid">
          <fgColor rgb="FFB6D7A8"/>
          <bgColor rgb="FFB6D7A8"/>
        </patternFill>
      </fill>
    </dxf>
    <dxf>
      <fill>
        <patternFill patternType="solid">
          <fgColor rgb="FFC9DAF8"/>
          <bgColor rgb="FFC9DAF8"/>
        </patternFill>
      </fill>
    </dxf>
    <dxf>
      <fill>
        <patternFill patternType="solid">
          <fgColor rgb="FFF9CB9C"/>
          <bgColor rgb="FFF9CB9C"/>
        </patternFill>
      </fill>
    </dxf>
    <dxf>
      <fill>
        <patternFill patternType="solid">
          <fgColor rgb="FFEA9999"/>
          <bgColor rgb="FFEA9999"/>
        </patternFill>
      </fill>
    </dxf>
    <dxf>
      <fill>
        <patternFill patternType="solid">
          <fgColor rgb="FFFFD966"/>
          <bgColor rgb="FFFFD966"/>
        </patternFill>
      </fill>
    </dxf>
    <dxf>
      <fill>
        <patternFill patternType="solid">
          <fgColor rgb="FFB7E1CD"/>
          <bgColor rgb="FFB7E1CD"/>
        </patternFill>
      </fill>
    </dxf>
    <dxf>
      <fill>
        <patternFill patternType="solid">
          <fgColor rgb="FFB7E1CD"/>
          <bgColor rgb="FFB7E1CD"/>
        </patternFill>
      </fill>
    </dxf>
    <dxf>
      <fill>
        <patternFill patternType="solid">
          <fgColor rgb="FF999999"/>
          <bgColor rgb="FF999999"/>
        </patternFill>
      </fill>
    </dxf>
    <dxf>
      <fill>
        <patternFill patternType="solid">
          <fgColor rgb="FFB7E1CD"/>
          <bgColor rgb="FFB7E1CD"/>
        </patternFill>
      </fill>
    </dxf>
    <dxf>
      <fill>
        <patternFill patternType="solid">
          <fgColor rgb="FFFF0000"/>
          <bgColor rgb="FFFF0000"/>
        </patternFill>
      </fill>
    </dxf>
    <dxf>
      <font>
        <color rgb="FFFF0000"/>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F6B26B"/>
          <bgColor rgb="FFF6B26B"/>
        </patternFill>
      </fill>
    </dxf>
    <dxf>
      <fill>
        <patternFill patternType="solid">
          <fgColor rgb="FFB7E1CD"/>
          <bgColor rgb="FFB7E1CD"/>
        </patternFill>
      </fill>
    </dxf>
    <dxf>
      <fill>
        <patternFill patternType="solid">
          <fgColor rgb="FFF4C7C3"/>
          <bgColor rgb="FFF4C7C3"/>
        </patternFill>
      </fill>
    </dxf>
    <dxf>
      <font>
        <color rgb="FFC53929"/>
      </font>
    </dxf>
    <dxf>
      <fill>
        <patternFill patternType="solid">
          <fgColor rgb="FFC9DAF8"/>
          <bgColor rgb="FFC9DAF8"/>
        </patternFill>
      </fill>
    </dxf>
    <dxf>
      <fill>
        <patternFill patternType="solid">
          <fgColor rgb="FFF9CB9C"/>
          <bgColor rgb="FFF9CB9C"/>
        </patternFill>
      </fill>
    </dxf>
    <dxf>
      <fill>
        <patternFill patternType="solid">
          <fgColor rgb="FF999999"/>
          <bgColor rgb="FF999999"/>
        </patternFill>
      </fill>
    </dxf>
    <dxf>
      <fill>
        <patternFill patternType="solid">
          <fgColor rgb="FFB7E1CD"/>
          <bgColor rgb="FFB7E1CD"/>
        </patternFill>
      </fill>
    </dxf>
    <dxf>
      <fill>
        <patternFill patternType="solid">
          <fgColor rgb="FFFFD966"/>
          <bgColor rgb="FFFFD966"/>
        </patternFill>
      </fill>
    </dxf>
    <dxf>
      <fill>
        <patternFill patternType="solid">
          <fgColor rgb="FFEA9999"/>
          <bgColor rgb="FFEA9999"/>
        </patternFill>
      </fill>
    </dxf>
    <dxf>
      <fill>
        <patternFill patternType="solid">
          <fgColor rgb="FFF9CB9C"/>
          <bgColor rgb="FFF9CB9C"/>
        </patternFill>
      </fill>
    </dxf>
    <dxf>
      <fill>
        <patternFill patternType="solid">
          <fgColor rgb="FFEAD1DC"/>
          <bgColor rgb="FFEAD1DC"/>
        </patternFill>
      </fill>
    </dxf>
    <dxf>
      <fill>
        <patternFill patternType="solid">
          <fgColor rgb="FFC9DAF8"/>
          <bgColor rgb="FFC9DAF8"/>
        </patternFill>
      </fill>
    </dxf>
    <dxf>
      <fill>
        <patternFill patternType="solid">
          <fgColor rgb="FFB6D7A8"/>
          <bgColor rgb="FFB6D7A8"/>
        </patternFill>
      </fill>
    </dxf>
    <dxf>
      <fill>
        <patternFill patternType="solid">
          <fgColor rgb="FFEAD1DC"/>
          <bgColor rgb="FFEAD1DC"/>
        </patternFill>
      </fill>
    </dxf>
    <dxf>
      <fill>
        <patternFill patternType="solid">
          <fgColor rgb="FFD9D2E9"/>
          <bgColor rgb="FFD9D2E9"/>
        </patternFill>
      </fill>
    </dxf>
    <dxf>
      <fill>
        <patternFill patternType="solid">
          <fgColor rgb="FFD9EAD3"/>
          <bgColor rgb="FFD9EAD3"/>
        </patternFill>
      </fill>
    </dxf>
    <dxf>
      <fill>
        <patternFill patternType="solid">
          <fgColor rgb="FFD9D9D9"/>
          <bgColor rgb="FFD9D9D9"/>
        </patternFill>
      </fill>
    </dxf>
    <dxf>
      <fill>
        <patternFill patternType="solid">
          <fgColor rgb="FFF9CB9C"/>
          <bgColor rgb="FFF9CB9C"/>
        </patternFill>
      </fill>
    </dxf>
    <dxf>
      <fill>
        <patternFill patternType="solid">
          <fgColor rgb="FF999999"/>
          <bgColor rgb="FF999999"/>
        </patternFill>
      </fill>
    </dxf>
    <dxf>
      <fill>
        <patternFill patternType="solid">
          <fgColor rgb="FF999999"/>
          <bgColor rgb="FF999999"/>
        </patternFill>
      </fill>
    </dxf>
    <dxf>
      <font>
        <color rgb="FF666666"/>
      </font>
      <fill>
        <patternFill patternType="solid">
          <fgColor rgb="FF999999"/>
          <bgColor rgb="FF999999"/>
        </patternFill>
      </fill>
    </dxf>
    <dxf>
      <fill>
        <patternFill patternType="solid">
          <fgColor rgb="FFB7E1CD"/>
          <bgColor rgb="FFB7E1CD"/>
        </patternFill>
      </fill>
    </dxf>
    <dxf>
      <fill>
        <patternFill patternType="solid">
          <fgColor rgb="FFCFE2F3"/>
          <bgColor rgb="FFCFE2F3"/>
        </patternFill>
      </fill>
    </dxf>
    <dxf>
      <fill>
        <patternFill patternType="solid">
          <fgColor rgb="FFFCE5CD"/>
          <bgColor rgb="FFFCE5CD"/>
        </patternFill>
      </fill>
    </dxf>
    <dxf>
      <fill>
        <patternFill patternType="solid">
          <fgColor rgb="FFD9D2E9"/>
          <bgColor rgb="FFD9D2E9"/>
        </patternFill>
      </fill>
    </dxf>
    <dxf>
      <fill>
        <patternFill patternType="solid">
          <fgColor rgb="FFD9D9D9"/>
          <bgColor rgb="FFD9D9D9"/>
        </patternFill>
      </fill>
    </dxf>
    <dxf>
      <fill>
        <patternFill patternType="solid">
          <fgColor rgb="FFD9D9D9"/>
          <bgColor rgb="FFD9D9D9"/>
        </patternFill>
      </fill>
    </dxf>
    <dxf>
      <fill>
        <patternFill patternType="solid">
          <fgColor rgb="FFF4CCCC"/>
          <bgColor rgb="FFF4CCCC"/>
        </patternFill>
      </fill>
    </dxf>
    <dxf>
      <fill>
        <patternFill patternType="solid">
          <fgColor rgb="FFD5A6BD"/>
          <bgColor rgb="FFD5A6BD"/>
        </patternFill>
      </fill>
    </dxf>
    <dxf>
      <fill>
        <patternFill patternType="solid">
          <fgColor rgb="FFD9EAD3"/>
          <bgColor rgb="FFD9EAD3"/>
        </patternFill>
      </fill>
    </dxf>
    <dxf>
      <fill>
        <patternFill patternType="solid">
          <fgColor rgb="FFCFE2F3"/>
          <bgColor rgb="FFCFE2F3"/>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dxf>
      <fill>
        <patternFill patternType="solid">
          <fgColor rgb="FFFFFF00"/>
          <bgColor rgb="FFFFFF00"/>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4" defaultTableStyle="TableStyleMedium9" defaultPivotStyle="PivotStyleLight16">
    <tableStyle name="02_施策-style" pivot="0" count="2" xr9:uid="{00000000-0011-0000-FFFF-FFFF00000000}">
      <tableStyleElement type="firstRowStripe" dxfId="124"/>
      <tableStyleElement type="secondRowStripe" dxfId="123"/>
    </tableStyle>
    <tableStyle name="02_施策-style 2" pivot="0" count="2" xr9:uid="{00000000-0011-0000-FFFF-FFFF01000000}">
      <tableStyleElement type="firstRowStripe" dxfId="122"/>
      <tableStyleElement type="secondRowStripe" dxfId="121"/>
    </tableStyle>
    <tableStyle name="03_制作依頼一覧-style" pivot="0" count="2" xr9:uid="{00000000-0011-0000-FFFF-FFFF02000000}">
      <tableStyleElement type="firstRowStripe" dxfId="120"/>
      <tableStyleElement type="secondRowStripe" dxfId="119"/>
    </tableStyle>
    <tableStyle name="03_制作依頼一覧 のテンプレ-style" pivot="0" count="2" xr9:uid="{00000000-0011-0000-FFFF-FFFF03000000}">
      <tableStyleElement type="firstRowStripe" dxfId="118"/>
      <tableStyleElement type="secondRowStripe" dxfId="1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23</xdr:col>
      <xdr:colOff>0</xdr:colOff>
      <xdr:row>321</xdr:row>
      <xdr:rowOff>0</xdr:rowOff>
    </xdr:from>
    <xdr:ext cx="247650" cy="200025"/>
    <xdr:pic>
      <xdr:nvPicPr>
        <xdr:cNvPr id="2" name="image80.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266700</xdr:colOff>
      <xdr:row>92</xdr:row>
      <xdr:rowOff>200025</xdr:rowOff>
    </xdr:from>
    <xdr:ext cx="1485900" cy="381000"/>
    <xdr:pic>
      <xdr:nvPicPr>
        <xdr:cNvPr id="2" name="image2.png" title="画像">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4</xdr:col>
      <xdr:colOff>276225</xdr:colOff>
      <xdr:row>165</xdr:row>
      <xdr:rowOff>9525</xdr:rowOff>
    </xdr:from>
    <xdr:ext cx="1485900" cy="381000"/>
    <xdr:pic>
      <xdr:nvPicPr>
        <xdr:cNvPr id="3" name="image2.png" title="画像">
          <a:extLst>
            <a:ext uri="{FF2B5EF4-FFF2-40B4-BE49-F238E27FC236}">
              <a16:creationId xmlns:a16="http://schemas.microsoft.com/office/drawing/2014/main" id="{00000000-0008-0000-1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10</xdr:col>
      <xdr:colOff>209550</xdr:colOff>
      <xdr:row>162</xdr:row>
      <xdr:rowOff>200025</xdr:rowOff>
    </xdr:from>
    <xdr:ext cx="2543175" cy="3600450"/>
    <xdr:pic>
      <xdr:nvPicPr>
        <xdr:cNvPr id="4" name="image4.png" title="画像">
          <a:extLst>
            <a:ext uri="{FF2B5EF4-FFF2-40B4-BE49-F238E27FC236}">
              <a16:creationId xmlns:a16="http://schemas.microsoft.com/office/drawing/2014/main" id="{00000000-0008-0000-1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9525</xdr:colOff>
      <xdr:row>204</xdr:row>
      <xdr:rowOff>47625</xdr:rowOff>
    </xdr:from>
    <xdr:ext cx="1485900" cy="381000"/>
    <xdr:pic>
      <xdr:nvPicPr>
        <xdr:cNvPr id="5" name="image2.png" title="画像">
          <a:extLst>
            <a:ext uri="{FF2B5EF4-FFF2-40B4-BE49-F238E27FC236}">
              <a16:creationId xmlns:a16="http://schemas.microsoft.com/office/drawing/2014/main" id="{00000000-0008-0000-16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9525</xdr:colOff>
      <xdr:row>266</xdr:row>
      <xdr:rowOff>190500</xdr:rowOff>
    </xdr:from>
    <xdr:ext cx="1485900" cy="381000"/>
    <xdr:pic>
      <xdr:nvPicPr>
        <xdr:cNvPr id="6" name="image2.png" title="画像">
          <a:extLst>
            <a:ext uri="{FF2B5EF4-FFF2-40B4-BE49-F238E27FC236}">
              <a16:creationId xmlns:a16="http://schemas.microsoft.com/office/drawing/2014/main" id="{00000000-0008-0000-1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4</xdr:col>
      <xdr:colOff>276225</xdr:colOff>
      <xdr:row>339</xdr:row>
      <xdr:rowOff>38100</xdr:rowOff>
    </xdr:from>
    <xdr:ext cx="1485900" cy="381000"/>
    <xdr:pic>
      <xdr:nvPicPr>
        <xdr:cNvPr id="7" name="image2.png" title="画像">
          <a:extLst>
            <a:ext uri="{FF2B5EF4-FFF2-40B4-BE49-F238E27FC236}">
              <a16:creationId xmlns:a16="http://schemas.microsoft.com/office/drawing/2014/main" id="{00000000-0008-0000-16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276225</xdr:colOff>
      <xdr:row>418</xdr:row>
      <xdr:rowOff>9525</xdr:rowOff>
    </xdr:from>
    <xdr:ext cx="1485900" cy="381000"/>
    <xdr:pic>
      <xdr:nvPicPr>
        <xdr:cNvPr id="8" name="image2.png" title="画像">
          <a:extLst>
            <a:ext uri="{FF2B5EF4-FFF2-40B4-BE49-F238E27FC236}">
              <a16:creationId xmlns:a16="http://schemas.microsoft.com/office/drawing/2014/main" id="{00000000-0008-0000-16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276225</xdr:colOff>
      <xdr:row>458</xdr:row>
      <xdr:rowOff>9525</xdr:rowOff>
    </xdr:from>
    <xdr:ext cx="1485900" cy="381000"/>
    <xdr:pic>
      <xdr:nvPicPr>
        <xdr:cNvPr id="9" name="image2.png" title="画像">
          <a:extLst>
            <a:ext uri="{FF2B5EF4-FFF2-40B4-BE49-F238E27FC236}">
              <a16:creationId xmlns:a16="http://schemas.microsoft.com/office/drawing/2014/main" id="{00000000-0008-0000-16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276225</xdr:colOff>
      <xdr:row>503</xdr:row>
      <xdr:rowOff>9525</xdr:rowOff>
    </xdr:from>
    <xdr:ext cx="1485900" cy="381000"/>
    <xdr:pic>
      <xdr:nvPicPr>
        <xdr:cNvPr id="10" name="image2.png" title="画像">
          <a:extLst>
            <a:ext uri="{FF2B5EF4-FFF2-40B4-BE49-F238E27FC236}">
              <a16:creationId xmlns:a16="http://schemas.microsoft.com/office/drawing/2014/main" id="{00000000-0008-0000-16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276225</xdr:colOff>
      <xdr:row>538</xdr:row>
      <xdr:rowOff>9525</xdr:rowOff>
    </xdr:from>
    <xdr:ext cx="1485900" cy="381000"/>
    <xdr:pic>
      <xdr:nvPicPr>
        <xdr:cNvPr id="11" name="image2.png" title="画像">
          <a:extLst>
            <a:ext uri="{FF2B5EF4-FFF2-40B4-BE49-F238E27FC236}">
              <a16:creationId xmlns:a16="http://schemas.microsoft.com/office/drawing/2014/main" id="{00000000-0008-0000-16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5302;&#12425;&#12394;&#1235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6045;&#31574;&#12522;&#12477;&#12540;&#12473;&#25968;&#31649;&#29702;&#12471;&#12540;&#1248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触らない"/>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施策リソース数管理シート"/>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127:L127" headerRowCount="0">
  <tableColumns count="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s>
  <tableStyleInfo name="02_施策-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I139:L139"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02_施策-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Q70:Q71" headerRowCount="0">
  <tableColumns count="1">
    <tableColumn id="1" xr3:uid="{00000000-0010-0000-0200-000001000000}" name="Column1"/>
  </tableColumns>
  <tableStyleInfo name="03_制作依頼一覧-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Q70:Q71" headerRowCount="0">
  <tableColumns count="1">
    <tableColumn id="1" xr3:uid="{00000000-0010-0000-0300-000001000000}" name="Column1"/>
  </tableColumns>
  <tableStyleInfo name="03_制作依頼一覧 のテンプレ-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oJmkDK37Qizzdaxn4KCwh1BMwdNWuHCx3AGH8BC9yu0/edit?gid=1135844646" TargetMode="External"/><Relationship Id="rId13" Type="http://schemas.openxmlformats.org/officeDocument/2006/relationships/hyperlink" Target="https://docs.google.com/spreadsheets/d/1oJmkDK37Qizzdaxn4KCwh1BMwdNWuHCx3AGH8BC9yu0/edit?gid=1135844646" TargetMode="External"/><Relationship Id="rId3" Type="http://schemas.openxmlformats.org/officeDocument/2006/relationships/hyperlink" Target="https://docs.google.com/spreadsheets/d/1oJmkDK37Qizzdaxn4KCwh1BMwdNWuHCx3AGH8BC9yu0/edit?gid=1994449604" TargetMode="External"/><Relationship Id="rId7" Type="http://schemas.openxmlformats.org/officeDocument/2006/relationships/hyperlink" Target="https://docs.google.com/spreadsheets/d/1oJmkDK37Qizzdaxn4KCwh1BMwdNWuHCx3AGH8BC9yu0/edit?gid=1994449604" TargetMode="External"/><Relationship Id="rId12" Type="http://schemas.openxmlformats.org/officeDocument/2006/relationships/hyperlink" Target="https://docs.google.com/spreadsheets/d/1oJmkDK37Qizzdaxn4KCwh1BMwdNWuHCx3AGH8BC9yu0/edit?gid=1135844646" TargetMode="External"/><Relationship Id="rId2" Type="http://schemas.openxmlformats.org/officeDocument/2006/relationships/hyperlink" Target="https://docs.google.com/spreadsheets/d/1oJmkDK37Qizzdaxn4KCwh1BMwdNWuHCx3AGH8BC9yu0/edit?gid=1994449604" TargetMode="External"/><Relationship Id="rId16" Type="http://schemas.openxmlformats.org/officeDocument/2006/relationships/hyperlink" Target="https://docs.google.com/spreadsheets/d/1oJmkDK37Qizzdaxn4KCwh1BMwdNWuHCx3AGH8BC9yu0/edit?gid=1933316692" TargetMode="External"/><Relationship Id="rId1" Type="http://schemas.openxmlformats.org/officeDocument/2006/relationships/hyperlink" Target="https://docs.google.com/presentation/d/1Uq3njj0R3HWpjud8IzX5HyM_ptIYK4T13BXR_MoYt_M/edit?slide=id.g37174712906_0_285" TargetMode="External"/><Relationship Id="rId6" Type="http://schemas.openxmlformats.org/officeDocument/2006/relationships/hyperlink" Target="https://docs.google.com/spreadsheets/d/1oJmkDK37Qizzdaxn4KCwh1BMwdNWuHCx3AGH8BC9yu0/edit?gid=1994449604" TargetMode="External"/><Relationship Id="rId11" Type="http://schemas.openxmlformats.org/officeDocument/2006/relationships/hyperlink" Target="https://docs.google.com/spreadsheets/d/1oJmkDK37Qizzdaxn4KCwh1BMwdNWuHCx3AGH8BC9yu0/edit?gid=1135844646" TargetMode="External"/><Relationship Id="rId5" Type="http://schemas.openxmlformats.org/officeDocument/2006/relationships/hyperlink" Target="https://docs.google.com/spreadsheets/d/1oJmkDK37Qizzdaxn4KCwh1BMwdNWuHCx3AGH8BC9yu0/edit?gid=1994449604" TargetMode="External"/><Relationship Id="rId15" Type="http://schemas.openxmlformats.org/officeDocument/2006/relationships/hyperlink" Target="https://docs.google.com/spreadsheets/d/1oJmkDK37Qizzdaxn4KCwh1BMwdNWuHCx3AGH8BC9yu0/edit?gid=1933316692" TargetMode="External"/><Relationship Id="rId10" Type="http://schemas.openxmlformats.org/officeDocument/2006/relationships/hyperlink" Target="https://docs.google.com/spreadsheets/d/1oJmkDK37Qizzdaxn4KCwh1BMwdNWuHCx3AGH8BC9yu0/edit?gid=1135844646" TargetMode="External"/><Relationship Id="rId4" Type="http://schemas.openxmlformats.org/officeDocument/2006/relationships/hyperlink" Target="https://docs.google.com/spreadsheets/d/1oJmkDK37Qizzdaxn4KCwh1BMwdNWuHCx3AGH8BC9yu0/edit?gid=1994449604" TargetMode="External"/><Relationship Id="rId9" Type="http://schemas.openxmlformats.org/officeDocument/2006/relationships/hyperlink" Target="https://docs.google.com/spreadsheets/d/1oJmkDK37Qizzdaxn4KCwh1BMwdNWuHCx3AGH8BC9yu0/edit?gid=1135844646" TargetMode="External"/><Relationship Id="rId14" Type="http://schemas.openxmlformats.org/officeDocument/2006/relationships/hyperlink" Target="https://docs.google.com/spreadsheets/d/1oJmkDK37Qizzdaxn4KCwh1BMwdNWuHCx3AGH8BC9yu0/edit?gid=113584464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2sb_6R3h9K0TLOcUEwhvDIx20aNfKLf-L_AjuRuwwQE/edit?gid=0" TargetMode="External"/><Relationship Id="rId13" Type="http://schemas.openxmlformats.org/officeDocument/2006/relationships/table" Target="../tables/table1.xml"/><Relationship Id="rId3" Type="http://schemas.openxmlformats.org/officeDocument/2006/relationships/hyperlink" Target="https://docs.google.com/spreadsheets/d/1ggoPgNmLK2XbZwVcrSxLHsHLvfWTcCEGT7YcSQ0I3Nc/edit?gid=0" TargetMode="External"/><Relationship Id="rId7" Type="http://schemas.openxmlformats.org/officeDocument/2006/relationships/hyperlink" Target="https://drive.google.com/drive/folders/1boO6fWOcpS-hPFpDehZEyc2Eu5eRhM83" TargetMode="External"/><Relationship Id="rId12" Type="http://schemas.openxmlformats.org/officeDocument/2006/relationships/vmlDrawing" Target="../drawings/vmlDrawing1.vml"/><Relationship Id="rId2" Type="http://schemas.openxmlformats.org/officeDocument/2006/relationships/hyperlink" Target="https://drive.google.com/file/d/1eRZK6s5MDuJSfMdmvxFAWPMk8j2mvKlF/view?usp=drive_link" TargetMode="External"/><Relationship Id="rId1" Type="http://schemas.openxmlformats.org/officeDocument/2006/relationships/hyperlink" Target="https://docs.google.com/spreadsheets/d/1jDHRT1GvOA-K4WUhru1CV7Ukn63owsYJXFbbr6IB8eo/edit?gid=493179933" TargetMode="External"/><Relationship Id="rId6" Type="http://schemas.openxmlformats.org/officeDocument/2006/relationships/hyperlink" Target="https://drive.google.com/file/d/1glrJ_pl1ko0Ed01OcUSlx7mNuR0GPRqD/view?usp=drive_link" TargetMode="External"/><Relationship Id="rId11" Type="http://schemas.openxmlformats.org/officeDocument/2006/relationships/hyperlink" Target="https://drive.google.com/file/d/1Rg5K2ZZXXHdTNz-uzhnJCklKF6KvkhhW/view?usp=drive_link" TargetMode="External"/><Relationship Id="rId5" Type="http://schemas.openxmlformats.org/officeDocument/2006/relationships/hyperlink" Target="https://drive.google.com/drive/folders/1boO6fWOcpS-hPFpDehZEyc2Eu5eRhM83" TargetMode="External"/><Relationship Id="rId15" Type="http://schemas.openxmlformats.org/officeDocument/2006/relationships/comments" Target="../comments1.xml"/><Relationship Id="rId10" Type="http://schemas.openxmlformats.org/officeDocument/2006/relationships/hyperlink" Target="https://docs.google.com/spreadsheets/d/1UBJUaoJ-z_vCqTMeUy-ddnLOY1xc_TqPt-X-TB8YgB8/edit?gid=0" TargetMode="External"/><Relationship Id="rId4" Type="http://schemas.openxmlformats.org/officeDocument/2006/relationships/hyperlink" Target="https://drive.google.com/file/d/1YspV-r_8lT3kbi7dpD3LBMS1596kjjMt/view?usp=drive_link" TargetMode="External"/><Relationship Id="rId9" Type="http://schemas.openxmlformats.org/officeDocument/2006/relationships/hyperlink" Target="https://drive.google.com/file/d/1klkEwPtklSwI9oddT37IkMuEy2wgnwSl/view?usp=drive_link" TargetMode="Externa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k60vxX9jRXryJpxS8a_5Ech668eJL0kAe4cwL2TFFmM/edit?gid=0"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8" Type="http://schemas.openxmlformats.org/officeDocument/2006/relationships/hyperlink" Target="https://docs.google.com/spreadsheets/d/1P_I9F5IM1M-2bx27Dw2tFas0OtURghOkycCQkJVbrWA/edit" TargetMode="External"/><Relationship Id="rId3" Type="http://schemas.openxmlformats.org/officeDocument/2006/relationships/hyperlink" Target="https://docs.google.com/spreadsheets/d/1Cynm2AaqEywGEb0tOZpaBuR_jLi5T1KW13G1iwmXNIk/edit" TargetMode="External"/><Relationship Id="rId7" Type="http://schemas.openxmlformats.org/officeDocument/2006/relationships/hyperlink" Target="https://docs.google.com/spreadsheets/d/1iIESvJMZIis85gcvU4UlIlDfj41EoKDdiGWjl2MwhFE/edit" TargetMode="External"/><Relationship Id="rId2" Type="http://schemas.openxmlformats.org/officeDocument/2006/relationships/hyperlink" Target="https://docs.google.com/spreadsheets/d/1tivE6zFp1AlKcft2Tfw1O5f_tKspHVbcrB3TwHPFNiA/edit" TargetMode="External"/><Relationship Id="rId1" Type="http://schemas.openxmlformats.org/officeDocument/2006/relationships/hyperlink" Target="https://docs.google.com/spreadsheets/d/1O9W479tFq6q2bb2JnWhqd-H7Skz4mvsc6oz8opU8L-I/edit" TargetMode="External"/><Relationship Id="rId6" Type="http://schemas.openxmlformats.org/officeDocument/2006/relationships/hyperlink" Target="https://docs.google.com/spreadsheets/d/1cAU633pftNAm84avnHm-arwgvF52F3isUDI-wob7yqI/edit" TargetMode="External"/><Relationship Id="rId5" Type="http://schemas.openxmlformats.org/officeDocument/2006/relationships/hyperlink" Target="https://docs.google.com/spreadsheets/d/1t052VlLhleL6fIo_2n0r_z7lSC9CnV-6e9ezNXG4QC8/edit" TargetMode="External"/><Relationship Id="rId4" Type="http://schemas.openxmlformats.org/officeDocument/2006/relationships/hyperlink" Target="https://docs.google.com/spreadsheets/d/16az_C9seslHs8pLVNmUV2YtG7tYnqVMhLV1x79luQCQ/edit"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M68"/>
  <sheetViews>
    <sheetView showGridLines="0" workbookViewId="0"/>
  </sheetViews>
  <sheetFormatPr baseColWidth="10" defaultColWidth="12.6640625" defaultRowHeight="15.75" customHeight="1"/>
  <cols>
    <col min="1" max="3" width="2.6640625" customWidth="1"/>
    <col min="4" max="4" width="17.1640625" customWidth="1"/>
    <col min="5" max="5" width="34.83203125" customWidth="1"/>
    <col min="6" max="6" width="15.1640625" customWidth="1"/>
    <col min="7" max="7" width="22" customWidth="1"/>
    <col min="8" max="8" width="10" customWidth="1"/>
    <col min="9" max="9" width="17.1640625" customWidth="1"/>
    <col min="10" max="10" width="11.33203125" customWidth="1"/>
    <col min="13" max="13" width="1.83203125" customWidth="1"/>
  </cols>
  <sheetData>
    <row r="1" spans="1:13" ht="16">
      <c r="A1" s="3"/>
      <c r="B1" s="4" t="s">
        <v>2</v>
      </c>
      <c r="C1" s="5"/>
      <c r="D1" s="5"/>
      <c r="E1" s="5"/>
      <c r="F1" s="5"/>
      <c r="G1" s="5"/>
      <c r="H1" s="5"/>
      <c r="I1" s="5"/>
      <c r="J1" s="5"/>
      <c r="K1" s="5"/>
      <c r="L1" s="5"/>
      <c r="M1" s="3"/>
    </row>
    <row r="2" spans="1:13" ht="10.5" customHeight="1">
      <c r="A2" s="3"/>
      <c r="B2" s="6"/>
      <c r="C2" s="1"/>
      <c r="D2" s="1"/>
      <c r="E2" s="1"/>
      <c r="F2" s="1"/>
      <c r="G2" s="1"/>
      <c r="H2" s="1"/>
      <c r="I2" s="1"/>
      <c r="J2" s="1"/>
      <c r="K2" s="1"/>
      <c r="L2" s="1"/>
      <c r="M2" s="3"/>
    </row>
    <row r="3" spans="1:13" ht="10.5" customHeight="1">
      <c r="A3" s="3"/>
      <c r="B3" s="6"/>
      <c r="C3" s="1"/>
      <c r="D3" s="1"/>
      <c r="E3" s="1"/>
      <c r="F3" s="1"/>
      <c r="G3" s="1"/>
      <c r="H3" s="1"/>
      <c r="I3" s="1"/>
      <c r="J3" s="1"/>
      <c r="K3" s="1"/>
      <c r="L3" s="1"/>
      <c r="M3" s="3"/>
    </row>
    <row r="4" spans="1:13" ht="25.5" customHeight="1">
      <c r="A4" s="3"/>
      <c r="B4" s="7" t="s">
        <v>11</v>
      </c>
      <c r="C4" s="8"/>
      <c r="D4" s="9"/>
      <c r="E4" s="8"/>
      <c r="F4" s="8"/>
      <c r="G4" s="8"/>
      <c r="H4" s="8"/>
      <c r="I4" s="8"/>
      <c r="J4" s="10"/>
      <c r="K4" s="3"/>
      <c r="L4" s="3"/>
      <c r="M4" s="3"/>
    </row>
    <row r="5" spans="1:13" ht="10.5" customHeight="1">
      <c r="A5" s="3"/>
      <c r="B5" s="6"/>
      <c r="C5" s="1"/>
      <c r="D5" s="1"/>
      <c r="E5" s="1"/>
      <c r="F5" s="1"/>
      <c r="G5" s="1"/>
      <c r="H5" s="1"/>
      <c r="I5" s="1"/>
      <c r="J5" s="1"/>
      <c r="K5" s="1"/>
      <c r="L5" s="1"/>
      <c r="M5" s="3"/>
    </row>
    <row r="6" spans="1:13" ht="13">
      <c r="A6" s="11"/>
      <c r="B6" s="12" t="s">
        <v>11</v>
      </c>
      <c r="C6" s="13"/>
      <c r="D6" s="14"/>
      <c r="E6" s="14"/>
      <c r="F6" s="14"/>
      <c r="G6" s="14"/>
      <c r="H6" s="14"/>
      <c r="I6" s="14"/>
      <c r="J6" s="14"/>
      <c r="K6" s="14"/>
      <c r="L6" s="14"/>
      <c r="M6" s="11"/>
    </row>
    <row r="7" spans="1:13" ht="6" customHeight="1">
      <c r="A7" s="11"/>
      <c r="B7" s="15"/>
      <c r="C7" s="11"/>
      <c r="D7" s="11"/>
      <c r="E7" s="11"/>
      <c r="F7" s="11"/>
      <c r="G7" s="11"/>
      <c r="H7" s="11"/>
      <c r="I7" s="11"/>
      <c r="J7" s="11"/>
      <c r="K7" s="11"/>
      <c r="L7" s="11"/>
      <c r="M7" s="11"/>
    </row>
    <row r="8" spans="1:13" ht="13">
      <c r="A8" s="11"/>
      <c r="B8" s="15" t="s">
        <v>12</v>
      </c>
      <c r="C8" s="16"/>
      <c r="D8" s="16"/>
      <c r="E8" s="17"/>
      <c r="F8" s="16"/>
      <c r="G8" s="16"/>
      <c r="H8" s="16"/>
      <c r="I8" s="16"/>
      <c r="J8" s="16"/>
      <c r="K8" s="16"/>
      <c r="L8" s="16"/>
      <c r="M8" s="11"/>
    </row>
    <row r="9" spans="1:13" ht="13">
      <c r="A9" s="11"/>
      <c r="B9" s="11"/>
      <c r="C9" s="18"/>
      <c r="D9" s="19" t="s">
        <v>13</v>
      </c>
      <c r="E9" s="11" t="s">
        <v>14</v>
      </c>
      <c r="F9" s="11"/>
      <c r="G9" s="11"/>
      <c r="H9" s="11"/>
      <c r="I9" s="11"/>
      <c r="J9" s="11"/>
      <c r="K9" s="11"/>
      <c r="L9" s="11"/>
      <c r="M9" s="11"/>
    </row>
    <row r="10" spans="1:13" ht="13">
      <c r="A10" s="11"/>
      <c r="B10" s="15" t="s">
        <v>15</v>
      </c>
      <c r="C10" s="11"/>
      <c r="D10" s="11"/>
      <c r="E10" s="11"/>
      <c r="F10" s="11"/>
      <c r="G10" s="11"/>
      <c r="H10" s="11"/>
      <c r="I10" s="11"/>
      <c r="J10" s="11"/>
      <c r="K10" s="11"/>
      <c r="L10" s="11"/>
      <c r="M10" s="11"/>
    </row>
    <row r="11" spans="1:13" ht="13">
      <c r="A11" s="11"/>
      <c r="B11" s="20" t="s">
        <v>16</v>
      </c>
      <c r="C11" s="16"/>
      <c r="D11" s="11"/>
      <c r="E11" s="11"/>
      <c r="F11" s="11"/>
      <c r="G11" s="11"/>
      <c r="H11" s="11"/>
      <c r="I11" s="11"/>
      <c r="J11" s="11"/>
      <c r="K11" s="11"/>
      <c r="L11" s="11"/>
      <c r="M11" s="11"/>
    </row>
    <row r="12" spans="1:13" ht="13">
      <c r="A12" s="11"/>
      <c r="B12" s="16"/>
      <c r="C12" s="18"/>
      <c r="D12" s="11"/>
      <c r="E12" s="11"/>
      <c r="F12" s="11"/>
      <c r="G12" s="11"/>
      <c r="H12" s="11"/>
      <c r="I12" s="11"/>
      <c r="J12" s="11"/>
      <c r="K12" s="11"/>
      <c r="L12" s="11"/>
      <c r="M12" s="11"/>
    </row>
    <row r="13" spans="1:13" ht="13">
      <c r="A13" s="11"/>
      <c r="B13" s="15" t="s">
        <v>17</v>
      </c>
      <c r="C13" s="18"/>
      <c r="D13" s="11"/>
      <c r="E13" s="11"/>
      <c r="F13" s="11"/>
      <c r="G13" s="11"/>
      <c r="H13" s="11"/>
      <c r="I13" s="11"/>
      <c r="J13" s="11"/>
      <c r="K13" s="11"/>
      <c r="L13" s="11"/>
      <c r="M13" s="11"/>
    </row>
    <row r="14" spans="1:13" ht="13">
      <c r="A14" s="11"/>
      <c r="B14" s="11"/>
      <c r="C14" s="18"/>
      <c r="D14" s="11"/>
      <c r="E14" s="11"/>
      <c r="F14" s="11"/>
      <c r="G14" s="11"/>
      <c r="H14" s="11"/>
      <c r="I14" s="11"/>
      <c r="J14" s="11"/>
      <c r="K14" s="11"/>
      <c r="L14" s="11"/>
      <c r="M14" s="11"/>
    </row>
    <row r="15" spans="1:13" ht="13">
      <c r="A15" s="11"/>
      <c r="B15" s="15" t="s">
        <v>18</v>
      </c>
      <c r="C15" s="11"/>
      <c r="D15" s="11"/>
      <c r="E15" s="11"/>
      <c r="F15" s="11"/>
      <c r="G15" s="11"/>
      <c r="H15" s="11"/>
      <c r="I15" s="11"/>
      <c r="J15" s="11"/>
      <c r="K15" s="11"/>
      <c r="L15" s="11"/>
      <c r="M15" s="16"/>
    </row>
    <row r="16" spans="1:13" ht="13">
      <c r="A16" s="11"/>
      <c r="B16" s="15"/>
      <c r="C16" s="11"/>
      <c r="D16" s="11"/>
      <c r="E16" s="11"/>
      <c r="F16" s="11"/>
      <c r="G16" s="11"/>
      <c r="H16" s="11"/>
      <c r="I16" s="11"/>
      <c r="J16" s="11"/>
      <c r="K16" s="11"/>
      <c r="L16" s="11"/>
      <c r="M16" s="16"/>
    </row>
    <row r="17" spans="1:13" ht="13">
      <c r="A17" s="11"/>
      <c r="B17" s="15" t="s">
        <v>19</v>
      </c>
      <c r="C17" s="11"/>
      <c r="D17" s="11"/>
      <c r="E17" s="11"/>
      <c r="F17" s="11"/>
      <c r="G17" s="11"/>
      <c r="H17" s="11"/>
      <c r="I17" s="11"/>
      <c r="J17" s="11"/>
      <c r="K17" s="11"/>
      <c r="L17" s="11"/>
      <c r="M17" s="16"/>
    </row>
    <row r="18" spans="1:13" ht="13">
      <c r="A18" s="11"/>
      <c r="B18" s="15"/>
      <c r="C18" s="11"/>
      <c r="D18" s="11"/>
      <c r="E18" s="11"/>
      <c r="F18" s="11"/>
      <c r="G18" s="11"/>
      <c r="H18" s="11"/>
      <c r="I18" s="11"/>
      <c r="J18" s="11"/>
      <c r="K18" s="11"/>
      <c r="L18" s="11"/>
      <c r="M18" s="16"/>
    </row>
    <row r="19" spans="1:13" ht="13">
      <c r="A19" s="11"/>
      <c r="B19" s="15"/>
      <c r="C19" s="11"/>
      <c r="D19" s="11"/>
      <c r="E19" s="11"/>
      <c r="F19" s="11"/>
      <c r="G19" s="11"/>
      <c r="H19" s="11"/>
      <c r="I19" s="11"/>
      <c r="J19" s="11"/>
      <c r="K19" s="11"/>
      <c r="L19" s="11"/>
      <c r="M19" s="16"/>
    </row>
    <row r="20" spans="1:13" ht="13">
      <c r="A20" s="11"/>
      <c r="B20" s="12" t="s">
        <v>6</v>
      </c>
      <c r="C20" s="13"/>
      <c r="D20" s="14"/>
      <c r="E20" s="14"/>
      <c r="F20" s="14"/>
      <c r="G20" s="14"/>
      <c r="H20" s="14"/>
      <c r="I20" s="14"/>
      <c r="J20" s="14"/>
      <c r="K20" s="14"/>
      <c r="L20" s="14"/>
      <c r="M20" s="16"/>
    </row>
    <row r="21" spans="1:13" ht="13">
      <c r="A21" s="11"/>
      <c r="B21" s="11"/>
      <c r="C21" s="11"/>
      <c r="D21" s="11"/>
      <c r="E21" s="11"/>
      <c r="F21" s="11"/>
      <c r="G21" s="11"/>
      <c r="H21" s="11"/>
      <c r="I21" s="11"/>
      <c r="J21" s="11"/>
      <c r="K21" s="11"/>
      <c r="L21" s="11"/>
      <c r="M21" s="16"/>
    </row>
    <row r="22" spans="1:13" ht="13">
      <c r="A22" s="11"/>
      <c r="B22" s="939" t="s">
        <v>7</v>
      </c>
      <c r="C22" s="932"/>
      <c r="D22" s="933"/>
      <c r="E22" s="22" t="s">
        <v>8</v>
      </c>
      <c r="F22" s="22" t="s">
        <v>9</v>
      </c>
      <c r="G22" s="22" t="s">
        <v>10</v>
      </c>
      <c r="H22" s="939" t="s">
        <v>1</v>
      </c>
      <c r="I22" s="933"/>
      <c r="J22" s="11"/>
      <c r="K22" s="11"/>
      <c r="L22" s="11"/>
      <c r="M22" s="16"/>
    </row>
    <row r="23" spans="1:13" ht="13">
      <c r="A23" s="23"/>
      <c r="B23" s="936" t="str">
        <f>'02_施策'!$B5</f>
        <v>【デイリー】</v>
      </c>
      <c r="C23" s="932"/>
      <c r="D23" s="933"/>
      <c r="E23" s="24" t="s">
        <v>20</v>
      </c>
      <c r="F23" s="25">
        <v>46038.625</v>
      </c>
      <c r="G23" s="25">
        <v>46055.165972222218</v>
      </c>
      <c r="H23" s="937"/>
      <c r="I23" s="933"/>
      <c r="J23" s="16"/>
      <c r="K23" s="16"/>
      <c r="L23" s="11"/>
      <c r="M23" s="16"/>
    </row>
    <row r="24" spans="1:13" ht="13">
      <c r="A24" s="16"/>
      <c r="B24" s="936" t="str">
        <f>'02_施策'!$B6</f>
        <v>【ストーリー】
画眉丸編</v>
      </c>
      <c r="C24" s="932"/>
      <c r="D24" s="933"/>
      <c r="E24" s="24" t="s">
        <v>21</v>
      </c>
      <c r="F24" s="25">
        <v>46038.625</v>
      </c>
      <c r="G24" s="25">
        <v>46069.457638888889</v>
      </c>
      <c r="H24" s="937"/>
      <c r="I24" s="933"/>
      <c r="J24" s="16"/>
      <c r="K24" s="16"/>
      <c r="L24" s="16"/>
      <c r="M24" s="16"/>
    </row>
    <row r="25" spans="1:13" ht="13">
      <c r="A25" s="16"/>
      <c r="B25" s="936" t="str">
        <f>'02_施策'!$B7</f>
        <v>【ストーリー】
共闘関係編</v>
      </c>
      <c r="C25" s="932"/>
      <c r="D25" s="933"/>
      <c r="E25" s="24" t="s">
        <v>22</v>
      </c>
      <c r="F25" s="25">
        <v>46043.625</v>
      </c>
      <c r="G25" s="25">
        <v>46069.457638888889</v>
      </c>
      <c r="H25" s="937"/>
      <c r="I25" s="933"/>
      <c r="J25" s="16"/>
      <c r="K25" s="16"/>
      <c r="L25" s="16"/>
      <c r="M25" s="16"/>
    </row>
    <row r="26" spans="1:13" ht="13">
      <c r="A26" s="16"/>
      <c r="B26" s="936" t="str">
        <f>'02_施策'!$B8</f>
        <v>【チャレンジ】</v>
      </c>
      <c r="C26" s="932"/>
      <c r="D26" s="933"/>
      <c r="E26" s="24" t="s">
        <v>23</v>
      </c>
      <c r="F26" s="25">
        <v>46038.625</v>
      </c>
      <c r="G26" s="25">
        <v>46069.457638888889</v>
      </c>
      <c r="H26" s="937"/>
      <c r="I26" s="933"/>
      <c r="J26" s="16"/>
      <c r="K26" s="16"/>
      <c r="L26" s="16"/>
      <c r="M26" s="16"/>
    </row>
    <row r="27" spans="1:13" ht="13">
      <c r="A27" s="16"/>
      <c r="B27" s="936" t="str">
        <f>'02_施策'!$B9</f>
        <v>【高難易度】</v>
      </c>
      <c r="C27" s="932"/>
      <c r="D27" s="933"/>
      <c r="E27" s="24" t="s">
        <v>24</v>
      </c>
      <c r="F27" s="25">
        <v>46038.625</v>
      </c>
      <c r="G27" s="25">
        <v>46069.457638888889</v>
      </c>
      <c r="H27" s="937"/>
      <c r="I27" s="933"/>
      <c r="J27" s="16"/>
      <c r="K27" s="16"/>
      <c r="L27" s="16"/>
      <c r="M27" s="16"/>
    </row>
    <row r="28" spans="1:13" ht="13">
      <c r="A28" s="16"/>
      <c r="B28" s="936" t="str">
        <f>'02_施策'!$B10</f>
        <v>【降臨バトル】</v>
      </c>
      <c r="C28" s="932"/>
      <c r="D28" s="933"/>
      <c r="E28" s="24" t="s">
        <v>25</v>
      </c>
      <c r="F28" s="25">
        <v>46045.625</v>
      </c>
      <c r="G28" s="25">
        <v>46051.624305555553</v>
      </c>
      <c r="H28" s="937"/>
      <c r="I28" s="933"/>
      <c r="J28" s="16"/>
      <c r="K28" s="16"/>
      <c r="L28" s="16"/>
      <c r="M28" s="16"/>
    </row>
    <row r="29" spans="1:13" ht="13">
      <c r="A29" s="16"/>
      <c r="B29" s="936" t="str">
        <f>'02_施策'!$B11</f>
        <v>【ログインボーナス】</v>
      </c>
      <c r="C29" s="932"/>
      <c r="D29" s="933"/>
      <c r="E29" s="24" t="s">
        <v>26</v>
      </c>
      <c r="F29" s="25">
        <v>46038.625</v>
      </c>
      <c r="G29" s="25">
        <v>46055.165972222218</v>
      </c>
      <c r="H29" s="937"/>
      <c r="I29" s="933"/>
      <c r="J29" s="16"/>
      <c r="K29" s="16"/>
      <c r="L29" s="16"/>
      <c r="M29" s="16"/>
    </row>
    <row r="30" spans="1:13" ht="13">
      <c r="A30" s="16"/>
      <c r="B30" s="936" t="str">
        <f>'02_施策'!$B12</f>
        <v>【ミッション】</v>
      </c>
      <c r="C30" s="932"/>
      <c r="D30" s="933"/>
      <c r="E30" s="24" t="s">
        <v>27</v>
      </c>
      <c r="F30" s="25">
        <v>46038.625</v>
      </c>
      <c r="G30" s="25">
        <v>46069.457638888889</v>
      </c>
      <c r="H30" s="937"/>
      <c r="I30" s="933"/>
      <c r="J30" s="16"/>
      <c r="K30" s="16"/>
      <c r="L30" s="16"/>
      <c r="M30" s="16"/>
    </row>
    <row r="31" spans="1:13" ht="13">
      <c r="A31" s="11"/>
      <c r="B31" s="936" t="str">
        <f>'02_施策'!$B13</f>
        <v>【コイン獲得クエスト】</v>
      </c>
      <c r="C31" s="932"/>
      <c r="D31" s="933"/>
      <c r="E31" s="24" t="s">
        <v>28</v>
      </c>
      <c r="F31" s="25">
        <v>46038.625</v>
      </c>
      <c r="G31" s="25">
        <v>46069.457638888889</v>
      </c>
      <c r="H31" s="937"/>
      <c r="I31" s="933"/>
      <c r="J31" s="16"/>
      <c r="K31" s="16"/>
      <c r="L31" s="16"/>
      <c r="M31" s="16"/>
    </row>
    <row r="32" spans="1:13" ht="13">
      <c r="A32" s="11"/>
      <c r="B32" s="11"/>
      <c r="C32" s="11"/>
      <c r="D32" s="16"/>
      <c r="E32" s="16"/>
      <c r="F32" s="16"/>
      <c r="G32" s="16"/>
      <c r="H32" s="16"/>
      <c r="I32" s="16"/>
      <c r="J32" s="16"/>
      <c r="K32" s="16"/>
      <c r="L32" s="16"/>
      <c r="M32" s="16"/>
    </row>
    <row r="33" spans="1:13" ht="13">
      <c r="A33" s="11"/>
      <c r="B33" s="11"/>
      <c r="C33" s="11"/>
      <c r="D33" s="16"/>
      <c r="E33" s="16"/>
      <c r="F33" s="16"/>
      <c r="G33" s="16"/>
      <c r="H33" s="16"/>
      <c r="I33" s="16"/>
      <c r="J33" s="16"/>
      <c r="K33" s="16"/>
      <c r="L33" s="16"/>
      <c r="M33" s="16"/>
    </row>
    <row r="34" spans="1:13" ht="13">
      <c r="A34" s="11"/>
      <c r="B34" s="11"/>
      <c r="C34" s="11"/>
      <c r="D34" s="16"/>
      <c r="E34" s="16"/>
      <c r="F34" s="16"/>
      <c r="G34" s="16"/>
      <c r="H34" s="16"/>
      <c r="I34" s="16"/>
      <c r="J34" s="16"/>
      <c r="K34" s="16"/>
      <c r="L34" s="16"/>
      <c r="M34" s="16"/>
    </row>
    <row r="35" spans="1:13" ht="13">
      <c r="A35" s="11"/>
      <c r="B35" s="12" t="s">
        <v>29</v>
      </c>
      <c r="C35" s="13"/>
      <c r="D35" s="14"/>
      <c r="E35" s="14"/>
      <c r="F35" s="14"/>
      <c r="G35" s="14"/>
      <c r="H35" s="14"/>
      <c r="I35" s="14"/>
      <c r="J35" s="14"/>
      <c r="K35" s="14"/>
      <c r="L35" s="14"/>
      <c r="M35" s="16"/>
    </row>
    <row r="36" spans="1:13" ht="13">
      <c r="A36" s="11"/>
      <c r="B36" s="15"/>
      <c r="C36" s="11"/>
      <c r="D36" s="11"/>
      <c r="E36" s="11"/>
      <c r="F36" s="11"/>
      <c r="G36" s="11"/>
      <c r="H36" s="11"/>
      <c r="I36" s="11"/>
      <c r="J36" s="11"/>
      <c r="K36" s="11"/>
      <c r="L36" s="11"/>
      <c r="M36" s="16"/>
    </row>
    <row r="37" spans="1:13" ht="13">
      <c r="A37" s="11"/>
      <c r="B37" s="938" t="s">
        <v>30</v>
      </c>
      <c r="C37" s="932"/>
      <c r="D37" s="933"/>
      <c r="E37" s="931" t="s">
        <v>31</v>
      </c>
      <c r="F37" s="933"/>
      <c r="G37" s="27" t="s">
        <v>32</v>
      </c>
      <c r="H37" s="26" t="s">
        <v>33</v>
      </c>
      <c r="I37" s="27" t="s">
        <v>34</v>
      </c>
      <c r="J37" s="931" t="s">
        <v>1</v>
      </c>
      <c r="K37" s="932"/>
      <c r="L37" s="933"/>
      <c r="M37" s="16"/>
    </row>
    <row r="38" spans="1:13" ht="13">
      <c r="A38" s="11"/>
      <c r="B38" s="28" t="s">
        <v>35</v>
      </c>
      <c r="C38" s="29"/>
      <c r="D38" s="29"/>
      <c r="E38" s="30" t="s">
        <v>36</v>
      </c>
      <c r="F38" s="31"/>
      <c r="G38" s="32" t="s">
        <v>37</v>
      </c>
      <c r="H38" s="33" t="s">
        <v>38</v>
      </c>
      <c r="I38" s="32" t="s">
        <v>39</v>
      </c>
      <c r="J38" s="934"/>
      <c r="K38" s="932"/>
      <c r="L38" s="933"/>
      <c r="M38" s="16"/>
    </row>
    <row r="39" spans="1:13" ht="13">
      <c r="A39" s="11"/>
      <c r="B39" s="28" t="s">
        <v>40</v>
      </c>
      <c r="C39" s="29"/>
      <c r="D39" s="29"/>
      <c r="E39" s="34" t="s">
        <v>41</v>
      </c>
      <c r="F39" s="31"/>
      <c r="G39" s="32" t="s">
        <v>37</v>
      </c>
      <c r="H39" s="33" t="s">
        <v>42</v>
      </c>
      <c r="I39" s="32" t="s">
        <v>43</v>
      </c>
      <c r="J39" s="934"/>
      <c r="K39" s="932"/>
      <c r="L39" s="933"/>
      <c r="M39" s="16"/>
    </row>
    <row r="40" spans="1:13" ht="13">
      <c r="A40" s="11"/>
      <c r="B40" s="28" t="s">
        <v>44</v>
      </c>
      <c r="C40" s="29"/>
      <c r="D40" s="29"/>
      <c r="E40" s="34" t="s">
        <v>45</v>
      </c>
      <c r="F40" s="31"/>
      <c r="G40" s="32" t="s">
        <v>46</v>
      </c>
      <c r="H40" s="33" t="s">
        <v>47</v>
      </c>
      <c r="I40" s="32" t="s">
        <v>48</v>
      </c>
      <c r="J40" s="934"/>
      <c r="K40" s="932"/>
      <c r="L40" s="933"/>
      <c r="M40" s="16"/>
    </row>
    <row r="41" spans="1:13" ht="13">
      <c r="A41" s="11"/>
      <c r="B41" s="28" t="s">
        <v>49</v>
      </c>
      <c r="C41" s="29"/>
      <c r="D41" s="29"/>
      <c r="E41" s="30" t="s">
        <v>50</v>
      </c>
      <c r="F41" s="31"/>
      <c r="G41" s="32" t="s">
        <v>46</v>
      </c>
      <c r="H41" s="33" t="s">
        <v>47</v>
      </c>
      <c r="I41" s="32" t="s">
        <v>39</v>
      </c>
      <c r="J41" s="934"/>
      <c r="K41" s="932"/>
      <c r="L41" s="933"/>
      <c r="M41" s="16"/>
    </row>
    <row r="42" spans="1:13" ht="13">
      <c r="A42" s="11"/>
      <c r="B42" s="28" t="s">
        <v>51</v>
      </c>
      <c r="C42" s="29"/>
      <c r="D42" s="29"/>
      <c r="E42" s="30" t="s">
        <v>52</v>
      </c>
      <c r="F42" s="31"/>
      <c r="G42" s="32"/>
      <c r="H42" s="33"/>
      <c r="I42" s="32"/>
      <c r="J42" s="934" t="s">
        <v>53</v>
      </c>
      <c r="K42" s="932"/>
      <c r="L42" s="933"/>
      <c r="M42" s="16"/>
    </row>
    <row r="43" spans="1:13" ht="13">
      <c r="A43" s="11"/>
      <c r="B43" s="28" t="s">
        <v>54</v>
      </c>
      <c r="C43" s="29"/>
      <c r="D43" s="29"/>
      <c r="E43" s="35" t="s">
        <v>55</v>
      </c>
      <c r="F43" s="36"/>
      <c r="G43" s="32"/>
      <c r="H43" s="33"/>
      <c r="I43" s="32"/>
      <c r="J43" s="934" t="s">
        <v>53</v>
      </c>
      <c r="K43" s="932"/>
      <c r="L43" s="933"/>
      <c r="M43" s="16"/>
    </row>
    <row r="44" spans="1:13" ht="13">
      <c r="A44" s="11"/>
      <c r="B44" s="37"/>
      <c r="C44" s="37"/>
      <c r="D44" s="37"/>
      <c r="E44" s="38"/>
      <c r="F44" s="38"/>
      <c r="G44" s="39"/>
      <c r="H44" s="40"/>
      <c r="I44" s="39"/>
      <c r="J44" s="40"/>
      <c r="K44" s="40"/>
      <c r="L44" s="40"/>
      <c r="M44" s="16"/>
    </row>
    <row r="45" spans="1:13" ht="13">
      <c r="A45" s="11"/>
      <c r="B45" s="37"/>
      <c r="C45" s="37"/>
      <c r="D45" s="37"/>
      <c r="E45" s="38"/>
      <c r="F45" s="38"/>
      <c r="G45" s="39"/>
      <c r="H45" s="40"/>
      <c r="I45" s="39"/>
      <c r="J45" s="40"/>
      <c r="K45" s="40"/>
      <c r="L45" s="40"/>
      <c r="M45" s="16"/>
    </row>
    <row r="46" spans="1:13" ht="13">
      <c r="A46" s="11"/>
      <c r="B46" s="37"/>
      <c r="C46" s="37"/>
      <c r="D46" s="37"/>
      <c r="E46" s="38"/>
      <c r="F46" s="38"/>
      <c r="G46" s="39"/>
      <c r="H46" s="40"/>
      <c r="I46" s="39"/>
      <c r="J46" s="40"/>
      <c r="K46" s="40"/>
      <c r="L46" s="40"/>
      <c r="M46" s="16"/>
    </row>
    <row r="47" spans="1:13" ht="13">
      <c r="A47" s="11"/>
      <c r="B47" s="12" t="s">
        <v>56</v>
      </c>
      <c r="C47" s="13"/>
      <c r="D47" s="14"/>
      <c r="E47" s="14"/>
      <c r="F47" s="14"/>
      <c r="G47" s="14"/>
      <c r="H47" s="14"/>
      <c r="I47" s="14"/>
      <c r="J47" s="14"/>
      <c r="K47" s="40"/>
      <c r="L47" s="40"/>
      <c r="M47" s="16"/>
    </row>
    <row r="48" spans="1:13" ht="13">
      <c r="A48" s="11"/>
      <c r="B48" s="15"/>
      <c r="C48" s="11"/>
      <c r="D48" s="11"/>
      <c r="E48" s="11"/>
      <c r="F48" s="11"/>
      <c r="G48" s="11"/>
      <c r="H48" s="11"/>
      <c r="I48" s="11"/>
      <c r="J48" s="11"/>
      <c r="K48" s="40"/>
      <c r="L48" s="40"/>
      <c r="M48" s="16"/>
    </row>
    <row r="49" spans="1:13" ht="13">
      <c r="A49" s="11"/>
      <c r="B49" s="938" t="s">
        <v>57</v>
      </c>
      <c r="C49" s="932"/>
      <c r="D49" s="933"/>
      <c r="E49" s="931" t="s">
        <v>58</v>
      </c>
      <c r="F49" s="933"/>
      <c r="G49" s="27" t="s">
        <v>59</v>
      </c>
      <c r="H49" s="931" t="s">
        <v>1</v>
      </c>
      <c r="I49" s="932"/>
      <c r="J49" s="933"/>
      <c r="K49" s="40" t="s">
        <v>60</v>
      </c>
      <c r="L49" s="40"/>
      <c r="M49" s="16"/>
    </row>
    <row r="50" spans="1:13" ht="13">
      <c r="A50" s="11"/>
      <c r="B50" s="41" t="s">
        <v>61</v>
      </c>
      <c r="C50" s="42"/>
      <c r="D50" s="42"/>
      <c r="E50" s="43" t="s">
        <v>62</v>
      </c>
      <c r="F50" s="44"/>
      <c r="G50" s="45" t="s">
        <v>63</v>
      </c>
      <c r="H50" s="934"/>
      <c r="I50" s="932"/>
      <c r="J50" s="933"/>
      <c r="K50" s="40" t="s">
        <v>64</v>
      </c>
      <c r="L50" s="40"/>
      <c r="M50" s="16"/>
    </row>
    <row r="51" spans="1:13" ht="13">
      <c r="A51" s="11"/>
      <c r="B51" s="41" t="s">
        <v>65</v>
      </c>
      <c r="C51" s="29"/>
      <c r="D51" s="29"/>
      <c r="E51" s="46" t="s">
        <v>66</v>
      </c>
      <c r="F51" s="31"/>
      <c r="G51" s="47" t="s">
        <v>63</v>
      </c>
      <c r="H51" s="934"/>
      <c r="I51" s="932"/>
      <c r="J51" s="933"/>
      <c r="L51" s="40"/>
      <c r="M51" s="16"/>
    </row>
    <row r="52" spans="1:13" ht="13">
      <c r="A52" s="11"/>
      <c r="B52" s="41" t="s">
        <v>67</v>
      </c>
      <c r="C52" s="29"/>
      <c r="D52" s="42"/>
      <c r="E52" s="46" t="s">
        <v>68</v>
      </c>
      <c r="F52" s="44"/>
      <c r="G52" s="47" t="s">
        <v>63</v>
      </c>
      <c r="H52" s="935"/>
      <c r="I52" s="932"/>
      <c r="J52" s="933"/>
      <c r="L52" s="40"/>
      <c r="M52" s="16"/>
    </row>
    <row r="53" spans="1:13" ht="13">
      <c r="A53" s="11"/>
      <c r="B53" s="41" t="s">
        <v>69</v>
      </c>
      <c r="C53" s="29"/>
      <c r="D53" s="42"/>
      <c r="E53" s="46" t="s">
        <v>70</v>
      </c>
      <c r="F53" s="44"/>
      <c r="G53" s="47" t="s">
        <v>63</v>
      </c>
      <c r="H53" s="935"/>
      <c r="I53" s="932"/>
      <c r="J53" s="933"/>
      <c r="L53" s="40"/>
      <c r="M53" s="16"/>
    </row>
    <row r="54" spans="1:13" ht="13">
      <c r="A54" s="11"/>
      <c r="B54" s="41" t="s">
        <v>71</v>
      </c>
      <c r="C54" s="29"/>
      <c r="D54" s="42"/>
      <c r="E54" s="46" t="s">
        <v>72</v>
      </c>
      <c r="F54" s="44"/>
      <c r="G54" s="45" t="s">
        <v>63</v>
      </c>
      <c r="H54" s="935"/>
      <c r="I54" s="932"/>
      <c r="J54" s="933"/>
      <c r="K54" s="40" t="s">
        <v>73</v>
      </c>
      <c r="L54" s="40"/>
      <c r="M54" s="16"/>
    </row>
    <row r="55" spans="1:13" ht="13">
      <c r="A55" s="11"/>
      <c r="B55" s="41" t="s">
        <v>74</v>
      </c>
      <c r="C55" s="29"/>
      <c r="D55" s="42"/>
      <c r="E55" s="46" t="s">
        <v>75</v>
      </c>
      <c r="F55" s="44"/>
      <c r="G55" s="47" t="s">
        <v>63</v>
      </c>
      <c r="H55" s="935"/>
      <c r="I55" s="932"/>
      <c r="J55" s="933"/>
      <c r="L55" s="40"/>
      <c r="M55" s="16"/>
    </row>
    <row r="56" spans="1:13" ht="13">
      <c r="A56" s="11"/>
      <c r="B56" s="41" t="s">
        <v>76</v>
      </c>
      <c r="C56" s="29"/>
      <c r="D56" s="42"/>
      <c r="E56" s="46" t="s">
        <v>77</v>
      </c>
      <c r="F56" s="44"/>
      <c r="G56" s="45" t="s">
        <v>63</v>
      </c>
      <c r="H56" s="935"/>
      <c r="I56" s="932"/>
      <c r="J56" s="933"/>
      <c r="K56" s="40" t="s">
        <v>78</v>
      </c>
      <c r="L56" s="40"/>
      <c r="M56" s="16"/>
    </row>
    <row r="57" spans="1:13" ht="13">
      <c r="A57" s="11"/>
      <c r="B57" s="41" t="s">
        <v>79</v>
      </c>
      <c r="C57" s="42"/>
      <c r="D57" s="42"/>
      <c r="E57" s="46" t="s">
        <v>80</v>
      </c>
      <c r="F57" s="44"/>
      <c r="G57" s="45" t="s">
        <v>63</v>
      </c>
      <c r="H57" s="935"/>
      <c r="I57" s="932"/>
      <c r="J57" s="933"/>
      <c r="L57" s="40"/>
      <c r="M57" s="16"/>
    </row>
    <row r="58" spans="1:13" ht="13">
      <c r="A58" s="11"/>
      <c r="B58" s="41" t="s">
        <v>81</v>
      </c>
      <c r="C58" s="42"/>
      <c r="D58" s="42"/>
      <c r="E58" s="46" t="s">
        <v>82</v>
      </c>
      <c r="F58" s="44"/>
      <c r="G58" s="47" t="s">
        <v>63</v>
      </c>
      <c r="H58" s="935"/>
      <c r="I58" s="932"/>
      <c r="J58" s="933"/>
      <c r="L58" s="40"/>
      <c r="M58" s="16"/>
    </row>
    <row r="59" spans="1:13" ht="13">
      <c r="A59" s="11"/>
      <c r="B59" s="41" t="s">
        <v>83</v>
      </c>
      <c r="C59" s="42"/>
      <c r="D59" s="42"/>
      <c r="E59" s="46" t="s">
        <v>84</v>
      </c>
      <c r="F59" s="44"/>
      <c r="G59" s="45" t="s">
        <v>63</v>
      </c>
      <c r="H59" s="935"/>
      <c r="I59" s="932"/>
      <c r="J59" s="933"/>
      <c r="L59" s="40"/>
      <c r="M59" s="16"/>
    </row>
    <row r="60" spans="1:13" ht="13">
      <c r="A60" s="11"/>
      <c r="B60" s="41" t="s">
        <v>85</v>
      </c>
      <c r="C60" s="42"/>
      <c r="D60" s="42"/>
      <c r="E60" s="46" t="s">
        <v>86</v>
      </c>
      <c r="F60" s="44"/>
      <c r="G60" s="47" t="s">
        <v>63</v>
      </c>
      <c r="H60" s="935"/>
      <c r="I60" s="932"/>
      <c r="J60" s="933"/>
      <c r="K60" s="40"/>
      <c r="L60" s="40"/>
      <c r="M60" s="16"/>
    </row>
    <row r="61" spans="1:13" ht="13">
      <c r="A61" s="11"/>
      <c r="B61" s="41" t="s">
        <v>87</v>
      </c>
      <c r="C61" s="42"/>
      <c r="D61" s="42"/>
      <c r="E61" s="46" t="s">
        <v>88</v>
      </c>
      <c r="F61" s="44"/>
      <c r="G61" s="45" t="s">
        <v>63</v>
      </c>
      <c r="H61" s="935"/>
      <c r="I61" s="932"/>
      <c r="J61" s="933"/>
      <c r="K61" s="40"/>
      <c r="L61" s="40"/>
      <c r="M61" s="16"/>
    </row>
    <row r="62" spans="1:13" ht="13">
      <c r="A62" s="11"/>
      <c r="B62" s="41" t="s">
        <v>89</v>
      </c>
      <c r="C62" s="42"/>
      <c r="D62" s="42"/>
      <c r="E62" s="46" t="s">
        <v>90</v>
      </c>
      <c r="F62" s="44"/>
      <c r="G62" s="45" t="s">
        <v>63</v>
      </c>
      <c r="H62" s="935"/>
      <c r="I62" s="932"/>
      <c r="J62" s="933"/>
      <c r="K62" s="40"/>
      <c r="L62" s="40"/>
      <c r="M62" s="16"/>
    </row>
    <row r="63" spans="1:13" ht="13">
      <c r="A63" s="11"/>
      <c r="B63" s="41" t="s">
        <v>91</v>
      </c>
      <c r="C63" s="42"/>
      <c r="D63" s="42"/>
      <c r="E63" s="46" t="s">
        <v>21</v>
      </c>
      <c r="F63" s="44"/>
      <c r="G63" s="47" t="s">
        <v>63</v>
      </c>
      <c r="H63" s="935"/>
      <c r="I63" s="932"/>
      <c r="J63" s="933"/>
      <c r="K63" s="40" t="s">
        <v>92</v>
      </c>
      <c r="L63" s="40"/>
      <c r="M63" s="16"/>
    </row>
    <row r="64" spans="1:13" ht="13">
      <c r="A64" s="11"/>
      <c r="B64" s="41" t="s">
        <v>93</v>
      </c>
      <c r="C64" s="42"/>
      <c r="D64" s="42"/>
      <c r="E64" s="46" t="s">
        <v>94</v>
      </c>
      <c r="F64" s="44"/>
      <c r="G64" s="45" t="s">
        <v>63</v>
      </c>
      <c r="H64" s="935"/>
      <c r="I64" s="932"/>
      <c r="J64" s="933"/>
      <c r="L64" s="40"/>
      <c r="M64" s="16"/>
    </row>
    <row r="65" spans="1:13" ht="13">
      <c r="A65" s="11"/>
      <c r="B65" s="41"/>
      <c r="C65" s="42"/>
      <c r="D65" s="42"/>
      <c r="E65" s="46"/>
      <c r="F65" s="44"/>
      <c r="G65" s="48"/>
      <c r="H65" s="935"/>
      <c r="I65" s="932"/>
      <c r="J65" s="933"/>
      <c r="L65" s="40"/>
      <c r="M65" s="16"/>
    </row>
    <row r="66" spans="1:13" ht="13">
      <c r="A66" s="11"/>
      <c r="B66" s="41"/>
      <c r="C66" s="42"/>
      <c r="D66" s="42"/>
      <c r="E66" s="43"/>
      <c r="F66" s="44"/>
      <c r="G66" s="48"/>
      <c r="H66" s="935"/>
      <c r="I66" s="932"/>
      <c r="J66" s="933"/>
      <c r="K66" s="40" t="s">
        <v>95</v>
      </c>
      <c r="L66" s="40"/>
      <c r="M66" s="16"/>
    </row>
    <row r="67" spans="1:13" ht="13">
      <c r="A67" s="11"/>
      <c r="B67" s="11"/>
      <c r="C67" s="11"/>
      <c r="D67" s="49"/>
      <c r="E67" s="39"/>
      <c r="F67" s="39"/>
      <c r="G67" s="39"/>
      <c r="H67" s="39"/>
      <c r="I67" s="39"/>
      <c r="J67" s="39"/>
      <c r="K67" s="40" t="s">
        <v>96</v>
      </c>
      <c r="L67" s="40"/>
      <c r="M67" s="16"/>
    </row>
    <row r="68" spans="1:13" ht="13">
      <c r="A68" s="11"/>
      <c r="B68" s="11"/>
      <c r="C68" s="11"/>
      <c r="D68" s="49"/>
      <c r="E68" s="39"/>
      <c r="F68" s="39"/>
      <c r="G68" s="39"/>
      <c r="H68" s="39"/>
      <c r="I68" s="39"/>
      <c r="J68" s="39"/>
      <c r="K68" s="39"/>
      <c r="L68" s="16"/>
      <c r="M68" s="16"/>
    </row>
  </sheetData>
  <mergeCells count="49">
    <mergeCell ref="H22:I22"/>
    <mergeCell ref="H28:I28"/>
    <mergeCell ref="B25:D25"/>
    <mergeCell ref="H53:J53"/>
    <mergeCell ref="H27:I27"/>
    <mergeCell ref="J38:L38"/>
    <mergeCell ref="B31:D31"/>
    <mergeCell ref="H50:J50"/>
    <mergeCell ref="B22:D22"/>
    <mergeCell ref="H24:I24"/>
    <mergeCell ref="J37:L37"/>
    <mergeCell ref="B27:D27"/>
    <mergeCell ref="E37:F37"/>
    <mergeCell ref="H23:I23"/>
    <mergeCell ref="J40:L40"/>
    <mergeCell ref="H26:I26"/>
    <mergeCell ref="H66:J66"/>
    <mergeCell ref="H57:J57"/>
    <mergeCell ref="B49:D49"/>
    <mergeCell ref="H65:J65"/>
    <mergeCell ref="B30:D30"/>
    <mergeCell ref="J43:L43"/>
    <mergeCell ref="H62:J62"/>
    <mergeCell ref="J42:L42"/>
    <mergeCell ref="E49:F49"/>
    <mergeCell ref="J39:L39"/>
    <mergeCell ref="H63:J63"/>
    <mergeCell ref="H54:J54"/>
    <mergeCell ref="H55:J55"/>
    <mergeCell ref="H58:J58"/>
    <mergeCell ref="H56:J56"/>
    <mergeCell ref="H64:J64"/>
    <mergeCell ref="H61:J61"/>
    <mergeCell ref="H31:I31"/>
    <mergeCell ref="B29:D29"/>
    <mergeCell ref="H30:I30"/>
    <mergeCell ref="B28:D28"/>
    <mergeCell ref="J41:L41"/>
    <mergeCell ref="B37:D37"/>
    <mergeCell ref="H59:J59"/>
    <mergeCell ref="H49:J49"/>
    <mergeCell ref="H51:J51"/>
    <mergeCell ref="H60:J60"/>
    <mergeCell ref="B23:D23"/>
    <mergeCell ref="H29:I29"/>
    <mergeCell ref="H52:J52"/>
    <mergeCell ref="H25:I25"/>
    <mergeCell ref="B24:D24"/>
    <mergeCell ref="B26:D26"/>
  </mergeCells>
  <phoneticPr fontId="135"/>
  <dataValidations count="2">
    <dataValidation type="list" allowBlank="1" showErrorMessage="1" sqref="I38:I43" xr:uid="{00000000-0002-0000-0200-000000000000}">
      <formula1>"赤,青,緑,黄,無"</formula1>
    </dataValidation>
    <dataValidation type="list" allowBlank="1" showErrorMessage="1" sqref="G38:G43" xr:uid="{00000000-0002-0000-0200-000001000000}">
      <formula1>"ピックアップガシャ,スペシャルガシャ,ノーマルガシャ,プレミアムメダルガシャ,ショップ販売,イベント報酬"</formula1>
    </dataValidation>
  </dataValidations>
  <hyperlinks>
    <hyperlink ref="D9" r:id="rId1" location="slide=id.g37174712906_0_285" xr:uid="{00000000-0004-0000-0200-000000000000}"/>
    <hyperlink ref="G50" r:id="rId2" location="gid=1994449604&amp;range=134:134" xr:uid="{00000000-0004-0000-0200-000001000000}"/>
    <hyperlink ref="G51" r:id="rId3" location="gid=1994449604&amp;range=135:135" xr:uid="{00000000-0004-0000-0200-000002000000}"/>
    <hyperlink ref="G52" r:id="rId4" location="gid=1994449604&amp;range=136:136" xr:uid="{00000000-0004-0000-0200-000003000000}"/>
    <hyperlink ref="G53" r:id="rId5" location="gid=1994449604&amp;range=137:137" xr:uid="{00000000-0004-0000-0200-000004000000}"/>
    <hyperlink ref="G54" r:id="rId6" location="gid=1994449604&amp;range=152:152" xr:uid="{00000000-0004-0000-0200-000005000000}"/>
    <hyperlink ref="G55" r:id="rId7" location="gid=1994449604&amp;range=153:153" xr:uid="{00000000-0004-0000-0200-000006000000}"/>
    <hyperlink ref="G56" r:id="rId8" location="gid=1135844646&amp;range=55:55" xr:uid="{00000000-0004-0000-0200-000007000000}"/>
    <hyperlink ref="G57" r:id="rId9" location="gid=1135844646&amp;range=116:116" xr:uid="{00000000-0004-0000-0200-000008000000}"/>
    <hyperlink ref="G58" r:id="rId10" location="gid=1135844646&amp;range=117:117" xr:uid="{00000000-0004-0000-0200-000009000000}"/>
    <hyperlink ref="G59" r:id="rId11" location="gid=1135844646&amp;range=118:118" xr:uid="{00000000-0004-0000-0200-00000A000000}"/>
    <hyperlink ref="G60" r:id="rId12" location="gid=1135844646&amp;range=119:119" xr:uid="{00000000-0004-0000-0200-00000B000000}"/>
    <hyperlink ref="G61" r:id="rId13" location="gid=1135844646&amp;range=120:120" xr:uid="{00000000-0004-0000-0200-00000C000000}"/>
    <hyperlink ref="G62" r:id="rId14" location="gid=1135844646&amp;range=121:121" xr:uid="{00000000-0004-0000-0200-00000D000000}"/>
    <hyperlink ref="G63" r:id="rId15" location="gid=1933316692&amp;range=74:74" xr:uid="{00000000-0004-0000-0200-00000E000000}"/>
    <hyperlink ref="G64" r:id="rId16" location="gid=1933316692&amp;range=75:75" xr:uid="{00000000-0004-0000-0200-00000F000000}"/>
  </hyperlinks>
  <printOptions horizontalCentered="1" gridLines="1"/>
  <pageMargins left="0.7" right="0.7" top="0.75" bottom="0.75" header="0" footer="0"/>
  <pageSetup paperSize="14"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438"/>
  <sheetViews>
    <sheetView workbookViewId="0"/>
  </sheetViews>
  <sheetFormatPr baseColWidth="10" defaultColWidth="12.6640625" defaultRowHeight="15.75" customHeight="1"/>
  <cols>
    <col min="1" max="1" width="2.6640625" customWidth="1"/>
    <col min="2" max="2" width="15.1640625" customWidth="1"/>
    <col min="3" max="3" width="23.6640625" customWidth="1"/>
    <col min="4" max="4" width="18.6640625" customWidth="1"/>
    <col min="5" max="7" width="13.83203125" customWidth="1"/>
    <col min="8" max="8" width="17.1640625" customWidth="1"/>
    <col min="9" max="12" width="13.83203125" customWidth="1"/>
    <col min="13" max="13" width="19" customWidth="1"/>
    <col min="14" max="14" width="17.6640625" customWidth="1"/>
    <col min="15" max="26" width="13.83203125" customWidth="1"/>
  </cols>
  <sheetData>
    <row r="1" spans="1:26" ht="16">
      <c r="A1" s="50"/>
      <c r="B1" s="4" t="s">
        <v>97</v>
      </c>
      <c r="C1" s="5"/>
      <c r="D1" s="5"/>
      <c r="E1" s="5"/>
      <c r="F1" s="5"/>
      <c r="G1" s="5"/>
      <c r="H1" s="5"/>
      <c r="I1" s="51"/>
      <c r="J1" s="5"/>
      <c r="K1" s="5"/>
      <c r="L1" s="5"/>
      <c r="M1" s="5"/>
      <c r="N1" s="5"/>
      <c r="O1" s="5"/>
      <c r="P1" s="5"/>
      <c r="Q1" s="5"/>
      <c r="R1" s="5"/>
      <c r="S1" s="5"/>
      <c r="T1" s="5"/>
      <c r="U1" s="5"/>
      <c r="V1" s="5"/>
      <c r="W1" s="5"/>
      <c r="X1" s="5"/>
      <c r="Y1" s="5"/>
      <c r="Z1" s="5"/>
    </row>
    <row r="2" spans="1:26" ht="13">
      <c r="A2" s="11"/>
      <c r="B2" s="11"/>
      <c r="C2" s="11"/>
      <c r="D2" s="11"/>
      <c r="E2" s="11"/>
      <c r="F2" s="11"/>
      <c r="G2" s="11"/>
      <c r="H2" s="11"/>
      <c r="I2" s="39"/>
      <c r="J2" s="11"/>
      <c r="K2" s="11"/>
      <c r="L2" s="11"/>
      <c r="M2" s="11" t="s">
        <v>98</v>
      </c>
      <c r="N2" s="11"/>
      <c r="O2" s="11"/>
      <c r="P2" s="11"/>
      <c r="Q2" s="11"/>
      <c r="R2" s="11"/>
      <c r="S2" s="11"/>
      <c r="T2" s="11"/>
      <c r="U2" s="11"/>
      <c r="V2" s="11"/>
      <c r="W2" s="11"/>
      <c r="X2" s="11"/>
      <c r="Y2" s="11"/>
      <c r="Z2" s="11"/>
    </row>
    <row r="3" spans="1:26" ht="13">
      <c r="A3" s="11"/>
      <c r="B3" s="11" t="s">
        <v>99</v>
      </c>
      <c r="C3" s="11"/>
      <c r="D3" s="11"/>
      <c r="E3" s="11"/>
      <c r="F3" s="11"/>
      <c r="G3" s="11"/>
      <c r="I3" s="39"/>
      <c r="J3" s="1"/>
      <c r="K3" s="52" t="s">
        <v>100</v>
      </c>
      <c r="L3" s="11"/>
      <c r="M3" s="53" t="s">
        <v>101</v>
      </c>
      <c r="N3" s="53" t="s">
        <v>102</v>
      </c>
      <c r="O3" s="11"/>
      <c r="P3" s="11"/>
      <c r="Q3" s="11"/>
      <c r="R3" s="11"/>
      <c r="S3" s="11"/>
      <c r="T3" s="11"/>
      <c r="U3" s="11"/>
      <c r="V3" s="11"/>
      <c r="W3" s="11"/>
      <c r="X3" s="11"/>
      <c r="Y3" s="11"/>
      <c r="Z3" s="11"/>
    </row>
    <row r="4" spans="1:26" ht="13">
      <c r="A4" s="11"/>
      <c r="B4" s="21" t="s">
        <v>7</v>
      </c>
      <c r="C4" s="939" t="s">
        <v>8</v>
      </c>
      <c r="D4" s="933"/>
      <c r="E4" s="22" t="s">
        <v>9</v>
      </c>
      <c r="F4" s="22" t="s">
        <v>10</v>
      </c>
      <c r="G4" s="54" t="s">
        <v>103</v>
      </c>
      <c r="H4" s="54" t="s">
        <v>104</v>
      </c>
      <c r="I4" s="55" t="s">
        <v>105</v>
      </c>
      <c r="J4" s="56" t="s">
        <v>106</v>
      </c>
      <c r="K4" s="56" t="s">
        <v>107</v>
      </c>
      <c r="L4" s="11"/>
      <c r="M4" s="53" t="s">
        <v>108</v>
      </c>
      <c r="N4" s="53" t="s">
        <v>109</v>
      </c>
      <c r="O4" s="11"/>
      <c r="P4" s="11"/>
      <c r="Q4" s="11"/>
      <c r="R4" s="11"/>
      <c r="S4" s="11"/>
      <c r="T4" s="11"/>
      <c r="U4" s="11"/>
      <c r="V4" s="11"/>
      <c r="W4" s="11"/>
      <c r="X4" s="11"/>
      <c r="Y4" s="11"/>
      <c r="Z4" s="11"/>
    </row>
    <row r="5" spans="1:26" ht="14">
      <c r="A5" s="11"/>
      <c r="B5" s="57" t="s">
        <v>110</v>
      </c>
      <c r="C5" s="945" t="str">
        <f>'01_概要'!E23</f>
        <v>本能が告げている 危険だと</v>
      </c>
      <c r="D5" s="933"/>
      <c r="E5" s="58">
        <f>'01_概要'!F23</f>
        <v>46038.625</v>
      </c>
      <c r="F5" s="58">
        <f>'01_概要'!G23</f>
        <v>46055.165972222218</v>
      </c>
      <c r="G5" s="59" t="s">
        <v>111</v>
      </c>
      <c r="H5" s="59" t="s">
        <v>111</v>
      </c>
      <c r="I5" s="60" t="s">
        <v>111</v>
      </c>
      <c r="J5" s="1"/>
      <c r="K5" s="1"/>
      <c r="L5" s="11"/>
      <c r="M5" s="53" t="s">
        <v>112</v>
      </c>
      <c r="N5" s="53" t="s">
        <v>109</v>
      </c>
      <c r="O5" s="11"/>
      <c r="P5" s="11"/>
      <c r="Q5" s="11"/>
      <c r="R5" s="11"/>
      <c r="S5" s="11"/>
      <c r="T5" s="11"/>
      <c r="U5" s="11"/>
      <c r="V5" s="11"/>
      <c r="W5" s="11"/>
      <c r="X5" s="11"/>
      <c r="Y5" s="11"/>
      <c r="Z5" s="11"/>
    </row>
    <row r="6" spans="1:26" ht="24">
      <c r="A6" s="11"/>
      <c r="B6" s="61" t="s">
        <v>113</v>
      </c>
      <c r="C6" s="945" t="str">
        <f>'01_概要'!E24</f>
        <v>必ず生きて帰る</v>
      </c>
      <c r="D6" s="933"/>
      <c r="E6" s="58">
        <f>'01_概要'!F24</f>
        <v>46038.625</v>
      </c>
      <c r="F6" s="58">
        <f>'01_概要'!G24</f>
        <v>46069.457638888889</v>
      </c>
      <c r="G6" s="59" t="s">
        <v>111</v>
      </c>
      <c r="H6" s="59" t="s">
        <v>111</v>
      </c>
      <c r="I6" s="60" t="s">
        <v>111</v>
      </c>
      <c r="J6" s="52" t="s">
        <v>114</v>
      </c>
      <c r="K6" s="1"/>
      <c r="L6" s="11"/>
      <c r="M6" s="53" t="s">
        <v>115</v>
      </c>
      <c r="N6" s="53" t="s">
        <v>116</v>
      </c>
      <c r="O6" s="11"/>
      <c r="P6" s="11"/>
      <c r="Q6" s="11"/>
      <c r="R6" s="11"/>
      <c r="S6" s="11"/>
      <c r="T6" s="11"/>
      <c r="U6" s="11"/>
      <c r="V6" s="11"/>
      <c r="W6" s="11"/>
      <c r="X6" s="11"/>
      <c r="Y6" s="11"/>
      <c r="Z6" s="11"/>
    </row>
    <row r="7" spans="1:26" ht="24">
      <c r="A7" s="11"/>
      <c r="B7" s="61" t="s">
        <v>117</v>
      </c>
      <c r="C7" s="945" t="str">
        <f>'01_概要'!E25</f>
        <v>朱印の者たち</v>
      </c>
      <c r="D7" s="933"/>
      <c r="E7" s="62">
        <f>'01_概要'!F25</f>
        <v>46043.625</v>
      </c>
      <c r="F7" s="58">
        <f>'01_概要'!G25</f>
        <v>46069.457638888889</v>
      </c>
      <c r="G7" s="59" t="s">
        <v>111</v>
      </c>
      <c r="H7" s="59" t="s">
        <v>111</v>
      </c>
      <c r="I7" s="60" t="s">
        <v>111</v>
      </c>
      <c r="J7" s="63" t="s">
        <v>118</v>
      </c>
      <c r="K7" s="63" t="s">
        <v>119</v>
      </c>
      <c r="L7" s="11"/>
      <c r="M7" s="53" t="s">
        <v>120</v>
      </c>
      <c r="N7" s="53" t="s">
        <v>116</v>
      </c>
      <c r="O7" s="11"/>
      <c r="P7" s="11"/>
      <c r="Q7" s="11"/>
      <c r="R7" s="11"/>
      <c r="S7" s="11"/>
      <c r="T7" s="11"/>
      <c r="U7" s="11"/>
      <c r="V7" s="11"/>
      <c r="W7" s="11"/>
      <c r="X7" s="11"/>
      <c r="Y7" s="11"/>
      <c r="Z7" s="11"/>
    </row>
    <row r="8" spans="1:26" ht="24">
      <c r="A8" s="11"/>
      <c r="B8" s="57" t="s">
        <v>121</v>
      </c>
      <c r="C8" s="945" t="str">
        <f>'01_概要'!E26</f>
        <v>死罪人と首切り役人</v>
      </c>
      <c r="D8" s="933"/>
      <c r="E8" s="58">
        <f>'01_概要'!F26</f>
        <v>46038.625</v>
      </c>
      <c r="F8" s="58">
        <f>'01_概要'!G26</f>
        <v>46069.457638888889</v>
      </c>
      <c r="G8" s="59" t="s">
        <v>111</v>
      </c>
      <c r="H8" s="59" t="s">
        <v>111</v>
      </c>
      <c r="I8" s="60" t="s">
        <v>111</v>
      </c>
      <c r="J8" s="63" t="s">
        <v>122</v>
      </c>
      <c r="K8" s="64">
        <v>1100</v>
      </c>
      <c r="L8" s="11"/>
      <c r="M8" s="53" t="s">
        <v>123</v>
      </c>
      <c r="N8" s="53" t="s">
        <v>124</v>
      </c>
      <c r="O8" s="11"/>
      <c r="P8" s="11"/>
      <c r="Q8" s="11"/>
      <c r="R8" s="11"/>
      <c r="S8" s="11"/>
      <c r="T8" s="11"/>
      <c r="U8" s="11"/>
      <c r="V8" s="11"/>
      <c r="W8" s="11"/>
      <c r="X8" s="11"/>
      <c r="Y8" s="11"/>
      <c r="Z8" s="11"/>
    </row>
    <row r="9" spans="1:26" ht="24">
      <c r="A9" s="11"/>
      <c r="B9" s="57" t="s">
        <v>125</v>
      </c>
      <c r="C9" s="945" t="str">
        <f>'01_概要'!E27</f>
        <v>手負いの獣は恐ろしいぞ</v>
      </c>
      <c r="D9" s="933"/>
      <c r="E9" s="58">
        <f>'01_概要'!F27</f>
        <v>46038.625</v>
      </c>
      <c r="F9" s="58">
        <f>'01_概要'!G27</f>
        <v>46069.457638888889</v>
      </c>
      <c r="G9" s="59" t="s">
        <v>111</v>
      </c>
      <c r="H9" s="59" t="s">
        <v>111</v>
      </c>
      <c r="I9" s="60" t="s">
        <v>111</v>
      </c>
      <c r="J9" s="63" t="s">
        <v>126</v>
      </c>
      <c r="K9" s="64">
        <v>15</v>
      </c>
      <c r="L9" s="11"/>
      <c r="M9" s="11"/>
      <c r="N9" s="11"/>
      <c r="O9" s="11"/>
      <c r="P9" s="11"/>
      <c r="Q9" s="11"/>
      <c r="R9" s="11"/>
      <c r="S9" s="11"/>
      <c r="T9" s="11"/>
      <c r="U9" s="11"/>
      <c r="V9" s="11"/>
      <c r="W9" s="11"/>
      <c r="X9" s="11"/>
      <c r="Y9" s="11"/>
      <c r="Z9" s="11"/>
    </row>
    <row r="10" spans="1:26" ht="24">
      <c r="A10" s="11"/>
      <c r="B10" s="61" t="s">
        <v>127</v>
      </c>
      <c r="C10" s="945" t="str">
        <f>'01_概要'!E28</f>
        <v>まるで 悪夢を見ているようだ</v>
      </c>
      <c r="D10" s="933"/>
      <c r="E10" s="62">
        <f>'01_概要'!F28</f>
        <v>46045.625</v>
      </c>
      <c r="F10" s="62">
        <f>'01_概要'!G28</f>
        <v>46051.624305555553</v>
      </c>
      <c r="G10" s="59" t="s">
        <v>111</v>
      </c>
      <c r="H10" s="59" t="s">
        <v>111</v>
      </c>
      <c r="I10" s="60" t="s">
        <v>111</v>
      </c>
      <c r="J10" s="63" t="s">
        <v>128</v>
      </c>
      <c r="K10" s="64">
        <v>10</v>
      </c>
      <c r="L10" s="11"/>
      <c r="M10" s="11"/>
      <c r="N10" s="11"/>
      <c r="O10" s="11"/>
      <c r="P10" s="11"/>
      <c r="Q10" s="11"/>
      <c r="R10" s="11"/>
      <c r="S10" s="11"/>
      <c r="T10" s="11"/>
      <c r="U10" s="11"/>
      <c r="V10" s="11"/>
      <c r="W10" s="11"/>
      <c r="X10" s="11"/>
      <c r="Y10" s="11"/>
      <c r="Z10" s="11"/>
    </row>
    <row r="11" spans="1:26" ht="24">
      <c r="A11" s="11"/>
      <c r="B11" s="61" t="s">
        <v>129</v>
      </c>
      <c r="C11" s="945" t="str">
        <f>'01_概要'!E29</f>
        <v>地獄楽 いいジャン祭 特別ログインボーナス</v>
      </c>
      <c r="D11" s="933"/>
      <c r="E11" s="58">
        <f>'01_概要'!F29</f>
        <v>46038.625</v>
      </c>
      <c r="F11" s="62">
        <f>'01_概要'!G29</f>
        <v>46055.165972222218</v>
      </c>
      <c r="G11" s="65"/>
      <c r="H11" s="65"/>
      <c r="I11" s="66"/>
      <c r="J11" s="63" t="s">
        <v>130</v>
      </c>
      <c r="K11" s="64">
        <v>1</v>
      </c>
      <c r="L11" s="11"/>
      <c r="M11" s="11"/>
      <c r="N11" s="11"/>
      <c r="O11" s="11"/>
      <c r="P11" s="11"/>
      <c r="Q11" s="11"/>
      <c r="R11" s="11"/>
      <c r="S11" s="11"/>
      <c r="T11" s="11"/>
      <c r="U11" s="11"/>
      <c r="V11" s="11"/>
      <c r="W11" s="11"/>
      <c r="X11" s="11"/>
      <c r="Y11" s="11"/>
      <c r="Z11" s="11"/>
    </row>
    <row r="12" spans="1:26" ht="13">
      <c r="A12" s="11"/>
      <c r="B12" s="61" t="s">
        <v>131</v>
      </c>
      <c r="C12" s="945" t="str">
        <f>'01_概要'!E30</f>
        <v>地獄楽 いいジャン祭 特別ミッション</v>
      </c>
      <c r="D12" s="933"/>
      <c r="E12" s="58">
        <f>'01_概要'!F30</f>
        <v>46038.625</v>
      </c>
      <c r="F12" s="58">
        <f>'01_概要'!G30</f>
        <v>46069.457638888889</v>
      </c>
      <c r="G12" s="65"/>
      <c r="H12" s="65"/>
      <c r="I12" s="66"/>
      <c r="J12" s="63" t="s">
        <v>132</v>
      </c>
      <c r="K12" s="64">
        <v>2800</v>
      </c>
      <c r="L12" s="11"/>
      <c r="M12" s="11"/>
      <c r="N12" s="11"/>
      <c r="O12" s="11"/>
      <c r="P12" s="11"/>
      <c r="Q12" s="11"/>
      <c r="R12" s="11"/>
      <c r="S12" s="11"/>
      <c r="T12" s="11"/>
      <c r="U12" s="11"/>
      <c r="V12" s="11"/>
      <c r="W12" s="11"/>
      <c r="X12" s="11"/>
      <c r="Y12" s="11"/>
      <c r="Z12" s="11"/>
    </row>
    <row r="13" spans="1:26" ht="13">
      <c r="A13" s="11"/>
      <c r="B13" s="61" t="s">
        <v>133</v>
      </c>
      <c r="C13" s="945" t="str">
        <f>'01_概要'!E31</f>
        <v>コイン獲得クエスト キャラボーナス</v>
      </c>
      <c r="D13" s="933"/>
      <c r="E13" s="58">
        <f>'01_概要'!F31</f>
        <v>46038.625</v>
      </c>
      <c r="F13" s="58">
        <f>'01_概要'!G31</f>
        <v>46069.457638888889</v>
      </c>
      <c r="G13" s="65"/>
      <c r="H13" s="65"/>
      <c r="I13" s="66"/>
      <c r="J13" s="11"/>
      <c r="K13" s="11"/>
      <c r="L13" s="11"/>
      <c r="M13" s="11"/>
      <c r="N13" s="11"/>
      <c r="O13" s="11"/>
      <c r="P13" s="11"/>
      <c r="Q13" s="11"/>
      <c r="R13" s="11"/>
      <c r="S13" s="11"/>
      <c r="T13" s="11"/>
      <c r="U13" s="11"/>
      <c r="V13" s="11"/>
      <c r="W13" s="11"/>
      <c r="X13" s="11"/>
      <c r="Y13" s="11"/>
      <c r="Z13" s="11"/>
    </row>
    <row r="14" spans="1:26" ht="13">
      <c r="A14" s="11"/>
      <c r="B14" s="11"/>
      <c r="C14" s="11"/>
      <c r="D14" s="11"/>
      <c r="E14" s="11"/>
      <c r="F14" s="11"/>
      <c r="G14" s="11"/>
      <c r="H14" s="11"/>
      <c r="I14" s="39"/>
      <c r="J14" s="11"/>
      <c r="K14" s="11"/>
      <c r="L14" s="11"/>
      <c r="M14" s="11"/>
      <c r="N14" s="11"/>
      <c r="O14" s="11"/>
      <c r="P14" s="11"/>
      <c r="Q14" s="11"/>
      <c r="R14" s="11"/>
      <c r="S14" s="11"/>
      <c r="T14" s="11"/>
      <c r="U14" s="11"/>
      <c r="V14" s="11"/>
      <c r="W14" s="11"/>
      <c r="X14" s="11"/>
      <c r="Y14" s="11"/>
      <c r="Z14" s="11"/>
    </row>
    <row r="15" spans="1:26" ht="13">
      <c r="A15" s="11"/>
      <c r="B15" s="67" t="s">
        <v>134</v>
      </c>
      <c r="C15" s="68"/>
      <c r="D15" s="68"/>
      <c r="E15" s="68"/>
      <c r="F15" s="69"/>
      <c r="G15" s="69"/>
      <c r="H15" s="69"/>
      <c r="I15" s="70"/>
      <c r="J15" s="69"/>
      <c r="K15" s="69"/>
      <c r="L15" s="69"/>
      <c r="M15" s="69"/>
      <c r="N15" s="69"/>
      <c r="O15" s="69"/>
      <c r="P15" s="69"/>
      <c r="Q15" s="69"/>
      <c r="R15" s="69"/>
      <c r="S15" s="69"/>
      <c r="T15" s="69"/>
      <c r="U15" s="69"/>
      <c r="V15" s="69"/>
      <c r="W15" s="69"/>
      <c r="X15" s="69"/>
      <c r="Y15" s="69"/>
      <c r="Z15" s="69"/>
    </row>
    <row r="16" spans="1:26" ht="13">
      <c r="A16" s="11"/>
      <c r="B16" s="11"/>
      <c r="C16" s="11"/>
      <c r="D16" s="11"/>
      <c r="E16" s="11"/>
      <c r="F16" s="11"/>
      <c r="G16" s="11"/>
      <c r="H16" s="11"/>
      <c r="I16" s="39"/>
      <c r="J16" s="11"/>
      <c r="K16" s="11"/>
      <c r="L16" s="11"/>
      <c r="M16" s="11"/>
      <c r="N16" s="11"/>
      <c r="O16" s="11"/>
      <c r="P16" s="11"/>
      <c r="Q16" s="11"/>
      <c r="R16" s="11"/>
      <c r="S16" s="11"/>
      <c r="T16" s="11"/>
      <c r="U16" s="11"/>
      <c r="V16" s="11"/>
      <c r="W16" s="11"/>
      <c r="X16" s="11"/>
      <c r="Y16" s="11"/>
      <c r="Z16" s="11"/>
    </row>
    <row r="17" spans="1:26" ht="13">
      <c r="A17" s="11"/>
      <c r="B17" s="71" t="s">
        <v>135</v>
      </c>
      <c r="C17" s="72" t="s">
        <v>136</v>
      </c>
      <c r="D17" s="73"/>
      <c r="E17" s="74"/>
      <c r="F17" s="11"/>
      <c r="G17" s="11"/>
      <c r="H17" s="11"/>
      <c r="I17" s="39"/>
      <c r="J17" s="11"/>
      <c r="K17" s="11"/>
      <c r="L17" s="11"/>
      <c r="M17" s="11"/>
      <c r="N17" s="11"/>
      <c r="O17" s="11"/>
      <c r="P17" s="11"/>
      <c r="Q17" s="11"/>
      <c r="R17" s="11"/>
      <c r="S17" s="11"/>
      <c r="T17" s="11"/>
      <c r="U17" s="11"/>
      <c r="V17" s="11"/>
      <c r="W17" s="11"/>
      <c r="X17" s="11"/>
      <c r="Y17" s="11"/>
      <c r="Z17" s="11"/>
    </row>
    <row r="18" spans="1:26" ht="13">
      <c r="A18" s="11"/>
      <c r="B18" s="75" t="s">
        <v>8</v>
      </c>
      <c r="C18" s="76" t="str">
        <f>C11</f>
        <v>地獄楽 いいジャン祭 特別ログインボーナス</v>
      </c>
      <c r="D18" s="77"/>
      <c r="E18" s="78"/>
      <c r="F18" s="11" t="s">
        <v>137</v>
      </c>
      <c r="G18" s="11"/>
      <c r="H18" s="11"/>
      <c r="I18" s="39"/>
      <c r="J18" s="11"/>
      <c r="K18" s="11"/>
      <c r="L18" s="11"/>
      <c r="M18" s="11"/>
      <c r="N18" s="11"/>
      <c r="O18" s="11"/>
      <c r="P18" s="11"/>
      <c r="Q18" s="11"/>
      <c r="R18" s="11"/>
      <c r="S18" s="11"/>
      <c r="T18" s="11"/>
      <c r="U18" s="11"/>
      <c r="V18" s="11"/>
      <c r="W18" s="11"/>
      <c r="X18" s="11"/>
      <c r="Y18" s="11"/>
      <c r="Z18" s="11"/>
    </row>
    <row r="19" spans="1:26" ht="13">
      <c r="A19" s="11"/>
      <c r="B19" s="75" t="s">
        <v>138</v>
      </c>
      <c r="C19" s="79">
        <f>E11</f>
        <v>46038.625</v>
      </c>
      <c r="D19" s="80" t="s">
        <v>139</v>
      </c>
      <c r="E19" s="79">
        <f>F11</f>
        <v>46055.165972222218</v>
      </c>
      <c r="F19" s="11"/>
      <c r="G19" s="11"/>
      <c r="H19" s="11"/>
      <c r="I19" s="39"/>
      <c r="J19" s="11"/>
      <c r="K19" s="11"/>
      <c r="L19" s="11"/>
      <c r="M19" s="11"/>
      <c r="N19" s="11"/>
      <c r="O19" s="11"/>
      <c r="P19" s="11"/>
      <c r="Q19" s="11"/>
      <c r="R19" s="11"/>
      <c r="S19" s="11"/>
      <c r="T19" s="11"/>
      <c r="U19" s="11"/>
      <c r="V19" s="11"/>
      <c r="W19" s="11"/>
      <c r="X19" s="11"/>
      <c r="Y19" s="11"/>
      <c r="Z19" s="11"/>
    </row>
    <row r="20" spans="1:26" ht="13">
      <c r="A20" s="11"/>
      <c r="B20" s="50"/>
      <c r="C20" s="50"/>
      <c r="D20" s="50"/>
      <c r="E20" s="50"/>
      <c r="F20" s="50"/>
      <c r="G20" s="11"/>
      <c r="H20" s="11"/>
      <c r="I20" s="39"/>
      <c r="J20" s="11"/>
      <c r="K20" s="11"/>
      <c r="L20" s="11"/>
      <c r="M20" s="11"/>
      <c r="N20" s="11"/>
      <c r="O20" s="11"/>
      <c r="P20" s="11"/>
      <c r="Q20" s="11"/>
      <c r="R20" s="11"/>
      <c r="S20" s="11"/>
      <c r="T20" s="11"/>
      <c r="U20" s="11"/>
      <c r="V20" s="11"/>
      <c r="W20" s="11"/>
      <c r="X20" s="11"/>
      <c r="Y20" s="11"/>
      <c r="Z20" s="11"/>
    </row>
    <row r="21" spans="1:26" ht="26">
      <c r="A21" s="11"/>
      <c r="B21" s="81" t="s">
        <v>140</v>
      </c>
      <c r="C21" s="81" t="s">
        <v>141</v>
      </c>
      <c r="D21" s="82" t="s">
        <v>142</v>
      </c>
      <c r="E21" s="82" t="s">
        <v>132</v>
      </c>
      <c r="F21" s="83" t="s">
        <v>143</v>
      </c>
      <c r="G21" s="83" t="s">
        <v>144</v>
      </c>
      <c r="H21" s="84" t="s">
        <v>126</v>
      </c>
      <c r="I21" s="84" t="s">
        <v>128</v>
      </c>
      <c r="J21" s="84" t="s">
        <v>145</v>
      </c>
      <c r="K21" s="84" t="s">
        <v>146</v>
      </c>
      <c r="L21" s="53" t="s">
        <v>147</v>
      </c>
      <c r="M21" s="11"/>
    </row>
    <row r="22" spans="1:26" ht="13">
      <c r="A22" s="11" t="s">
        <v>148</v>
      </c>
      <c r="B22" s="85">
        <v>1</v>
      </c>
      <c r="C22" s="86">
        <v>46038.625</v>
      </c>
      <c r="D22" s="87"/>
      <c r="E22" s="87"/>
      <c r="F22" s="87">
        <v>2</v>
      </c>
      <c r="G22" s="87"/>
      <c r="H22" s="87"/>
      <c r="I22" s="75"/>
      <c r="J22" s="87"/>
      <c r="K22" s="87"/>
      <c r="L22" s="53">
        <f t="shared" ref="L22:L38" si="0">SUM(D22:K22)</f>
        <v>2</v>
      </c>
      <c r="M22" s="11"/>
    </row>
    <row r="23" spans="1:26" ht="13">
      <c r="A23" s="11" t="s">
        <v>149</v>
      </c>
      <c r="B23" s="85">
        <f t="shared" ref="B23:B38" si="1">B22+1</f>
        <v>2</v>
      </c>
      <c r="C23" s="86">
        <v>46039.166666666657</v>
      </c>
      <c r="D23" s="87"/>
      <c r="E23" s="87">
        <v>5000</v>
      </c>
      <c r="F23" s="87"/>
      <c r="G23" s="87"/>
      <c r="H23" s="87"/>
      <c r="I23" s="75"/>
      <c r="J23" s="87"/>
      <c r="K23" s="87"/>
      <c r="L23" s="53">
        <f t="shared" si="0"/>
        <v>5000</v>
      </c>
      <c r="M23" s="11"/>
    </row>
    <row r="24" spans="1:26" ht="13">
      <c r="A24" s="11" t="s">
        <v>150</v>
      </c>
      <c r="B24" s="85">
        <f t="shared" si="1"/>
        <v>3</v>
      </c>
      <c r="C24" s="86">
        <v>46040.166666666657</v>
      </c>
      <c r="D24" s="87">
        <v>40</v>
      </c>
      <c r="E24" s="87"/>
      <c r="F24" s="87"/>
      <c r="G24" s="87"/>
      <c r="H24" s="87"/>
      <c r="I24" s="75"/>
      <c r="J24" s="87"/>
      <c r="K24" s="87"/>
      <c r="L24" s="53">
        <f t="shared" si="0"/>
        <v>40</v>
      </c>
      <c r="M24" s="11"/>
    </row>
    <row r="25" spans="1:26" ht="13">
      <c r="A25" s="11" t="s">
        <v>151</v>
      </c>
      <c r="B25" s="85">
        <f t="shared" si="1"/>
        <v>4</v>
      </c>
      <c r="C25" s="86">
        <v>46041.166666666657</v>
      </c>
      <c r="D25" s="87"/>
      <c r="E25" s="87"/>
      <c r="F25" s="87"/>
      <c r="G25" s="87"/>
      <c r="H25" s="87">
        <v>5</v>
      </c>
      <c r="I25" s="75"/>
      <c r="J25" s="87"/>
      <c r="K25" s="87"/>
      <c r="L25" s="53">
        <f t="shared" si="0"/>
        <v>5</v>
      </c>
      <c r="M25" s="11"/>
    </row>
    <row r="26" spans="1:26" ht="13">
      <c r="A26" s="11" t="s">
        <v>152</v>
      </c>
      <c r="B26" s="85">
        <f t="shared" si="1"/>
        <v>5</v>
      </c>
      <c r="C26" s="86">
        <v>46042.166666666657</v>
      </c>
      <c r="D26" s="87"/>
      <c r="E26" s="87"/>
      <c r="F26" s="87"/>
      <c r="G26" s="87"/>
      <c r="H26" s="87"/>
      <c r="I26" s="75">
        <v>4</v>
      </c>
      <c r="J26" s="87"/>
      <c r="K26" s="87"/>
      <c r="L26" s="53">
        <f t="shared" si="0"/>
        <v>4</v>
      </c>
      <c r="M26" s="11"/>
    </row>
    <row r="27" spans="1:26" ht="13">
      <c r="A27" s="11" t="s">
        <v>153</v>
      </c>
      <c r="B27" s="85">
        <f t="shared" si="1"/>
        <v>6</v>
      </c>
      <c r="C27" s="86">
        <v>46043.166666666657</v>
      </c>
      <c r="D27" s="87"/>
      <c r="E27" s="87"/>
      <c r="F27" s="87"/>
      <c r="G27" s="87"/>
      <c r="H27" s="87"/>
      <c r="I27" s="75"/>
      <c r="J27" s="87">
        <v>300</v>
      </c>
      <c r="K27" s="87"/>
      <c r="L27" s="53">
        <f t="shared" si="0"/>
        <v>300</v>
      </c>
      <c r="M27" s="11"/>
    </row>
    <row r="28" spans="1:26" ht="13">
      <c r="A28" s="11" t="s">
        <v>154</v>
      </c>
      <c r="B28" s="85">
        <f t="shared" si="1"/>
        <v>7</v>
      </c>
      <c r="C28" s="86">
        <v>46044.166666666657</v>
      </c>
      <c r="D28" s="87"/>
      <c r="E28" s="87"/>
      <c r="F28" s="87"/>
      <c r="G28" s="87">
        <v>2</v>
      </c>
      <c r="H28" s="87"/>
      <c r="I28" s="75"/>
      <c r="J28" s="87"/>
      <c r="K28" s="87"/>
      <c r="L28" s="53">
        <f t="shared" si="0"/>
        <v>2</v>
      </c>
      <c r="M28" s="11"/>
    </row>
    <row r="29" spans="1:26" ht="13">
      <c r="A29" s="11" t="s">
        <v>148</v>
      </c>
      <c r="B29" s="85">
        <f t="shared" si="1"/>
        <v>8</v>
      </c>
      <c r="C29" s="86">
        <v>46045.166666666657</v>
      </c>
      <c r="D29" s="87"/>
      <c r="E29" s="87">
        <v>5000</v>
      </c>
      <c r="F29" s="87"/>
      <c r="G29" s="87"/>
      <c r="H29" s="87"/>
      <c r="I29" s="75"/>
      <c r="J29" s="87"/>
      <c r="K29" s="87"/>
      <c r="L29" s="53">
        <f t="shared" si="0"/>
        <v>5000</v>
      </c>
      <c r="M29" s="11"/>
    </row>
    <row r="30" spans="1:26" ht="13">
      <c r="A30" s="11" t="s">
        <v>149</v>
      </c>
      <c r="B30" s="85">
        <f t="shared" si="1"/>
        <v>9</v>
      </c>
      <c r="C30" s="86">
        <v>46046.166666666657</v>
      </c>
      <c r="D30" s="87">
        <v>40</v>
      </c>
      <c r="E30" s="87"/>
      <c r="F30" s="87"/>
      <c r="G30" s="87"/>
      <c r="H30" s="87"/>
      <c r="I30" s="75"/>
      <c r="J30" s="87"/>
      <c r="K30" s="87"/>
      <c r="L30" s="53">
        <f t="shared" si="0"/>
        <v>40</v>
      </c>
      <c r="M30" s="11"/>
    </row>
    <row r="31" spans="1:26" ht="13">
      <c r="A31" s="11" t="s">
        <v>150</v>
      </c>
      <c r="B31" s="85">
        <f t="shared" si="1"/>
        <v>10</v>
      </c>
      <c r="C31" s="86">
        <v>46047.166666666657</v>
      </c>
      <c r="D31" s="87"/>
      <c r="E31" s="87"/>
      <c r="F31" s="87"/>
      <c r="G31" s="87"/>
      <c r="H31" s="87">
        <v>10</v>
      </c>
      <c r="I31" s="75"/>
      <c r="J31" s="87"/>
      <c r="K31" s="87"/>
      <c r="L31" s="53">
        <f t="shared" si="0"/>
        <v>10</v>
      </c>
      <c r="M31" s="11"/>
    </row>
    <row r="32" spans="1:26" ht="13">
      <c r="A32" s="11" t="s">
        <v>151</v>
      </c>
      <c r="B32" s="85">
        <f t="shared" si="1"/>
        <v>11</v>
      </c>
      <c r="C32" s="86">
        <v>46048.166666666657</v>
      </c>
      <c r="D32" s="87"/>
      <c r="E32" s="87"/>
      <c r="F32" s="87"/>
      <c r="G32" s="87"/>
      <c r="H32" s="87"/>
      <c r="I32" s="75"/>
      <c r="J32" s="87"/>
      <c r="K32" s="87">
        <v>300</v>
      </c>
      <c r="L32" s="53">
        <f t="shared" si="0"/>
        <v>300</v>
      </c>
      <c r="M32" s="11"/>
    </row>
    <row r="33" spans="1:26" ht="13">
      <c r="A33" s="11" t="s">
        <v>152</v>
      </c>
      <c r="B33" s="85">
        <f t="shared" si="1"/>
        <v>12</v>
      </c>
      <c r="C33" s="86">
        <v>46049.166666666657</v>
      </c>
      <c r="D33" s="87">
        <v>20</v>
      </c>
      <c r="E33" s="87"/>
      <c r="F33" s="87"/>
      <c r="G33" s="87"/>
      <c r="H33" s="87"/>
      <c r="I33" s="75"/>
      <c r="J33" s="87"/>
      <c r="K33" s="87"/>
      <c r="L33" s="53">
        <f t="shared" si="0"/>
        <v>20</v>
      </c>
      <c r="M33" s="11"/>
    </row>
    <row r="34" spans="1:26" ht="13">
      <c r="A34" s="11" t="s">
        <v>153</v>
      </c>
      <c r="B34" s="85">
        <f t="shared" si="1"/>
        <v>13</v>
      </c>
      <c r="C34" s="86">
        <v>46050.166666666657</v>
      </c>
      <c r="D34" s="87"/>
      <c r="E34" s="87"/>
      <c r="F34" s="87"/>
      <c r="G34" s="87"/>
      <c r="H34" s="87"/>
      <c r="I34" s="75"/>
      <c r="J34" s="87">
        <v>300</v>
      </c>
      <c r="K34" s="87"/>
      <c r="L34" s="53">
        <f t="shared" si="0"/>
        <v>300</v>
      </c>
      <c r="M34" s="11"/>
    </row>
    <row r="35" spans="1:26" ht="13">
      <c r="A35" s="11" t="s">
        <v>154</v>
      </c>
      <c r="B35" s="85">
        <f t="shared" si="1"/>
        <v>14</v>
      </c>
      <c r="C35" s="86">
        <v>46051.166666666657</v>
      </c>
      <c r="D35" s="87"/>
      <c r="E35" s="87">
        <v>5000</v>
      </c>
      <c r="F35" s="87"/>
      <c r="G35" s="87"/>
      <c r="H35" s="87"/>
      <c r="I35" s="75"/>
      <c r="J35" s="87"/>
      <c r="K35" s="87"/>
      <c r="L35" s="53">
        <f t="shared" si="0"/>
        <v>5000</v>
      </c>
      <c r="M35" s="11"/>
    </row>
    <row r="36" spans="1:26" ht="13">
      <c r="A36" s="11" t="s">
        <v>148</v>
      </c>
      <c r="B36" s="85">
        <f t="shared" si="1"/>
        <v>15</v>
      </c>
      <c r="C36" s="86">
        <v>46052.166666666657</v>
      </c>
      <c r="D36" s="87"/>
      <c r="E36" s="87"/>
      <c r="F36" s="87"/>
      <c r="G36" s="87"/>
      <c r="H36" s="87"/>
      <c r="I36" s="75"/>
      <c r="J36" s="87"/>
      <c r="K36" s="87">
        <v>300</v>
      </c>
      <c r="L36" s="53">
        <f t="shared" si="0"/>
        <v>300</v>
      </c>
      <c r="M36" s="11"/>
    </row>
    <row r="37" spans="1:26" ht="13">
      <c r="A37" s="11" t="s">
        <v>149</v>
      </c>
      <c r="B37" s="85">
        <f t="shared" si="1"/>
        <v>16</v>
      </c>
      <c r="C37" s="86">
        <v>46053.166666666657</v>
      </c>
      <c r="D37" s="87"/>
      <c r="E37" s="87"/>
      <c r="F37" s="87"/>
      <c r="G37" s="87">
        <v>1</v>
      </c>
      <c r="H37" s="87"/>
      <c r="I37" s="75"/>
      <c r="J37" s="87"/>
      <c r="K37" s="87"/>
      <c r="L37" s="53">
        <f t="shared" si="0"/>
        <v>1</v>
      </c>
      <c r="M37" s="11"/>
    </row>
    <row r="38" spans="1:26" ht="13">
      <c r="A38" s="11" t="s">
        <v>150</v>
      </c>
      <c r="B38" s="85">
        <f t="shared" si="1"/>
        <v>17</v>
      </c>
      <c r="C38" s="86">
        <v>46054.166666666657</v>
      </c>
      <c r="D38" s="87"/>
      <c r="E38" s="87"/>
      <c r="F38" s="87">
        <v>1</v>
      </c>
      <c r="G38" s="87"/>
      <c r="H38" s="87"/>
      <c r="I38" s="75"/>
      <c r="J38" s="87"/>
      <c r="K38" s="87"/>
      <c r="L38" s="53">
        <f t="shared" si="0"/>
        <v>1</v>
      </c>
      <c r="M38" s="11"/>
    </row>
    <row r="39" spans="1:26" ht="13">
      <c r="A39" s="50"/>
      <c r="B39" s="11"/>
      <c r="C39" s="88" t="s">
        <v>155</v>
      </c>
      <c r="D39" s="87">
        <f t="shared" ref="D39:K39" si="2">SUM(D22:D38)</f>
        <v>100</v>
      </c>
      <c r="E39" s="87">
        <f t="shared" si="2"/>
        <v>15000</v>
      </c>
      <c r="F39" s="87">
        <f t="shared" si="2"/>
        <v>3</v>
      </c>
      <c r="G39" s="87">
        <f t="shared" si="2"/>
        <v>3</v>
      </c>
      <c r="H39" s="87">
        <f t="shared" si="2"/>
        <v>15</v>
      </c>
      <c r="I39" s="75">
        <f t="shared" si="2"/>
        <v>4</v>
      </c>
      <c r="J39" s="87">
        <f t="shared" si="2"/>
        <v>600</v>
      </c>
      <c r="K39" s="87">
        <f t="shared" si="2"/>
        <v>600</v>
      </c>
      <c r="L39" s="87"/>
      <c r="M39" s="11"/>
    </row>
    <row r="40" spans="1:26" ht="13">
      <c r="A40" s="11"/>
      <c r="B40" s="11"/>
      <c r="C40" s="11"/>
      <c r="D40" s="11"/>
      <c r="E40" s="11"/>
      <c r="F40" s="11"/>
      <c r="G40" s="11"/>
      <c r="H40" s="11"/>
      <c r="I40" s="39"/>
      <c r="J40" s="11"/>
      <c r="K40" s="11"/>
      <c r="L40" s="11"/>
      <c r="M40" s="11"/>
      <c r="N40" s="11"/>
      <c r="O40" s="11"/>
      <c r="P40" s="11"/>
      <c r="Q40" s="11"/>
      <c r="R40" s="11"/>
      <c r="S40" s="11"/>
      <c r="T40" s="11"/>
      <c r="U40" s="11"/>
      <c r="V40" s="11"/>
      <c r="W40" s="11"/>
      <c r="X40" s="11"/>
      <c r="Y40" s="11"/>
      <c r="Z40" s="11"/>
    </row>
    <row r="41" spans="1:26" ht="13">
      <c r="A41" s="11"/>
      <c r="B41" s="11"/>
      <c r="C41" s="11"/>
      <c r="D41" s="11"/>
      <c r="E41" s="11"/>
      <c r="F41" s="11"/>
      <c r="G41" s="11"/>
      <c r="H41" s="11"/>
      <c r="I41" s="39"/>
      <c r="J41" s="11"/>
      <c r="K41" s="11"/>
      <c r="L41" s="11"/>
      <c r="M41" s="11"/>
      <c r="N41" s="11"/>
      <c r="O41" s="11"/>
      <c r="P41" s="11"/>
      <c r="Q41" s="11"/>
      <c r="R41" s="11"/>
      <c r="S41" s="11"/>
      <c r="T41" s="11"/>
      <c r="U41" s="11"/>
      <c r="V41" s="11"/>
      <c r="W41" s="11"/>
      <c r="X41" s="11"/>
      <c r="Y41" s="11"/>
      <c r="Z41" s="11"/>
    </row>
    <row r="42" spans="1:26" ht="13">
      <c r="A42" s="11"/>
      <c r="B42" s="67" t="s">
        <v>156</v>
      </c>
      <c r="C42" s="68"/>
      <c r="D42" s="68"/>
      <c r="E42" s="68"/>
      <c r="F42" s="69"/>
      <c r="G42" s="69"/>
      <c r="H42" s="69"/>
      <c r="I42" s="70"/>
      <c r="J42" s="69"/>
      <c r="K42" s="69"/>
      <c r="L42" s="69"/>
      <c r="M42" s="69"/>
      <c r="N42" s="69"/>
      <c r="O42" s="69"/>
      <c r="P42" s="69"/>
      <c r="Q42" s="69"/>
      <c r="R42" s="69"/>
      <c r="S42" s="69"/>
      <c r="T42" s="69"/>
      <c r="U42" s="69"/>
      <c r="V42" s="69"/>
      <c r="W42" s="69"/>
      <c r="X42" s="69"/>
      <c r="Y42" s="69"/>
      <c r="Z42" s="69"/>
    </row>
    <row r="43" spans="1:26" ht="13">
      <c r="A43" s="11"/>
      <c r="B43" s="11"/>
      <c r="C43" s="11"/>
      <c r="D43" s="11"/>
      <c r="E43" s="11"/>
      <c r="F43" s="11"/>
      <c r="G43" s="11"/>
      <c r="H43" s="11"/>
      <c r="I43" s="39"/>
      <c r="J43" s="11"/>
      <c r="K43" s="11"/>
      <c r="L43" s="11"/>
      <c r="M43" s="11"/>
      <c r="N43" s="11"/>
      <c r="O43" s="11"/>
      <c r="P43" s="11"/>
      <c r="Q43" s="11"/>
      <c r="R43" s="11"/>
      <c r="S43" s="11"/>
      <c r="T43" s="11"/>
      <c r="U43" s="11"/>
      <c r="V43" s="11"/>
      <c r="W43" s="11"/>
      <c r="X43" s="11"/>
      <c r="Y43" s="11"/>
      <c r="Z43" s="11"/>
    </row>
    <row r="44" spans="1:26" ht="13">
      <c r="A44" s="11"/>
      <c r="B44" s="71" t="s">
        <v>135</v>
      </c>
      <c r="C44" s="72" t="s">
        <v>136</v>
      </c>
      <c r="D44" s="73"/>
      <c r="E44" s="74"/>
      <c r="F44" s="11"/>
      <c r="G44" s="16"/>
      <c r="H44" s="16"/>
      <c r="I44" s="89"/>
      <c r="J44" s="16"/>
      <c r="K44" s="16"/>
      <c r="L44" s="16"/>
      <c r="M44" s="11"/>
      <c r="N44" s="90"/>
      <c r="O44" s="11"/>
      <c r="P44" s="11"/>
      <c r="Q44" s="11"/>
      <c r="R44" s="11"/>
      <c r="S44" s="11"/>
      <c r="T44" s="11"/>
      <c r="U44" s="11"/>
      <c r="V44" s="11"/>
      <c r="W44" s="11"/>
      <c r="X44" s="11"/>
      <c r="Y44" s="11"/>
      <c r="Z44" s="11"/>
    </row>
    <row r="45" spans="1:26" ht="13">
      <c r="A45" s="11"/>
      <c r="B45" s="75" t="s">
        <v>157</v>
      </c>
      <c r="C45" s="76" t="str">
        <f>C5</f>
        <v>本能が告げている 危険だと</v>
      </c>
      <c r="D45" s="77"/>
      <c r="E45" s="78"/>
      <c r="F45" s="11"/>
      <c r="G45" s="16"/>
      <c r="H45" s="16"/>
      <c r="I45" s="89"/>
      <c r="J45" s="16"/>
      <c r="K45" s="16"/>
      <c r="L45" s="16"/>
      <c r="M45" s="11"/>
      <c r="N45" s="90"/>
      <c r="O45" s="11"/>
      <c r="P45" s="11"/>
      <c r="Q45" s="11"/>
      <c r="R45" s="11"/>
      <c r="S45" s="11"/>
      <c r="T45" s="11"/>
      <c r="U45" s="11"/>
      <c r="V45" s="11"/>
      <c r="W45" s="11"/>
      <c r="X45" s="11"/>
      <c r="Y45" s="11"/>
      <c r="Z45" s="11"/>
    </row>
    <row r="46" spans="1:26" ht="13">
      <c r="A46" s="11"/>
      <c r="B46" s="75" t="s">
        <v>138</v>
      </c>
      <c r="C46" s="79">
        <f>E5</f>
        <v>46038.625</v>
      </c>
      <c r="D46" s="80" t="s">
        <v>139</v>
      </c>
      <c r="E46" s="79">
        <f>F5</f>
        <v>46055.165972222218</v>
      </c>
      <c r="F46" s="11"/>
      <c r="G46" s="11"/>
      <c r="H46" s="11"/>
      <c r="I46" s="39"/>
      <c r="J46" s="11"/>
      <c r="K46" s="11"/>
      <c r="L46" s="11"/>
      <c r="M46" s="11"/>
      <c r="N46" s="90"/>
      <c r="O46" s="11"/>
      <c r="P46" s="11"/>
      <c r="Q46" s="11"/>
      <c r="R46" s="11"/>
      <c r="S46" s="11"/>
      <c r="T46" s="11"/>
      <c r="U46" s="11"/>
      <c r="V46" s="11"/>
      <c r="W46" s="11"/>
      <c r="X46" s="11"/>
      <c r="Y46" s="11"/>
      <c r="Z46" s="11"/>
    </row>
    <row r="47" spans="1:26" ht="13">
      <c r="A47" s="11"/>
      <c r="B47" s="75" t="s">
        <v>158</v>
      </c>
      <c r="C47" s="956" t="s">
        <v>159</v>
      </c>
      <c r="D47" s="932"/>
      <c r="E47" s="933"/>
      <c r="F47" s="11"/>
      <c r="G47" s="11"/>
      <c r="H47" s="11"/>
      <c r="I47" s="39"/>
      <c r="J47" s="11"/>
      <c r="K47" s="11"/>
      <c r="L47" s="11"/>
      <c r="M47" s="11"/>
      <c r="N47" s="90"/>
      <c r="O47" s="11"/>
      <c r="P47" s="11"/>
      <c r="Q47" s="11"/>
      <c r="R47" s="11"/>
      <c r="S47" s="11"/>
      <c r="T47" s="11"/>
      <c r="U47" s="11"/>
      <c r="V47" s="11"/>
      <c r="W47" s="11"/>
      <c r="X47" s="11"/>
      <c r="Y47" s="11"/>
      <c r="Z47" s="11"/>
    </row>
    <row r="48" spans="1:26" ht="13">
      <c r="A48" s="11"/>
      <c r="B48" s="75" t="s">
        <v>160</v>
      </c>
      <c r="C48" s="947" t="s">
        <v>161</v>
      </c>
      <c r="D48" s="932"/>
      <c r="E48" s="933"/>
      <c r="F48" s="11"/>
      <c r="G48" s="11"/>
      <c r="H48" s="11"/>
      <c r="I48" s="39"/>
      <c r="J48" s="11"/>
      <c r="K48" s="11"/>
      <c r="L48" s="11"/>
      <c r="M48" s="11"/>
      <c r="N48" s="90"/>
      <c r="O48" s="11"/>
      <c r="P48" s="11"/>
      <c r="Q48" s="11"/>
      <c r="R48" s="11"/>
      <c r="S48" s="11"/>
      <c r="T48" s="11"/>
      <c r="U48" s="11"/>
      <c r="V48" s="11"/>
      <c r="W48" s="11"/>
      <c r="X48" s="11"/>
      <c r="Y48" s="11"/>
      <c r="Z48" s="11"/>
    </row>
    <row r="49" spans="1:26" ht="13">
      <c r="A49" s="11"/>
      <c r="B49" s="11"/>
      <c r="C49" s="11"/>
      <c r="D49" s="11"/>
      <c r="E49" s="11"/>
      <c r="F49" s="11"/>
      <c r="G49" s="11"/>
      <c r="H49" s="11"/>
      <c r="I49" s="39"/>
      <c r="J49" s="11"/>
      <c r="K49" s="11"/>
      <c r="L49" s="11"/>
      <c r="M49" s="11"/>
      <c r="N49" s="90"/>
      <c r="O49" s="11"/>
      <c r="P49" s="11"/>
      <c r="Q49" s="11"/>
      <c r="R49" s="11"/>
      <c r="S49" s="11"/>
      <c r="T49" s="11"/>
      <c r="U49" s="11"/>
      <c r="V49" s="11"/>
      <c r="W49" s="11"/>
      <c r="X49" s="11"/>
      <c r="Y49" s="11"/>
      <c r="Z49" s="11"/>
    </row>
    <row r="50" spans="1:26" ht="13">
      <c r="A50" s="11"/>
      <c r="B50" s="81" t="s">
        <v>162</v>
      </c>
      <c r="C50" s="81" t="s">
        <v>163</v>
      </c>
      <c r="D50" s="81" t="s">
        <v>164</v>
      </c>
      <c r="E50" s="81" t="s">
        <v>165</v>
      </c>
      <c r="F50" s="81" t="s">
        <v>166</v>
      </c>
      <c r="G50" s="81" t="s">
        <v>167</v>
      </c>
      <c r="H50" s="81" t="s">
        <v>168</v>
      </c>
      <c r="I50" s="92" t="s">
        <v>169</v>
      </c>
      <c r="J50" s="81" t="s">
        <v>170</v>
      </c>
      <c r="K50" s="81" t="s">
        <v>171</v>
      </c>
      <c r="L50" s="81" t="s">
        <v>172</v>
      </c>
      <c r="M50" s="11"/>
      <c r="N50" s="90"/>
      <c r="O50" s="11"/>
      <c r="P50" s="11"/>
      <c r="Q50" s="11"/>
      <c r="R50" s="11"/>
      <c r="S50" s="11"/>
      <c r="T50" s="11"/>
      <c r="U50" s="11"/>
      <c r="V50" s="11"/>
      <c r="W50" s="11"/>
      <c r="X50" s="11"/>
      <c r="Y50" s="11"/>
      <c r="Z50" s="11"/>
    </row>
    <row r="51" spans="1:26" ht="26">
      <c r="A51" s="11"/>
      <c r="B51" s="53" t="s">
        <v>173</v>
      </c>
      <c r="C51" s="53">
        <v>1</v>
      </c>
      <c r="D51" s="53">
        <v>1</v>
      </c>
      <c r="E51" s="53">
        <v>100</v>
      </c>
      <c r="F51" s="53" t="s">
        <v>142</v>
      </c>
      <c r="G51" s="53" t="s">
        <v>174</v>
      </c>
      <c r="H51" s="53" t="s">
        <v>175</v>
      </c>
      <c r="I51" s="93" t="s">
        <v>176</v>
      </c>
      <c r="J51" s="32" t="s">
        <v>177</v>
      </c>
      <c r="K51" s="32" t="s">
        <v>175</v>
      </c>
      <c r="L51" s="32" t="s">
        <v>175</v>
      </c>
      <c r="M51" s="11"/>
      <c r="N51" s="90"/>
      <c r="O51" s="11"/>
      <c r="P51" s="11"/>
      <c r="Q51" s="11"/>
      <c r="R51" s="11"/>
      <c r="S51" s="11"/>
      <c r="T51" s="11"/>
      <c r="U51" s="11"/>
      <c r="V51" s="11"/>
      <c r="W51" s="11"/>
      <c r="X51" s="11"/>
      <c r="Y51" s="11"/>
      <c r="Z51" s="11"/>
    </row>
    <row r="52" spans="1:26" ht="6" customHeight="1">
      <c r="A52" s="50"/>
      <c r="B52" s="94"/>
      <c r="C52" s="50"/>
      <c r="D52" s="11"/>
      <c r="E52" s="11"/>
      <c r="F52" s="50"/>
      <c r="G52" s="16"/>
      <c r="H52" s="16"/>
      <c r="I52" s="89"/>
      <c r="J52" s="16"/>
      <c r="K52" s="16"/>
      <c r="L52" s="16"/>
      <c r="M52" s="16"/>
      <c r="N52" s="90"/>
      <c r="O52" s="11"/>
      <c r="P52" s="16"/>
      <c r="Q52" s="16"/>
      <c r="R52" s="16"/>
      <c r="S52" s="16"/>
      <c r="T52" s="16"/>
      <c r="U52" s="16"/>
      <c r="V52" s="16"/>
      <c r="W52" s="16"/>
      <c r="X52" s="16"/>
      <c r="Y52" s="16"/>
      <c r="Z52" s="16"/>
    </row>
    <row r="53" spans="1:26" ht="39">
      <c r="A53" s="11"/>
      <c r="B53" s="95" t="s">
        <v>178</v>
      </c>
      <c r="C53" s="96"/>
      <c r="D53" s="96"/>
      <c r="E53" s="96"/>
      <c r="F53" s="96"/>
      <c r="G53" s="96"/>
      <c r="H53" s="96"/>
      <c r="J53" s="97" t="s">
        <v>179</v>
      </c>
      <c r="K53" s="98" t="s">
        <v>180</v>
      </c>
      <c r="L53" s="99"/>
      <c r="M53" s="99"/>
      <c r="N53" s="90"/>
      <c r="O53" s="11"/>
      <c r="P53" s="11"/>
      <c r="Q53" s="11"/>
      <c r="R53" s="11"/>
      <c r="S53" s="11"/>
      <c r="T53" s="11"/>
      <c r="U53" s="11"/>
      <c r="V53" s="11"/>
      <c r="W53" s="11"/>
      <c r="X53" s="11"/>
      <c r="Y53" s="11"/>
      <c r="Z53" s="11"/>
    </row>
    <row r="54" spans="1:26" ht="13">
      <c r="A54" s="11"/>
      <c r="B54" s="81" t="s">
        <v>162</v>
      </c>
      <c r="C54" s="81" t="s">
        <v>181</v>
      </c>
      <c r="D54" s="82" t="s">
        <v>142</v>
      </c>
      <c r="E54" s="82" t="s">
        <v>132</v>
      </c>
      <c r="F54" s="82" t="s">
        <v>132</v>
      </c>
      <c r="G54" s="82" t="s">
        <v>132</v>
      </c>
      <c r="H54" s="82" t="s">
        <v>142</v>
      </c>
      <c r="J54" s="53">
        <f>17*D55</f>
        <v>340</v>
      </c>
      <c r="K54" s="100" t="s">
        <v>176</v>
      </c>
      <c r="L54" s="101"/>
      <c r="M54" s="102" t="s">
        <v>77</v>
      </c>
      <c r="N54" s="90"/>
      <c r="O54" s="11"/>
      <c r="P54" s="11"/>
      <c r="Q54" s="11"/>
      <c r="R54" s="11"/>
      <c r="S54" s="11"/>
      <c r="T54" s="11"/>
      <c r="U54" s="11"/>
      <c r="V54" s="11"/>
      <c r="W54" s="11"/>
      <c r="X54" s="11"/>
      <c r="Y54" s="11"/>
      <c r="Z54" s="11"/>
    </row>
    <row r="55" spans="1:26" ht="13">
      <c r="A55" s="11"/>
      <c r="B55" s="941" t="s">
        <v>173</v>
      </c>
      <c r="C55" s="103" t="s">
        <v>182</v>
      </c>
      <c r="D55" s="53">
        <v>20</v>
      </c>
      <c r="E55" s="87">
        <v>0</v>
      </c>
      <c r="F55" s="87">
        <v>0</v>
      </c>
      <c r="G55" s="87">
        <v>0</v>
      </c>
      <c r="H55" s="87">
        <v>0</v>
      </c>
      <c r="J55" s="11"/>
      <c r="K55" s="11"/>
      <c r="L55" s="39"/>
      <c r="M55" s="11"/>
      <c r="N55" s="90"/>
      <c r="O55" s="11"/>
      <c r="P55" s="11"/>
      <c r="Q55" s="11"/>
      <c r="R55" s="11"/>
      <c r="S55" s="11"/>
      <c r="T55" s="11"/>
      <c r="U55" s="11"/>
      <c r="V55" s="11"/>
      <c r="W55" s="11"/>
      <c r="X55" s="11"/>
      <c r="Y55" s="11"/>
      <c r="Z55" s="11"/>
    </row>
    <row r="56" spans="1:26" ht="13">
      <c r="A56" s="11"/>
      <c r="B56" s="942"/>
      <c r="C56" s="103" t="s">
        <v>183</v>
      </c>
      <c r="D56" s="87">
        <v>0</v>
      </c>
      <c r="E56" s="104">
        <v>1500</v>
      </c>
      <c r="F56" s="87">
        <v>0</v>
      </c>
      <c r="G56" s="87">
        <v>0</v>
      </c>
      <c r="H56" s="87">
        <v>0</v>
      </c>
      <c r="J56" s="11">
        <f>E56*17</f>
        <v>25500</v>
      </c>
      <c r="K56" s="11"/>
      <c r="L56" s="39"/>
      <c r="M56" s="11"/>
      <c r="N56" s="90"/>
      <c r="O56" s="11"/>
      <c r="P56" s="11"/>
      <c r="Q56" s="11"/>
      <c r="R56" s="11"/>
      <c r="S56" s="11"/>
      <c r="T56" s="11"/>
      <c r="U56" s="11"/>
      <c r="V56" s="11"/>
      <c r="W56" s="11"/>
      <c r="X56" s="11"/>
      <c r="Y56" s="11"/>
      <c r="Z56" s="11"/>
    </row>
    <row r="57" spans="1:26" ht="13">
      <c r="A57" s="11"/>
      <c r="B57" s="942"/>
      <c r="C57" s="103" t="s">
        <v>184</v>
      </c>
      <c r="D57" s="87">
        <v>0</v>
      </c>
      <c r="E57" s="87">
        <v>0</v>
      </c>
      <c r="F57" s="104">
        <v>2000</v>
      </c>
      <c r="G57" s="104">
        <v>4000</v>
      </c>
      <c r="H57" s="104">
        <v>30</v>
      </c>
      <c r="I57" s="39"/>
      <c r="J57" s="11">
        <f>15*30</f>
        <v>450</v>
      </c>
      <c r="K57" s="11"/>
      <c r="L57" s="11"/>
      <c r="M57" s="11"/>
      <c r="N57" s="90"/>
      <c r="O57" s="11"/>
      <c r="P57" s="11"/>
      <c r="Q57" s="11"/>
      <c r="R57" s="11"/>
      <c r="S57" s="11"/>
      <c r="T57" s="11"/>
      <c r="U57" s="11"/>
      <c r="V57" s="11"/>
      <c r="W57" s="11"/>
      <c r="X57" s="11"/>
      <c r="Y57" s="11"/>
      <c r="Z57" s="11"/>
    </row>
    <row r="58" spans="1:26" ht="13">
      <c r="A58" s="11"/>
      <c r="B58" s="943"/>
      <c r="C58" s="105" t="s">
        <v>185</v>
      </c>
      <c r="D58" s="106">
        <v>0</v>
      </c>
      <c r="E58" s="106">
        <v>0</v>
      </c>
      <c r="F58" s="106">
        <v>50</v>
      </c>
      <c r="G58" s="106">
        <v>40</v>
      </c>
      <c r="H58" s="107">
        <v>30</v>
      </c>
      <c r="I58" s="39"/>
      <c r="J58" s="11"/>
      <c r="K58" s="11"/>
      <c r="L58" s="11"/>
      <c r="M58" s="11"/>
      <c r="N58" s="90"/>
      <c r="O58" s="11"/>
      <c r="P58" s="11"/>
      <c r="Q58" s="11"/>
      <c r="R58" s="11"/>
      <c r="S58" s="11"/>
      <c r="T58" s="11"/>
      <c r="U58" s="11"/>
      <c r="V58" s="11"/>
      <c r="W58" s="11"/>
      <c r="X58" s="11"/>
      <c r="Y58" s="11"/>
      <c r="Z58" s="11"/>
    </row>
    <row r="59" spans="1:26" ht="6" customHeight="1">
      <c r="A59" s="50"/>
      <c r="B59" s="94"/>
      <c r="C59" s="50"/>
      <c r="D59" s="11"/>
      <c r="E59" s="11"/>
      <c r="F59" s="11"/>
      <c r="G59" s="11"/>
      <c r="H59" s="11"/>
      <c r="I59" s="39"/>
      <c r="J59" s="11"/>
      <c r="K59" s="11"/>
      <c r="L59" s="11"/>
      <c r="M59" s="11"/>
      <c r="N59" s="11"/>
      <c r="O59" s="11"/>
      <c r="P59" s="11"/>
      <c r="Q59" s="11"/>
      <c r="R59" s="11"/>
      <c r="S59" s="11"/>
      <c r="T59" s="11"/>
      <c r="U59" s="11"/>
      <c r="V59" s="11"/>
      <c r="W59" s="11"/>
      <c r="X59" s="11"/>
      <c r="Y59" s="11"/>
      <c r="Z59" s="11"/>
    </row>
    <row r="60" spans="1:26" ht="13">
      <c r="A60" s="11"/>
      <c r="B60" s="11"/>
      <c r="C60" s="11"/>
      <c r="D60" s="11"/>
      <c r="E60" s="11"/>
      <c r="F60" s="11"/>
      <c r="G60" s="11"/>
      <c r="H60" s="11"/>
      <c r="I60" s="39"/>
      <c r="J60" s="11"/>
      <c r="K60" s="11"/>
      <c r="L60" s="11"/>
      <c r="M60" s="11"/>
      <c r="N60" s="11"/>
      <c r="O60" s="11"/>
      <c r="P60" s="11"/>
      <c r="Q60" s="11"/>
      <c r="R60" s="11"/>
      <c r="S60" s="11"/>
      <c r="T60" s="11"/>
      <c r="U60" s="11"/>
      <c r="V60" s="11"/>
      <c r="W60" s="11"/>
      <c r="X60" s="11"/>
      <c r="Y60" s="11"/>
      <c r="Z60" s="11"/>
    </row>
    <row r="61" spans="1:26" ht="13">
      <c r="A61" s="11"/>
      <c r="B61" s="81" t="s">
        <v>186</v>
      </c>
      <c r="C61" s="11"/>
      <c r="D61" s="11"/>
      <c r="E61" s="11"/>
      <c r="F61" s="11">
        <f>14/3</f>
        <v>4.666666666666667</v>
      </c>
      <c r="G61" s="11"/>
      <c r="H61" s="11">
        <f>F61*30</f>
        <v>140</v>
      </c>
      <c r="I61" s="39"/>
      <c r="J61" s="11"/>
      <c r="K61" s="11"/>
      <c r="L61" s="11"/>
      <c r="M61" s="11"/>
      <c r="N61" s="11"/>
      <c r="O61" s="11"/>
      <c r="P61" s="11"/>
      <c r="Q61" s="11"/>
      <c r="R61" s="11"/>
      <c r="S61" s="11"/>
      <c r="T61" s="11"/>
      <c r="U61" s="11"/>
      <c r="V61" s="11"/>
      <c r="W61" s="11"/>
      <c r="X61" s="11"/>
      <c r="Y61" s="11"/>
      <c r="Z61" s="11"/>
    </row>
    <row r="62" spans="1:26" ht="13">
      <c r="A62" s="11"/>
      <c r="B62" s="22" t="s">
        <v>187</v>
      </c>
      <c r="C62" s="53" t="s">
        <v>188</v>
      </c>
      <c r="D62" s="11"/>
      <c r="E62" s="11"/>
      <c r="G62" s="11">
        <f>F61*5000</f>
        <v>23333.333333333336</v>
      </c>
      <c r="H62" s="11"/>
      <c r="I62" s="39"/>
      <c r="J62" s="11"/>
      <c r="K62" s="11"/>
      <c r="L62" s="11"/>
      <c r="M62" s="11"/>
      <c r="N62" s="11"/>
      <c r="O62" s="11"/>
      <c r="P62" s="11"/>
      <c r="Q62" s="11"/>
      <c r="R62" s="11"/>
      <c r="S62" s="11"/>
      <c r="T62" s="11"/>
      <c r="U62" s="11"/>
      <c r="V62" s="11"/>
      <c r="W62" s="11"/>
      <c r="X62" s="11"/>
      <c r="Y62" s="11"/>
      <c r="Z62" s="11"/>
    </row>
    <row r="63" spans="1:26" ht="26">
      <c r="A63" s="11"/>
      <c r="B63" s="108" t="s">
        <v>189</v>
      </c>
      <c r="C63" s="53" t="s">
        <v>174</v>
      </c>
      <c r="D63" s="53"/>
      <c r="E63" s="11"/>
      <c r="F63" s="11"/>
      <c r="G63" s="11"/>
      <c r="H63" s="11"/>
      <c r="I63" s="39"/>
      <c r="J63" s="11"/>
      <c r="K63" s="11"/>
      <c r="L63" s="11"/>
      <c r="M63" s="11"/>
      <c r="N63" s="11"/>
      <c r="O63" s="11"/>
      <c r="P63" s="11"/>
      <c r="Q63" s="11"/>
      <c r="R63" s="11"/>
      <c r="S63" s="11"/>
      <c r="T63" s="11"/>
      <c r="U63" s="11"/>
      <c r="V63" s="11"/>
      <c r="W63" s="11"/>
      <c r="X63" s="11"/>
      <c r="Y63" s="11"/>
      <c r="Z63" s="11"/>
    </row>
    <row r="64" spans="1:26" ht="26">
      <c r="A64" s="11"/>
      <c r="B64" s="108" t="s">
        <v>190</v>
      </c>
      <c r="C64" s="32" t="s">
        <v>191</v>
      </c>
      <c r="D64" s="32"/>
      <c r="E64" s="11"/>
      <c r="F64" s="11"/>
      <c r="G64" s="11"/>
      <c r="H64" s="11"/>
      <c r="I64" s="39"/>
      <c r="J64" s="11"/>
      <c r="K64" s="11"/>
      <c r="L64" s="11"/>
      <c r="M64" s="11"/>
      <c r="N64" s="11"/>
      <c r="O64" s="11"/>
      <c r="P64" s="11"/>
      <c r="Q64" s="11"/>
      <c r="R64" s="11"/>
      <c r="S64" s="11"/>
      <c r="T64" s="11"/>
      <c r="U64" s="11"/>
      <c r="V64" s="11"/>
      <c r="W64" s="11"/>
      <c r="X64" s="11"/>
      <c r="Y64" s="11"/>
      <c r="Z64" s="11"/>
    </row>
    <row r="65" spans="1:26" ht="26">
      <c r="A65" s="11"/>
      <c r="B65" s="108" t="s">
        <v>192</v>
      </c>
      <c r="C65" s="950" t="s">
        <v>193</v>
      </c>
      <c r="D65" s="933"/>
      <c r="E65" s="11"/>
      <c r="F65" s="11"/>
      <c r="G65" s="11"/>
      <c r="H65" s="110"/>
      <c r="I65" s="111"/>
      <c r="J65" s="11"/>
      <c r="K65" s="11"/>
      <c r="L65" s="11"/>
      <c r="M65" s="11"/>
      <c r="N65" s="11"/>
      <c r="O65" s="11"/>
      <c r="P65" s="11"/>
      <c r="Q65" s="11"/>
      <c r="R65" s="11"/>
      <c r="S65" s="11"/>
      <c r="T65" s="11"/>
      <c r="U65" s="11"/>
      <c r="V65" s="11"/>
      <c r="W65" s="11"/>
      <c r="X65" s="11"/>
      <c r="Y65" s="11"/>
      <c r="Z65" s="11"/>
    </row>
    <row r="66" spans="1:26" ht="13">
      <c r="A66" s="11"/>
      <c r="B66" s="112" t="s">
        <v>194</v>
      </c>
      <c r="C66" s="953" t="s">
        <v>175</v>
      </c>
      <c r="D66" s="933"/>
      <c r="E66" s="11"/>
      <c r="F66" s="11"/>
      <c r="G66" s="11"/>
      <c r="H66" s="11"/>
      <c r="I66" s="39"/>
      <c r="J66" s="11"/>
      <c r="K66" s="11"/>
      <c r="L66" s="11"/>
      <c r="M66" s="11"/>
      <c r="N66" s="11"/>
      <c r="O66" s="11"/>
      <c r="P66" s="11"/>
      <c r="Q66" s="11"/>
      <c r="R66" s="11"/>
      <c r="S66" s="11"/>
      <c r="T66" s="11"/>
      <c r="U66" s="11"/>
      <c r="V66" s="11"/>
      <c r="W66" s="11"/>
      <c r="X66" s="11"/>
      <c r="Y66" s="11"/>
      <c r="Z66" s="11"/>
    </row>
    <row r="67" spans="1:26" ht="13">
      <c r="A67" s="11"/>
      <c r="B67" s="11"/>
      <c r="C67" s="11"/>
      <c r="D67" s="11"/>
      <c r="E67" s="11"/>
      <c r="F67" s="11"/>
      <c r="G67" s="11"/>
      <c r="H67" s="11"/>
      <c r="I67" s="39"/>
      <c r="J67" s="11"/>
      <c r="K67" s="11"/>
      <c r="L67" s="11"/>
      <c r="M67" s="11"/>
      <c r="N67" s="11"/>
      <c r="O67" s="11"/>
      <c r="P67" s="11"/>
      <c r="Q67" s="11"/>
      <c r="R67" s="11"/>
      <c r="S67" s="11"/>
      <c r="T67" s="11"/>
      <c r="U67" s="11"/>
      <c r="V67" s="11"/>
      <c r="W67" s="11"/>
      <c r="X67" s="11"/>
      <c r="Y67" s="11"/>
      <c r="Z67" s="11"/>
    </row>
    <row r="68" spans="1:26" ht="13">
      <c r="A68" s="11"/>
      <c r="B68" s="11"/>
      <c r="C68" s="11"/>
      <c r="D68" s="11"/>
      <c r="E68" s="11"/>
      <c r="F68" s="11"/>
      <c r="G68" s="11"/>
      <c r="H68" s="11"/>
      <c r="I68" s="39"/>
      <c r="J68" s="11"/>
      <c r="K68" s="11"/>
      <c r="L68" s="11"/>
      <c r="M68" s="11"/>
      <c r="N68" s="11"/>
      <c r="O68" s="11"/>
      <c r="P68" s="11"/>
      <c r="Q68" s="11"/>
      <c r="R68" s="11"/>
      <c r="S68" s="11"/>
      <c r="T68" s="11"/>
      <c r="U68" s="11"/>
      <c r="V68" s="11"/>
      <c r="W68" s="11"/>
      <c r="X68" s="11"/>
      <c r="Y68" s="11"/>
      <c r="Z68" s="11"/>
    </row>
    <row r="69" spans="1:26" ht="13">
      <c r="A69" s="11"/>
      <c r="B69" s="67" t="s">
        <v>195</v>
      </c>
      <c r="C69" s="68"/>
      <c r="D69" s="68"/>
      <c r="E69" s="68"/>
      <c r="F69" s="69"/>
      <c r="G69" s="69"/>
      <c r="H69" s="69"/>
      <c r="I69" s="70"/>
      <c r="J69" s="69"/>
      <c r="K69" s="69"/>
      <c r="L69" s="69"/>
      <c r="M69" s="69"/>
      <c r="N69" s="69"/>
      <c r="O69" s="69"/>
      <c r="P69" s="69"/>
      <c r="Q69" s="69"/>
      <c r="R69" s="69"/>
      <c r="S69" s="69"/>
      <c r="T69" s="69"/>
      <c r="U69" s="69"/>
      <c r="V69" s="69"/>
      <c r="W69" s="69"/>
      <c r="X69" s="69"/>
      <c r="Y69" s="69"/>
      <c r="Z69" s="69"/>
    </row>
    <row r="70" spans="1:26" ht="13">
      <c r="A70" s="11"/>
      <c r="B70" s="11"/>
      <c r="C70" s="11"/>
      <c r="D70" s="11"/>
      <c r="E70" s="11"/>
      <c r="F70" s="11"/>
      <c r="G70" s="11"/>
      <c r="H70" s="11"/>
      <c r="I70" s="39"/>
      <c r="J70" s="11"/>
      <c r="K70" s="11"/>
      <c r="L70" s="11"/>
      <c r="M70" s="11"/>
      <c r="N70" s="11"/>
      <c r="O70" s="11"/>
      <c r="P70" s="11"/>
      <c r="Q70" s="11"/>
      <c r="R70" s="11"/>
      <c r="S70" s="11"/>
      <c r="T70" s="11"/>
      <c r="U70" s="11"/>
      <c r="V70" s="11"/>
      <c r="W70" s="11"/>
      <c r="X70" s="11"/>
      <c r="Y70" s="11"/>
      <c r="Z70" s="11"/>
    </row>
    <row r="71" spans="1:26" ht="13">
      <c r="A71" s="11"/>
      <c r="B71" s="71" t="s">
        <v>135</v>
      </c>
      <c r="C71" s="72" t="s">
        <v>136</v>
      </c>
      <c r="D71" s="73"/>
      <c r="E71" s="74"/>
      <c r="F71" s="11"/>
      <c r="G71" s="11"/>
      <c r="H71" s="11"/>
      <c r="I71" s="39"/>
      <c r="J71" s="11"/>
      <c r="K71" s="11"/>
      <c r="L71" s="11"/>
      <c r="M71" s="11"/>
      <c r="N71" s="11"/>
      <c r="O71" s="11"/>
      <c r="P71" s="11"/>
      <c r="Q71" s="11"/>
      <c r="R71" s="11"/>
      <c r="S71" s="11"/>
      <c r="T71" s="11"/>
      <c r="U71" s="11"/>
      <c r="V71" s="11"/>
      <c r="W71" s="11"/>
      <c r="X71" s="11"/>
      <c r="Y71" s="11"/>
      <c r="Z71" s="11"/>
    </row>
    <row r="72" spans="1:26" ht="13">
      <c r="A72" s="11"/>
      <c r="B72" s="75" t="s">
        <v>157</v>
      </c>
      <c r="C72" s="76" t="str">
        <f>C6</f>
        <v>必ず生きて帰る</v>
      </c>
      <c r="D72" s="77"/>
      <c r="E72" s="78"/>
      <c r="F72" s="11"/>
      <c r="H72" s="11"/>
      <c r="I72" s="39"/>
      <c r="J72" s="11"/>
      <c r="K72" s="11"/>
      <c r="L72" s="11"/>
      <c r="M72" s="11"/>
      <c r="N72" s="11"/>
      <c r="O72" s="11"/>
      <c r="P72" s="11"/>
      <c r="Q72" s="11"/>
      <c r="R72" s="11"/>
      <c r="S72" s="11"/>
      <c r="T72" s="11"/>
      <c r="U72" s="11"/>
      <c r="V72" s="11"/>
      <c r="W72" s="11"/>
      <c r="X72" s="11"/>
      <c r="Y72" s="11"/>
      <c r="Z72" s="11"/>
    </row>
    <row r="73" spans="1:26" ht="13">
      <c r="A73" s="11"/>
      <c r="B73" s="75" t="s">
        <v>138</v>
      </c>
      <c r="C73" s="79">
        <f>E6</f>
        <v>46038.625</v>
      </c>
      <c r="D73" s="80" t="s">
        <v>139</v>
      </c>
      <c r="E73" s="79">
        <f>F6</f>
        <v>46069.457638888889</v>
      </c>
      <c r="F73" s="11"/>
      <c r="G73" s="11"/>
      <c r="H73" s="11"/>
      <c r="I73" s="39"/>
      <c r="J73" s="11"/>
      <c r="K73" s="11"/>
      <c r="L73" s="11"/>
      <c r="M73" s="11"/>
      <c r="N73" s="11"/>
      <c r="O73" s="11"/>
      <c r="P73" s="11"/>
      <c r="Q73" s="11"/>
      <c r="R73" s="11"/>
      <c r="S73" s="11"/>
      <c r="T73" s="11"/>
      <c r="U73" s="11"/>
      <c r="V73" s="11"/>
      <c r="W73" s="11"/>
      <c r="X73" s="11"/>
      <c r="Y73" s="11"/>
      <c r="Z73" s="11"/>
    </row>
    <row r="74" spans="1:26" ht="13">
      <c r="A74" s="11"/>
      <c r="B74" s="75" t="s">
        <v>158</v>
      </c>
      <c r="C74" s="91" t="s">
        <v>196</v>
      </c>
      <c r="D74" s="114"/>
      <c r="E74" s="115"/>
      <c r="F74" s="11"/>
      <c r="G74" s="11"/>
      <c r="H74" s="11"/>
      <c r="I74" s="39"/>
      <c r="J74" s="11"/>
      <c r="K74" s="11"/>
      <c r="L74" s="11"/>
      <c r="M74" s="11"/>
      <c r="N74" s="11"/>
      <c r="O74" s="11"/>
      <c r="P74" s="11"/>
      <c r="Q74" s="11"/>
      <c r="R74" s="11"/>
      <c r="S74" s="11"/>
      <c r="T74" s="11"/>
      <c r="U74" s="11"/>
      <c r="V74" s="11"/>
      <c r="W74" s="11"/>
      <c r="X74" s="11"/>
      <c r="Y74" s="11"/>
      <c r="Z74" s="11"/>
    </row>
    <row r="75" spans="1:26" ht="13">
      <c r="A75" s="11"/>
      <c r="B75" s="75" t="s">
        <v>160</v>
      </c>
      <c r="C75" s="947" t="s">
        <v>197</v>
      </c>
      <c r="D75" s="932"/>
      <c r="E75" s="933"/>
      <c r="F75" s="11"/>
      <c r="G75" s="11"/>
      <c r="H75" s="11"/>
      <c r="I75" s="39"/>
      <c r="J75" s="11"/>
      <c r="K75" s="11"/>
      <c r="L75" s="11"/>
      <c r="M75" s="11"/>
      <c r="N75" s="11"/>
      <c r="O75" s="11"/>
      <c r="P75" s="11"/>
      <c r="Q75" s="11"/>
      <c r="R75" s="11"/>
      <c r="S75" s="11"/>
      <c r="T75" s="11"/>
      <c r="U75" s="11"/>
      <c r="V75" s="11"/>
      <c r="W75" s="11"/>
      <c r="X75" s="11"/>
      <c r="Y75" s="11"/>
      <c r="Z75" s="11"/>
    </row>
    <row r="76" spans="1:26" ht="13">
      <c r="A76" s="11"/>
      <c r="B76" s="75" t="s">
        <v>198</v>
      </c>
      <c r="C76" s="947" t="s">
        <v>199</v>
      </c>
      <c r="D76" s="932"/>
      <c r="E76" s="933"/>
      <c r="F76" s="11"/>
      <c r="G76" s="11"/>
      <c r="H76" s="11"/>
      <c r="I76" s="39"/>
      <c r="J76" s="11"/>
      <c r="K76" s="11"/>
      <c r="L76" s="11"/>
      <c r="M76" s="11"/>
      <c r="N76" s="11"/>
      <c r="O76" s="11"/>
      <c r="P76" s="11"/>
      <c r="Q76" s="11"/>
      <c r="R76" s="11"/>
      <c r="S76" s="11"/>
      <c r="T76" s="11"/>
      <c r="U76" s="11"/>
      <c r="V76" s="11"/>
      <c r="W76" s="11"/>
      <c r="X76" s="11"/>
      <c r="Y76" s="11"/>
      <c r="Z76" s="11"/>
    </row>
    <row r="77" spans="1:26" ht="13">
      <c r="A77" s="11"/>
      <c r="B77" s="11"/>
      <c r="C77" s="11"/>
      <c r="D77" s="11"/>
      <c r="E77" s="11"/>
      <c r="F77" s="11"/>
      <c r="G77" s="11"/>
      <c r="H77" s="11"/>
      <c r="I77" s="39"/>
      <c r="J77" s="11"/>
      <c r="K77" s="11"/>
      <c r="L77" s="11"/>
      <c r="M77" s="11"/>
      <c r="N77" s="11"/>
      <c r="O77" s="11"/>
      <c r="P77" s="11"/>
      <c r="Q77" s="11"/>
      <c r="R77" s="11"/>
      <c r="S77" s="11"/>
      <c r="T77" s="11"/>
      <c r="U77" s="11"/>
      <c r="V77" s="11"/>
      <c r="W77" s="11"/>
      <c r="X77" s="11"/>
      <c r="Y77" s="11"/>
      <c r="Z77" s="11"/>
    </row>
    <row r="78" spans="1:26" ht="13">
      <c r="A78" s="11"/>
      <c r="B78" s="81" t="s">
        <v>162</v>
      </c>
      <c r="C78" s="81" t="s">
        <v>163</v>
      </c>
      <c r="D78" s="81" t="s">
        <v>164</v>
      </c>
      <c r="E78" s="81" t="s">
        <v>165</v>
      </c>
      <c r="F78" s="81" t="s">
        <v>166</v>
      </c>
      <c r="G78" s="81" t="s">
        <v>167</v>
      </c>
      <c r="H78" s="81" t="s">
        <v>168</v>
      </c>
      <c r="I78" s="92" t="s">
        <v>169</v>
      </c>
      <c r="J78" s="99" t="s">
        <v>200</v>
      </c>
      <c r="K78" s="81" t="s">
        <v>170</v>
      </c>
      <c r="L78" s="81" t="s">
        <v>171</v>
      </c>
      <c r="M78" s="81" t="s">
        <v>172</v>
      </c>
      <c r="N78" s="11"/>
      <c r="O78" s="11"/>
      <c r="P78" s="11"/>
      <c r="Q78" s="11"/>
      <c r="R78" s="11"/>
      <c r="S78" s="11"/>
      <c r="T78" s="11"/>
      <c r="U78" s="11"/>
      <c r="V78" s="11"/>
      <c r="W78" s="11"/>
      <c r="X78" s="11"/>
      <c r="Y78" s="11"/>
      <c r="Z78" s="11"/>
    </row>
    <row r="79" spans="1:26" ht="26">
      <c r="A79" s="11"/>
      <c r="B79" s="53" t="s">
        <v>173</v>
      </c>
      <c r="C79" s="53">
        <v>10</v>
      </c>
      <c r="D79" s="53">
        <v>5</v>
      </c>
      <c r="E79" s="53">
        <f>D79*10</f>
        <v>50</v>
      </c>
      <c r="F79" s="53" t="s">
        <v>50</v>
      </c>
      <c r="G79" s="53" t="s">
        <v>201</v>
      </c>
      <c r="H79" s="53" t="s">
        <v>202</v>
      </c>
      <c r="I79" s="32" t="s">
        <v>176</v>
      </c>
      <c r="J79" s="113" t="s">
        <v>77</v>
      </c>
      <c r="K79" s="32" t="s">
        <v>203</v>
      </c>
      <c r="L79" s="32" t="s">
        <v>175</v>
      </c>
      <c r="M79" s="32" t="s">
        <v>175</v>
      </c>
      <c r="N79" s="11"/>
      <c r="O79" s="11"/>
      <c r="P79" s="11"/>
      <c r="Q79" s="11"/>
      <c r="R79" s="11"/>
      <c r="S79" s="11"/>
      <c r="T79" s="11"/>
      <c r="U79" s="11"/>
      <c r="V79" s="11"/>
      <c r="W79" s="11"/>
      <c r="X79" s="11"/>
      <c r="Y79" s="11"/>
      <c r="Z79" s="11"/>
    </row>
    <row r="80" spans="1:26" ht="6" customHeight="1">
      <c r="A80" s="50"/>
      <c r="B80" s="94"/>
      <c r="C80" s="50"/>
      <c r="D80" s="11"/>
      <c r="E80" s="11"/>
      <c r="F80" s="50"/>
      <c r="G80" s="16"/>
      <c r="H80" s="16"/>
      <c r="I80" s="89"/>
      <c r="J80" s="16"/>
      <c r="K80" s="16"/>
      <c r="L80" s="16"/>
      <c r="M80" s="16"/>
      <c r="N80" s="16"/>
      <c r="O80" s="16"/>
      <c r="P80" s="16"/>
      <c r="Q80" s="16"/>
      <c r="R80" s="16"/>
      <c r="S80" s="16"/>
      <c r="T80" s="16"/>
      <c r="U80" s="16"/>
      <c r="V80" s="16"/>
      <c r="W80" s="16"/>
      <c r="X80" s="16"/>
      <c r="Y80" s="16"/>
      <c r="Z80" s="16"/>
    </row>
    <row r="81" spans="1:26" ht="13">
      <c r="A81" s="11"/>
      <c r="B81" s="95" t="s">
        <v>178</v>
      </c>
      <c r="C81" s="96"/>
      <c r="D81" s="96"/>
      <c r="E81" s="96"/>
      <c r="F81" s="116"/>
      <c r="G81" s="96"/>
      <c r="H81" s="96"/>
      <c r="I81" s="11"/>
      <c r="J81" s="11"/>
      <c r="K81" s="11"/>
      <c r="L81" s="11"/>
      <c r="M81" s="11"/>
      <c r="N81" s="11"/>
      <c r="O81" s="11"/>
      <c r="P81" s="11"/>
      <c r="Q81" s="11"/>
      <c r="R81" s="11"/>
      <c r="S81" s="11"/>
      <c r="T81" s="11"/>
      <c r="U81" s="11"/>
      <c r="V81" s="11"/>
    </row>
    <row r="82" spans="1:26" ht="13">
      <c r="A82" s="11"/>
      <c r="B82" s="81" t="s">
        <v>162</v>
      </c>
      <c r="C82" s="81" t="s">
        <v>181</v>
      </c>
      <c r="D82" s="82" t="s">
        <v>142</v>
      </c>
      <c r="E82" s="82" t="s">
        <v>50</v>
      </c>
      <c r="F82" s="82" t="s">
        <v>70</v>
      </c>
      <c r="G82" s="82" t="s">
        <v>132</v>
      </c>
      <c r="H82" s="117" t="s">
        <v>204</v>
      </c>
      <c r="I82" s="11"/>
      <c r="J82" s="11"/>
      <c r="K82" s="11"/>
      <c r="L82" s="11"/>
      <c r="M82" s="11"/>
      <c r="N82" s="11"/>
      <c r="O82" s="11"/>
      <c r="P82" s="11"/>
      <c r="Q82" s="11"/>
      <c r="R82" s="11"/>
      <c r="S82" s="11"/>
      <c r="T82" s="11"/>
      <c r="U82" s="11"/>
      <c r="V82" s="11"/>
    </row>
    <row r="83" spans="1:26" ht="13">
      <c r="A83" s="11"/>
      <c r="B83" s="941" t="s">
        <v>173</v>
      </c>
      <c r="C83" s="103" t="s">
        <v>182</v>
      </c>
      <c r="D83" s="59">
        <v>40</v>
      </c>
      <c r="E83" s="59">
        <v>1</v>
      </c>
      <c r="F83" s="118">
        <v>0</v>
      </c>
      <c r="G83" s="87">
        <v>500</v>
      </c>
      <c r="H83" s="87">
        <v>0</v>
      </c>
      <c r="I83" s="39"/>
      <c r="J83" s="11"/>
      <c r="K83" s="11"/>
      <c r="L83" s="11"/>
      <c r="M83" s="11"/>
      <c r="N83" s="11"/>
      <c r="O83" s="11"/>
      <c r="P83" s="11"/>
      <c r="Q83" s="11"/>
      <c r="R83" s="11"/>
      <c r="S83" s="11"/>
      <c r="T83" s="11"/>
      <c r="U83" s="11"/>
      <c r="V83" s="11"/>
      <c r="W83" s="11"/>
      <c r="X83" s="11"/>
      <c r="Y83" s="11"/>
      <c r="Z83" s="11"/>
    </row>
    <row r="84" spans="1:26" ht="13">
      <c r="A84" s="11"/>
      <c r="B84" s="942"/>
      <c r="C84" s="103" t="s">
        <v>183</v>
      </c>
      <c r="D84" s="59">
        <v>0</v>
      </c>
      <c r="E84" s="59">
        <v>0</v>
      </c>
      <c r="F84" s="118">
        <v>0</v>
      </c>
      <c r="G84" s="119">
        <v>100</v>
      </c>
      <c r="H84" s="87">
        <v>0</v>
      </c>
      <c r="I84" s="39"/>
      <c r="J84" s="11"/>
      <c r="K84" s="11"/>
      <c r="L84" s="11"/>
      <c r="M84" s="11"/>
      <c r="N84" s="11"/>
      <c r="O84" s="11"/>
      <c r="P84" s="11"/>
      <c r="Q84" s="11"/>
      <c r="R84" s="11"/>
      <c r="S84" s="11"/>
      <c r="T84" s="11"/>
      <c r="U84" s="11"/>
      <c r="V84" s="11"/>
      <c r="W84" s="11"/>
      <c r="X84" s="11"/>
      <c r="Y84" s="11"/>
      <c r="Z84" s="11"/>
    </row>
    <row r="85" spans="1:26" ht="13">
      <c r="A85" s="11"/>
      <c r="B85" s="942"/>
      <c r="C85" s="103" t="s">
        <v>184</v>
      </c>
      <c r="D85" s="87">
        <v>0</v>
      </c>
      <c r="E85" s="87">
        <v>0</v>
      </c>
      <c r="F85" s="120">
        <v>1</v>
      </c>
      <c r="G85" s="87">
        <v>0</v>
      </c>
      <c r="H85" s="87">
        <v>2</v>
      </c>
      <c r="I85" s="39"/>
      <c r="J85" s="11"/>
      <c r="K85" s="11"/>
      <c r="L85" s="11"/>
      <c r="M85" s="11"/>
      <c r="N85" s="11"/>
      <c r="O85" s="11"/>
      <c r="P85" s="11"/>
      <c r="Q85" s="11"/>
      <c r="R85" s="11"/>
      <c r="S85" s="11"/>
      <c r="T85" s="11"/>
      <c r="U85" s="11"/>
      <c r="V85" s="11"/>
      <c r="W85" s="11"/>
      <c r="X85" s="11"/>
      <c r="Y85" s="11"/>
      <c r="Z85" s="11"/>
    </row>
    <row r="86" spans="1:26" ht="13">
      <c r="A86" s="11"/>
      <c r="B86" s="943"/>
      <c r="C86" s="105" t="s">
        <v>185</v>
      </c>
      <c r="D86" s="106" t="s">
        <v>111</v>
      </c>
      <c r="E86" s="106" t="s">
        <v>111</v>
      </c>
      <c r="F86" s="121">
        <v>10</v>
      </c>
      <c r="G86" s="106" t="s">
        <v>111</v>
      </c>
      <c r="H86" s="107">
        <v>100</v>
      </c>
      <c r="I86" s="39"/>
      <c r="J86" s="11"/>
      <c r="K86" s="11"/>
      <c r="L86" s="11"/>
      <c r="M86" s="11"/>
      <c r="N86" s="11"/>
      <c r="O86" s="11"/>
      <c r="P86" s="11"/>
      <c r="Q86" s="11"/>
      <c r="R86" s="11"/>
      <c r="S86" s="11"/>
      <c r="T86" s="11"/>
      <c r="U86" s="11"/>
      <c r="V86" s="11"/>
      <c r="W86" s="11"/>
      <c r="X86" s="11"/>
      <c r="Y86" s="11"/>
      <c r="Z86" s="11"/>
    </row>
    <row r="87" spans="1:26" ht="6" customHeight="1">
      <c r="A87" s="50"/>
      <c r="B87" s="94"/>
      <c r="C87" s="50"/>
      <c r="D87" s="11"/>
      <c r="F87" s="11"/>
      <c r="G87" s="50"/>
      <c r="H87" s="11"/>
      <c r="I87" s="39"/>
      <c r="J87" s="11"/>
      <c r="K87" s="11"/>
      <c r="L87" s="11"/>
      <c r="M87" s="11"/>
      <c r="N87" s="11"/>
      <c r="O87" s="11"/>
      <c r="P87" s="11"/>
      <c r="Q87" s="11"/>
      <c r="R87" s="11"/>
      <c r="S87" s="11"/>
      <c r="T87" s="11"/>
      <c r="U87" s="11"/>
      <c r="V87" s="11"/>
      <c r="W87" s="11"/>
      <c r="X87" s="11"/>
      <c r="Y87" s="11"/>
      <c r="Z87" s="11"/>
    </row>
    <row r="88" spans="1:26" ht="13">
      <c r="A88" s="11"/>
      <c r="B88" s="11"/>
      <c r="C88" s="11"/>
      <c r="D88" s="11"/>
      <c r="E88" s="11"/>
      <c r="F88" s="11"/>
      <c r="G88" s="11"/>
      <c r="H88" s="11"/>
      <c r="I88" s="39"/>
      <c r="J88" s="11"/>
      <c r="K88" s="11"/>
      <c r="L88" s="11"/>
      <c r="M88" s="11"/>
      <c r="N88" s="11"/>
      <c r="O88" s="11"/>
      <c r="P88" s="11"/>
      <c r="Q88" s="11"/>
      <c r="R88" s="11"/>
      <c r="S88" s="11"/>
      <c r="T88" s="11"/>
      <c r="U88" s="11"/>
      <c r="V88" s="11"/>
      <c r="W88" s="11"/>
      <c r="X88" s="11"/>
      <c r="Y88" s="11"/>
      <c r="Z88" s="11"/>
    </row>
    <row r="89" spans="1:26" ht="13">
      <c r="A89" s="11"/>
      <c r="B89" s="11"/>
      <c r="C89" s="11"/>
      <c r="D89" s="11"/>
      <c r="E89" s="11"/>
      <c r="F89" s="11"/>
      <c r="G89" s="11"/>
      <c r="H89" s="11"/>
      <c r="I89" s="39"/>
      <c r="J89" s="11"/>
      <c r="K89" s="11"/>
      <c r="L89" s="11"/>
      <c r="M89" s="11"/>
      <c r="N89" s="11"/>
      <c r="O89" s="11"/>
      <c r="P89" s="11"/>
      <c r="Q89" s="11"/>
      <c r="R89" s="11"/>
      <c r="S89" s="11"/>
      <c r="T89" s="11"/>
      <c r="U89" s="11"/>
      <c r="V89" s="11"/>
      <c r="W89" s="11"/>
      <c r="X89" s="11"/>
      <c r="Y89" s="11"/>
      <c r="Z89" s="11"/>
    </row>
    <row r="90" spans="1:26" ht="13">
      <c r="A90" s="11"/>
      <c r="B90" s="81" t="s">
        <v>162</v>
      </c>
      <c r="C90" s="81" t="s">
        <v>163</v>
      </c>
      <c r="D90" s="81" t="s">
        <v>164</v>
      </c>
      <c r="E90" s="81" t="s">
        <v>165</v>
      </c>
      <c r="F90" s="81" t="s">
        <v>166</v>
      </c>
      <c r="G90" s="81" t="s">
        <v>167</v>
      </c>
      <c r="H90" s="81" t="s">
        <v>168</v>
      </c>
      <c r="I90" s="92" t="s">
        <v>169</v>
      </c>
      <c r="J90" s="99" t="s">
        <v>200</v>
      </c>
      <c r="K90" s="81" t="s">
        <v>170</v>
      </c>
      <c r="L90" s="81" t="s">
        <v>171</v>
      </c>
      <c r="M90" s="81" t="s">
        <v>172</v>
      </c>
      <c r="N90" s="11"/>
      <c r="O90" s="11"/>
      <c r="P90" s="11"/>
      <c r="Q90" s="11"/>
      <c r="R90" s="11"/>
      <c r="S90" s="11"/>
      <c r="T90" s="11"/>
      <c r="U90" s="11"/>
      <c r="V90" s="11"/>
      <c r="W90" s="11"/>
      <c r="X90" s="11"/>
      <c r="Y90" s="11"/>
      <c r="Z90" s="11"/>
    </row>
    <row r="91" spans="1:26" ht="26">
      <c r="A91" s="11"/>
      <c r="B91" s="53" t="s">
        <v>205</v>
      </c>
      <c r="C91" s="53">
        <v>15</v>
      </c>
      <c r="D91" s="53">
        <v>5</v>
      </c>
      <c r="E91" s="53">
        <f>D91*10</f>
        <v>50</v>
      </c>
      <c r="F91" s="32" t="s">
        <v>142</v>
      </c>
      <c r="G91" s="53" t="s">
        <v>201</v>
      </c>
      <c r="H91" s="53" t="s">
        <v>206</v>
      </c>
      <c r="I91" s="32" t="s">
        <v>207</v>
      </c>
      <c r="J91" s="113" t="s">
        <v>208</v>
      </c>
      <c r="K91" s="32" t="s">
        <v>209</v>
      </c>
      <c r="L91" s="32" t="s">
        <v>175</v>
      </c>
      <c r="M91" s="32" t="s">
        <v>210</v>
      </c>
      <c r="N91" s="11"/>
      <c r="O91" s="11"/>
      <c r="P91" s="11"/>
      <c r="Q91" s="11"/>
      <c r="R91" s="11"/>
      <c r="S91" s="11"/>
      <c r="T91" s="11"/>
      <c r="U91" s="11"/>
      <c r="V91" s="11"/>
      <c r="W91" s="11"/>
      <c r="X91" s="11"/>
      <c r="Y91" s="11"/>
      <c r="Z91" s="11"/>
    </row>
    <row r="92" spans="1:26" ht="6" customHeight="1">
      <c r="A92" s="50"/>
      <c r="B92" s="94"/>
      <c r="C92" s="50"/>
      <c r="D92" s="11"/>
      <c r="E92" s="11"/>
      <c r="F92" s="50"/>
      <c r="G92" s="16"/>
      <c r="H92" s="16"/>
      <c r="I92" s="89"/>
      <c r="J92" s="16"/>
      <c r="K92" s="16"/>
      <c r="L92" s="16"/>
      <c r="M92" s="16"/>
      <c r="N92" s="16"/>
      <c r="O92" s="16"/>
      <c r="P92" s="16"/>
      <c r="Q92" s="16"/>
      <c r="R92" s="16"/>
      <c r="S92" s="16"/>
      <c r="T92" s="16"/>
      <c r="U92" s="16"/>
      <c r="V92" s="16"/>
      <c r="W92" s="16"/>
      <c r="X92" s="16"/>
      <c r="Y92" s="16"/>
      <c r="Z92" s="16"/>
    </row>
    <row r="93" spans="1:26" ht="13">
      <c r="A93" s="11"/>
      <c r="B93" s="95" t="s">
        <v>178</v>
      </c>
      <c r="C93" s="96"/>
      <c r="D93" s="96"/>
      <c r="E93" s="96"/>
      <c r="F93" s="96"/>
      <c r="G93" s="96"/>
      <c r="H93" s="99"/>
      <c r="K93" s="11"/>
      <c r="L93" s="11"/>
      <c r="M93" s="11"/>
      <c r="N93" s="11"/>
      <c r="O93" s="11"/>
      <c r="P93" s="11"/>
      <c r="Q93" s="11"/>
      <c r="R93" s="11"/>
      <c r="S93" s="11"/>
      <c r="T93" s="11"/>
      <c r="U93" s="11"/>
      <c r="V93" s="11"/>
      <c r="W93" s="11"/>
    </row>
    <row r="94" spans="1:26" ht="13">
      <c r="A94" s="11"/>
      <c r="B94" s="81" t="s">
        <v>162</v>
      </c>
      <c r="C94" s="81" t="s">
        <v>181</v>
      </c>
      <c r="D94" s="122" t="s">
        <v>142</v>
      </c>
      <c r="E94" s="82" t="s">
        <v>75</v>
      </c>
      <c r="F94" s="82" t="s">
        <v>70</v>
      </c>
      <c r="G94" s="122" t="s">
        <v>132</v>
      </c>
      <c r="H94" s="123" t="s">
        <v>204</v>
      </c>
      <c r="J94" s="11"/>
      <c r="K94" s="11"/>
      <c r="L94" s="11"/>
      <c r="M94" s="11"/>
      <c r="N94" s="11"/>
      <c r="O94" s="11"/>
      <c r="P94" s="11"/>
      <c r="Q94" s="11"/>
      <c r="R94" s="11"/>
      <c r="S94" s="11"/>
      <c r="T94" s="11"/>
      <c r="U94" s="11"/>
      <c r="V94" s="11"/>
      <c r="W94" s="11"/>
    </row>
    <row r="95" spans="1:26" ht="13">
      <c r="A95" s="11"/>
      <c r="B95" s="941" t="s">
        <v>205</v>
      </c>
      <c r="C95" s="103" t="s">
        <v>182</v>
      </c>
      <c r="D95" s="118">
        <v>40</v>
      </c>
      <c r="E95" s="118">
        <v>200</v>
      </c>
      <c r="F95" s="118">
        <v>0</v>
      </c>
      <c r="G95" s="124">
        <v>500</v>
      </c>
      <c r="H95" s="124">
        <v>0</v>
      </c>
      <c r="I95" s="11"/>
      <c r="J95" s="11"/>
      <c r="K95" s="11"/>
      <c r="L95" s="11"/>
      <c r="M95" s="11"/>
      <c r="N95" s="11"/>
      <c r="O95" s="11"/>
      <c r="P95" s="11"/>
      <c r="Q95" s="11"/>
      <c r="R95" s="11"/>
      <c r="S95" s="11"/>
      <c r="T95" s="11"/>
      <c r="U95" s="11"/>
      <c r="V95" s="11"/>
      <c r="W95" s="11"/>
    </row>
    <row r="96" spans="1:26" ht="13">
      <c r="A96" s="11"/>
      <c r="B96" s="942"/>
      <c r="C96" s="103" t="s">
        <v>183</v>
      </c>
      <c r="D96" s="118">
        <v>0</v>
      </c>
      <c r="E96" s="118"/>
      <c r="F96" s="118">
        <v>0</v>
      </c>
      <c r="G96" s="120">
        <v>100</v>
      </c>
      <c r="H96" s="124">
        <v>0</v>
      </c>
      <c r="J96" s="125"/>
      <c r="K96" s="11"/>
      <c r="L96" s="11"/>
      <c r="M96" s="11"/>
      <c r="N96" s="11"/>
      <c r="O96" s="11"/>
      <c r="P96" s="11"/>
      <c r="Q96" s="11"/>
      <c r="R96" s="11"/>
      <c r="S96" s="11"/>
      <c r="T96" s="11"/>
      <c r="U96" s="11"/>
      <c r="V96" s="11"/>
      <c r="W96" s="11"/>
      <c r="X96" s="11"/>
      <c r="Y96" s="11"/>
      <c r="Z96" s="11"/>
    </row>
    <row r="97" spans="1:26" ht="13">
      <c r="A97" s="11"/>
      <c r="B97" s="942"/>
      <c r="C97" s="103" t="s">
        <v>184</v>
      </c>
      <c r="D97" s="124">
        <v>0</v>
      </c>
      <c r="E97" s="124"/>
      <c r="F97" s="120">
        <v>1</v>
      </c>
      <c r="G97" s="124">
        <v>0</v>
      </c>
      <c r="H97" s="124">
        <v>2</v>
      </c>
      <c r="J97" s="125"/>
      <c r="K97" s="11"/>
      <c r="L97" s="11"/>
      <c r="M97" s="11"/>
      <c r="N97" s="11"/>
      <c r="O97" s="11"/>
      <c r="P97" s="11"/>
      <c r="Q97" s="11"/>
      <c r="R97" s="11"/>
      <c r="S97" s="11"/>
      <c r="T97" s="11"/>
      <c r="U97" s="11"/>
      <c r="V97" s="11"/>
      <c r="W97" s="11"/>
      <c r="X97" s="11"/>
      <c r="Y97" s="11"/>
      <c r="Z97" s="11"/>
    </row>
    <row r="98" spans="1:26" ht="13">
      <c r="A98" s="11"/>
      <c r="B98" s="943"/>
      <c r="C98" s="105" t="s">
        <v>185</v>
      </c>
      <c r="D98" s="126" t="s">
        <v>111</v>
      </c>
      <c r="E98" s="121"/>
      <c r="F98" s="121">
        <v>20</v>
      </c>
      <c r="G98" s="126" t="s">
        <v>111</v>
      </c>
      <c r="H98" s="127">
        <v>100</v>
      </c>
      <c r="J98" s="125"/>
      <c r="K98" s="11"/>
      <c r="L98" s="11"/>
      <c r="M98" s="11"/>
      <c r="N98" s="11"/>
      <c r="O98" s="11"/>
      <c r="P98" s="11"/>
      <c r="Q98" s="11"/>
      <c r="R98" s="11"/>
      <c r="S98" s="11"/>
      <c r="T98" s="11"/>
      <c r="U98" s="11"/>
      <c r="V98" s="11"/>
      <c r="W98" s="11"/>
      <c r="X98" s="11"/>
      <c r="Y98" s="11"/>
      <c r="Z98" s="11"/>
    </row>
    <row r="99" spans="1:26" ht="6" customHeight="1">
      <c r="A99" s="50"/>
      <c r="B99" s="94"/>
      <c r="C99" s="50"/>
      <c r="D99" s="50"/>
      <c r="F99" s="16"/>
      <c r="G99" s="11"/>
      <c r="I99" s="39"/>
      <c r="J99" s="11"/>
      <c r="K99" s="11"/>
      <c r="L99" s="11"/>
      <c r="M99" s="11"/>
      <c r="N99" s="11"/>
      <c r="O99" s="11"/>
      <c r="P99" s="11"/>
      <c r="Q99" s="11"/>
      <c r="R99" s="11"/>
      <c r="S99" s="11"/>
      <c r="T99" s="11"/>
      <c r="U99" s="11"/>
      <c r="V99" s="11"/>
      <c r="W99" s="11"/>
      <c r="X99" s="11"/>
      <c r="Y99" s="11"/>
      <c r="Z99" s="11"/>
    </row>
    <row r="100" spans="1:26" ht="13">
      <c r="A100" s="11"/>
      <c r="B100" s="11"/>
      <c r="C100" s="11"/>
      <c r="D100" s="11"/>
      <c r="E100" s="11"/>
      <c r="F100" s="11"/>
      <c r="G100" s="11"/>
      <c r="H100" s="11"/>
      <c r="I100" s="39"/>
      <c r="J100" s="11"/>
      <c r="K100" s="11"/>
      <c r="L100" s="11"/>
      <c r="M100" s="11"/>
      <c r="N100" s="11"/>
      <c r="O100" s="11"/>
      <c r="P100" s="11"/>
      <c r="Q100" s="11"/>
      <c r="R100" s="11"/>
      <c r="S100" s="11"/>
      <c r="T100" s="11"/>
      <c r="U100" s="11"/>
      <c r="V100" s="11"/>
      <c r="W100" s="11"/>
      <c r="X100" s="11"/>
      <c r="Y100" s="11"/>
      <c r="Z100" s="11"/>
    </row>
    <row r="101" spans="1:26" ht="13">
      <c r="A101" s="11"/>
      <c r="B101" s="11"/>
      <c r="C101" s="11"/>
      <c r="D101" s="11"/>
      <c r="E101" s="11"/>
      <c r="F101" s="11"/>
      <c r="G101" s="11"/>
      <c r="H101" s="11"/>
      <c r="I101" s="39"/>
      <c r="J101" s="11"/>
      <c r="K101" s="11"/>
      <c r="L101" s="11"/>
      <c r="M101" s="11"/>
      <c r="N101" s="11"/>
      <c r="O101" s="11"/>
      <c r="P101" s="11"/>
      <c r="Q101" s="11"/>
      <c r="R101" s="11"/>
      <c r="S101" s="11"/>
      <c r="T101" s="11"/>
      <c r="U101" s="11"/>
      <c r="V101" s="11"/>
      <c r="W101" s="11"/>
      <c r="X101" s="11"/>
      <c r="Y101" s="11"/>
      <c r="Z101" s="11"/>
    </row>
    <row r="102" spans="1:26" ht="13">
      <c r="A102" s="11"/>
      <c r="B102" s="81" t="s">
        <v>162</v>
      </c>
      <c r="C102" s="81" t="s">
        <v>163</v>
      </c>
      <c r="D102" s="81" t="s">
        <v>164</v>
      </c>
      <c r="E102" s="81" t="s">
        <v>165</v>
      </c>
      <c r="F102" s="81" t="s">
        <v>166</v>
      </c>
      <c r="G102" s="81" t="s">
        <v>167</v>
      </c>
      <c r="H102" s="81" t="s">
        <v>168</v>
      </c>
      <c r="I102" s="92" t="s">
        <v>169</v>
      </c>
      <c r="J102" s="99" t="s">
        <v>200</v>
      </c>
      <c r="K102" s="81" t="s">
        <v>170</v>
      </c>
      <c r="L102" s="81" t="s">
        <v>171</v>
      </c>
      <c r="M102" s="81" t="s">
        <v>172</v>
      </c>
      <c r="N102" s="11"/>
      <c r="O102" s="11"/>
      <c r="P102" s="11"/>
      <c r="Q102" s="11"/>
      <c r="R102" s="11"/>
      <c r="S102" s="11"/>
      <c r="T102" s="11"/>
      <c r="U102" s="11"/>
      <c r="V102" s="11"/>
      <c r="W102" s="11"/>
      <c r="X102" s="11"/>
      <c r="Y102" s="11"/>
      <c r="Z102" s="11"/>
    </row>
    <row r="103" spans="1:26" ht="26">
      <c r="A103" s="11"/>
      <c r="B103" s="53" t="s">
        <v>211</v>
      </c>
      <c r="C103" s="53">
        <v>20</v>
      </c>
      <c r="D103" s="53">
        <v>7</v>
      </c>
      <c r="E103" s="53">
        <f>D103*10</f>
        <v>70</v>
      </c>
      <c r="F103" s="53" t="s">
        <v>142</v>
      </c>
      <c r="G103" s="53" t="s">
        <v>201</v>
      </c>
      <c r="H103" s="53" t="s">
        <v>212</v>
      </c>
      <c r="I103" s="32" t="s">
        <v>207</v>
      </c>
      <c r="J103" s="113" t="s">
        <v>208</v>
      </c>
      <c r="K103" s="32" t="s">
        <v>213</v>
      </c>
      <c r="L103" s="32" t="s">
        <v>214</v>
      </c>
      <c r="M103" s="32" t="s">
        <v>215</v>
      </c>
      <c r="N103" s="11"/>
      <c r="O103" s="11"/>
      <c r="P103" s="11"/>
      <c r="Q103" s="11"/>
      <c r="R103" s="11"/>
      <c r="S103" s="11"/>
      <c r="T103" s="11"/>
      <c r="U103" s="11"/>
      <c r="V103" s="11"/>
      <c r="W103" s="11"/>
      <c r="X103" s="11"/>
      <c r="Y103" s="11"/>
      <c r="Z103" s="11"/>
    </row>
    <row r="104" spans="1:26" ht="6" customHeight="1">
      <c r="A104" s="50"/>
      <c r="B104" s="94"/>
      <c r="C104" s="50"/>
      <c r="D104" s="11"/>
      <c r="E104" s="11"/>
      <c r="F104" s="50"/>
      <c r="G104" s="16"/>
      <c r="H104" s="16"/>
      <c r="I104" s="89"/>
      <c r="J104" s="16"/>
      <c r="K104" s="16"/>
      <c r="L104" s="16"/>
      <c r="M104" s="16"/>
      <c r="N104" s="16"/>
      <c r="O104" s="16"/>
      <c r="P104" s="16"/>
      <c r="Q104" s="16"/>
      <c r="R104" s="16"/>
      <c r="S104" s="16"/>
      <c r="T104" s="16"/>
      <c r="U104" s="16"/>
      <c r="V104" s="16"/>
      <c r="W104" s="16"/>
      <c r="X104" s="16"/>
      <c r="Y104" s="16"/>
      <c r="Z104" s="16"/>
    </row>
    <row r="105" spans="1:26" ht="13">
      <c r="A105" s="11"/>
      <c r="B105" s="95" t="s">
        <v>178</v>
      </c>
      <c r="C105" s="96"/>
      <c r="D105" s="96"/>
      <c r="E105" s="96"/>
      <c r="F105" s="96"/>
      <c r="G105" s="96"/>
      <c r="H105" s="98"/>
      <c r="I105" s="11"/>
      <c r="J105" s="11"/>
      <c r="K105" s="11"/>
      <c r="L105" s="11"/>
      <c r="M105" s="11"/>
      <c r="N105" s="11"/>
      <c r="O105" s="11"/>
      <c r="P105" s="11"/>
      <c r="Q105" s="11"/>
      <c r="R105" s="11"/>
      <c r="S105" s="11"/>
      <c r="T105" s="11"/>
      <c r="U105" s="11"/>
      <c r="V105" s="11"/>
    </row>
    <row r="106" spans="1:26" ht="13">
      <c r="A106" s="11"/>
      <c r="B106" s="81" t="s">
        <v>162</v>
      </c>
      <c r="C106" s="81" t="s">
        <v>181</v>
      </c>
      <c r="D106" s="122" t="s">
        <v>142</v>
      </c>
      <c r="E106" s="82" t="s">
        <v>75</v>
      </c>
      <c r="F106" s="82" t="s">
        <v>70</v>
      </c>
      <c r="G106" s="122" t="s">
        <v>132</v>
      </c>
      <c r="H106" s="123" t="s">
        <v>204</v>
      </c>
      <c r="I106" s="11"/>
      <c r="J106" s="11"/>
      <c r="K106" s="11"/>
      <c r="L106" s="11"/>
      <c r="M106" s="11"/>
      <c r="N106" s="11"/>
      <c r="O106" s="11"/>
      <c r="P106" s="11"/>
    </row>
    <row r="107" spans="1:26" ht="13">
      <c r="A107" s="11"/>
      <c r="B107" s="941" t="s">
        <v>211</v>
      </c>
      <c r="C107" s="103" t="s">
        <v>182</v>
      </c>
      <c r="D107" s="118">
        <v>40</v>
      </c>
      <c r="E107" s="118">
        <v>300</v>
      </c>
      <c r="F107" s="118">
        <v>0</v>
      </c>
      <c r="G107" s="124">
        <v>500</v>
      </c>
      <c r="H107" s="128">
        <v>0</v>
      </c>
      <c r="I107" s="11"/>
      <c r="J107" s="11"/>
      <c r="K107" s="11"/>
      <c r="L107" s="11"/>
      <c r="M107" s="11"/>
      <c r="N107" s="11"/>
      <c r="O107" s="11"/>
      <c r="P107" s="11"/>
      <c r="Q107" s="11"/>
      <c r="R107" s="11"/>
      <c r="S107" s="11"/>
      <c r="T107" s="11"/>
      <c r="U107" s="11"/>
      <c r="V107" s="11"/>
    </row>
    <row r="108" spans="1:26" ht="13">
      <c r="A108" s="11"/>
      <c r="B108" s="942"/>
      <c r="C108" s="103" t="s">
        <v>183</v>
      </c>
      <c r="D108" s="118">
        <v>0</v>
      </c>
      <c r="E108" s="118"/>
      <c r="F108" s="118">
        <v>0</v>
      </c>
      <c r="G108" s="120">
        <v>150</v>
      </c>
      <c r="H108" s="128">
        <v>0</v>
      </c>
      <c r="I108" s="129"/>
      <c r="J108" s="11"/>
      <c r="K108" s="11"/>
      <c r="L108" s="11"/>
      <c r="M108" s="11"/>
      <c r="N108" s="11"/>
      <c r="O108" s="11"/>
      <c r="P108" s="11"/>
      <c r="Q108" s="11"/>
      <c r="R108" s="11"/>
      <c r="S108" s="11"/>
      <c r="T108" s="11"/>
      <c r="U108" s="11"/>
      <c r="V108" s="11"/>
    </row>
    <row r="109" spans="1:26" ht="13">
      <c r="A109" s="11"/>
      <c r="B109" s="942"/>
      <c r="C109" s="103" t="s">
        <v>184</v>
      </c>
      <c r="D109" s="124">
        <v>0</v>
      </c>
      <c r="E109" s="124"/>
      <c r="F109" s="120">
        <v>2</v>
      </c>
      <c r="G109" s="124">
        <v>0</v>
      </c>
      <c r="H109" s="128">
        <v>3</v>
      </c>
      <c r="I109" s="130"/>
      <c r="J109" s="39"/>
      <c r="K109" s="11"/>
      <c r="L109" s="11"/>
      <c r="M109" s="11"/>
      <c r="N109" s="11"/>
      <c r="O109" s="11"/>
      <c r="P109" s="11"/>
      <c r="Q109" s="11"/>
      <c r="R109" s="11"/>
      <c r="S109" s="11"/>
      <c r="T109" s="11"/>
      <c r="U109" s="11"/>
      <c r="V109" s="11"/>
      <c r="W109" s="11"/>
      <c r="X109" s="11"/>
      <c r="Y109" s="11"/>
      <c r="Z109" s="11"/>
    </row>
    <row r="110" spans="1:26" ht="13">
      <c r="A110" s="11"/>
      <c r="B110" s="943"/>
      <c r="C110" s="105" t="s">
        <v>185</v>
      </c>
      <c r="D110" s="126" t="s">
        <v>111</v>
      </c>
      <c r="E110" s="121"/>
      <c r="F110" s="121">
        <v>30</v>
      </c>
      <c r="G110" s="126" t="s">
        <v>111</v>
      </c>
      <c r="H110" s="131">
        <v>100</v>
      </c>
      <c r="I110" s="132"/>
      <c r="J110" s="39"/>
      <c r="K110" s="11"/>
      <c r="L110" s="11"/>
      <c r="M110" s="11"/>
      <c r="N110" s="11"/>
      <c r="O110" s="11"/>
      <c r="P110" s="11"/>
      <c r="Q110" s="11"/>
      <c r="R110" s="11"/>
      <c r="S110" s="11"/>
      <c r="T110" s="11"/>
      <c r="U110" s="11"/>
      <c r="V110" s="11"/>
      <c r="W110" s="11"/>
      <c r="X110" s="11"/>
      <c r="Y110" s="11"/>
      <c r="Z110" s="11"/>
    </row>
    <row r="111" spans="1:26" ht="6" customHeight="1">
      <c r="A111" s="50"/>
      <c r="B111" s="94"/>
      <c r="C111" s="50"/>
      <c r="D111" s="11"/>
      <c r="F111" s="50"/>
      <c r="G111" s="11"/>
      <c r="H111" s="11"/>
      <c r="I111" s="39"/>
      <c r="J111" s="11"/>
      <c r="K111" s="11"/>
      <c r="L111" s="11"/>
      <c r="M111" s="11"/>
      <c r="N111" s="11"/>
      <c r="O111" s="11"/>
      <c r="P111" s="11"/>
      <c r="Q111" s="11"/>
      <c r="R111" s="11"/>
      <c r="S111" s="11"/>
      <c r="T111" s="11"/>
      <c r="U111" s="11"/>
      <c r="V111" s="11"/>
      <c r="W111" s="11"/>
      <c r="X111" s="11"/>
      <c r="Y111" s="11"/>
      <c r="Z111" s="11"/>
    </row>
    <row r="112" spans="1:26" ht="13">
      <c r="A112" s="16"/>
      <c r="B112" s="16"/>
      <c r="C112" s="16"/>
      <c r="D112" s="16"/>
      <c r="E112" s="16"/>
      <c r="F112" s="16"/>
      <c r="G112" s="16"/>
      <c r="H112" s="16"/>
      <c r="I112" s="89"/>
      <c r="J112" s="16"/>
      <c r="K112" s="16"/>
      <c r="L112" s="16"/>
      <c r="M112" s="16"/>
      <c r="N112" s="16"/>
      <c r="O112" s="16"/>
      <c r="P112" s="16"/>
      <c r="Q112" s="16"/>
      <c r="R112" s="16"/>
      <c r="S112" s="16"/>
      <c r="T112" s="16"/>
      <c r="U112" s="16"/>
      <c r="V112" s="16"/>
      <c r="W112" s="16"/>
      <c r="X112" s="16"/>
      <c r="Y112" s="16"/>
      <c r="Z112" s="16"/>
    </row>
    <row r="113" spans="1:26" ht="13">
      <c r="A113" s="16"/>
      <c r="B113" s="16"/>
      <c r="C113" s="16"/>
      <c r="D113" s="16"/>
      <c r="E113" s="16"/>
      <c r="F113" s="16"/>
      <c r="G113" s="16"/>
      <c r="H113" s="16"/>
      <c r="I113" s="89"/>
      <c r="J113" s="16"/>
      <c r="K113" s="16"/>
      <c r="L113" s="16"/>
      <c r="M113" s="16"/>
      <c r="N113" s="16"/>
      <c r="O113" s="16"/>
      <c r="P113" s="16"/>
      <c r="Q113" s="16"/>
      <c r="R113" s="16"/>
      <c r="S113" s="16"/>
      <c r="T113" s="16"/>
      <c r="U113" s="16"/>
      <c r="V113" s="16"/>
      <c r="W113" s="16"/>
      <c r="X113" s="16"/>
      <c r="Y113" s="16"/>
      <c r="Z113" s="16"/>
    </row>
    <row r="114" spans="1:26" ht="13">
      <c r="A114" s="11"/>
      <c r="B114" s="81" t="s">
        <v>162</v>
      </c>
      <c r="C114" s="81" t="s">
        <v>163</v>
      </c>
      <c r="D114" s="81" t="s">
        <v>164</v>
      </c>
      <c r="E114" s="81" t="s">
        <v>165</v>
      </c>
      <c r="F114" s="81" t="s">
        <v>166</v>
      </c>
      <c r="G114" s="81" t="s">
        <v>167</v>
      </c>
      <c r="H114" s="81" t="s">
        <v>168</v>
      </c>
      <c r="I114" s="92" t="s">
        <v>169</v>
      </c>
      <c r="J114" s="99" t="s">
        <v>200</v>
      </c>
      <c r="K114" s="81" t="s">
        <v>170</v>
      </c>
      <c r="L114" s="81" t="s">
        <v>171</v>
      </c>
      <c r="M114" s="81" t="s">
        <v>172</v>
      </c>
      <c r="N114" s="11"/>
      <c r="O114" s="11"/>
      <c r="P114" s="11"/>
      <c r="Q114" s="11"/>
      <c r="R114" s="11"/>
      <c r="S114" s="11"/>
      <c r="T114" s="11"/>
      <c r="U114" s="11"/>
      <c r="V114" s="11"/>
      <c r="W114" s="11"/>
      <c r="X114" s="11"/>
      <c r="Y114" s="11"/>
      <c r="Z114" s="11"/>
    </row>
    <row r="115" spans="1:26" ht="26">
      <c r="A115" s="11"/>
      <c r="B115" s="53" t="s">
        <v>216</v>
      </c>
      <c r="C115" s="53">
        <v>20</v>
      </c>
      <c r="D115" s="53">
        <v>7</v>
      </c>
      <c r="E115" s="53">
        <f>D115*10</f>
        <v>70</v>
      </c>
      <c r="F115" s="32" t="s">
        <v>142</v>
      </c>
      <c r="G115" s="53" t="s">
        <v>201</v>
      </c>
      <c r="H115" s="53" t="s">
        <v>217</v>
      </c>
      <c r="I115" s="32" t="s">
        <v>176</v>
      </c>
      <c r="J115" s="113" t="s">
        <v>77</v>
      </c>
      <c r="K115" s="32" t="s">
        <v>218</v>
      </c>
      <c r="L115" s="32" t="s">
        <v>219</v>
      </c>
      <c r="M115" s="32" t="s">
        <v>220</v>
      </c>
      <c r="N115" s="11"/>
      <c r="O115" s="11"/>
      <c r="P115" s="11"/>
      <c r="Q115" s="11"/>
      <c r="R115" s="11"/>
      <c r="S115" s="11"/>
      <c r="T115" s="11"/>
      <c r="U115" s="11"/>
      <c r="V115" s="11"/>
      <c r="W115" s="11"/>
      <c r="X115" s="11"/>
      <c r="Y115" s="11"/>
      <c r="Z115" s="11"/>
    </row>
    <row r="116" spans="1:26" ht="6" customHeight="1">
      <c r="A116" s="50"/>
      <c r="B116" s="94"/>
      <c r="C116" s="50"/>
      <c r="D116" s="11"/>
      <c r="E116" s="11"/>
      <c r="F116" s="50"/>
      <c r="G116" s="16"/>
      <c r="H116" s="16"/>
      <c r="I116" s="89"/>
      <c r="J116" s="16"/>
      <c r="K116" s="16"/>
      <c r="L116" s="16"/>
      <c r="M116" s="16"/>
      <c r="N116" s="16"/>
      <c r="O116" s="16"/>
      <c r="P116" s="16"/>
      <c r="Q116" s="16"/>
      <c r="R116" s="16"/>
      <c r="S116" s="16"/>
      <c r="T116" s="16"/>
      <c r="U116" s="16"/>
      <c r="V116" s="16"/>
      <c r="W116" s="16"/>
      <c r="X116" s="16"/>
      <c r="Y116" s="16"/>
      <c r="Z116" s="16"/>
    </row>
    <row r="117" spans="1:26" ht="13">
      <c r="A117" s="11"/>
      <c r="B117" s="95" t="s">
        <v>178</v>
      </c>
      <c r="C117" s="96"/>
      <c r="D117" s="96"/>
      <c r="E117" s="96"/>
      <c r="F117" s="96"/>
      <c r="G117" s="96"/>
      <c r="H117" s="949"/>
      <c r="I117" s="932"/>
      <c r="J117" s="11"/>
      <c r="K117" s="11"/>
      <c r="L117" s="11"/>
      <c r="M117" s="11"/>
      <c r="N117" s="11"/>
      <c r="O117" s="11"/>
      <c r="P117" s="11"/>
      <c r="Q117" s="11"/>
      <c r="R117" s="11"/>
      <c r="S117" s="11"/>
      <c r="T117" s="11"/>
      <c r="U117" s="11"/>
      <c r="V117" s="11"/>
      <c r="W117" s="11"/>
    </row>
    <row r="118" spans="1:26" ht="26">
      <c r="A118" s="11"/>
      <c r="B118" s="81" t="s">
        <v>162</v>
      </c>
      <c r="C118" s="81" t="s">
        <v>181</v>
      </c>
      <c r="D118" s="82" t="s">
        <v>142</v>
      </c>
      <c r="E118" s="82" t="s">
        <v>75</v>
      </c>
      <c r="F118" s="82" t="s">
        <v>126</v>
      </c>
      <c r="G118" s="82" t="s">
        <v>70</v>
      </c>
      <c r="H118" s="82" t="s">
        <v>132</v>
      </c>
      <c r="I118" s="117" t="s">
        <v>204</v>
      </c>
      <c r="J118" s="16"/>
      <c r="K118" s="16"/>
      <c r="L118" s="16"/>
      <c r="M118" s="16"/>
      <c r="N118" s="16"/>
      <c r="O118" s="16"/>
      <c r="P118" s="16"/>
      <c r="Q118" s="16"/>
    </row>
    <row r="119" spans="1:26" ht="13">
      <c r="A119" s="11"/>
      <c r="B119" s="941" t="s">
        <v>216</v>
      </c>
      <c r="C119" s="103" t="s">
        <v>182</v>
      </c>
      <c r="D119" s="59">
        <v>40</v>
      </c>
      <c r="E119" s="118">
        <v>300</v>
      </c>
      <c r="F119" s="59">
        <v>15</v>
      </c>
      <c r="G119" s="59">
        <v>0</v>
      </c>
      <c r="H119" s="87">
        <v>500</v>
      </c>
      <c r="I119" s="87">
        <v>0</v>
      </c>
      <c r="J119" s="11"/>
      <c r="K119" s="16"/>
      <c r="L119" s="16"/>
      <c r="M119" s="16"/>
      <c r="N119" s="16"/>
      <c r="O119" s="16"/>
      <c r="P119" s="16"/>
      <c r="Q119" s="16"/>
      <c r="R119" s="16"/>
      <c r="S119" s="16"/>
      <c r="T119" s="16"/>
      <c r="U119" s="16"/>
      <c r="V119" s="16"/>
      <c r="W119" s="16"/>
    </row>
    <row r="120" spans="1:26" ht="13">
      <c r="A120" s="11"/>
      <c r="B120" s="942"/>
      <c r="C120" s="103" t="s">
        <v>183</v>
      </c>
      <c r="D120" s="59">
        <v>0</v>
      </c>
      <c r="E120" s="118"/>
      <c r="G120" s="59">
        <v>0</v>
      </c>
      <c r="H120" s="119">
        <v>150</v>
      </c>
      <c r="I120" s="87">
        <v>0</v>
      </c>
      <c r="J120" s="16"/>
      <c r="K120" s="39"/>
      <c r="L120" s="11"/>
      <c r="M120" s="16"/>
      <c r="N120" s="16"/>
      <c r="O120" s="16"/>
      <c r="P120" s="16"/>
      <c r="Q120" s="16"/>
      <c r="R120" s="16"/>
      <c r="S120" s="16"/>
      <c r="T120" s="16"/>
      <c r="U120" s="16"/>
      <c r="V120" s="16"/>
      <c r="W120" s="16"/>
      <c r="X120" s="16"/>
      <c r="Y120" s="16"/>
      <c r="Z120" s="16"/>
    </row>
    <row r="121" spans="1:26" ht="13">
      <c r="A121" s="11"/>
      <c r="B121" s="942"/>
      <c r="C121" s="103" t="s">
        <v>184</v>
      </c>
      <c r="D121" s="87">
        <v>0</v>
      </c>
      <c r="E121" s="124"/>
      <c r="F121" s="87"/>
      <c r="G121" s="119">
        <v>2</v>
      </c>
      <c r="H121" s="87">
        <v>0</v>
      </c>
      <c r="I121" s="87">
        <v>3</v>
      </c>
      <c r="J121" s="16"/>
      <c r="K121" s="39"/>
      <c r="L121" s="11"/>
      <c r="M121" s="16"/>
      <c r="N121" s="16"/>
      <c r="O121" s="16"/>
      <c r="P121" s="16"/>
      <c r="Q121" s="16"/>
      <c r="R121" s="16"/>
      <c r="S121" s="16"/>
      <c r="T121" s="16"/>
      <c r="U121" s="16"/>
      <c r="V121" s="16"/>
      <c r="W121" s="16"/>
      <c r="X121" s="16"/>
      <c r="Y121" s="16"/>
      <c r="Z121" s="16"/>
    </row>
    <row r="122" spans="1:26" ht="13">
      <c r="A122" s="11"/>
      <c r="B122" s="943"/>
      <c r="C122" s="105" t="s">
        <v>185</v>
      </c>
      <c r="D122" s="106" t="s">
        <v>111</v>
      </c>
      <c r="E122" s="121"/>
      <c r="F122" s="106"/>
      <c r="G122" s="106">
        <v>35</v>
      </c>
      <c r="H122" s="106" t="s">
        <v>111</v>
      </c>
      <c r="I122" s="107">
        <v>100</v>
      </c>
      <c r="J122" s="16"/>
      <c r="K122" s="89"/>
      <c r="L122" s="16"/>
      <c r="M122" s="16"/>
      <c r="N122" s="16"/>
      <c r="O122" s="16"/>
      <c r="P122" s="16"/>
      <c r="Q122" s="16"/>
      <c r="R122" s="16"/>
      <c r="S122" s="16"/>
      <c r="T122" s="16"/>
      <c r="U122" s="16"/>
      <c r="V122" s="16"/>
      <c r="W122" s="16"/>
      <c r="X122" s="16"/>
      <c r="Y122" s="16"/>
      <c r="Z122" s="16"/>
    </row>
    <row r="123" spans="1:26" ht="6" customHeight="1">
      <c r="A123" s="50"/>
      <c r="B123" s="94"/>
      <c r="C123" s="50"/>
      <c r="E123" s="50"/>
      <c r="F123" s="11"/>
      <c r="G123" s="16"/>
      <c r="H123" s="16"/>
      <c r="I123" s="89"/>
      <c r="J123" s="16"/>
      <c r="K123" s="16"/>
      <c r="L123" s="16"/>
      <c r="M123" s="16"/>
      <c r="N123" s="16"/>
      <c r="O123" s="16"/>
      <c r="P123" s="16"/>
      <c r="Q123" s="16"/>
      <c r="R123" s="16"/>
      <c r="S123" s="16"/>
      <c r="T123" s="16"/>
      <c r="U123" s="16"/>
      <c r="V123" s="16"/>
      <c r="W123" s="16"/>
      <c r="X123" s="16"/>
      <c r="Y123" s="16"/>
      <c r="Z123" s="16"/>
    </row>
    <row r="124" spans="1:26" ht="13">
      <c r="A124" s="11"/>
      <c r="B124" s="11"/>
      <c r="C124" s="11"/>
      <c r="D124" s="11"/>
      <c r="E124" s="11"/>
      <c r="F124" s="11"/>
      <c r="G124" s="11"/>
      <c r="H124" s="11"/>
      <c r="I124" s="39"/>
      <c r="J124" s="11"/>
      <c r="K124" s="11"/>
      <c r="L124" s="11"/>
      <c r="M124" s="11"/>
      <c r="N124" s="11"/>
      <c r="O124" s="11"/>
      <c r="P124" s="11"/>
      <c r="Q124" s="11"/>
      <c r="R124" s="11"/>
      <c r="S124" s="11"/>
      <c r="T124" s="11"/>
      <c r="U124" s="11"/>
      <c r="V124" s="11"/>
      <c r="W124" s="11"/>
      <c r="X124" s="11"/>
      <c r="Y124" s="11"/>
      <c r="Z124" s="11"/>
    </row>
    <row r="125" spans="1:26" ht="13">
      <c r="A125" s="11"/>
      <c r="B125" s="11"/>
      <c r="C125" s="11"/>
      <c r="D125" s="11"/>
      <c r="E125" s="11"/>
      <c r="F125" s="11"/>
      <c r="G125" s="11"/>
      <c r="H125" s="11"/>
      <c r="I125" s="39"/>
      <c r="J125" s="11"/>
      <c r="K125" s="11"/>
      <c r="L125" s="11"/>
      <c r="M125" s="11"/>
      <c r="N125" s="11"/>
      <c r="O125" s="11"/>
      <c r="P125" s="11"/>
      <c r="Q125" s="11"/>
      <c r="R125" s="11"/>
      <c r="S125" s="11"/>
      <c r="T125" s="11"/>
      <c r="U125" s="11"/>
      <c r="V125" s="11"/>
      <c r="W125" s="11"/>
      <c r="X125" s="11"/>
      <c r="Y125" s="11"/>
      <c r="Z125" s="11"/>
    </row>
    <row r="126" spans="1:26" ht="13">
      <c r="A126" s="11"/>
      <c r="B126" s="81" t="s">
        <v>162</v>
      </c>
      <c r="C126" s="81" t="s">
        <v>163</v>
      </c>
      <c r="D126" s="81" t="s">
        <v>164</v>
      </c>
      <c r="E126" s="81" t="s">
        <v>165</v>
      </c>
      <c r="F126" s="81" t="s">
        <v>166</v>
      </c>
      <c r="G126" s="81" t="s">
        <v>167</v>
      </c>
      <c r="H126" s="81" t="s">
        <v>168</v>
      </c>
      <c r="I126" s="92" t="s">
        <v>169</v>
      </c>
      <c r="J126" s="99" t="s">
        <v>200</v>
      </c>
      <c r="K126" s="81" t="s">
        <v>170</v>
      </c>
      <c r="L126" s="81" t="s">
        <v>171</v>
      </c>
      <c r="M126" s="81" t="s">
        <v>172</v>
      </c>
      <c r="N126" s="11"/>
      <c r="O126" s="11"/>
      <c r="P126" s="11"/>
      <c r="Q126" s="11"/>
      <c r="R126" s="11"/>
      <c r="S126" s="11"/>
      <c r="T126" s="11"/>
      <c r="U126" s="11"/>
      <c r="V126" s="11"/>
      <c r="W126" s="11"/>
      <c r="X126" s="11"/>
      <c r="Y126" s="11"/>
      <c r="Z126" s="11"/>
    </row>
    <row r="127" spans="1:26" ht="13">
      <c r="A127" s="11"/>
      <c r="B127" s="53" t="s">
        <v>221</v>
      </c>
      <c r="C127" s="53">
        <v>25</v>
      </c>
      <c r="D127" s="53">
        <v>10</v>
      </c>
      <c r="E127" s="53">
        <f>D127*10</f>
        <v>100</v>
      </c>
      <c r="F127" s="32" t="s">
        <v>75</v>
      </c>
      <c r="G127" s="53" t="s">
        <v>201</v>
      </c>
      <c r="H127" s="53" t="s">
        <v>55</v>
      </c>
      <c r="I127" s="133" t="s">
        <v>222</v>
      </c>
      <c r="J127" s="134" t="s">
        <v>223</v>
      </c>
      <c r="K127" s="32" t="s">
        <v>224</v>
      </c>
      <c r="L127" s="32" t="s">
        <v>225</v>
      </c>
      <c r="M127" s="32" t="s">
        <v>226</v>
      </c>
      <c r="N127" s="11"/>
      <c r="O127" s="11"/>
      <c r="P127" s="11"/>
      <c r="Q127" s="11"/>
      <c r="R127" s="11"/>
      <c r="S127" s="11"/>
      <c r="T127" s="11"/>
      <c r="U127" s="11"/>
      <c r="V127" s="11"/>
      <c r="W127" s="11"/>
      <c r="X127" s="11"/>
      <c r="Y127" s="11"/>
      <c r="Z127" s="11"/>
    </row>
    <row r="128" spans="1:26" ht="6" customHeight="1">
      <c r="A128" s="50"/>
      <c r="B128" s="94"/>
      <c r="C128" s="50"/>
      <c r="D128" s="11"/>
      <c r="E128" s="11"/>
      <c r="F128" s="50"/>
      <c r="G128" s="16"/>
      <c r="H128" s="16"/>
      <c r="I128" s="89"/>
      <c r="J128" s="16"/>
      <c r="K128" s="16"/>
      <c r="L128" s="16"/>
      <c r="M128" s="16"/>
      <c r="N128" s="16"/>
      <c r="O128" s="16"/>
      <c r="P128" s="16"/>
      <c r="Q128" s="16"/>
      <c r="R128" s="16"/>
      <c r="S128" s="16"/>
      <c r="T128" s="16"/>
      <c r="U128" s="16"/>
      <c r="V128" s="16"/>
      <c r="W128" s="16"/>
      <c r="X128" s="16"/>
      <c r="Y128" s="16"/>
      <c r="Z128" s="16"/>
    </row>
    <row r="129" spans="1:26" ht="13">
      <c r="A129" s="11"/>
      <c r="B129" s="95" t="s">
        <v>178</v>
      </c>
      <c r="C129" s="96"/>
      <c r="D129" s="116"/>
      <c r="E129" s="116"/>
      <c r="F129" s="116"/>
      <c r="G129" s="116"/>
      <c r="H129" s="116"/>
      <c r="I129" s="135"/>
      <c r="J129" s="11"/>
      <c r="K129" s="11"/>
      <c r="L129" s="11"/>
      <c r="M129" s="11"/>
      <c r="N129" s="11"/>
      <c r="O129" s="11"/>
      <c r="P129" s="11"/>
      <c r="Q129" s="11"/>
      <c r="R129" s="11"/>
      <c r="S129" s="11"/>
      <c r="T129" s="11"/>
      <c r="U129" s="11"/>
      <c r="V129" s="11"/>
      <c r="W129" s="11"/>
    </row>
    <row r="130" spans="1:26" ht="26">
      <c r="A130" s="11"/>
      <c r="B130" s="81" t="s">
        <v>162</v>
      </c>
      <c r="C130" s="81" t="s">
        <v>181</v>
      </c>
      <c r="D130" s="122" t="s">
        <v>142</v>
      </c>
      <c r="E130" s="122" t="s">
        <v>75</v>
      </c>
      <c r="F130" s="82" t="s">
        <v>128</v>
      </c>
      <c r="G130" s="122" t="s">
        <v>70</v>
      </c>
      <c r="H130" s="122" t="s">
        <v>132</v>
      </c>
      <c r="I130" s="123" t="s">
        <v>204</v>
      </c>
      <c r="J130" s="11"/>
      <c r="K130" s="11"/>
      <c r="L130" s="11"/>
      <c r="M130" s="11"/>
      <c r="N130" s="11"/>
      <c r="O130" s="11"/>
      <c r="P130" s="11"/>
      <c r="Q130" s="11"/>
      <c r="R130" s="11"/>
      <c r="S130" s="11"/>
    </row>
    <row r="131" spans="1:26" ht="13">
      <c r="A131" s="11"/>
      <c r="B131" s="941" t="s">
        <v>221</v>
      </c>
      <c r="C131" s="103" t="s">
        <v>182</v>
      </c>
      <c r="D131" s="118">
        <v>40</v>
      </c>
      <c r="E131" s="124">
        <v>300</v>
      </c>
      <c r="F131" s="59">
        <v>10</v>
      </c>
      <c r="G131" s="118">
        <v>0</v>
      </c>
      <c r="H131" s="124">
        <v>500</v>
      </c>
      <c r="I131" s="124">
        <v>0</v>
      </c>
      <c r="J131" s="1"/>
      <c r="L131" s="11"/>
      <c r="M131" s="11"/>
      <c r="N131" s="11"/>
      <c r="O131" s="11"/>
      <c r="P131" s="11"/>
      <c r="Q131" s="11"/>
      <c r="R131" s="11"/>
      <c r="S131" s="11"/>
      <c r="T131" s="11"/>
      <c r="U131" s="11"/>
      <c r="V131" s="11"/>
      <c r="W131" s="11"/>
    </row>
    <row r="132" spans="1:26" ht="13">
      <c r="A132" s="11"/>
      <c r="B132" s="942"/>
      <c r="C132" s="103" t="s">
        <v>183</v>
      </c>
      <c r="D132" s="118">
        <v>0</v>
      </c>
      <c r="E132" s="124">
        <v>0</v>
      </c>
      <c r="G132" s="118">
        <v>0</v>
      </c>
      <c r="H132" s="120">
        <v>200</v>
      </c>
      <c r="I132" s="124">
        <v>0</v>
      </c>
      <c r="J132" s="1"/>
      <c r="L132" s="11"/>
      <c r="M132" s="11"/>
      <c r="N132" s="11"/>
      <c r="O132" s="11"/>
      <c r="P132" s="11"/>
      <c r="Q132" s="11"/>
      <c r="R132" s="11"/>
      <c r="S132" s="11"/>
      <c r="T132" s="11"/>
      <c r="U132" s="11"/>
      <c r="V132" s="11"/>
      <c r="W132" s="11"/>
    </row>
    <row r="133" spans="1:26" ht="13">
      <c r="A133" s="11"/>
      <c r="B133" s="942"/>
      <c r="C133" s="136" t="s">
        <v>184</v>
      </c>
      <c r="D133" s="124">
        <v>0</v>
      </c>
      <c r="E133" s="124">
        <v>0</v>
      </c>
      <c r="F133" s="87"/>
      <c r="G133" s="120">
        <v>3</v>
      </c>
      <c r="H133" s="137">
        <v>0</v>
      </c>
      <c r="I133" s="137">
        <v>3</v>
      </c>
      <c r="J133" s="138"/>
      <c r="K133" s="1"/>
      <c r="L133" s="1"/>
      <c r="N133" s="11"/>
      <c r="O133" s="11"/>
      <c r="P133" s="11"/>
      <c r="Q133" s="11"/>
      <c r="R133" s="11"/>
      <c r="S133" s="11"/>
      <c r="T133" s="11"/>
      <c r="U133" s="11"/>
      <c r="V133" s="11"/>
      <c r="W133" s="11"/>
      <c r="X133" s="11"/>
      <c r="Y133" s="11"/>
      <c r="Z133" s="11"/>
    </row>
    <row r="134" spans="1:26" ht="13">
      <c r="A134" s="11"/>
      <c r="B134" s="943"/>
      <c r="C134" s="105" t="s">
        <v>185</v>
      </c>
      <c r="D134" s="126" t="s">
        <v>111</v>
      </c>
      <c r="E134" s="126" t="s">
        <v>111</v>
      </c>
      <c r="F134" s="106"/>
      <c r="G134" s="121">
        <v>45</v>
      </c>
      <c r="H134" s="126" t="s">
        <v>111</v>
      </c>
      <c r="I134" s="127">
        <v>100</v>
      </c>
      <c r="J134" s="138"/>
      <c r="K134" s="1"/>
      <c r="L134" s="1"/>
      <c r="M134" s="11"/>
      <c r="N134" s="11"/>
      <c r="O134" s="11"/>
      <c r="P134" s="11"/>
      <c r="Q134" s="11"/>
      <c r="R134" s="11"/>
      <c r="S134" s="11"/>
      <c r="T134" s="11"/>
      <c r="U134" s="11"/>
      <c r="V134" s="11"/>
      <c r="W134" s="11"/>
      <c r="X134" s="11"/>
      <c r="Y134" s="11"/>
      <c r="Z134" s="11"/>
    </row>
    <row r="135" spans="1:26" ht="6" customHeight="1">
      <c r="A135" s="50"/>
      <c r="B135" s="94"/>
      <c r="C135" s="50"/>
      <c r="D135" s="11"/>
      <c r="E135" s="11"/>
      <c r="F135" s="50"/>
      <c r="G135" s="11"/>
      <c r="H135" s="11"/>
      <c r="I135" s="39"/>
      <c r="J135" s="11"/>
      <c r="K135" s="11"/>
      <c r="L135" s="11"/>
      <c r="M135" s="11"/>
      <c r="N135" s="11"/>
      <c r="O135" s="11"/>
      <c r="P135" s="11"/>
      <c r="Q135" s="11"/>
      <c r="R135" s="11"/>
      <c r="S135" s="11"/>
      <c r="T135" s="11"/>
      <c r="U135" s="11"/>
      <c r="V135" s="11"/>
      <c r="W135" s="11"/>
      <c r="X135" s="11"/>
      <c r="Y135" s="11"/>
      <c r="Z135" s="11"/>
    </row>
    <row r="136" spans="1:26" ht="13">
      <c r="A136" s="11"/>
      <c r="B136" s="11"/>
      <c r="C136" s="11"/>
      <c r="D136" s="11"/>
      <c r="E136" s="11"/>
      <c r="F136" s="11"/>
      <c r="G136" s="11"/>
      <c r="H136" s="11"/>
      <c r="I136" s="39"/>
      <c r="J136" s="11"/>
      <c r="K136" s="11"/>
      <c r="L136" s="11"/>
      <c r="M136" s="11"/>
      <c r="N136" s="11"/>
      <c r="O136" s="11"/>
      <c r="P136" s="11"/>
      <c r="Q136" s="11"/>
      <c r="R136" s="11"/>
      <c r="S136" s="11"/>
      <c r="T136" s="11"/>
      <c r="U136" s="11"/>
      <c r="V136" s="11"/>
      <c r="W136" s="11"/>
      <c r="X136" s="11"/>
      <c r="Y136" s="11"/>
      <c r="Z136" s="11"/>
    </row>
    <row r="137" spans="1:26" ht="13">
      <c r="A137" s="11"/>
      <c r="B137" s="11"/>
      <c r="C137" s="11"/>
      <c r="D137" s="11"/>
      <c r="E137" s="11"/>
      <c r="F137" s="11"/>
      <c r="G137" s="11"/>
      <c r="H137" s="11"/>
      <c r="I137" s="39"/>
      <c r="J137" s="11"/>
      <c r="K137" s="11"/>
      <c r="L137" s="11"/>
      <c r="M137" s="11"/>
      <c r="N137" s="11"/>
      <c r="O137" s="11"/>
      <c r="P137" s="11"/>
      <c r="Q137" s="11"/>
      <c r="R137" s="11"/>
      <c r="S137" s="11"/>
      <c r="T137" s="11"/>
      <c r="U137" s="11"/>
      <c r="V137" s="11"/>
      <c r="W137" s="11"/>
      <c r="X137" s="11"/>
      <c r="Y137" s="11"/>
      <c r="Z137" s="11"/>
    </row>
    <row r="138" spans="1:26" ht="13">
      <c r="A138" s="11"/>
      <c r="B138" s="81" t="s">
        <v>162</v>
      </c>
      <c r="C138" s="81" t="s">
        <v>163</v>
      </c>
      <c r="D138" s="81" t="s">
        <v>164</v>
      </c>
      <c r="E138" s="81" t="s">
        <v>165</v>
      </c>
      <c r="F138" s="81" t="s">
        <v>166</v>
      </c>
      <c r="G138" s="81" t="s">
        <v>167</v>
      </c>
      <c r="H138" s="81" t="s">
        <v>168</v>
      </c>
      <c r="I138" s="92" t="s">
        <v>169</v>
      </c>
      <c r="J138" s="99" t="s">
        <v>200</v>
      </c>
      <c r="K138" s="81" t="s">
        <v>170</v>
      </c>
      <c r="L138" s="81" t="s">
        <v>171</v>
      </c>
      <c r="M138" s="81" t="s">
        <v>172</v>
      </c>
      <c r="N138" s="11"/>
      <c r="O138" s="11"/>
      <c r="P138" s="11"/>
      <c r="Q138" s="11"/>
      <c r="R138" s="11"/>
      <c r="S138" s="11"/>
      <c r="T138" s="11"/>
      <c r="U138" s="11"/>
      <c r="V138" s="11"/>
      <c r="W138" s="11"/>
      <c r="X138" s="11"/>
      <c r="Y138" s="11"/>
      <c r="Z138" s="11"/>
    </row>
    <row r="139" spans="1:26" ht="26">
      <c r="A139" s="11"/>
      <c r="B139" s="53" t="s">
        <v>227</v>
      </c>
      <c r="C139" s="53">
        <v>30</v>
      </c>
      <c r="D139" s="53">
        <v>10</v>
      </c>
      <c r="E139" s="53">
        <v>100</v>
      </c>
      <c r="F139" s="32" t="s">
        <v>130</v>
      </c>
      <c r="G139" s="53" t="s">
        <v>201</v>
      </c>
      <c r="H139" s="53" t="s">
        <v>55</v>
      </c>
      <c r="I139" s="133" t="s">
        <v>222</v>
      </c>
      <c r="J139" s="134" t="s">
        <v>223</v>
      </c>
      <c r="K139" s="32" t="s">
        <v>228</v>
      </c>
      <c r="L139" s="32" t="s">
        <v>229</v>
      </c>
      <c r="M139" s="32" t="s">
        <v>230</v>
      </c>
      <c r="N139" s="11"/>
      <c r="O139" s="11"/>
      <c r="P139" s="11"/>
      <c r="Q139" s="11"/>
      <c r="R139" s="11"/>
      <c r="S139" s="11"/>
      <c r="T139" s="11"/>
      <c r="U139" s="11"/>
      <c r="V139" s="11"/>
      <c r="W139" s="11"/>
      <c r="X139" s="11"/>
      <c r="Y139" s="11"/>
      <c r="Z139" s="11"/>
    </row>
    <row r="140" spans="1:26" ht="6" customHeight="1">
      <c r="A140" s="50"/>
      <c r="B140" s="94"/>
      <c r="C140" s="50"/>
      <c r="D140" s="11"/>
      <c r="E140" s="11"/>
      <c r="F140" s="50"/>
      <c r="G140" s="16"/>
      <c r="H140" s="16"/>
      <c r="I140" s="89"/>
      <c r="J140" s="16"/>
      <c r="K140" s="16"/>
      <c r="L140" s="16"/>
      <c r="M140" s="16"/>
      <c r="N140" s="16"/>
      <c r="O140" s="16"/>
      <c r="P140" s="16"/>
      <c r="Q140" s="16"/>
      <c r="R140" s="16"/>
      <c r="S140" s="16"/>
      <c r="T140" s="16"/>
      <c r="U140" s="16"/>
      <c r="V140" s="16"/>
      <c r="W140" s="16"/>
      <c r="X140" s="16"/>
      <c r="Y140" s="16"/>
      <c r="Z140" s="16"/>
    </row>
    <row r="141" spans="1:26" ht="13">
      <c r="A141" s="11"/>
      <c r="B141" s="95" t="s">
        <v>178</v>
      </c>
      <c r="C141" s="96"/>
      <c r="D141" s="116"/>
      <c r="E141" s="116"/>
      <c r="F141" s="116"/>
      <c r="G141" s="116"/>
      <c r="H141" s="116"/>
      <c r="I141" s="11"/>
      <c r="J141" s="11"/>
      <c r="K141" s="11"/>
      <c r="L141" s="11"/>
      <c r="M141" s="11"/>
      <c r="N141" s="11"/>
      <c r="O141" s="11"/>
      <c r="P141" s="11"/>
      <c r="Q141" s="11"/>
      <c r="R141" s="11"/>
      <c r="S141" s="11"/>
      <c r="T141" s="11"/>
      <c r="U141" s="11"/>
    </row>
    <row r="142" spans="1:26" ht="26">
      <c r="A142" s="11"/>
      <c r="B142" s="81" t="s">
        <v>162</v>
      </c>
      <c r="C142" s="81" t="s">
        <v>181</v>
      </c>
      <c r="D142" s="122" t="s">
        <v>142</v>
      </c>
      <c r="E142" s="122" t="s">
        <v>130</v>
      </c>
      <c r="F142" s="122" t="s">
        <v>70</v>
      </c>
      <c r="G142" s="122" t="s">
        <v>132</v>
      </c>
      <c r="H142" s="123" t="s">
        <v>204</v>
      </c>
      <c r="I142" s="11"/>
      <c r="J142" s="11"/>
      <c r="K142" s="11"/>
      <c r="L142" s="11"/>
      <c r="M142" s="11"/>
      <c r="N142" s="11"/>
      <c r="O142" s="11"/>
    </row>
    <row r="143" spans="1:26" ht="13">
      <c r="A143" s="11"/>
      <c r="B143" s="941" t="s">
        <v>227</v>
      </c>
      <c r="C143" s="103" t="s">
        <v>182</v>
      </c>
      <c r="D143" s="118">
        <v>40</v>
      </c>
      <c r="E143" s="124">
        <v>1</v>
      </c>
      <c r="F143" s="118">
        <v>0</v>
      </c>
      <c r="G143" s="124">
        <v>500</v>
      </c>
      <c r="H143" s="139">
        <v>0</v>
      </c>
      <c r="I143" s="11"/>
      <c r="J143" s="11"/>
      <c r="K143" s="11"/>
      <c r="L143" s="11"/>
      <c r="M143" s="11"/>
      <c r="N143" s="11"/>
      <c r="O143" s="11"/>
      <c r="P143" s="11"/>
      <c r="Q143" s="11"/>
      <c r="R143" s="11"/>
      <c r="S143" s="11"/>
    </row>
    <row r="144" spans="1:26" ht="13">
      <c r="A144" s="11"/>
      <c r="B144" s="942"/>
      <c r="C144" s="103" t="s">
        <v>183</v>
      </c>
      <c r="D144" s="118">
        <v>0</v>
      </c>
      <c r="E144" s="124">
        <v>0</v>
      </c>
      <c r="F144" s="118">
        <v>0</v>
      </c>
      <c r="G144" s="120">
        <v>300</v>
      </c>
      <c r="H144" s="139">
        <v>0</v>
      </c>
      <c r="I144" s="11"/>
      <c r="J144" s="11"/>
      <c r="K144" s="11"/>
      <c r="L144" s="11"/>
      <c r="M144" s="11"/>
      <c r="N144" s="11"/>
      <c r="O144" s="11"/>
      <c r="P144" s="11"/>
      <c r="Q144" s="11"/>
      <c r="R144" s="11"/>
      <c r="S144" s="11"/>
    </row>
    <row r="145" spans="1:26" ht="13">
      <c r="A145" s="11"/>
      <c r="B145" s="942"/>
      <c r="C145" s="103" t="s">
        <v>184</v>
      </c>
      <c r="D145" s="124">
        <v>0</v>
      </c>
      <c r="E145" s="137">
        <v>0</v>
      </c>
      <c r="F145" s="120">
        <v>5</v>
      </c>
      <c r="G145" s="137">
        <v>0</v>
      </c>
      <c r="H145" s="140">
        <v>3</v>
      </c>
      <c r="I145" s="1"/>
      <c r="J145" s="1"/>
      <c r="K145" s="1"/>
      <c r="L145" s="11"/>
      <c r="M145" s="11"/>
      <c r="N145" s="11"/>
      <c r="O145" s="11"/>
      <c r="P145" s="11"/>
      <c r="Q145" s="11"/>
      <c r="R145" s="11"/>
      <c r="S145" s="11"/>
      <c r="T145" s="11"/>
      <c r="U145" s="11"/>
      <c r="V145" s="11"/>
      <c r="W145" s="11"/>
    </row>
    <row r="146" spans="1:26" ht="13">
      <c r="A146" s="11"/>
      <c r="B146" s="943"/>
      <c r="C146" s="105" t="s">
        <v>185</v>
      </c>
      <c r="D146" s="126" t="s">
        <v>111</v>
      </c>
      <c r="E146" s="126" t="s">
        <v>111</v>
      </c>
      <c r="F146" s="121">
        <v>60</v>
      </c>
      <c r="G146" s="126" t="s">
        <v>111</v>
      </c>
      <c r="H146" s="141">
        <v>100</v>
      </c>
      <c r="I146" s="1"/>
      <c r="J146" s="1"/>
      <c r="K146" s="1"/>
      <c r="L146" s="11"/>
      <c r="M146" s="11"/>
      <c r="N146" s="11"/>
      <c r="O146" s="11"/>
      <c r="P146" s="11"/>
      <c r="Q146" s="11"/>
      <c r="R146" s="11"/>
      <c r="S146" s="11"/>
      <c r="T146" s="11"/>
      <c r="U146" s="11"/>
      <c r="V146" s="11"/>
      <c r="W146" s="11"/>
    </row>
    <row r="147" spans="1:26" ht="6" customHeight="1">
      <c r="A147" s="50"/>
      <c r="B147" s="94"/>
      <c r="C147" s="50"/>
      <c r="D147" s="11"/>
      <c r="E147" s="11"/>
      <c r="F147" s="50"/>
      <c r="G147" s="11"/>
      <c r="H147" s="11"/>
      <c r="I147" s="39"/>
      <c r="J147" s="11"/>
      <c r="K147" s="11"/>
      <c r="L147" s="11"/>
      <c r="M147" s="11"/>
      <c r="N147" s="11"/>
      <c r="O147" s="11"/>
      <c r="P147" s="11"/>
      <c r="Q147" s="11"/>
      <c r="R147" s="11"/>
      <c r="S147" s="11"/>
      <c r="T147" s="11"/>
      <c r="U147" s="11"/>
      <c r="V147" s="11"/>
      <c r="W147" s="11"/>
      <c r="X147" s="11"/>
      <c r="Y147" s="11"/>
      <c r="Z147" s="11"/>
    </row>
    <row r="148" spans="1:26" ht="13">
      <c r="A148" s="11"/>
      <c r="B148" s="11"/>
      <c r="C148" s="11"/>
      <c r="D148" s="11"/>
      <c r="E148" s="11"/>
      <c r="F148" s="11"/>
      <c r="G148" s="11"/>
      <c r="H148" s="11"/>
      <c r="I148" s="39"/>
      <c r="J148" s="11"/>
      <c r="K148" s="11"/>
      <c r="L148" s="11"/>
      <c r="M148" s="11"/>
      <c r="N148" s="11"/>
      <c r="O148" s="11"/>
      <c r="P148" s="11"/>
      <c r="Q148" s="11"/>
      <c r="R148" s="11"/>
      <c r="S148" s="11"/>
      <c r="T148" s="11"/>
      <c r="U148" s="11"/>
      <c r="V148" s="11"/>
      <c r="W148" s="11"/>
      <c r="X148" s="11"/>
      <c r="Y148" s="11"/>
      <c r="Z148" s="11"/>
    </row>
    <row r="149" spans="1:26" ht="13">
      <c r="A149" s="11"/>
      <c r="B149" s="81" t="s">
        <v>186</v>
      </c>
      <c r="C149" s="11"/>
      <c r="D149" s="11"/>
      <c r="E149" s="11"/>
      <c r="F149" s="11"/>
      <c r="G149" s="11"/>
      <c r="H149" s="11"/>
      <c r="I149" s="39"/>
      <c r="J149" s="11"/>
      <c r="K149" s="11"/>
      <c r="L149" s="11"/>
      <c r="M149" s="11"/>
      <c r="N149" s="11"/>
      <c r="O149" s="11"/>
      <c r="P149" s="11"/>
      <c r="Q149" s="11"/>
      <c r="R149" s="11"/>
      <c r="S149" s="11"/>
      <c r="T149" s="11"/>
      <c r="U149" s="11"/>
      <c r="V149" s="11"/>
      <c r="W149" s="11"/>
      <c r="X149" s="11"/>
      <c r="Y149" s="11"/>
      <c r="Z149" s="11"/>
    </row>
    <row r="150" spans="1:26" ht="26">
      <c r="A150" s="11"/>
      <c r="B150" s="108" t="s">
        <v>189</v>
      </c>
      <c r="C150" s="109" t="s">
        <v>50</v>
      </c>
      <c r="D150" s="109" t="s">
        <v>111</v>
      </c>
      <c r="E150" s="142"/>
      <c r="F150" s="11"/>
      <c r="G150" s="11"/>
      <c r="H150" s="11"/>
      <c r="I150" s="39"/>
      <c r="J150" s="11"/>
      <c r="K150" s="11"/>
      <c r="L150" s="11"/>
      <c r="M150" s="11"/>
      <c r="N150" s="11"/>
      <c r="O150" s="11"/>
      <c r="P150" s="11"/>
      <c r="Q150" s="11"/>
      <c r="R150" s="11"/>
      <c r="S150" s="11"/>
      <c r="T150" s="11"/>
      <c r="U150" s="11"/>
      <c r="V150" s="11"/>
      <c r="W150" s="11"/>
      <c r="X150" s="11"/>
      <c r="Y150" s="11"/>
      <c r="Z150" s="11"/>
    </row>
    <row r="151" spans="1:26" ht="26">
      <c r="A151" s="11"/>
      <c r="B151" s="108" t="s">
        <v>190</v>
      </c>
      <c r="C151" s="113" t="s">
        <v>231</v>
      </c>
      <c r="D151" s="113" t="s">
        <v>111</v>
      </c>
      <c r="E151" s="143"/>
      <c r="F151" s="11"/>
      <c r="G151" s="11"/>
      <c r="H151" s="11"/>
      <c r="I151" s="39"/>
      <c r="J151" s="11"/>
      <c r="K151" s="11"/>
      <c r="L151" s="11"/>
      <c r="M151" s="11"/>
      <c r="N151" s="11"/>
      <c r="O151" s="11"/>
      <c r="P151" s="11"/>
      <c r="Q151" s="11"/>
      <c r="R151" s="11"/>
      <c r="S151" s="11"/>
      <c r="T151" s="11"/>
      <c r="U151" s="11"/>
      <c r="V151" s="11"/>
      <c r="W151" s="11"/>
      <c r="X151" s="11"/>
      <c r="Y151" s="11"/>
      <c r="Z151" s="11"/>
    </row>
    <row r="152" spans="1:26" ht="26">
      <c r="A152" s="11"/>
      <c r="B152" s="108" t="s">
        <v>192</v>
      </c>
      <c r="C152" s="53" t="s">
        <v>193</v>
      </c>
      <c r="D152" s="53" t="s">
        <v>232</v>
      </c>
      <c r="E152" s="144" t="s">
        <v>233</v>
      </c>
      <c r="F152" s="53" t="s">
        <v>234</v>
      </c>
      <c r="G152" s="53" t="s">
        <v>235</v>
      </c>
      <c r="H152" s="53" t="s">
        <v>236</v>
      </c>
      <c r="I152" s="11"/>
      <c r="J152" s="11"/>
      <c r="K152" s="11"/>
      <c r="L152" s="11"/>
      <c r="M152" s="11"/>
      <c r="N152" s="11"/>
      <c r="O152" s="11"/>
      <c r="P152" s="11"/>
      <c r="Q152" s="11"/>
      <c r="R152" s="11"/>
      <c r="S152" s="11"/>
      <c r="T152" s="11"/>
      <c r="U152" s="11"/>
      <c r="V152" s="11"/>
      <c r="W152" s="11"/>
      <c r="X152" s="11"/>
    </row>
    <row r="153" spans="1:26" ht="13">
      <c r="A153" s="11"/>
      <c r="B153" s="112" t="s">
        <v>194</v>
      </c>
      <c r="C153" s="32" t="s">
        <v>175</v>
      </c>
      <c r="D153" s="32" t="s">
        <v>175</v>
      </c>
      <c r="E153" s="32" t="s">
        <v>175</v>
      </c>
      <c r="F153" s="32" t="s">
        <v>175</v>
      </c>
      <c r="G153" s="32" t="s">
        <v>175</v>
      </c>
      <c r="H153" s="32" t="s">
        <v>175</v>
      </c>
      <c r="I153" s="11"/>
      <c r="J153" s="11"/>
      <c r="K153" s="11"/>
      <c r="L153" s="11"/>
      <c r="M153" s="11"/>
      <c r="N153" s="11"/>
      <c r="O153" s="11"/>
      <c r="P153" s="11"/>
      <c r="Q153" s="11"/>
      <c r="R153" s="11"/>
      <c r="S153" s="11"/>
      <c r="T153" s="11"/>
      <c r="U153" s="11"/>
      <c r="V153" s="11"/>
      <c r="W153" s="11"/>
      <c r="X153" s="11"/>
    </row>
    <row r="154" spans="1:26" ht="13">
      <c r="A154" s="11"/>
      <c r="B154" s="11"/>
      <c r="C154" s="11"/>
      <c r="D154" s="11"/>
      <c r="E154" s="11"/>
      <c r="F154" s="11"/>
      <c r="G154" s="11"/>
      <c r="H154" s="11"/>
      <c r="I154" s="39"/>
      <c r="J154" s="11"/>
      <c r="K154" s="11"/>
      <c r="L154" s="11"/>
      <c r="M154" s="11"/>
      <c r="N154" s="11"/>
      <c r="O154" s="11"/>
      <c r="P154" s="11"/>
      <c r="Q154" s="11"/>
      <c r="R154" s="11"/>
      <c r="S154" s="11"/>
      <c r="T154" s="11"/>
      <c r="U154" s="11"/>
      <c r="V154" s="11"/>
      <c r="W154" s="11"/>
      <c r="X154" s="11"/>
      <c r="Y154" s="11"/>
      <c r="Z154" s="11"/>
    </row>
    <row r="155" spans="1:26" ht="13">
      <c r="A155" s="11"/>
      <c r="B155" s="11"/>
      <c r="C155" s="11"/>
      <c r="D155" s="11"/>
      <c r="E155" s="11"/>
      <c r="F155" s="11"/>
      <c r="G155" s="11"/>
      <c r="H155" s="11"/>
      <c r="I155" s="39"/>
      <c r="J155" s="11"/>
      <c r="K155" s="11"/>
      <c r="L155" s="11"/>
      <c r="M155" s="11"/>
      <c r="N155" s="11"/>
      <c r="O155" s="11"/>
      <c r="P155" s="11"/>
      <c r="Q155" s="11"/>
      <c r="R155" s="11"/>
      <c r="S155" s="11"/>
      <c r="T155" s="11"/>
      <c r="U155" s="11"/>
      <c r="V155" s="11"/>
      <c r="W155" s="11"/>
      <c r="X155" s="11"/>
      <c r="Y155" s="11"/>
      <c r="Z155" s="11"/>
    </row>
    <row r="156" spans="1:26" ht="13">
      <c r="A156" s="11"/>
      <c r="B156" s="67" t="s">
        <v>237</v>
      </c>
      <c r="C156" s="68"/>
      <c r="D156" s="68"/>
      <c r="E156" s="68"/>
      <c r="F156" s="69"/>
      <c r="G156" s="69"/>
      <c r="H156" s="69"/>
      <c r="I156" s="70"/>
      <c r="J156" s="69"/>
      <c r="K156" s="69"/>
      <c r="L156" s="69"/>
      <c r="M156" s="69"/>
      <c r="N156" s="69"/>
      <c r="O156" s="69"/>
      <c r="P156" s="69"/>
      <c r="Q156" s="69"/>
      <c r="R156" s="69"/>
      <c r="S156" s="69"/>
      <c r="T156" s="69"/>
      <c r="U156" s="69"/>
      <c r="V156" s="69"/>
      <c r="W156" s="69"/>
      <c r="X156" s="69"/>
      <c r="Y156" s="69"/>
      <c r="Z156" s="69"/>
    </row>
    <row r="157" spans="1:26" ht="13">
      <c r="A157" s="11"/>
      <c r="B157" s="11"/>
      <c r="C157" s="11"/>
      <c r="D157" s="11"/>
      <c r="E157" s="11"/>
      <c r="F157" s="11"/>
      <c r="G157" s="11"/>
      <c r="H157" s="11"/>
      <c r="I157" s="39"/>
      <c r="J157" s="11"/>
      <c r="K157" s="11"/>
      <c r="L157" s="11"/>
      <c r="M157" s="11"/>
      <c r="N157" s="11"/>
      <c r="O157" s="11"/>
      <c r="P157" s="11"/>
      <c r="Q157" s="11"/>
      <c r="R157" s="11"/>
      <c r="S157" s="11"/>
      <c r="T157" s="11"/>
      <c r="U157" s="11"/>
      <c r="V157" s="11"/>
      <c r="W157" s="11"/>
      <c r="X157" s="11"/>
      <c r="Y157" s="11"/>
      <c r="Z157" s="11"/>
    </row>
    <row r="158" spans="1:26" ht="13">
      <c r="A158" s="11"/>
      <c r="B158" s="71" t="s">
        <v>135</v>
      </c>
      <c r="C158" s="72" t="s">
        <v>136</v>
      </c>
      <c r="D158" s="73"/>
      <c r="E158" s="74"/>
      <c r="F158" s="11"/>
      <c r="G158" s="11"/>
      <c r="H158" s="11"/>
      <c r="I158" s="39"/>
      <c r="J158" s="11"/>
      <c r="K158" s="11"/>
      <c r="L158" s="11"/>
      <c r="M158" s="11"/>
      <c r="N158" s="11"/>
      <c r="O158" s="11"/>
      <c r="P158" s="11"/>
      <c r="Q158" s="11"/>
      <c r="R158" s="11"/>
      <c r="S158" s="11"/>
      <c r="T158" s="11"/>
      <c r="U158" s="11"/>
      <c r="V158" s="11"/>
      <c r="W158" s="11"/>
      <c r="X158" s="11"/>
      <c r="Y158" s="11"/>
      <c r="Z158" s="11"/>
    </row>
    <row r="159" spans="1:26" ht="13">
      <c r="A159" s="11"/>
      <c r="B159" s="75" t="s">
        <v>157</v>
      </c>
      <c r="C159" s="76" t="str">
        <f>C7</f>
        <v>朱印の者たち</v>
      </c>
      <c r="D159" s="77"/>
      <c r="E159" s="78"/>
      <c r="F159" s="11"/>
      <c r="G159" s="11"/>
      <c r="H159" s="11"/>
      <c r="I159" s="39"/>
      <c r="J159" s="11"/>
      <c r="K159" s="11"/>
      <c r="L159" s="11"/>
      <c r="M159" s="11"/>
      <c r="N159" s="11"/>
      <c r="O159" s="11"/>
      <c r="P159" s="11"/>
      <c r="Q159" s="11"/>
      <c r="R159" s="11"/>
      <c r="S159" s="11"/>
      <c r="T159" s="11"/>
      <c r="U159" s="11"/>
      <c r="V159" s="11"/>
      <c r="W159" s="11"/>
      <c r="X159" s="11"/>
      <c r="Y159" s="11"/>
      <c r="Z159" s="11"/>
    </row>
    <row r="160" spans="1:26" ht="13">
      <c r="A160" s="11"/>
      <c r="B160" s="75" t="s">
        <v>138</v>
      </c>
      <c r="C160" s="145">
        <f>E7</f>
        <v>46043.625</v>
      </c>
      <c r="D160" s="80" t="s">
        <v>139</v>
      </c>
      <c r="E160" s="145">
        <f>F7</f>
        <v>46069.457638888889</v>
      </c>
      <c r="F160" s="11"/>
      <c r="G160" s="11"/>
      <c r="H160" s="11"/>
      <c r="I160" s="39"/>
      <c r="J160" s="11"/>
      <c r="K160" s="11"/>
      <c r="L160" s="11"/>
      <c r="M160" s="11"/>
      <c r="N160" s="11"/>
      <c r="O160" s="11"/>
      <c r="P160" s="11"/>
      <c r="Q160" s="11"/>
      <c r="R160" s="11"/>
      <c r="S160" s="11"/>
      <c r="T160" s="11"/>
      <c r="U160" s="11"/>
      <c r="V160" s="11"/>
      <c r="W160" s="11"/>
      <c r="X160" s="11"/>
      <c r="Y160" s="11"/>
      <c r="Z160" s="11"/>
    </row>
    <row r="161" spans="1:26" ht="13">
      <c r="A161" s="11"/>
      <c r="B161" s="75" t="s">
        <v>158</v>
      </c>
      <c r="C161" s="109"/>
      <c r="D161" s="114"/>
      <c r="E161" s="115"/>
      <c r="F161" s="11"/>
      <c r="G161" s="11"/>
      <c r="H161" s="11"/>
      <c r="I161" s="39"/>
      <c r="J161" s="11"/>
      <c r="K161" s="11"/>
      <c r="L161" s="11"/>
      <c r="M161" s="11"/>
      <c r="N161" s="11"/>
      <c r="O161" s="11"/>
      <c r="P161" s="11"/>
      <c r="Q161" s="11"/>
      <c r="R161" s="11"/>
      <c r="S161" s="11"/>
      <c r="T161" s="11"/>
      <c r="U161" s="11"/>
      <c r="V161" s="11"/>
      <c r="W161" s="11"/>
      <c r="X161" s="11"/>
      <c r="Y161" s="11"/>
      <c r="Z161" s="11"/>
    </row>
    <row r="162" spans="1:26" ht="13">
      <c r="A162" s="11"/>
      <c r="B162" s="75" t="s">
        <v>160</v>
      </c>
      <c r="C162" s="954" t="s">
        <v>238</v>
      </c>
      <c r="D162" s="932"/>
      <c r="E162" s="933"/>
      <c r="F162" s="11"/>
      <c r="G162" s="11"/>
      <c r="H162" s="11"/>
      <c r="I162" s="39"/>
      <c r="J162" s="11"/>
      <c r="K162" s="11"/>
      <c r="L162" s="11"/>
      <c r="M162" s="11"/>
      <c r="N162" s="11"/>
      <c r="O162" s="11"/>
      <c r="P162" s="11"/>
      <c r="Q162" s="11"/>
      <c r="R162" s="11"/>
      <c r="S162" s="11"/>
      <c r="T162" s="11"/>
      <c r="U162" s="11"/>
      <c r="V162" s="11"/>
      <c r="W162" s="11"/>
      <c r="X162" s="11"/>
      <c r="Y162" s="11"/>
      <c r="Z162" s="11"/>
    </row>
    <row r="163" spans="1:26" ht="13">
      <c r="A163" s="11"/>
      <c r="B163" s="75" t="s">
        <v>198</v>
      </c>
      <c r="C163" s="947" t="s">
        <v>199</v>
      </c>
      <c r="D163" s="932"/>
      <c r="E163" s="933"/>
      <c r="F163" s="11"/>
      <c r="G163" s="11"/>
      <c r="H163" s="11"/>
      <c r="I163" s="39"/>
      <c r="J163" s="11"/>
      <c r="K163" s="11"/>
      <c r="L163" s="11"/>
      <c r="M163" s="11"/>
      <c r="N163" s="11"/>
      <c r="O163" s="11"/>
      <c r="P163" s="11"/>
      <c r="Q163" s="11"/>
      <c r="R163" s="11"/>
      <c r="S163" s="11"/>
      <c r="T163" s="11"/>
      <c r="U163" s="11"/>
      <c r="V163" s="11"/>
      <c r="W163" s="11"/>
      <c r="X163" s="11"/>
      <c r="Y163" s="11"/>
      <c r="Z163" s="11"/>
    </row>
    <row r="164" spans="1:26" ht="13">
      <c r="A164" s="11"/>
      <c r="B164" s="11"/>
      <c r="C164" s="11"/>
      <c r="D164" s="11"/>
      <c r="E164" s="11"/>
      <c r="F164" s="11"/>
      <c r="G164" s="11"/>
      <c r="H164" s="11"/>
      <c r="I164" s="39"/>
      <c r="J164" s="11"/>
      <c r="K164" s="11"/>
      <c r="L164" s="11"/>
      <c r="M164" s="11"/>
      <c r="N164" s="11"/>
      <c r="O164" s="11"/>
      <c r="P164" s="11"/>
      <c r="Q164" s="11"/>
      <c r="R164" s="11"/>
      <c r="S164" s="11"/>
      <c r="T164" s="11"/>
      <c r="U164" s="11"/>
      <c r="V164" s="11"/>
      <c r="W164" s="11"/>
      <c r="X164" s="11"/>
      <c r="Y164" s="11"/>
      <c r="Z164" s="11"/>
    </row>
    <row r="165" spans="1:26" ht="13">
      <c r="A165" s="11"/>
      <c r="B165" s="81" t="s">
        <v>162</v>
      </c>
      <c r="C165" s="81" t="s">
        <v>163</v>
      </c>
      <c r="D165" s="81" t="s">
        <v>164</v>
      </c>
      <c r="E165" s="81" t="s">
        <v>165</v>
      </c>
      <c r="F165" s="81" t="s">
        <v>166</v>
      </c>
      <c r="G165" s="81" t="s">
        <v>167</v>
      </c>
      <c r="H165" s="81" t="s">
        <v>168</v>
      </c>
      <c r="I165" s="92" t="s">
        <v>169</v>
      </c>
      <c r="J165" s="99" t="s">
        <v>200</v>
      </c>
      <c r="K165" s="81" t="s">
        <v>170</v>
      </c>
      <c r="L165" s="81" t="s">
        <v>171</v>
      </c>
      <c r="M165" s="81" t="s">
        <v>172</v>
      </c>
      <c r="N165" s="11"/>
      <c r="O165" s="11"/>
      <c r="P165" s="11"/>
      <c r="Q165" s="11"/>
      <c r="R165" s="11"/>
      <c r="S165" s="11"/>
      <c r="T165" s="11"/>
      <c r="U165" s="11"/>
      <c r="V165" s="11"/>
      <c r="W165" s="11"/>
      <c r="X165" s="11"/>
      <c r="Y165" s="11"/>
      <c r="Z165" s="11"/>
    </row>
    <row r="166" spans="1:26" ht="26">
      <c r="A166" s="11"/>
      <c r="B166" s="53" t="s">
        <v>173</v>
      </c>
      <c r="C166" s="53">
        <v>10</v>
      </c>
      <c r="D166" s="53">
        <v>5</v>
      </c>
      <c r="E166" s="53">
        <f>D166*10</f>
        <v>50</v>
      </c>
      <c r="F166" s="53" t="s">
        <v>45</v>
      </c>
      <c r="G166" s="53" t="s">
        <v>201</v>
      </c>
      <c r="H166" s="53" t="s">
        <v>45</v>
      </c>
      <c r="I166" s="32" t="s">
        <v>207</v>
      </c>
      <c r="J166" s="113" t="s">
        <v>208</v>
      </c>
      <c r="K166" s="32" t="s">
        <v>239</v>
      </c>
      <c r="L166" s="32" t="s">
        <v>175</v>
      </c>
      <c r="M166" s="32" t="s">
        <v>240</v>
      </c>
      <c r="N166" s="11"/>
      <c r="O166" s="11"/>
      <c r="P166" s="11"/>
      <c r="Q166" s="11"/>
      <c r="R166" s="11"/>
      <c r="S166" s="11"/>
      <c r="T166" s="11"/>
      <c r="U166" s="11"/>
      <c r="V166" s="11"/>
      <c r="W166" s="11"/>
      <c r="X166" s="11"/>
      <c r="Y166" s="11"/>
      <c r="Z166" s="11"/>
    </row>
    <row r="167" spans="1:26" ht="6" customHeight="1">
      <c r="A167" s="50"/>
      <c r="B167" s="94"/>
      <c r="C167" s="50"/>
      <c r="D167" s="11"/>
      <c r="E167" s="11"/>
      <c r="F167" s="50"/>
      <c r="G167" s="16"/>
      <c r="H167" s="16"/>
      <c r="I167" s="89"/>
      <c r="J167" s="16"/>
      <c r="K167" s="16"/>
      <c r="L167" s="16"/>
      <c r="M167" s="16"/>
      <c r="N167" s="16"/>
      <c r="O167" s="16"/>
      <c r="P167" s="16"/>
      <c r="Q167" s="16"/>
      <c r="R167" s="16"/>
      <c r="S167" s="16"/>
      <c r="T167" s="16"/>
      <c r="U167" s="16"/>
      <c r="V167" s="16"/>
      <c r="W167" s="16"/>
      <c r="X167" s="16"/>
      <c r="Y167" s="16"/>
      <c r="Z167" s="16"/>
    </row>
    <row r="168" spans="1:26" ht="13">
      <c r="A168" s="11"/>
      <c r="B168" s="95" t="s">
        <v>178</v>
      </c>
      <c r="C168" s="96"/>
      <c r="D168" s="96"/>
      <c r="E168" s="96"/>
      <c r="F168" s="116"/>
      <c r="G168" s="96"/>
      <c r="H168" s="96"/>
      <c r="I168" s="11"/>
      <c r="J168" s="11"/>
      <c r="K168" s="11"/>
      <c r="L168" s="11"/>
      <c r="M168" s="11"/>
      <c r="N168" s="11"/>
      <c r="O168" s="11"/>
      <c r="P168" s="11"/>
      <c r="Q168" s="11"/>
      <c r="R168" s="11"/>
      <c r="S168" s="11"/>
      <c r="T168" s="11"/>
      <c r="U168" s="11"/>
      <c r="V168" s="11"/>
    </row>
    <row r="169" spans="1:26" ht="26">
      <c r="A169" s="11"/>
      <c r="B169" s="81" t="s">
        <v>162</v>
      </c>
      <c r="C169" s="81" t="s">
        <v>181</v>
      </c>
      <c r="D169" s="82" t="s">
        <v>142</v>
      </c>
      <c r="E169" s="82" t="s">
        <v>45</v>
      </c>
      <c r="F169" s="82" t="s">
        <v>68</v>
      </c>
      <c r="G169" s="82" t="s">
        <v>132</v>
      </c>
      <c r="H169" s="117" t="s">
        <v>204</v>
      </c>
      <c r="I169" s="11"/>
      <c r="J169" s="11"/>
      <c r="K169" s="11"/>
      <c r="L169" s="11"/>
      <c r="M169" s="11"/>
      <c r="N169" s="11"/>
      <c r="O169" s="11"/>
      <c r="P169" s="11"/>
      <c r="Q169" s="11"/>
      <c r="R169" s="11"/>
      <c r="S169" s="11"/>
      <c r="T169" s="11"/>
      <c r="U169" s="11"/>
      <c r="V169" s="11"/>
    </row>
    <row r="170" spans="1:26" ht="13">
      <c r="A170" s="11"/>
      <c r="B170" s="941" t="s">
        <v>173</v>
      </c>
      <c r="C170" s="103" t="s">
        <v>182</v>
      </c>
      <c r="D170" s="59">
        <v>40</v>
      </c>
      <c r="E170" s="59">
        <v>1</v>
      </c>
      <c r="F170" s="118">
        <v>0</v>
      </c>
      <c r="G170" s="87">
        <v>500</v>
      </c>
      <c r="H170" s="87">
        <v>0</v>
      </c>
      <c r="I170" s="39"/>
      <c r="J170" s="11"/>
      <c r="K170" s="11"/>
      <c r="L170" s="11"/>
      <c r="M170" s="11"/>
      <c r="N170" s="11"/>
      <c r="O170" s="11"/>
      <c r="P170" s="11"/>
      <c r="Q170" s="11"/>
      <c r="R170" s="11"/>
      <c r="S170" s="11"/>
      <c r="T170" s="11"/>
      <c r="U170" s="11"/>
      <c r="V170" s="11"/>
      <c r="W170" s="11"/>
      <c r="X170" s="11"/>
      <c r="Y170" s="11"/>
      <c r="Z170" s="11"/>
    </row>
    <row r="171" spans="1:26" ht="13">
      <c r="A171" s="11"/>
      <c r="B171" s="942"/>
      <c r="C171" s="103" t="s">
        <v>183</v>
      </c>
      <c r="D171" s="59">
        <v>0</v>
      </c>
      <c r="E171" s="59">
        <v>0</v>
      </c>
      <c r="F171" s="118">
        <v>0</v>
      </c>
      <c r="G171" s="119">
        <v>100</v>
      </c>
      <c r="H171" s="87">
        <v>0</v>
      </c>
      <c r="I171" s="39"/>
      <c r="J171" s="11"/>
      <c r="K171" s="11"/>
      <c r="L171" s="11"/>
      <c r="M171" s="11"/>
      <c r="N171" s="11"/>
      <c r="O171" s="11"/>
      <c r="P171" s="11"/>
      <c r="Q171" s="11"/>
      <c r="R171" s="11"/>
      <c r="S171" s="11"/>
      <c r="T171" s="11"/>
      <c r="U171" s="11"/>
      <c r="V171" s="11"/>
      <c r="W171" s="11"/>
      <c r="X171" s="11"/>
      <c r="Y171" s="11"/>
      <c r="Z171" s="11"/>
    </row>
    <row r="172" spans="1:26" ht="13">
      <c r="A172" s="11"/>
      <c r="B172" s="942"/>
      <c r="C172" s="103" t="s">
        <v>184</v>
      </c>
      <c r="D172" s="87">
        <v>0</v>
      </c>
      <c r="E172" s="87">
        <v>0</v>
      </c>
      <c r="F172" s="120">
        <v>1</v>
      </c>
      <c r="G172" s="87">
        <v>0</v>
      </c>
      <c r="H172" s="87">
        <v>2</v>
      </c>
      <c r="I172" s="39"/>
      <c r="J172" s="11"/>
      <c r="K172" s="11"/>
      <c r="L172" s="11"/>
      <c r="M172" s="11"/>
      <c r="N172" s="11"/>
      <c r="O172" s="11"/>
      <c r="P172" s="11"/>
      <c r="Q172" s="11"/>
      <c r="R172" s="11"/>
      <c r="S172" s="11"/>
      <c r="T172" s="11"/>
      <c r="U172" s="11"/>
      <c r="V172" s="11"/>
      <c r="W172" s="11"/>
      <c r="X172" s="11"/>
      <c r="Y172" s="11"/>
      <c r="Z172" s="11"/>
    </row>
    <row r="173" spans="1:26" ht="13">
      <c r="A173" s="11"/>
      <c r="B173" s="943"/>
      <c r="C173" s="105" t="s">
        <v>185</v>
      </c>
      <c r="D173" s="106" t="s">
        <v>111</v>
      </c>
      <c r="E173" s="106" t="s">
        <v>111</v>
      </c>
      <c r="F173" s="121">
        <v>10</v>
      </c>
      <c r="G173" s="106" t="s">
        <v>111</v>
      </c>
      <c r="H173" s="107">
        <v>100</v>
      </c>
      <c r="I173" s="39"/>
      <c r="J173" s="11"/>
      <c r="K173" s="11"/>
      <c r="L173" s="11"/>
      <c r="M173" s="11"/>
      <c r="N173" s="11"/>
      <c r="O173" s="11"/>
      <c r="P173" s="11"/>
      <c r="Q173" s="11"/>
      <c r="R173" s="11"/>
      <c r="S173" s="11"/>
      <c r="T173" s="11"/>
      <c r="U173" s="11"/>
      <c r="V173" s="11"/>
      <c r="W173" s="11"/>
      <c r="X173" s="11"/>
      <c r="Y173" s="11"/>
      <c r="Z173" s="11"/>
    </row>
    <row r="174" spans="1:26" ht="6" customHeight="1">
      <c r="A174" s="50"/>
      <c r="B174" s="94"/>
      <c r="C174" s="50"/>
      <c r="D174" s="11"/>
      <c r="F174" s="11"/>
      <c r="G174" s="50"/>
      <c r="H174" s="11"/>
      <c r="I174" s="39"/>
      <c r="J174" s="11"/>
      <c r="K174" s="11"/>
      <c r="L174" s="11"/>
      <c r="M174" s="11"/>
      <c r="N174" s="11"/>
      <c r="O174" s="11"/>
      <c r="P174" s="11"/>
      <c r="Q174" s="11"/>
      <c r="R174" s="11"/>
      <c r="S174" s="11"/>
      <c r="T174" s="11"/>
      <c r="U174" s="11"/>
      <c r="V174" s="11"/>
      <c r="W174" s="11"/>
      <c r="X174" s="11"/>
      <c r="Y174" s="11"/>
      <c r="Z174" s="11"/>
    </row>
    <row r="175" spans="1:26" ht="13">
      <c r="A175" s="11"/>
      <c r="B175" s="11"/>
      <c r="C175" s="11"/>
      <c r="D175" s="11"/>
      <c r="E175" s="11"/>
      <c r="F175" s="11"/>
      <c r="G175" s="11"/>
      <c r="H175" s="11"/>
      <c r="I175" s="39"/>
      <c r="J175" s="11"/>
      <c r="K175" s="11"/>
      <c r="L175" s="11"/>
      <c r="M175" s="11"/>
      <c r="N175" s="11"/>
      <c r="O175" s="11"/>
      <c r="P175" s="11"/>
      <c r="Q175" s="11"/>
      <c r="R175" s="11"/>
      <c r="S175" s="11"/>
      <c r="T175" s="11"/>
      <c r="U175" s="11"/>
      <c r="V175" s="11"/>
      <c r="W175" s="11"/>
      <c r="X175" s="11"/>
      <c r="Y175" s="11"/>
      <c r="Z175" s="11"/>
    </row>
    <row r="176" spans="1:26" ht="13">
      <c r="A176" s="11"/>
      <c r="B176" s="11"/>
      <c r="C176" s="11"/>
      <c r="D176" s="11"/>
      <c r="E176" s="11"/>
      <c r="F176" s="11"/>
      <c r="G176" s="11"/>
      <c r="H176" s="11"/>
      <c r="I176" s="39"/>
      <c r="J176" s="11"/>
      <c r="K176" s="11"/>
      <c r="L176" s="11"/>
      <c r="M176" s="11"/>
      <c r="N176" s="11"/>
      <c r="O176" s="11"/>
      <c r="P176" s="11"/>
      <c r="Q176" s="11"/>
      <c r="R176" s="11"/>
      <c r="S176" s="11"/>
      <c r="T176" s="11"/>
      <c r="U176" s="11"/>
      <c r="V176" s="11"/>
      <c r="W176" s="11"/>
      <c r="X176" s="11"/>
      <c r="Y176" s="11"/>
      <c r="Z176" s="11"/>
    </row>
    <row r="177" spans="1:26" ht="13">
      <c r="A177" s="11"/>
      <c r="B177" s="81" t="s">
        <v>162</v>
      </c>
      <c r="C177" s="81" t="s">
        <v>163</v>
      </c>
      <c r="D177" s="81" t="s">
        <v>164</v>
      </c>
      <c r="E177" s="81" t="s">
        <v>165</v>
      </c>
      <c r="F177" s="81" t="s">
        <v>166</v>
      </c>
      <c r="G177" s="81" t="s">
        <v>167</v>
      </c>
      <c r="H177" s="81" t="s">
        <v>168</v>
      </c>
      <c r="I177" s="92" t="s">
        <v>169</v>
      </c>
      <c r="J177" s="99" t="s">
        <v>200</v>
      </c>
      <c r="K177" s="81" t="s">
        <v>170</v>
      </c>
      <c r="L177" s="81" t="s">
        <v>171</v>
      </c>
      <c r="M177" s="81" t="s">
        <v>172</v>
      </c>
      <c r="N177" s="11"/>
      <c r="O177" s="11"/>
      <c r="P177" s="11"/>
      <c r="Q177" s="11"/>
      <c r="R177" s="11"/>
      <c r="S177" s="11"/>
      <c r="T177" s="11"/>
      <c r="U177" s="11"/>
      <c r="V177" s="11"/>
      <c r="W177" s="11"/>
      <c r="X177" s="11"/>
      <c r="Y177" s="11"/>
      <c r="Z177" s="11"/>
    </row>
    <row r="178" spans="1:26" ht="26">
      <c r="A178" s="11"/>
      <c r="B178" s="53" t="s">
        <v>205</v>
      </c>
      <c r="C178" s="53">
        <v>15</v>
      </c>
      <c r="D178" s="53">
        <v>5</v>
      </c>
      <c r="E178" s="53">
        <f>D178*10</f>
        <v>50</v>
      </c>
      <c r="F178" s="32" t="s">
        <v>142</v>
      </c>
      <c r="G178" s="53" t="s">
        <v>201</v>
      </c>
      <c r="H178" s="53" t="s">
        <v>241</v>
      </c>
      <c r="I178" s="32" t="s">
        <v>207</v>
      </c>
      <c r="J178" s="113" t="s">
        <v>208</v>
      </c>
      <c r="K178" s="32" t="s">
        <v>242</v>
      </c>
      <c r="L178" s="32" t="s">
        <v>175</v>
      </c>
      <c r="M178" s="32" t="s">
        <v>210</v>
      </c>
      <c r="N178" s="11"/>
      <c r="O178" s="11"/>
      <c r="P178" s="11"/>
      <c r="Q178" s="11"/>
      <c r="R178" s="11"/>
      <c r="S178" s="11"/>
      <c r="T178" s="11"/>
      <c r="U178" s="11"/>
      <c r="V178" s="11"/>
      <c r="W178" s="11"/>
      <c r="X178" s="11"/>
      <c r="Y178" s="11"/>
      <c r="Z178" s="11"/>
    </row>
    <row r="179" spans="1:26" ht="6" customHeight="1">
      <c r="A179" s="50"/>
      <c r="B179" s="94"/>
      <c r="C179" s="50"/>
      <c r="D179" s="11"/>
      <c r="E179" s="11"/>
      <c r="F179" s="50"/>
      <c r="G179" s="16"/>
      <c r="H179" s="16"/>
      <c r="I179" s="89"/>
      <c r="J179" s="16"/>
      <c r="K179" s="16"/>
      <c r="L179" s="16"/>
      <c r="M179" s="16"/>
      <c r="N179" s="16"/>
      <c r="O179" s="16"/>
      <c r="P179" s="16"/>
      <c r="Q179" s="16"/>
      <c r="R179" s="16"/>
      <c r="S179" s="16"/>
      <c r="T179" s="16"/>
      <c r="U179" s="16"/>
      <c r="V179" s="16"/>
      <c r="W179" s="16"/>
      <c r="X179" s="16"/>
      <c r="Y179" s="16"/>
      <c r="Z179" s="16"/>
    </row>
    <row r="180" spans="1:26" ht="13">
      <c r="A180" s="11"/>
      <c r="B180" s="95" t="s">
        <v>178</v>
      </c>
      <c r="C180" s="96"/>
      <c r="D180" s="96"/>
      <c r="E180" s="96"/>
      <c r="F180" s="96"/>
      <c r="G180" s="96"/>
      <c r="H180" s="99"/>
      <c r="K180" s="11"/>
      <c r="L180" s="11"/>
      <c r="M180" s="11"/>
      <c r="N180" s="11"/>
      <c r="O180" s="11"/>
      <c r="P180" s="11"/>
      <c r="Q180" s="11"/>
      <c r="R180" s="11"/>
      <c r="S180" s="11"/>
      <c r="T180" s="11"/>
      <c r="U180" s="11"/>
      <c r="V180" s="11"/>
      <c r="W180" s="11"/>
    </row>
    <row r="181" spans="1:26" ht="26">
      <c r="A181" s="11"/>
      <c r="B181" s="81" t="s">
        <v>162</v>
      </c>
      <c r="C181" s="81" t="s">
        <v>181</v>
      </c>
      <c r="D181" s="122" t="s">
        <v>142</v>
      </c>
      <c r="E181" s="82" t="s">
        <v>72</v>
      </c>
      <c r="F181" s="82" t="s">
        <v>68</v>
      </c>
      <c r="G181" s="122" t="s">
        <v>132</v>
      </c>
      <c r="H181" s="123" t="s">
        <v>204</v>
      </c>
      <c r="J181" s="11"/>
      <c r="K181" s="11"/>
      <c r="L181" s="11"/>
      <c r="M181" s="11"/>
      <c r="N181" s="11"/>
      <c r="O181" s="11"/>
      <c r="P181" s="11"/>
      <c r="Q181" s="11"/>
      <c r="R181" s="11"/>
      <c r="S181" s="11"/>
      <c r="T181" s="11"/>
      <c r="U181" s="11"/>
      <c r="V181" s="11"/>
      <c r="W181" s="11"/>
    </row>
    <row r="182" spans="1:26" ht="13">
      <c r="A182" s="11"/>
      <c r="B182" s="941" t="s">
        <v>205</v>
      </c>
      <c r="C182" s="103" t="s">
        <v>182</v>
      </c>
      <c r="D182" s="118">
        <v>40</v>
      </c>
      <c r="E182" s="118">
        <v>200</v>
      </c>
      <c r="F182" s="118">
        <v>0</v>
      </c>
      <c r="G182" s="124">
        <v>500</v>
      </c>
      <c r="H182" s="124">
        <v>0</v>
      </c>
      <c r="I182" s="11"/>
      <c r="J182" s="11"/>
      <c r="K182" s="11"/>
      <c r="L182" s="11"/>
      <c r="M182" s="11"/>
      <c r="N182" s="11"/>
      <c r="O182" s="11"/>
      <c r="P182" s="11"/>
      <c r="Q182" s="11"/>
      <c r="R182" s="11"/>
      <c r="S182" s="11"/>
      <c r="T182" s="11"/>
      <c r="U182" s="11"/>
      <c r="V182" s="11"/>
      <c r="W182" s="11"/>
    </row>
    <row r="183" spans="1:26" ht="13">
      <c r="A183" s="11"/>
      <c r="B183" s="942"/>
      <c r="C183" s="103" t="s">
        <v>183</v>
      </c>
      <c r="D183" s="118">
        <v>0</v>
      </c>
      <c r="E183" s="118"/>
      <c r="F183" s="118">
        <v>0</v>
      </c>
      <c r="G183" s="120">
        <v>100</v>
      </c>
      <c r="H183" s="124">
        <v>0</v>
      </c>
      <c r="J183" s="125"/>
      <c r="K183" s="11"/>
      <c r="L183" s="11"/>
      <c r="M183" s="11"/>
      <c r="N183" s="11"/>
      <c r="O183" s="11"/>
      <c r="P183" s="11"/>
      <c r="Q183" s="11"/>
      <c r="R183" s="11"/>
      <c r="S183" s="11"/>
      <c r="T183" s="11"/>
      <c r="U183" s="11"/>
      <c r="V183" s="11"/>
      <c r="W183" s="11"/>
      <c r="X183" s="11"/>
      <c r="Y183" s="11"/>
      <c r="Z183" s="11"/>
    </row>
    <row r="184" spans="1:26" ht="13">
      <c r="A184" s="11"/>
      <c r="B184" s="942"/>
      <c r="C184" s="103" t="s">
        <v>184</v>
      </c>
      <c r="D184" s="124">
        <v>0</v>
      </c>
      <c r="E184" s="124"/>
      <c r="F184" s="120">
        <v>1</v>
      </c>
      <c r="G184" s="124">
        <v>0</v>
      </c>
      <c r="H184" s="124">
        <v>2</v>
      </c>
      <c r="J184" s="125"/>
      <c r="K184" s="11"/>
      <c r="L184" s="11"/>
      <c r="M184" s="11"/>
      <c r="N184" s="11"/>
      <c r="O184" s="11"/>
      <c r="P184" s="11"/>
      <c r="Q184" s="11"/>
      <c r="R184" s="11"/>
      <c r="S184" s="11"/>
      <c r="T184" s="11"/>
      <c r="U184" s="11"/>
      <c r="V184" s="11"/>
      <c r="W184" s="11"/>
      <c r="X184" s="11"/>
      <c r="Y184" s="11"/>
      <c r="Z184" s="11"/>
    </row>
    <row r="185" spans="1:26" ht="13">
      <c r="A185" s="11"/>
      <c r="B185" s="943"/>
      <c r="C185" s="105" t="s">
        <v>185</v>
      </c>
      <c r="D185" s="126" t="s">
        <v>111</v>
      </c>
      <c r="E185" s="121"/>
      <c r="F185" s="121">
        <v>20</v>
      </c>
      <c r="G185" s="126" t="s">
        <v>111</v>
      </c>
      <c r="H185" s="127">
        <v>100</v>
      </c>
      <c r="J185" s="125"/>
      <c r="K185" s="11"/>
      <c r="L185" s="11"/>
      <c r="M185" s="11"/>
      <c r="N185" s="11"/>
      <c r="O185" s="11"/>
      <c r="P185" s="11"/>
      <c r="Q185" s="11"/>
      <c r="R185" s="11"/>
      <c r="S185" s="11"/>
      <c r="T185" s="11"/>
      <c r="U185" s="11"/>
      <c r="V185" s="11"/>
      <c r="W185" s="11"/>
      <c r="X185" s="11"/>
      <c r="Y185" s="11"/>
      <c r="Z185" s="11"/>
    </row>
    <row r="186" spans="1:26" ht="6" customHeight="1">
      <c r="A186" s="50"/>
      <c r="B186" s="94"/>
      <c r="C186" s="50"/>
      <c r="D186" s="50"/>
      <c r="F186" s="16"/>
      <c r="G186" s="11"/>
      <c r="I186" s="39"/>
      <c r="J186" s="11"/>
      <c r="K186" s="11"/>
      <c r="L186" s="11"/>
      <c r="M186" s="11"/>
      <c r="N186" s="11"/>
      <c r="O186" s="11"/>
      <c r="P186" s="11"/>
      <c r="Q186" s="11"/>
      <c r="R186" s="11"/>
      <c r="S186" s="11"/>
      <c r="T186" s="11"/>
      <c r="U186" s="11"/>
      <c r="V186" s="11"/>
      <c r="W186" s="11"/>
      <c r="X186" s="11"/>
      <c r="Y186" s="11"/>
      <c r="Z186" s="11"/>
    </row>
    <row r="187" spans="1:26" ht="13">
      <c r="A187" s="11"/>
      <c r="B187" s="11"/>
      <c r="C187" s="11"/>
      <c r="D187" s="11"/>
      <c r="E187" s="11"/>
      <c r="F187" s="11"/>
      <c r="G187" s="11"/>
      <c r="H187" s="11"/>
      <c r="I187" s="39"/>
      <c r="J187" s="11"/>
      <c r="K187" s="11"/>
      <c r="L187" s="11"/>
      <c r="M187" s="11"/>
      <c r="N187" s="11"/>
      <c r="O187" s="11"/>
      <c r="P187" s="11"/>
      <c r="Q187" s="11"/>
      <c r="R187" s="11"/>
      <c r="S187" s="11"/>
      <c r="T187" s="11"/>
      <c r="U187" s="11"/>
      <c r="V187" s="11"/>
      <c r="W187" s="11"/>
      <c r="X187" s="11"/>
      <c r="Y187" s="11"/>
      <c r="Z187" s="11"/>
    </row>
    <row r="188" spans="1:26" ht="13">
      <c r="A188" s="11"/>
      <c r="B188" s="11"/>
      <c r="C188" s="11"/>
      <c r="D188" s="11"/>
      <c r="E188" s="11"/>
      <c r="F188" s="11"/>
      <c r="G188" s="11"/>
      <c r="H188" s="11"/>
      <c r="I188" s="39"/>
      <c r="J188" s="11"/>
      <c r="K188" s="11"/>
      <c r="L188" s="11"/>
      <c r="M188" s="11"/>
      <c r="N188" s="11"/>
      <c r="O188" s="11"/>
      <c r="P188" s="11"/>
      <c r="Q188" s="11"/>
      <c r="R188" s="11"/>
      <c r="S188" s="11"/>
      <c r="T188" s="11"/>
      <c r="U188" s="11"/>
      <c r="V188" s="11"/>
      <c r="W188" s="11"/>
      <c r="X188" s="11"/>
      <c r="Y188" s="11"/>
      <c r="Z188" s="11"/>
    </row>
    <row r="189" spans="1:26" ht="13">
      <c r="A189" s="11"/>
      <c r="B189" s="81" t="s">
        <v>162</v>
      </c>
      <c r="C189" s="81" t="s">
        <v>163</v>
      </c>
      <c r="D189" s="81" t="s">
        <v>164</v>
      </c>
      <c r="E189" s="81" t="s">
        <v>165</v>
      </c>
      <c r="F189" s="81" t="s">
        <v>166</v>
      </c>
      <c r="G189" s="81" t="s">
        <v>167</v>
      </c>
      <c r="H189" s="81" t="s">
        <v>168</v>
      </c>
      <c r="I189" s="92" t="s">
        <v>169</v>
      </c>
      <c r="J189" s="99" t="s">
        <v>200</v>
      </c>
      <c r="K189" s="81" t="s">
        <v>170</v>
      </c>
      <c r="L189" s="81" t="s">
        <v>171</v>
      </c>
      <c r="M189" s="81" t="s">
        <v>172</v>
      </c>
      <c r="N189" s="11"/>
      <c r="O189" s="11"/>
      <c r="P189" s="11"/>
      <c r="Q189" s="11"/>
      <c r="R189" s="11"/>
      <c r="S189" s="11"/>
      <c r="T189" s="11"/>
      <c r="U189" s="11"/>
      <c r="V189" s="11"/>
      <c r="W189" s="11"/>
      <c r="X189" s="11"/>
      <c r="Y189" s="11"/>
      <c r="Z189" s="11"/>
    </row>
    <row r="190" spans="1:26" ht="26">
      <c r="A190" s="11"/>
      <c r="B190" s="53" t="s">
        <v>211</v>
      </c>
      <c r="C190" s="53">
        <v>20</v>
      </c>
      <c r="D190" s="53">
        <v>7</v>
      </c>
      <c r="E190" s="53">
        <f>D190*10</f>
        <v>70</v>
      </c>
      <c r="F190" s="53" t="s">
        <v>142</v>
      </c>
      <c r="G190" s="53" t="s">
        <v>201</v>
      </c>
      <c r="H190" s="53" t="s">
        <v>241</v>
      </c>
      <c r="I190" s="32" t="s">
        <v>207</v>
      </c>
      <c r="J190" s="113" t="s">
        <v>208</v>
      </c>
      <c r="K190" s="32" t="s">
        <v>243</v>
      </c>
      <c r="L190" s="32" t="s">
        <v>175</v>
      </c>
      <c r="M190" s="32" t="s">
        <v>215</v>
      </c>
      <c r="N190" s="11"/>
      <c r="O190" s="11"/>
      <c r="P190" s="11"/>
      <c r="Q190" s="11"/>
      <c r="R190" s="11"/>
      <c r="S190" s="11"/>
      <c r="T190" s="11"/>
      <c r="U190" s="11"/>
      <c r="V190" s="11"/>
      <c r="W190" s="11"/>
      <c r="X190" s="11"/>
      <c r="Y190" s="11"/>
      <c r="Z190" s="11"/>
    </row>
    <row r="191" spans="1:26" ht="6" customHeight="1">
      <c r="A191" s="50"/>
      <c r="B191" s="94"/>
      <c r="C191" s="50"/>
      <c r="D191" s="11"/>
      <c r="E191" s="11"/>
      <c r="F191" s="50"/>
      <c r="G191" s="16"/>
      <c r="H191" s="16"/>
      <c r="I191" s="89"/>
      <c r="J191" s="16"/>
      <c r="K191" s="16"/>
      <c r="L191" s="16"/>
      <c r="M191" s="16"/>
      <c r="N191" s="16"/>
      <c r="O191" s="16"/>
      <c r="P191" s="16"/>
      <c r="Q191" s="16"/>
      <c r="R191" s="16"/>
      <c r="S191" s="16"/>
      <c r="T191" s="16"/>
      <c r="U191" s="16"/>
      <c r="V191" s="16"/>
      <c r="W191" s="16"/>
      <c r="X191" s="16"/>
      <c r="Y191" s="16"/>
      <c r="Z191" s="16"/>
    </row>
    <row r="192" spans="1:26" ht="13">
      <c r="A192" s="11"/>
      <c r="B192" s="95" t="s">
        <v>178</v>
      </c>
      <c r="C192" s="96"/>
      <c r="D192" s="96"/>
      <c r="E192" s="96"/>
      <c r="F192" s="96"/>
      <c r="G192" s="96"/>
      <c r="H192" s="98"/>
      <c r="I192" s="11"/>
      <c r="J192" s="11"/>
      <c r="K192" s="11"/>
      <c r="L192" s="11"/>
      <c r="M192" s="11"/>
      <c r="N192" s="11"/>
      <c r="O192" s="11"/>
      <c r="P192" s="11"/>
      <c r="Q192" s="11"/>
      <c r="R192" s="11"/>
      <c r="S192" s="11"/>
      <c r="T192" s="11"/>
      <c r="U192" s="11"/>
      <c r="V192" s="11"/>
    </row>
    <row r="193" spans="1:26" ht="26">
      <c r="A193" s="11"/>
      <c r="B193" s="81" t="s">
        <v>162</v>
      </c>
      <c r="C193" s="81" t="s">
        <v>181</v>
      </c>
      <c r="D193" s="122" t="s">
        <v>142</v>
      </c>
      <c r="E193" s="82" t="s">
        <v>72</v>
      </c>
      <c r="F193" s="82" t="s">
        <v>68</v>
      </c>
      <c r="G193" s="122" t="s">
        <v>132</v>
      </c>
      <c r="H193" s="123" t="s">
        <v>204</v>
      </c>
      <c r="I193" s="11"/>
      <c r="J193" s="11"/>
      <c r="K193" s="11"/>
      <c r="L193" s="11"/>
      <c r="M193" s="11"/>
      <c r="N193" s="11"/>
      <c r="O193" s="11"/>
      <c r="P193" s="11"/>
    </row>
    <row r="194" spans="1:26" ht="13">
      <c r="A194" s="11"/>
      <c r="B194" s="941" t="s">
        <v>211</v>
      </c>
      <c r="C194" s="103" t="s">
        <v>182</v>
      </c>
      <c r="D194" s="118">
        <v>40</v>
      </c>
      <c r="E194" s="118">
        <v>300</v>
      </c>
      <c r="F194" s="118">
        <v>0</v>
      </c>
      <c r="G194" s="124">
        <v>500</v>
      </c>
      <c r="H194" s="128">
        <v>0</v>
      </c>
      <c r="I194" s="11"/>
      <c r="J194" s="11"/>
      <c r="K194" s="11"/>
      <c r="L194" s="11"/>
      <c r="M194" s="11"/>
      <c r="N194" s="11"/>
      <c r="O194" s="11"/>
      <c r="P194" s="11"/>
      <c r="Q194" s="11"/>
      <c r="R194" s="11"/>
      <c r="S194" s="11"/>
      <c r="T194" s="11"/>
      <c r="U194" s="11"/>
      <c r="V194" s="11"/>
    </row>
    <row r="195" spans="1:26" ht="13">
      <c r="A195" s="11"/>
      <c r="B195" s="942"/>
      <c r="C195" s="103" t="s">
        <v>183</v>
      </c>
      <c r="D195" s="118">
        <v>0</v>
      </c>
      <c r="E195" s="118"/>
      <c r="F195" s="118">
        <v>0</v>
      </c>
      <c r="G195" s="120">
        <v>150</v>
      </c>
      <c r="H195" s="128">
        <v>0</v>
      </c>
      <c r="I195" s="129"/>
      <c r="J195" s="11"/>
      <c r="K195" s="11"/>
      <c r="L195" s="11"/>
      <c r="M195" s="11"/>
      <c r="N195" s="11"/>
      <c r="O195" s="11"/>
      <c r="P195" s="11"/>
      <c r="Q195" s="11"/>
      <c r="R195" s="11"/>
      <c r="S195" s="11"/>
      <c r="T195" s="11"/>
      <c r="U195" s="11"/>
      <c r="V195" s="11"/>
    </row>
    <row r="196" spans="1:26" ht="13">
      <c r="A196" s="11"/>
      <c r="B196" s="942"/>
      <c r="C196" s="103" t="s">
        <v>184</v>
      </c>
      <c r="D196" s="124">
        <v>0</v>
      </c>
      <c r="E196" s="124"/>
      <c r="F196" s="120">
        <v>2</v>
      </c>
      <c r="G196" s="124">
        <v>0</v>
      </c>
      <c r="H196" s="128">
        <v>3</v>
      </c>
      <c r="I196" s="130"/>
      <c r="J196" s="39"/>
      <c r="K196" s="11"/>
      <c r="L196" s="11"/>
      <c r="M196" s="11"/>
      <c r="N196" s="11"/>
      <c r="O196" s="11"/>
      <c r="P196" s="11"/>
      <c r="Q196" s="11"/>
      <c r="R196" s="11"/>
      <c r="S196" s="11"/>
      <c r="T196" s="11"/>
      <c r="U196" s="11"/>
      <c r="V196" s="11"/>
      <c r="W196" s="11"/>
      <c r="X196" s="11"/>
      <c r="Y196" s="11"/>
      <c r="Z196" s="11"/>
    </row>
    <row r="197" spans="1:26" ht="13">
      <c r="A197" s="11"/>
      <c r="B197" s="943"/>
      <c r="C197" s="105" t="s">
        <v>185</v>
      </c>
      <c r="D197" s="126" t="s">
        <v>111</v>
      </c>
      <c r="E197" s="121"/>
      <c r="F197" s="121">
        <v>30</v>
      </c>
      <c r="G197" s="126" t="s">
        <v>111</v>
      </c>
      <c r="H197" s="131">
        <v>100</v>
      </c>
      <c r="I197" s="132"/>
      <c r="J197" s="39"/>
      <c r="K197" s="11"/>
      <c r="L197" s="11"/>
      <c r="M197" s="11"/>
      <c r="N197" s="11"/>
      <c r="O197" s="11"/>
      <c r="P197" s="11"/>
      <c r="Q197" s="11"/>
      <c r="R197" s="11"/>
      <c r="S197" s="11"/>
      <c r="T197" s="11"/>
      <c r="U197" s="11"/>
      <c r="V197" s="11"/>
      <c r="W197" s="11"/>
      <c r="X197" s="11"/>
      <c r="Y197" s="11"/>
      <c r="Z197" s="11"/>
    </row>
    <row r="198" spans="1:26" ht="6" customHeight="1">
      <c r="A198" s="50"/>
      <c r="B198" s="94"/>
      <c r="C198" s="50"/>
      <c r="D198" s="11"/>
      <c r="F198" s="50"/>
      <c r="G198" s="11"/>
      <c r="H198" s="11"/>
      <c r="I198" s="39"/>
      <c r="J198" s="11"/>
      <c r="K198" s="11"/>
      <c r="L198" s="11"/>
      <c r="M198" s="11"/>
      <c r="N198" s="11"/>
      <c r="O198" s="11"/>
      <c r="P198" s="11"/>
      <c r="Q198" s="11"/>
      <c r="R198" s="11"/>
      <c r="S198" s="11"/>
      <c r="T198" s="11"/>
      <c r="U198" s="11"/>
      <c r="V198" s="11"/>
      <c r="W198" s="11"/>
      <c r="X198" s="11"/>
      <c r="Y198" s="11"/>
      <c r="Z198" s="11"/>
    </row>
    <row r="199" spans="1:26" ht="13">
      <c r="A199" s="16"/>
      <c r="B199" s="16"/>
      <c r="C199" s="16"/>
      <c r="D199" s="16"/>
      <c r="E199" s="16"/>
      <c r="F199" s="16"/>
      <c r="G199" s="16"/>
      <c r="H199" s="16"/>
      <c r="I199" s="89"/>
      <c r="J199" s="16"/>
      <c r="K199" s="16"/>
      <c r="L199" s="16"/>
      <c r="M199" s="16"/>
      <c r="N199" s="16"/>
      <c r="O199" s="16"/>
      <c r="P199" s="16"/>
      <c r="Q199" s="16"/>
      <c r="R199" s="16"/>
      <c r="S199" s="16"/>
      <c r="T199" s="16"/>
      <c r="U199" s="16"/>
      <c r="V199" s="16"/>
      <c r="W199" s="16"/>
      <c r="X199" s="16"/>
      <c r="Y199" s="16"/>
      <c r="Z199" s="16"/>
    </row>
    <row r="200" spans="1:26" ht="13">
      <c r="A200" s="16"/>
      <c r="B200" s="16"/>
      <c r="C200" s="16"/>
      <c r="D200" s="16"/>
      <c r="E200" s="16"/>
      <c r="F200" s="16"/>
      <c r="G200" s="16"/>
      <c r="H200" s="16"/>
      <c r="I200" s="89"/>
      <c r="J200" s="16"/>
      <c r="K200" s="16"/>
      <c r="L200" s="16"/>
      <c r="M200" s="16"/>
      <c r="N200" s="16"/>
      <c r="O200" s="16"/>
      <c r="P200" s="16"/>
      <c r="Q200" s="16"/>
      <c r="R200" s="16"/>
      <c r="S200" s="16"/>
      <c r="T200" s="16"/>
      <c r="U200" s="16"/>
      <c r="V200" s="16"/>
      <c r="W200" s="16"/>
      <c r="X200" s="16"/>
      <c r="Y200" s="16"/>
      <c r="Z200" s="16"/>
    </row>
    <row r="201" spans="1:26" ht="13">
      <c r="A201" s="11"/>
      <c r="B201" s="81" t="s">
        <v>162</v>
      </c>
      <c r="C201" s="81" t="s">
        <v>163</v>
      </c>
      <c r="D201" s="81" t="s">
        <v>164</v>
      </c>
      <c r="E201" s="81" t="s">
        <v>165</v>
      </c>
      <c r="F201" s="81" t="s">
        <v>166</v>
      </c>
      <c r="G201" s="81" t="s">
        <v>167</v>
      </c>
      <c r="H201" s="81" t="s">
        <v>168</v>
      </c>
      <c r="I201" s="92" t="s">
        <v>169</v>
      </c>
      <c r="J201" s="99" t="s">
        <v>200</v>
      </c>
      <c r="K201" s="81" t="s">
        <v>170</v>
      </c>
      <c r="L201" s="81" t="s">
        <v>171</v>
      </c>
      <c r="M201" s="81" t="s">
        <v>172</v>
      </c>
      <c r="N201" s="11"/>
      <c r="O201" s="11"/>
      <c r="P201" s="11"/>
      <c r="Q201" s="11"/>
      <c r="R201" s="11"/>
      <c r="S201" s="11"/>
      <c r="T201" s="11"/>
      <c r="U201" s="11"/>
      <c r="V201" s="11"/>
      <c r="W201" s="11"/>
      <c r="X201" s="11"/>
      <c r="Y201" s="11"/>
      <c r="Z201" s="11"/>
    </row>
    <row r="202" spans="1:26" ht="26">
      <c r="A202" s="11"/>
      <c r="B202" s="53" t="s">
        <v>216</v>
      </c>
      <c r="C202" s="53">
        <v>20</v>
      </c>
      <c r="D202" s="53">
        <v>7</v>
      </c>
      <c r="E202" s="53">
        <f>D202*10</f>
        <v>70</v>
      </c>
      <c r="F202" s="32" t="s">
        <v>142</v>
      </c>
      <c r="G202" s="53" t="s">
        <v>201</v>
      </c>
      <c r="H202" s="53" t="s">
        <v>241</v>
      </c>
      <c r="I202" s="32" t="s">
        <v>207</v>
      </c>
      <c r="J202" s="113" t="s">
        <v>208</v>
      </c>
      <c r="K202" s="32" t="s">
        <v>244</v>
      </c>
      <c r="L202" s="32" t="s">
        <v>175</v>
      </c>
      <c r="M202" s="32" t="s">
        <v>220</v>
      </c>
      <c r="N202" s="11"/>
      <c r="O202" s="11"/>
      <c r="P202" s="11"/>
      <c r="Q202" s="11"/>
      <c r="R202" s="11"/>
      <c r="S202" s="11"/>
      <c r="T202" s="11"/>
      <c r="U202" s="11"/>
      <c r="V202" s="11"/>
      <c r="W202" s="11"/>
      <c r="X202" s="11"/>
      <c r="Y202" s="11"/>
      <c r="Z202" s="11"/>
    </row>
    <row r="203" spans="1:26" ht="6" customHeight="1">
      <c r="A203" s="50"/>
      <c r="B203" s="94"/>
      <c r="C203" s="50"/>
      <c r="D203" s="11"/>
      <c r="E203" s="11"/>
      <c r="F203" s="50"/>
      <c r="G203" s="16"/>
      <c r="H203" s="16"/>
      <c r="I203" s="89"/>
      <c r="J203" s="16"/>
      <c r="K203" s="16"/>
      <c r="L203" s="16"/>
      <c r="M203" s="16"/>
      <c r="N203" s="16"/>
      <c r="O203" s="16"/>
      <c r="P203" s="16"/>
      <c r="Q203" s="16"/>
      <c r="R203" s="16"/>
      <c r="S203" s="16"/>
      <c r="T203" s="16"/>
      <c r="U203" s="16"/>
      <c r="V203" s="16"/>
      <c r="W203" s="16"/>
      <c r="X203" s="16"/>
      <c r="Y203" s="16"/>
      <c r="Z203" s="16"/>
    </row>
    <row r="204" spans="1:26" ht="13">
      <c r="A204" s="11"/>
      <c r="B204" s="95" t="s">
        <v>178</v>
      </c>
      <c r="C204" s="96"/>
      <c r="D204" s="96"/>
      <c r="E204" s="96"/>
      <c r="F204" s="96"/>
      <c r="G204" s="96"/>
      <c r="H204" s="949"/>
      <c r="I204" s="932"/>
      <c r="J204" s="11"/>
      <c r="K204" s="11"/>
      <c r="L204" s="11"/>
      <c r="M204" s="11"/>
      <c r="N204" s="11"/>
      <c r="O204" s="11"/>
      <c r="P204" s="11"/>
      <c r="Q204" s="11"/>
      <c r="R204" s="11"/>
      <c r="S204" s="11"/>
      <c r="T204" s="11"/>
      <c r="U204" s="11"/>
      <c r="V204" s="11"/>
      <c r="W204" s="11"/>
    </row>
    <row r="205" spans="1:26" ht="26">
      <c r="A205" s="11"/>
      <c r="B205" s="81" t="s">
        <v>162</v>
      </c>
      <c r="C205" s="81" t="s">
        <v>181</v>
      </c>
      <c r="D205" s="82" t="s">
        <v>142</v>
      </c>
      <c r="E205" s="82" t="s">
        <v>72</v>
      </c>
      <c r="F205" s="82" t="s">
        <v>126</v>
      </c>
      <c r="G205" s="82" t="s">
        <v>68</v>
      </c>
      <c r="H205" s="82" t="s">
        <v>132</v>
      </c>
      <c r="I205" s="117" t="s">
        <v>204</v>
      </c>
      <c r="J205" s="16"/>
      <c r="K205" s="16"/>
      <c r="L205" s="16"/>
      <c r="M205" s="16"/>
      <c r="N205" s="16"/>
      <c r="O205" s="16"/>
      <c r="P205" s="16"/>
      <c r="Q205" s="16"/>
    </row>
    <row r="206" spans="1:26" ht="13">
      <c r="A206" s="11"/>
      <c r="B206" s="941" t="s">
        <v>216</v>
      </c>
      <c r="C206" s="103" t="s">
        <v>182</v>
      </c>
      <c r="D206" s="59">
        <v>40</v>
      </c>
      <c r="E206" s="118">
        <v>300</v>
      </c>
      <c r="F206" s="59">
        <v>15</v>
      </c>
      <c r="G206" s="59">
        <v>0</v>
      </c>
      <c r="H206" s="87">
        <v>500</v>
      </c>
      <c r="I206" s="87">
        <v>0</v>
      </c>
      <c r="J206" s="11"/>
      <c r="K206" s="16"/>
      <c r="L206" s="16"/>
      <c r="M206" s="16"/>
      <c r="N206" s="16"/>
      <c r="O206" s="16"/>
      <c r="P206" s="16"/>
      <c r="Q206" s="16"/>
      <c r="R206" s="16"/>
      <c r="S206" s="16"/>
      <c r="T206" s="16"/>
      <c r="U206" s="16"/>
      <c r="V206" s="16"/>
      <c r="W206" s="16"/>
    </row>
    <row r="207" spans="1:26" ht="13">
      <c r="A207" s="11"/>
      <c r="B207" s="942"/>
      <c r="C207" s="103" t="s">
        <v>183</v>
      </c>
      <c r="D207" s="59">
        <v>0</v>
      </c>
      <c r="E207" s="118"/>
      <c r="G207" s="59">
        <v>0</v>
      </c>
      <c r="H207" s="119">
        <v>150</v>
      </c>
      <c r="I207" s="87">
        <v>0</v>
      </c>
      <c r="J207" s="16"/>
      <c r="K207" s="39"/>
      <c r="L207" s="11"/>
      <c r="M207" s="16"/>
      <c r="N207" s="16"/>
      <c r="O207" s="16"/>
      <c r="P207" s="16"/>
      <c r="Q207" s="16"/>
      <c r="R207" s="16"/>
      <c r="S207" s="16"/>
      <c r="T207" s="16"/>
      <c r="U207" s="16"/>
      <c r="V207" s="16"/>
      <c r="W207" s="16"/>
      <c r="X207" s="16"/>
      <c r="Y207" s="16"/>
      <c r="Z207" s="16"/>
    </row>
    <row r="208" spans="1:26" ht="13">
      <c r="A208" s="11"/>
      <c r="B208" s="942"/>
      <c r="C208" s="103" t="s">
        <v>184</v>
      </c>
      <c r="D208" s="87">
        <v>0</v>
      </c>
      <c r="E208" s="124"/>
      <c r="F208" s="87"/>
      <c r="G208" s="119">
        <v>2</v>
      </c>
      <c r="H208" s="87">
        <v>0</v>
      </c>
      <c r="I208" s="87">
        <v>3</v>
      </c>
      <c r="J208" s="16"/>
      <c r="K208" s="39"/>
      <c r="L208" s="11"/>
      <c r="M208" s="16"/>
      <c r="N208" s="16"/>
      <c r="O208" s="16"/>
      <c r="P208" s="16"/>
      <c r="Q208" s="16"/>
      <c r="R208" s="16"/>
      <c r="S208" s="16"/>
      <c r="T208" s="16"/>
      <c r="U208" s="16"/>
      <c r="V208" s="16"/>
      <c r="W208" s="16"/>
      <c r="X208" s="16"/>
      <c r="Y208" s="16"/>
      <c r="Z208" s="16"/>
    </row>
    <row r="209" spans="1:26" ht="13">
      <c r="A209" s="11"/>
      <c r="B209" s="943"/>
      <c r="C209" s="105" t="s">
        <v>185</v>
      </c>
      <c r="D209" s="106" t="s">
        <v>111</v>
      </c>
      <c r="E209" s="121"/>
      <c r="F209" s="106"/>
      <c r="G209" s="106">
        <v>35</v>
      </c>
      <c r="H209" s="106" t="s">
        <v>111</v>
      </c>
      <c r="I209" s="107">
        <v>100</v>
      </c>
      <c r="J209" s="16"/>
      <c r="K209" s="89"/>
      <c r="L209" s="16"/>
      <c r="M209" s="16"/>
      <c r="N209" s="16"/>
      <c r="O209" s="16"/>
      <c r="P209" s="16"/>
      <c r="Q209" s="16"/>
      <c r="R209" s="16"/>
      <c r="S209" s="16"/>
      <c r="T209" s="16"/>
      <c r="U209" s="16"/>
      <c r="V209" s="16"/>
      <c r="W209" s="16"/>
      <c r="X209" s="16"/>
      <c r="Y209" s="16"/>
      <c r="Z209" s="16"/>
    </row>
    <row r="210" spans="1:26" ht="6" customHeight="1">
      <c r="A210" s="50"/>
      <c r="B210" s="94"/>
      <c r="C210" s="50"/>
      <c r="E210" s="50"/>
      <c r="F210" s="11"/>
      <c r="G210" s="16"/>
      <c r="H210" s="16"/>
      <c r="I210" s="89"/>
      <c r="J210" s="16"/>
      <c r="K210" s="16"/>
      <c r="L210" s="16"/>
      <c r="M210" s="16"/>
      <c r="N210" s="16"/>
      <c r="O210" s="16"/>
      <c r="P210" s="16"/>
      <c r="Q210" s="16"/>
      <c r="R210" s="16"/>
      <c r="S210" s="16"/>
      <c r="T210" s="16"/>
      <c r="U210" s="16"/>
      <c r="V210" s="16"/>
      <c r="W210" s="16"/>
      <c r="X210" s="16"/>
      <c r="Y210" s="16"/>
      <c r="Z210" s="16"/>
    </row>
    <row r="211" spans="1:26" ht="13">
      <c r="A211" s="11"/>
      <c r="B211" s="11"/>
      <c r="C211" s="11"/>
      <c r="D211" s="11"/>
      <c r="E211" s="11"/>
      <c r="F211" s="11"/>
      <c r="G211" s="11"/>
      <c r="H211" s="11"/>
      <c r="I211" s="39"/>
      <c r="J211" s="11"/>
      <c r="K211" s="11"/>
      <c r="L211" s="11"/>
      <c r="M211" s="11"/>
      <c r="N211" s="11"/>
      <c r="O211" s="11"/>
      <c r="P211" s="11"/>
      <c r="Q211" s="11"/>
      <c r="R211" s="11"/>
      <c r="S211" s="11"/>
      <c r="T211" s="11"/>
      <c r="U211" s="11"/>
      <c r="V211" s="11"/>
      <c r="W211" s="11"/>
      <c r="X211" s="11"/>
      <c r="Y211" s="11"/>
      <c r="Z211" s="11"/>
    </row>
    <row r="212" spans="1:26" ht="13">
      <c r="A212" s="11"/>
      <c r="B212" s="11"/>
      <c r="C212" s="11"/>
      <c r="D212" s="11"/>
      <c r="E212" s="11"/>
      <c r="F212" s="11"/>
      <c r="G212" s="11"/>
      <c r="H212" s="11"/>
      <c r="I212" s="39"/>
      <c r="J212" s="11"/>
      <c r="K212" s="11"/>
      <c r="L212" s="11"/>
      <c r="M212" s="11"/>
      <c r="N212" s="11"/>
      <c r="O212" s="11"/>
      <c r="P212" s="11"/>
      <c r="Q212" s="11"/>
      <c r="R212" s="11"/>
      <c r="S212" s="11"/>
      <c r="T212" s="11"/>
      <c r="U212" s="11"/>
      <c r="V212" s="11"/>
      <c r="W212" s="11"/>
      <c r="X212" s="11"/>
      <c r="Y212" s="11"/>
      <c r="Z212" s="11"/>
    </row>
    <row r="213" spans="1:26" ht="13">
      <c r="A213" s="11"/>
      <c r="B213" s="81" t="s">
        <v>162</v>
      </c>
      <c r="C213" s="81" t="s">
        <v>163</v>
      </c>
      <c r="D213" s="81" t="s">
        <v>164</v>
      </c>
      <c r="E213" s="81" t="s">
        <v>165</v>
      </c>
      <c r="F213" s="81" t="s">
        <v>166</v>
      </c>
      <c r="G213" s="81" t="s">
        <v>167</v>
      </c>
      <c r="H213" s="81" t="s">
        <v>168</v>
      </c>
      <c r="I213" s="92" t="s">
        <v>169</v>
      </c>
      <c r="J213" s="99" t="s">
        <v>200</v>
      </c>
      <c r="K213" s="81" t="s">
        <v>170</v>
      </c>
      <c r="L213" s="81" t="s">
        <v>171</v>
      </c>
      <c r="M213" s="81" t="s">
        <v>172</v>
      </c>
      <c r="N213" s="11"/>
      <c r="O213" s="11"/>
      <c r="P213" s="11"/>
      <c r="Q213" s="11"/>
      <c r="R213" s="11"/>
      <c r="S213" s="11"/>
      <c r="T213" s="11"/>
      <c r="U213" s="11"/>
      <c r="V213" s="11"/>
      <c r="W213" s="11"/>
      <c r="X213" s="11"/>
      <c r="Y213" s="11"/>
      <c r="Z213" s="11"/>
    </row>
    <row r="214" spans="1:26" ht="26">
      <c r="A214" s="11"/>
      <c r="B214" s="53" t="s">
        <v>221</v>
      </c>
      <c r="C214" s="53">
        <v>25</v>
      </c>
      <c r="D214" s="53">
        <v>10</v>
      </c>
      <c r="E214" s="53">
        <f>D214*10</f>
        <v>100</v>
      </c>
      <c r="F214" s="32" t="s">
        <v>72</v>
      </c>
      <c r="G214" s="53" t="s">
        <v>201</v>
      </c>
      <c r="H214" s="53" t="s">
        <v>245</v>
      </c>
      <c r="I214" s="32" t="s">
        <v>176</v>
      </c>
      <c r="J214" s="113" t="s">
        <v>77</v>
      </c>
      <c r="K214" s="32" t="s">
        <v>246</v>
      </c>
      <c r="L214" s="32" t="s">
        <v>175</v>
      </c>
      <c r="M214" s="32" t="s">
        <v>226</v>
      </c>
      <c r="N214" s="11"/>
      <c r="O214" s="11"/>
      <c r="P214" s="11"/>
      <c r="Q214" s="11"/>
      <c r="R214" s="11"/>
      <c r="S214" s="11"/>
      <c r="T214" s="11"/>
      <c r="U214" s="11"/>
      <c r="V214" s="11"/>
      <c r="W214" s="11"/>
      <c r="X214" s="11"/>
      <c r="Y214" s="11"/>
      <c r="Z214" s="11"/>
    </row>
    <row r="215" spans="1:26" ht="6" customHeight="1">
      <c r="A215" s="50"/>
      <c r="B215" s="94"/>
      <c r="C215" s="50"/>
      <c r="D215" s="11"/>
      <c r="E215" s="11"/>
      <c r="F215" s="50"/>
      <c r="G215" s="16"/>
      <c r="H215" s="16"/>
      <c r="I215" s="89"/>
      <c r="J215" s="16"/>
      <c r="K215" s="16"/>
      <c r="L215" s="16"/>
      <c r="M215" s="16"/>
      <c r="N215" s="16"/>
      <c r="O215" s="16"/>
      <c r="P215" s="16"/>
      <c r="Q215" s="16"/>
      <c r="R215" s="16"/>
      <c r="S215" s="16"/>
      <c r="T215" s="16"/>
      <c r="U215" s="16"/>
      <c r="V215" s="16"/>
      <c r="W215" s="16"/>
      <c r="X215" s="16"/>
      <c r="Y215" s="16"/>
      <c r="Z215" s="16"/>
    </row>
    <row r="216" spans="1:26" ht="13">
      <c r="A216" s="11"/>
      <c r="B216" s="95" t="s">
        <v>178</v>
      </c>
      <c r="C216" s="96"/>
      <c r="D216" s="116"/>
      <c r="E216" s="116"/>
      <c r="F216" s="116"/>
      <c r="G216" s="116"/>
      <c r="H216" s="116"/>
      <c r="I216" s="135"/>
      <c r="J216" s="11"/>
      <c r="K216" s="11"/>
      <c r="L216" s="11"/>
      <c r="M216" s="11"/>
      <c r="N216" s="11"/>
      <c r="O216" s="11"/>
      <c r="P216" s="11"/>
      <c r="Q216" s="11"/>
      <c r="R216" s="11"/>
      <c r="S216" s="11"/>
      <c r="T216" s="11"/>
      <c r="U216" s="11"/>
      <c r="V216" s="11"/>
      <c r="W216" s="11"/>
    </row>
    <row r="217" spans="1:26" ht="26">
      <c r="A217" s="11"/>
      <c r="B217" s="81" t="s">
        <v>162</v>
      </c>
      <c r="C217" s="81" t="s">
        <v>181</v>
      </c>
      <c r="D217" s="122" t="s">
        <v>142</v>
      </c>
      <c r="E217" s="122" t="s">
        <v>72</v>
      </c>
      <c r="F217" s="82" t="s">
        <v>128</v>
      </c>
      <c r="G217" s="122" t="s">
        <v>68</v>
      </c>
      <c r="H217" s="122" t="s">
        <v>132</v>
      </c>
      <c r="I217" s="123" t="s">
        <v>204</v>
      </c>
      <c r="J217" s="11"/>
      <c r="K217" s="11"/>
      <c r="L217" s="11"/>
      <c r="M217" s="11"/>
      <c r="N217" s="11"/>
      <c r="O217" s="11"/>
      <c r="P217" s="11"/>
      <c r="Q217" s="11"/>
      <c r="R217" s="11"/>
      <c r="S217" s="11"/>
    </row>
    <row r="218" spans="1:26" ht="13">
      <c r="A218" s="11"/>
      <c r="B218" s="941" t="s">
        <v>221</v>
      </c>
      <c r="C218" s="103" t="s">
        <v>182</v>
      </c>
      <c r="D218" s="118">
        <v>40</v>
      </c>
      <c r="E218" s="124">
        <v>300</v>
      </c>
      <c r="F218" s="59">
        <v>10</v>
      </c>
      <c r="G218" s="118">
        <v>0</v>
      </c>
      <c r="H218" s="124">
        <v>500</v>
      </c>
      <c r="I218" s="124">
        <v>0</v>
      </c>
      <c r="J218" s="1"/>
      <c r="L218" s="11"/>
      <c r="M218" s="11"/>
      <c r="N218" s="11"/>
      <c r="O218" s="11"/>
      <c r="P218" s="11"/>
      <c r="Q218" s="11"/>
      <c r="R218" s="11"/>
      <c r="S218" s="11"/>
      <c r="T218" s="11"/>
      <c r="U218" s="11"/>
      <c r="V218" s="11"/>
      <c r="W218" s="11"/>
    </row>
    <row r="219" spans="1:26" ht="13">
      <c r="A219" s="11"/>
      <c r="B219" s="942"/>
      <c r="C219" s="103" t="s">
        <v>183</v>
      </c>
      <c r="D219" s="118">
        <v>0</v>
      </c>
      <c r="E219" s="124">
        <v>0</v>
      </c>
      <c r="G219" s="118">
        <v>0</v>
      </c>
      <c r="H219" s="120">
        <v>200</v>
      </c>
      <c r="I219" s="124">
        <v>0</v>
      </c>
      <c r="J219" s="1"/>
      <c r="L219" s="11"/>
      <c r="M219" s="11"/>
      <c r="N219" s="11"/>
      <c r="O219" s="11"/>
      <c r="P219" s="11"/>
      <c r="Q219" s="11"/>
      <c r="R219" s="11"/>
      <c r="S219" s="11"/>
      <c r="T219" s="11"/>
      <c r="U219" s="11"/>
      <c r="V219" s="11"/>
      <c r="W219" s="11"/>
    </row>
    <row r="220" spans="1:26" ht="13">
      <c r="A220" s="11"/>
      <c r="B220" s="942"/>
      <c r="C220" s="136" t="s">
        <v>184</v>
      </c>
      <c r="D220" s="124">
        <v>0</v>
      </c>
      <c r="E220" s="124">
        <v>0</v>
      </c>
      <c r="F220" s="87"/>
      <c r="G220" s="120">
        <v>3</v>
      </c>
      <c r="H220" s="137">
        <v>0</v>
      </c>
      <c r="I220" s="137">
        <v>3</v>
      </c>
      <c r="J220" s="138"/>
      <c r="K220" s="1"/>
      <c r="L220" s="1"/>
      <c r="N220" s="11"/>
      <c r="O220" s="11"/>
      <c r="P220" s="11"/>
      <c r="Q220" s="11"/>
      <c r="R220" s="11"/>
      <c r="S220" s="11"/>
      <c r="T220" s="11"/>
      <c r="U220" s="11"/>
      <c r="V220" s="11"/>
      <c r="W220" s="11"/>
      <c r="X220" s="11"/>
      <c r="Y220" s="11"/>
      <c r="Z220" s="11"/>
    </row>
    <row r="221" spans="1:26" ht="13">
      <c r="A221" s="11"/>
      <c r="B221" s="943"/>
      <c r="C221" s="105" t="s">
        <v>185</v>
      </c>
      <c r="D221" s="126" t="s">
        <v>111</v>
      </c>
      <c r="E221" s="126" t="s">
        <v>111</v>
      </c>
      <c r="F221" s="106"/>
      <c r="G221" s="121">
        <v>45</v>
      </c>
      <c r="H221" s="126" t="s">
        <v>111</v>
      </c>
      <c r="I221" s="127">
        <v>100</v>
      </c>
      <c r="J221" s="138"/>
      <c r="K221" s="1"/>
      <c r="L221" s="1"/>
      <c r="M221" s="11"/>
      <c r="N221" s="11"/>
      <c r="O221" s="11"/>
      <c r="P221" s="11"/>
      <c r="Q221" s="11"/>
      <c r="R221" s="11"/>
      <c r="S221" s="11"/>
      <c r="T221" s="11"/>
      <c r="U221" s="11"/>
      <c r="V221" s="11"/>
      <c r="W221" s="11"/>
      <c r="X221" s="11"/>
      <c r="Y221" s="11"/>
      <c r="Z221" s="11"/>
    </row>
    <row r="222" spans="1:26" ht="6" customHeight="1">
      <c r="A222" s="50"/>
      <c r="B222" s="94"/>
      <c r="C222" s="50"/>
      <c r="D222" s="11"/>
      <c r="E222" s="11"/>
      <c r="F222" s="50"/>
      <c r="G222" s="11"/>
      <c r="H222" s="11"/>
      <c r="I222" s="39"/>
      <c r="J222" s="11"/>
      <c r="K222" s="11"/>
      <c r="L222" s="11"/>
      <c r="M222" s="11"/>
      <c r="N222" s="11"/>
      <c r="O222" s="11"/>
      <c r="P222" s="11"/>
      <c r="Q222" s="11"/>
      <c r="R222" s="11"/>
      <c r="S222" s="11"/>
      <c r="T222" s="11"/>
      <c r="U222" s="11"/>
      <c r="V222" s="11"/>
      <c r="W222" s="11"/>
      <c r="X222" s="11"/>
      <c r="Y222" s="11"/>
      <c r="Z222" s="11"/>
    </row>
    <row r="223" spans="1:26" ht="13">
      <c r="A223" s="11"/>
      <c r="B223" s="11"/>
      <c r="C223" s="11"/>
      <c r="D223" s="11"/>
      <c r="E223" s="11"/>
      <c r="F223" s="11"/>
      <c r="G223" s="11"/>
      <c r="H223" s="11"/>
      <c r="I223" s="39"/>
      <c r="J223" s="11"/>
      <c r="K223" s="11"/>
      <c r="L223" s="11"/>
      <c r="M223" s="11"/>
      <c r="N223" s="11"/>
      <c r="O223" s="11"/>
      <c r="P223" s="11"/>
      <c r="Q223" s="11"/>
      <c r="R223" s="11"/>
      <c r="S223" s="11"/>
      <c r="T223" s="11"/>
      <c r="U223" s="11"/>
      <c r="V223" s="11"/>
      <c r="W223" s="11"/>
      <c r="X223" s="11"/>
      <c r="Y223" s="11"/>
      <c r="Z223" s="11"/>
    </row>
    <row r="224" spans="1:26" ht="13">
      <c r="A224" s="11"/>
      <c r="B224" s="11"/>
      <c r="C224" s="11"/>
      <c r="D224" s="11"/>
      <c r="E224" s="11"/>
      <c r="F224" s="11"/>
      <c r="G224" s="11"/>
      <c r="H224" s="11"/>
      <c r="I224" s="39"/>
      <c r="J224" s="11"/>
      <c r="K224" s="11"/>
      <c r="L224" s="11"/>
      <c r="M224" s="11"/>
      <c r="N224" s="11"/>
      <c r="O224" s="11"/>
      <c r="P224" s="11"/>
      <c r="Q224" s="11"/>
      <c r="R224" s="11"/>
      <c r="S224" s="11"/>
      <c r="T224" s="11"/>
      <c r="U224" s="11"/>
      <c r="V224" s="11"/>
      <c r="W224" s="11"/>
      <c r="X224" s="11"/>
      <c r="Y224" s="11"/>
      <c r="Z224" s="11"/>
    </row>
    <row r="225" spans="1:26" ht="13">
      <c r="A225" s="11"/>
      <c r="B225" s="81" t="s">
        <v>162</v>
      </c>
      <c r="C225" s="81" t="s">
        <v>163</v>
      </c>
      <c r="D225" s="81" t="s">
        <v>164</v>
      </c>
      <c r="E225" s="81" t="s">
        <v>165</v>
      </c>
      <c r="F225" s="81" t="s">
        <v>166</v>
      </c>
      <c r="G225" s="81" t="s">
        <v>167</v>
      </c>
      <c r="H225" s="81" t="s">
        <v>168</v>
      </c>
      <c r="I225" s="92" t="s">
        <v>169</v>
      </c>
      <c r="J225" s="99" t="s">
        <v>200</v>
      </c>
      <c r="K225" s="81" t="s">
        <v>170</v>
      </c>
      <c r="L225" s="81" t="s">
        <v>171</v>
      </c>
      <c r="M225" s="81" t="s">
        <v>172</v>
      </c>
      <c r="N225" s="11"/>
      <c r="O225" s="11"/>
      <c r="P225" s="11"/>
      <c r="Q225" s="11"/>
      <c r="R225" s="11"/>
      <c r="S225" s="11"/>
      <c r="T225" s="11"/>
      <c r="U225" s="11"/>
      <c r="V225" s="11"/>
      <c r="W225" s="11"/>
      <c r="X225" s="11"/>
      <c r="Y225" s="11"/>
      <c r="Z225" s="11"/>
    </row>
    <row r="226" spans="1:26" ht="26">
      <c r="A226" s="11"/>
      <c r="B226" s="53" t="s">
        <v>227</v>
      </c>
      <c r="C226" s="53">
        <v>30</v>
      </c>
      <c r="D226" s="53">
        <v>10</v>
      </c>
      <c r="E226" s="53">
        <v>100</v>
      </c>
      <c r="F226" s="32" t="s">
        <v>130</v>
      </c>
      <c r="G226" s="53" t="s">
        <v>201</v>
      </c>
      <c r="H226" s="53" t="s">
        <v>245</v>
      </c>
      <c r="I226" s="32" t="s">
        <v>176</v>
      </c>
      <c r="J226" s="113" t="s">
        <v>77</v>
      </c>
      <c r="K226" s="32" t="s">
        <v>247</v>
      </c>
      <c r="L226" s="32" t="s">
        <v>175</v>
      </c>
      <c r="M226" s="32" t="s">
        <v>230</v>
      </c>
      <c r="N226" s="11"/>
      <c r="O226" s="11"/>
      <c r="P226" s="11"/>
      <c r="Q226" s="11"/>
      <c r="R226" s="11"/>
      <c r="S226" s="11"/>
      <c r="T226" s="11"/>
      <c r="U226" s="11"/>
      <c r="V226" s="11"/>
      <c r="W226" s="11"/>
      <c r="X226" s="11"/>
      <c r="Y226" s="11"/>
      <c r="Z226" s="11"/>
    </row>
    <row r="227" spans="1:26" ht="6" customHeight="1">
      <c r="A227" s="50"/>
      <c r="B227" s="94"/>
      <c r="C227" s="50"/>
      <c r="D227" s="11"/>
      <c r="E227" s="11"/>
      <c r="F227" s="50"/>
      <c r="G227" s="16"/>
      <c r="H227" s="16"/>
      <c r="I227" s="89"/>
      <c r="J227" s="16"/>
      <c r="K227" s="16"/>
      <c r="L227" s="16"/>
      <c r="M227" s="16"/>
      <c r="N227" s="16"/>
      <c r="O227" s="16"/>
      <c r="P227" s="16"/>
      <c r="Q227" s="16"/>
      <c r="R227" s="16"/>
      <c r="S227" s="16"/>
      <c r="T227" s="16"/>
      <c r="U227" s="16"/>
      <c r="V227" s="16"/>
      <c r="W227" s="16"/>
      <c r="X227" s="16"/>
      <c r="Y227" s="16"/>
      <c r="Z227" s="16"/>
    </row>
    <row r="228" spans="1:26" ht="13">
      <c r="A228" s="11"/>
      <c r="B228" s="95" t="s">
        <v>178</v>
      </c>
      <c r="C228" s="96"/>
      <c r="D228" s="116"/>
      <c r="E228" s="116"/>
      <c r="F228" s="116"/>
      <c r="G228" s="116"/>
      <c r="H228" s="116"/>
      <c r="I228" s="11"/>
      <c r="J228" s="11"/>
      <c r="K228" s="11"/>
      <c r="L228" s="11"/>
      <c r="M228" s="11"/>
      <c r="N228" s="11"/>
      <c r="O228" s="11"/>
      <c r="P228" s="11"/>
      <c r="Q228" s="11"/>
      <c r="R228" s="11"/>
      <c r="S228" s="11"/>
      <c r="T228" s="11"/>
      <c r="U228" s="11"/>
    </row>
    <row r="229" spans="1:26" ht="26">
      <c r="A229" s="11"/>
      <c r="B229" s="81" t="s">
        <v>162</v>
      </c>
      <c r="C229" s="81" t="s">
        <v>181</v>
      </c>
      <c r="D229" s="122" t="s">
        <v>142</v>
      </c>
      <c r="E229" s="122" t="s">
        <v>130</v>
      </c>
      <c r="F229" s="122" t="s">
        <v>68</v>
      </c>
      <c r="G229" s="122" t="s">
        <v>132</v>
      </c>
      <c r="H229" s="123" t="s">
        <v>204</v>
      </c>
      <c r="I229" s="11"/>
      <c r="J229" s="11"/>
      <c r="K229" s="11"/>
      <c r="L229" s="11"/>
      <c r="M229" s="11"/>
      <c r="N229" s="11"/>
      <c r="O229" s="11"/>
    </row>
    <row r="230" spans="1:26" ht="13">
      <c r="A230" s="11"/>
      <c r="B230" s="941" t="s">
        <v>227</v>
      </c>
      <c r="C230" s="103" t="s">
        <v>182</v>
      </c>
      <c r="D230" s="118">
        <v>40</v>
      </c>
      <c r="E230" s="124">
        <v>1</v>
      </c>
      <c r="F230" s="118">
        <v>0</v>
      </c>
      <c r="G230" s="124">
        <v>500</v>
      </c>
      <c r="H230" s="139">
        <v>0</v>
      </c>
      <c r="I230" s="11"/>
      <c r="J230" s="11"/>
      <c r="K230" s="11"/>
      <c r="L230" s="11"/>
      <c r="M230" s="11"/>
      <c r="N230" s="11"/>
      <c r="O230" s="11"/>
      <c r="P230" s="11"/>
      <c r="Q230" s="11"/>
      <c r="R230" s="11"/>
      <c r="S230" s="11"/>
    </row>
    <row r="231" spans="1:26" ht="13">
      <c r="A231" s="11"/>
      <c r="B231" s="942"/>
      <c r="C231" s="103" t="s">
        <v>183</v>
      </c>
      <c r="D231" s="118">
        <v>0</v>
      </c>
      <c r="E231" s="124">
        <v>0</v>
      </c>
      <c r="F231" s="118">
        <v>0</v>
      </c>
      <c r="G231" s="120">
        <v>300</v>
      </c>
      <c r="H231" s="139">
        <v>0</v>
      </c>
      <c r="I231" s="11"/>
      <c r="J231" s="11"/>
      <c r="K231" s="11"/>
      <c r="L231" s="11"/>
      <c r="M231" s="11"/>
      <c r="N231" s="11"/>
      <c r="O231" s="11"/>
      <c r="P231" s="11"/>
      <c r="Q231" s="11"/>
      <c r="R231" s="11"/>
      <c r="S231" s="11"/>
    </row>
    <row r="232" spans="1:26" ht="13">
      <c r="A232" s="11"/>
      <c r="B232" s="942"/>
      <c r="C232" s="103" t="s">
        <v>184</v>
      </c>
      <c r="D232" s="124">
        <v>0</v>
      </c>
      <c r="E232" s="137">
        <v>0</v>
      </c>
      <c r="F232" s="120">
        <v>5</v>
      </c>
      <c r="G232" s="137">
        <v>0</v>
      </c>
      <c r="H232" s="140">
        <v>3</v>
      </c>
      <c r="I232" s="1"/>
      <c r="J232" s="1"/>
      <c r="K232" s="1"/>
      <c r="L232" s="11"/>
      <c r="M232" s="11"/>
      <c r="N232" s="11"/>
      <c r="O232" s="11"/>
      <c r="P232" s="11"/>
      <c r="Q232" s="11"/>
      <c r="R232" s="11"/>
      <c r="S232" s="11"/>
      <c r="T232" s="11"/>
      <c r="U232" s="11"/>
      <c r="V232" s="11"/>
      <c r="W232" s="11"/>
    </row>
    <row r="233" spans="1:26" ht="13">
      <c r="A233" s="11"/>
      <c r="B233" s="943"/>
      <c r="C233" s="105" t="s">
        <v>185</v>
      </c>
      <c r="D233" s="126" t="s">
        <v>111</v>
      </c>
      <c r="E233" s="126" t="s">
        <v>111</v>
      </c>
      <c r="F233" s="121">
        <v>60</v>
      </c>
      <c r="G233" s="126" t="s">
        <v>111</v>
      </c>
      <c r="H233" s="141">
        <v>100</v>
      </c>
      <c r="I233" s="1"/>
      <c r="J233" s="1"/>
      <c r="K233" s="1"/>
      <c r="L233" s="11"/>
      <c r="M233" s="11"/>
      <c r="N233" s="11"/>
      <c r="O233" s="11"/>
      <c r="P233" s="11"/>
      <c r="Q233" s="11"/>
      <c r="R233" s="11"/>
      <c r="S233" s="11"/>
      <c r="T233" s="11"/>
      <c r="U233" s="11"/>
      <c r="V233" s="11"/>
      <c r="W233" s="11"/>
    </row>
    <row r="234" spans="1:26" ht="6" customHeight="1">
      <c r="A234" s="50"/>
      <c r="B234" s="94"/>
      <c r="C234" s="50"/>
      <c r="D234" s="11"/>
      <c r="E234" s="11"/>
      <c r="F234" s="50"/>
      <c r="G234" s="11"/>
      <c r="H234" s="11"/>
      <c r="I234" s="39"/>
      <c r="J234" s="11"/>
      <c r="K234" s="11"/>
      <c r="L234" s="11"/>
      <c r="M234" s="11"/>
      <c r="N234" s="11"/>
      <c r="O234" s="11"/>
      <c r="P234" s="11"/>
      <c r="Q234" s="11"/>
      <c r="R234" s="11"/>
      <c r="S234" s="11"/>
      <c r="T234" s="11"/>
      <c r="U234" s="11"/>
      <c r="V234" s="11"/>
      <c r="W234" s="11"/>
      <c r="X234" s="11"/>
      <c r="Y234" s="11"/>
      <c r="Z234" s="11"/>
    </row>
    <row r="235" spans="1:26" ht="13">
      <c r="A235" s="11"/>
      <c r="B235" s="11"/>
      <c r="C235" s="11"/>
      <c r="D235" s="11"/>
      <c r="E235" s="11"/>
      <c r="F235" s="11"/>
      <c r="G235" s="11"/>
      <c r="H235" s="11"/>
      <c r="I235" s="39"/>
      <c r="J235" s="11"/>
      <c r="K235" s="11"/>
      <c r="L235" s="11"/>
      <c r="M235" s="11"/>
      <c r="N235" s="11"/>
      <c r="O235" s="11"/>
      <c r="P235" s="11"/>
      <c r="Q235" s="11"/>
      <c r="R235" s="11"/>
      <c r="S235" s="11"/>
      <c r="T235" s="11"/>
      <c r="U235" s="11"/>
      <c r="V235" s="11"/>
      <c r="W235" s="11"/>
      <c r="X235" s="11"/>
      <c r="Y235" s="11"/>
      <c r="Z235" s="11"/>
    </row>
    <row r="236" spans="1:26" ht="6" customHeight="1">
      <c r="A236" s="50"/>
      <c r="B236" s="94"/>
      <c r="C236" s="50"/>
      <c r="D236" s="11"/>
      <c r="E236" s="11"/>
      <c r="F236" s="50"/>
      <c r="G236" s="11"/>
      <c r="H236" s="11"/>
      <c r="I236" s="39"/>
      <c r="J236" s="11"/>
      <c r="K236" s="11"/>
      <c r="L236" s="11"/>
      <c r="M236" s="11"/>
      <c r="N236" s="11"/>
      <c r="O236" s="11"/>
      <c r="P236" s="11"/>
      <c r="Q236" s="11"/>
      <c r="R236" s="11"/>
      <c r="S236" s="11"/>
      <c r="T236" s="11"/>
      <c r="U236" s="11"/>
      <c r="V236" s="11"/>
      <c r="W236" s="11"/>
      <c r="X236" s="11"/>
      <c r="Y236" s="11"/>
      <c r="Z236" s="11"/>
    </row>
    <row r="237" spans="1:26" ht="13">
      <c r="A237" s="11"/>
      <c r="B237" s="50"/>
      <c r="C237" s="11"/>
      <c r="D237" s="11"/>
      <c r="E237" s="11"/>
      <c r="F237" s="11"/>
      <c r="G237" s="11"/>
      <c r="H237" s="11"/>
      <c r="I237" s="39"/>
      <c r="J237" s="11"/>
      <c r="K237" s="11"/>
      <c r="L237" s="11"/>
      <c r="M237" s="11"/>
      <c r="N237" s="11"/>
      <c r="O237" s="11"/>
      <c r="P237" s="11"/>
      <c r="Q237" s="11"/>
      <c r="R237" s="11"/>
      <c r="S237" s="11"/>
      <c r="T237" s="11"/>
      <c r="U237" s="11"/>
      <c r="V237" s="11"/>
      <c r="W237" s="11"/>
      <c r="X237" s="11"/>
      <c r="Y237" s="11"/>
      <c r="Z237" s="11"/>
    </row>
    <row r="238" spans="1:26" ht="13">
      <c r="A238" s="11"/>
      <c r="B238" s="11"/>
      <c r="C238" s="11"/>
      <c r="D238" s="11"/>
      <c r="E238" s="11"/>
      <c r="F238" s="11"/>
      <c r="G238" s="11"/>
      <c r="H238" s="11"/>
      <c r="I238" s="39"/>
      <c r="J238" s="11"/>
      <c r="K238" s="11"/>
      <c r="L238" s="11"/>
      <c r="M238" s="11"/>
      <c r="N238" s="11"/>
      <c r="O238" s="11"/>
      <c r="P238" s="11"/>
      <c r="Q238" s="11"/>
      <c r="R238" s="11"/>
      <c r="S238" s="11"/>
      <c r="T238" s="11"/>
      <c r="U238" s="11"/>
      <c r="V238" s="11"/>
      <c r="W238" s="11"/>
      <c r="X238" s="11"/>
      <c r="Y238" s="11"/>
      <c r="Z238" s="11"/>
    </row>
    <row r="239" spans="1:26" ht="13">
      <c r="A239" s="11"/>
      <c r="B239" s="11"/>
      <c r="C239" s="11"/>
      <c r="D239" s="11"/>
      <c r="E239" s="11"/>
      <c r="F239" s="11"/>
      <c r="G239" s="11"/>
      <c r="H239" s="11"/>
      <c r="I239" s="39"/>
      <c r="J239" s="11"/>
      <c r="K239" s="11"/>
      <c r="L239" s="11"/>
      <c r="M239" s="11"/>
      <c r="N239" s="11"/>
      <c r="O239" s="11"/>
      <c r="P239" s="11"/>
      <c r="Q239" s="11"/>
      <c r="R239" s="11"/>
      <c r="S239" s="11"/>
      <c r="T239" s="11"/>
      <c r="U239" s="11"/>
      <c r="V239" s="11"/>
      <c r="W239" s="11"/>
      <c r="X239" s="11"/>
      <c r="Y239" s="11"/>
      <c r="Z239" s="11"/>
    </row>
    <row r="240" spans="1:26" ht="13">
      <c r="A240" s="11"/>
      <c r="B240" s="81" t="s">
        <v>186</v>
      </c>
      <c r="C240" s="11"/>
      <c r="D240" s="11"/>
      <c r="E240" s="11"/>
      <c r="F240" s="11"/>
      <c r="G240" s="11"/>
      <c r="H240" s="11"/>
      <c r="I240" s="39"/>
      <c r="J240" s="11"/>
      <c r="K240" s="11"/>
      <c r="L240" s="11"/>
      <c r="M240" s="11"/>
      <c r="N240" s="11"/>
      <c r="O240" s="11"/>
      <c r="P240" s="11"/>
      <c r="Q240" s="11"/>
      <c r="R240" s="11"/>
      <c r="S240" s="11"/>
      <c r="T240" s="11"/>
      <c r="U240" s="11"/>
      <c r="V240" s="11"/>
      <c r="W240" s="11"/>
      <c r="X240" s="11"/>
      <c r="Y240" s="11"/>
      <c r="Z240" s="11"/>
    </row>
    <row r="241" spans="1:26" ht="26">
      <c r="A241" s="11"/>
      <c r="B241" s="108" t="s">
        <v>189</v>
      </c>
      <c r="C241" s="53" t="s">
        <v>45</v>
      </c>
      <c r="D241" s="53" t="s">
        <v>111</v>
      </c>
      <c r="E241" s="11"/>
      <c r="F241" s="11"/>
      <c r="G241" s="11"/>
      <c r="H241" s="11"/>
      <c r="I241" s="39"/>
      <c r="J241" s="11"/>
      <c r="K241" s="11"/>
      <c r="L241" s="11"/>
      <c r="M241" s="11"/>
      <c r="N241" s="11"/>
      <c r="O241" s="11"/>
      <c r="P241" s="11"/>
      <c r="Q241" s="11"/>
      <c r="R241" s="11"/>
      <c r="S241" s="11"/>
      <c r="T241" s="11"/>
      <c r="U241" s="11"/>
      <c r="V241" s="11"/>
      <c r="W241" s="11"/>
      <c r="X241" s="11"/>
      <c r="Y241" s="11"/>
      <c r="Z241" s="11"/>
    </row>
    <row r="242" spans="1:26" ht="26">
      <c r="A242" s="11"/>
      <c r="B242" s="108" t="s">
        <v>190</v>
      </c>
      <c r="C242" s="32" t="s">
        <v>248</v>
      </c>
      <c r="D242" s="32" t="s">
        <v>111</v>
      </c>
      <c r="E242" s="11"/>
      <c r="F242" s="11"/>
      <c r="G242" s="11"/>
      <c r="H242" s="11"/>
      <c r="I242" s="39"/>
      <c r="J242" s="11"/>
      <c r="K242" s="11"/>
      <c r="L242" s="11"/>
      <c r="M242" s="11"/>
      <c r="N242" s="11"/>
      <c r="O242" s="11"/>
      <c r="P242" s="11"/>
      <c r="Q242" s="11"/>
      <c r="R242" s="11"/>
      <c r="S242" s="11"/>
      <c r="T242" s="11"/>
      <c r="U242" s="11"/>
      <c r="V242" s="11"/>
      <c r="W242" s="11"/>
      <c r="X242" s="11"/>
      <c r="Y242" s="11"/>
      <c r="Z242" s="11"/>
    </row>
    <row r="243" spans="1:26" ht="26">
      <c r="A243" s="11"/>
      <c r="B243" s="108" t="s">
        <v>192</v>
      </c>
      <c r="C243" s="53" t="s">
        <v>193</v>
      </c>
      <c r="D243" s="53" t="s">
        <v>232</v>
      </c>
      <c r="E243" s="53" t="s">
        <v>233</v>
      </c>
      <c r="F243" s="53" t="s">
        <v>234</v>
      </c>
      <c r="G243" s="53" t="s">
        <v>235</v>
      </c>
      <c r="H243" s="53" t="s">
        <v>236</v>
      </c>
      <c r="I243" s="11"/>
      <c r="J243" s="11"/>
      <c r="K243" s="11"/>
      <c r="L243" s="11"/>
      <c r="M243" s="11"/>
      <c r="N243" s="11"/>
      <c r="O243" s="11"/>
      <c r="P243" s="11"/>
      <c r="Q243" s="11"/>
      <c r="R243" s="11"/>
      <c r="S243" s="11"/>
      <c r="T243" s="11"/>
      <c r="U243" s="11"/>
      <c r="V243" s="11"/>
      <c r="W243" s="11"/>
      <c r="X243" s="11"/>
    </row>
    <row r="244" spans="1:26" ht="13">
      <c r="A244" s="11"/>
      <c r="B244" s="112" t="s">
        <v>194</v>
      </c>
      <c r="C244" s="32" t="s">
        <v>175</v>
      </c>
      <c r="D244" s="32" t="s">
        <v>175</v>
      </c>
      <c r="E244" s="32" t="s">
        <v>175</v>
      </c>
      <c r="F244" s="32" t="s">
        <v>175</v>
      </c>
      <c r="G244" s="32" t="s">
        <v>175</v>
      </c>
      <c r="H244" s="32" t="s">
        <v>175</v>
      </c>
      <c r="I244" s="11"/>
      <c r="J244" s="11"/>
      <c r="K244" s="11"/>
      <c r="L244" s="11"/>
      <c r="M244" s="11"/>
      <c r="N244" s="11"/>
      <c r="O244" s="11"/>
      <c r="P244" s="11"/>
      <c r="Q244" s="11"/>
      <c r="R244" s="11"/>
      <c r="S244" s="11"/>
      <c r="T244" s="11"/>
      <c r="U244" s="11"/>
      <c r="V244" s="11"/>
      <c r="W244" s="11"/>
      <c r="X244" s="11"/>
    </row>
    <row r="245" spans="1:26" ht="13">
      <c r="A245" s="11"/>
      <c r="B245" s="11"/>
      <c r="C245" s="11"/>
      <c r="D245" s="11"/>
      <c r="E245" s="11"/>
      <c r="F245" s="11"/>
      <c r="G245" s="11"/>
      <c r="H245" s="11"/>
      <c r="I245" s="39"/>
      <c r="J245" s="11"/>
      <c r="K245" s="11"/>
      <c r="L245" s="11"/>
      <c r="M245" s="11"/>
      <c r="N245" s="11"/>
      <c r="O245" s="11"/>
      <c r="P245" s="11"/>
      <c r="Q245" s="11"/>
      <c r="R245" s="11"/>
      <c r="S245" s="11"/>
      <c r="T245" s="11"/>
      <c r="U245" s="11"/>
      <c r="V245" s="11"/>
      <c r="W245" s="11"/>
      <c r="X245" s="11"/>
      <c r="Y245" s="11"/>
      <c r="Z245" s="11"/>
    </row>
    <row r="246" spans="1:26" ht="13">
      <c r="A246" s="11"/>
      <c r="B246" s="11"/>
      <c r="C246" s="11"/>
      <c r="D246" s="11"/>
      <c r="E246" s="11"/>
      <c r="F246" s="11"/>
      <c r="G246" s="11"/>
      <c r="H246" s="11"/>
      <c r="I246" s="39"/>
      <c r="J246" s="11"/>
      <c r="K246" s="11"/>
      <c r="L246" s="11"/>
      <c r="M246" s="11"/>
      <c r="N246" s="11"/>
      <c r="O246" s="11"/>
      <c r="P246" s="11"/>
      <c r="Q246" s="11"/>
      <c r="R246" s="11"/>
      <c r="S246" s="11"/>
      <c r="T246" s="11"/>
      <c r="U246" s="11"/>
      <c r="V246" s="11"/>
      <c r="W246" s="11"/>
      <c r="X246" s="11"/>
      <c r="Y246" s="11"/>
      <c r="Z246" s="11"/>
    </row>
    <row r="247" spans="1:26" ht="13">
      <c r="A247" s="11"/>
      <c r="B247" s="67" t="s">
        <v>249</v>
      </c>
      <c r="C247" s="68"/>
      <c r="D247" s="68"/>
      <c r="E247" s="68"/>
      <c r="F247" s="69"/>
      <c r="G247" s="69"/>
      <c r="H247" s="69"/>
      <c r="I247" s="70"/>
      <c r="J247" s="69"/>
      <c r="K247" s="69"/>
      <c r="L247" s="69"/>
      <c r="M247" s="69"/>
      <c r="N247" s="69"/>
      <c r="O247" s="69"/>
      <c r="P247" s="69"/>
      <c r="Q247" s="69"/>
      <c r="R247" s="69"/>
      <c r="S247" s="69"/>
      <c r="T247" s="69"/>
      <c r="U247" s="69"/>
      <c r="V247" s="69"/>
      <c r="W247" s="69"/>
      <c r="X247" s="69"/>
      <c r="Y247" s="69"/>
      <c r="Z247" s="69"/>
    </row>
    <row r="248" spans="1:26" ht="13">
      <c r="A248" s="11"/>
      <c r="B248" s="11"/>
      <c r="C248" s="11"/>
      <c r="D248" s="11"/>
      <c r="E248" s="11"/>
      <c r="F248" s="11"/>
      <c r="G248" s="11"/>
      <c r="H248" s="11"/>
      <c r="I248" s="39"/>
      <c r="J248" s="11"/>
      <c r="K248" s="11"/>
      <c r="L248" s="11"/>
      <c r="M248" s="11"/>
      <c r="N248" s="11"/>
      <c r="O248" s="11"/>
      <c r="P248" s="11"/>
      <c r="Q248" s="11"/>
      <c r="R248" s="11"/>
      <c r="S248" s="11"/>
      <c r="T248" s="11"/>
      <c r="U248" s="11"/>
      <c r="V248" s="11"/>
      <c r="W248" s="11"/>
      <c r="X248" s="11"/>
      <c r="Y248" s="11"/>
      <c r="Z248" s="11"/>
    </row>
    <row r="249" spans="1:26" ht="13">
      <c r="A249" s="11"/>
      <c r="B249" s="71" t="s">
        <v>135</v>
      </c>
      <c r="C249" s="72" t="s">
        <v>136</v>
      </c>
      <c r="D249" s="73"/>
      <c r="E249" s="74"/>
      <c r="F249" s="11"/>
      <c r="G249" s="11"/>
      <c r="H249" s="11"/>
      <c r="I249" s="89"/>
      <c r="J249" s="50"/>
      <c r="K249" s="50"/>
      <c r="L249" s="50"/>
      <c r="M249" s="11"/>
      <c r="N249" s="11"/>
      <c r="O249" s="11"/>
      <c r="P249" s="11"/>
      <c r="Q249" s="11"/>
      <c r="R249" s="11"/>
      <c r="S249" s="11"/>
      <c r="T249" s="11"/>
      <c r="U249" s="11"/>
      <c r="V249" s="11"/>
      <c r="W249" s="11"/>
      <c r="X249" s="11"/>
      <c r="Y249" s="11"/>
      <c r="Z249" s="11"/>
    </row>
    <row r="250" spans="1:26" ht="13">
      <c r="A250" s="11"/>
      <c r="B250" s="75" t="s">
        <v>101</v>
      </c>
      <c r="C250" s="76" t="str">
        <f>C8</f>
        <v>死罪人と首切り役人</v>
      </c>
      <c r="D250" s="77"/>
      <c r="E250" s="78"/>
      <c r="F250" s="11"/>
      <c r="G250" s="11"/>
      <c r="H250" s="11"/>
      <c r="I250" s="146"/>
      <c r="J250" s="50"/>
      <c r="K250" s="50"/>
      <c r="L250" s="50"/>
      <c r="M250" s="50"/>
      <c r="N250" s="11"/>
      <c r="O250" s="11"/>
      <c r="P250" s="11"/>
      <c r="Q250" s="11"/>
      <c r="R250" s="11"/>
      <c r="S250" s="11"/>
      <c r="T250" s="11"/>
      <c r="U250" s="11"/>
      <c r="V250" s="11"/>
      <c r="W250" s="11"/>
      <c r="X250" s="11"/>
      <c r="Y250" s="11"/>
      <c r="Z250" s="11"/>
    </row>
    <row r="251" spans="1:26" ht="13">
      <c r="A251" s="11"/>
      <c r="B251" s="75" t="s">
        <v>138</v>
      </c>
      <c r="C251" s="145">
        <f>E8</f>
        <v>46038.625</v>
      </c>
      <c r="D251" s="80" t="s">
        <v>139</v>
      </c>
      <c r="E251" s="145">
        <f>F8</f>
        <v>46069.457638888889</v>
      </c>
      <c r="F251" s="11"/>
      <c r="G251" s="11"/>
      <c r="H251" s="11"/>
      <c r="I251" s="39"/>
      <c r="J251" s="11"/>
      <c r="K251" s="11"/>
      <c r="L251" s="11"/>
      <c r="M251" s="11"/>
      <c r="N251" s="11"/>
      <c r="O251" s="11"/>
      <c r="P251" s="11"/>
      <c r="Q251" s="11"/>
      <c r="R251" s="11"/>
      <c r="S251" s="11"/>
      <c r="T251" s="11"/>
      <c r="U251" s="11"/>
      <c r="V251" s="11"/>
      <c r="W251" s="11"/>
      <c r="X251" s="11"/>
      <c r="Y251" s="11"/>
      <c r="Z251" s="11"/>
    </row>
    <row r="252" spans="1:26" ht="13">
      <c r="A252" s="11"/>
      <c r="B252" s="75" t="s">
        <v>158</v>
      </c>
      <c r="C252" s="91" t="s">
        <v>250</v>
      </c>
      <c r="D252" s="114"/>
      <c r="E252" s="115"/>
      <c r="F252" s="11"/>
      <c r="G252" s="11"/>
      <c r="H252" s="11"/>
      <c r="I252" s="39"/>
      <c r="J252" s="11"/>
      <c r="K252" s="11"/>
      <c r="L252" s="11"/>
      <c r="M252" s="11"/>
      <c r="N252" s="11"/>
      <c r="O252" s="11"/>
      <c r="P252" s="11"/>
      <c r="Q252" s="11"/>
      <c r="R252" s="11"/>
      <c r="S252" s="11"/>
      <c r="T252" s="11"/>
      <c r="U252" s="11"/>
      <c r="V252" s="11"/>
      <c r="W252" s="11"/>
      <c r="X252" s="11"/>
      <c r="Y252" s="11"/>
      <c r="Z252" s="11"/>
    </row>
    <row r="253" spans="1:26" ht="13">
      <c r="A253" s="11"/>
      <c r="B253" s="75" t="s">
        <v>160</v>
      </c>
      <c r="C253" s="951" t="s">
        <v>251</v>
      </c>
      <c r="D253" s="932"/>
      <c r="E253" s="932"/>
      <c r="F253" s="11"/>
      <c r="G253" s="11"/>
      <c r="H253" s="11"/>
      <c r="I253" s="39"/>
      <c r="J253" s="11"/>
      <c r="K253" s="11"/>
      <c r="L253" s="11"/>
      <c r="M253" s="11"/>
      <c r="N253" s="11"/>
      <c r="O253" s="11"/>
      <c r="P253" s="11"/>
      <c r="Q253" s="11"/>
      <c r="R253" s="11"/>
      <c r="S253" s="11"/>
      <c r="T253" s="11"/>
      <c r="U253" s="11"/>
      <c r="V253" s="11"/>
      <c r="W253" s="11"/>
      <c r="X253" s="11"/>
      <c r="Y253" s="11"/>
      <c r="Z253" s="11"/>
    </row>
    <row r="254" spans="1:26" ht="13">
      <c r="A254" s="11"/>
      <c r="B254" s="11"/>
      <c r="C254" s="11"/>
      <c r="D254" s="11"/>
      <c r="E254" s="11"/>
      <c r="F254" s="11"/>
      <c r="G254" s="11"/>
      <c r="H254" s="11"/>
      <c r="I254" s="39"/>
      <c r="J254" s="11"/>
      <c r="K254" s="11"/>
      <c r="L254" s="11"/>
      <c r="M254" s="11"/>
      <c r="N254" s="11"/>
      <c r="O254" s="11"/>
      <c r="P254" s="11"/>
      <c r="Q254" s="11"/>
      <c r="R254" s="11"/>
      <c r="S254" s="11"/>
      <c r="T254" s="11"/>
      <c r="U254" s="11"/>
      <c r="V254" s="11"/>
      <c r="W254" s="11"/>
      <c r="X254" s="11"/>
      <c r="Y254" s="11"/>
      <c r="Z254" s="11"/>
    </row>
    <row r="255" spans="1:26" ht="13">
      <c r="A255" s="11"/>
      <c r="B255" s="81" t="s">
        <v>162</v>
      </c>
      <c r="C255" s="81" t="s">
        <v>163</v>
      </c>
      <c r="D255" s="81" t="s">
        <v>164</v>
      </c>
      <c r="E255" s="81" t="s">
        <v>165</v>
      </c>
      <c r="F255" s="81" t="s">
        <v>166</v>
      </c>
      <c r="G255" s="81" t="s">
        <v>167</v>
      </c>
      <c r="H255" s="81" t="s">
        <v>168</v>
      </c>
      <c r="I255" s="92" t="s">
        <v>169</v>
      </c>
      <c r="J255" s="92" t="s">
        <v>252</v>
      </c>
      <c r="K255" s="92" t="s">
        <v>253</v>
      </c>
      <c r="L255" s="81" t="s">
        <v>171</v>
      </c>
      <c r="M255" s="81" t="s">
        <v>172</v>
      </c>
      <c r="N255" s="11"/>
      <c r="O255" s="11"/>
      <c r="P255" s="11"/>
      <c r="Q255" s="11"/>
      <c r="R255" s="11"/>
      <c r="S255" s="11"/>
      <c r="T255" s="11"/>
      <c r="U255" s="11"/>
      <c r="V255" s="11"/>
      <c r="W255" s="11"/>
      <c r="X255" s="11"/>
      <c r="Y255" s="11"/>
      <c r="Z255" s="11"/>
    </row>
    <row r="256" spans="1:26" ht="26">
      <c r="A256" s="11"/>
      <c r="B256" s="53" t="s">
        <v>173</v>
      </c>
      <c r="C256" s="53">
        <v>30</v>
      </c>
      <c r="D256" s="53">
        <v>10</v>
      </c>
      <c r="E256" s="53">
        <f>D256*10</f>
        <v>100</v>
      </c>
      <c r="F256" s="32" t="s">
        <v>143</v>
      </c>
      <c r="G256" s="53" t="s">
        <v>201</v>
      </c>
      <c r="H256" s="53" t="s">
        <v>52</v>
      </c>
      <c r="I256" s="32" t="s">
        <v>222</v>
      </c>
      <c r="J256" s="53" t="s">
        <v>223</v>
      </c>
      <c r="K256" s="53" t="s">
        <v>254</v>
      </c>
      <c r="L256" s="53" t="s">
        <v>175</v>
      </c>
      <c r="M256" s="32" t="s">
        <v>255</v>
      </c>
      <c r="N256" s="11"/>
      <c r="O256" s="11"/>
      <c r="P256" s="11"/>
      <c r="Q256" s="11"/>
      <c r="R256" s="11"/>
      <c r="S256" s="11"/>
      <c r="T256" s="11"/>
      <c r="U256" s="11"/>
      <c r="V256" s="11"/>
      <c r="W256" s="11"/>
      <c r="X256" s="11"/>
      <c r="Y256" s="11"/>
      <c r="Z256" s="11"/>
    </row>
    <row r="257" spans="1:26" ht="6" customHeight="1">
      <c r="A257" s="50"/>
      <c r="B257" s="94"/>
      <c r="C257" s="50"/>
      <c r="D257" s="11"/>
      <c r="E257" s="11"/>
      <c r="F257" s="50"/>
      <c r="G257" s="16"/>
      <c r="H257" s="16"/>
      <c r="I257" s="89"/>
      <c r="J257" s="16"/>
      <c r="K257" s="16"/>
      <c r="L257" s="16"/>
      <c r="M257" s="16"/>
      <c r="N257" s="16"/>
      <c r="O257" s="16"/>
      <c r="P257" s="16"/>
      <c r="Q257" s="16"/>
      <c r="R257" s="16"/>
      <c r="S257" s="16"/>
      <c r="T257" s="16"/>
      <c r="U257" s="16"/>
      <c r="V257" s="16"/>
      <c r="W257" s="16"/>
      <c r="X257" s="16"/>
      <c r="Y257" s="16"/>
      <c r="Z257" s="16"/>
    </row>
    <row r="258" spans="1:26" ht="13">
      <c r="A258" s="11"/>
      <c r="B258" s="95" t="s">
        <v>178</v>
      </c>
      <c r="C258" s="96"/>
      <c r="D258" s="96"/>
      <c r="E258" s="96"/>
      <c r="F258" s="11"/>
      <c r="G258" s="11"/>
      <c r="H258" s="98" t="s">
        <v>256</v>
      </c>
      <c r="I258" s="147"/>
      <c r="J258" s="11"/>
      <c r="K258" s="11"/>
      <c r="L258" s="11"/>
      <c r="M258" s="11"/>
      <c r="N258" s="11"/>
      <c r="O258" s="11"/>
      <c r="P258" s="11"/>
      <c r="Q258" s="11"/>
      <c r="R258" s="11"/>
      <c r="S258" s="11"/>
      <c r="T258" s="11"/>
      <c r="U258" s="11"/>
      <c r="V258" s="11"/>
      <c r="W258" s="11"/>
    </row>
    <row r="259" spans="1:26" ht="26">
      <c r="A259" s="11"/>
      <c r="B259" s="81" t="s">
        <v>162</v>
      </c>
      <c r="C259" s="81" t="s">
        <v>181</v>
      </c>
      <c r="D259" s="82" t="s">
        <v>143</v>
      </c>
      <c r="E259" s="82" t="s">
        <v>132</v>
      </c>
      <c r="F259" s="11"/>
      <c r="G259" s="11"/>
      <c r="H259" s="148" t="s">
        <v>257</v>
      </c>
      <c r="I259" s="122" t="s">
        <v>142</v>
      </c>
      <c r="J259" s="11"/>
      <c r="K259" s="11"/>
      <c r="L259" s="11"/>
      <c r="M259" s="11"/>
      <c r="N259" s="11"/>
      <c r="O259" s="11"/>
      <c r="P259" s="11"/>
      <c r="Q259" s="11"/>
      <c r="R259" s="11"/>
      <c r="S259" s="11"/>
      <c r="T259" s="11"/>
      <c r="U259" s="11"/>
      <c r="V259" s="11"/>
      <c r="W259" s="11"/>
    </row>
    <row r="260" spans="1:26" ht="13">
      <c r="A260" s="11"/>
      <c r="B260" s="941" t="s">
        <v>173</v>
      </c>
      <c r="C260" s="103" t="s">
        <v>182</v>
      </c>
      <c r="D260" s="87">
        <v>1</v>
      </c>
      <c r="E260" s="87">
        <v>0</v>
      </c>
      <c r="F260" s="11"/>
      <c r="G260" s="11"/>
      <c r="H260" s="149" t="s">
        <v>258</v>
      </c>
      <c r="I260" s="139">
        <v>20</v>
      </c>
      <c r="J260" s="1"/>
      <c r="K260" s="1"/>
      <c r="L260" s="1"/>
      <c r="M260" s="11"/>
      <c r="N260" s="11"/>
      <c r="O260" s="11"/>
      <c r="P260" s="11"/>
      <c r="Q260" s="11"/>
      <c r="R260" s="11"/>
      <c r="S260" s="11"/>
      <c r="T260" s="11"/>
      <c r="U260" s="11"/>
      <c r="V260" s="11"/>
      <c r="W260" s="11"/>
      <c r="X260" s="11"/>
      <c r="Y260" s="11"/>
      <c r="Z260" s="11"/>
    </row>
    <row r="261" spans="1:26" ht="13">
      <c r="A261" s="11"/>
      <c r="B261" s="942"/>
      <c r="C261" s="103" t="s">
        <v>183</v>
      </c>
      <c r="D261" s="87">
        <v>0</v>
      </c>
      <c r="E261" s="87">
        <f>D256*15</f>
        <v>150</v>
      </c>
      <c r="F261" s="11"/>
      <c r="G261" s="11"/>
      <c r="H261" s="149" t="s">
        <v>259</v>
      </c>
      <c r="I261" s="139">
        <v>20</v>
      </c>
      <c r="J261" s="1"/>
      <c r="K261" s="1"/>
      <c r="L261" s="1"/>
      <c r="M261" s="11"/>
      <c r="N261" s="11"/>
      <c r="O261" s="11"/>
      <c r="P261" s="11"/>
      <c r="Q261" s="11"/>
      <c r="R261" s="11"/>
      <c r="S261" s="11"/>
      <c r="T261" s="11"/>
      <c r="U261" s="11"/>
      <c r="V261" s="11"/>
      <c r="W261" s="11"/>
      <c r="X261" s="11"/>
      <c r="Y261" s="11"/>
      <c r="Z261" s="11"/>
    </row>
    <row r="262" spans="1:26" ht="13">
      <c r="A262" s="11"/>
      <c r="B262" s="942"/>
      <c r="C262" s="103" t="s">
        <v>184</v>
      </c>
      <c r="D262" s="87">
        <v>0</v>
      </c>
      <c r="E262" s="87">
        <v>0</v>
      </c>
      <c r="F262" s="11"/>
      <c r="G262" s="11"/>
      <c r="H262" s="149" t="s">
        <v>260</v>
      </c>
      <c r="I262" s="139">
        <v>20</v>
      </c>
      <c r="J262" s="1"/>
      <c r="K262" s="1"/>
      <c r="L262" s="1"/>
      <c r="M262" s="11"/>
      <c r="N262" s="11"/>
      <c r="O262" s="11"/>
      <c r="P262" s="11"/>
      <c r="Q262" s="11"/>
      <c r="R262" s="11"/>
      <c r="S262" s="11"/>
      <c r="T262" s="11"/>
      <c r="U262" s="11"/>
      <c r="V262" s="11"/>
      <c r="W262" s="11"/>
      <c r="X262" s="11"/>
      <c r="Y262" s="11"/>
      <c r="Z262" s="11"/>
    </row>
    <row r="263" spans="1:26" ht="13">
      <c r="A263" s="11"/>
      <c r="B263" s="943"/>
      <c r="C263" s="105" t="s">
        <v>185</v>
      </c>
      <c r="D263" s="107">
        <v>0</v>
      </c>
      <c r="E263" s="107">
        <v>0</v>
      </c>
      <c r="F263" s="11"/>
      <c r="G263" s="11"/>
      <c r="H263" s="150" t="s">
        <v>155</v>
      </c>
      <c r="I263" s="139">
        <f>SUM(I260:I262)</f>
        <v>60</v>
      </c>
      <c r="J263" s="1"/>
      <c r="K263" s="1"/>
      <c r="L263" s="1"/>
      <c r="M263" s="11"/>
      <c r="N263" s="11"/>
      <c r="O263" s="11"/>
      <c r="P263" s="11"/>
      <c r="Q263" s="11"/>
      <c r="R263" s="11"/>
      <c r="S263" s="11"/>
      <c r="T263" s="11"/>
      <c r="U263" s="11"/>
      <c r="V263" s="11"/>
      <c r="W263" s="11"/>
      <c r="X263" s="11"/>
      <c r="Y263" s="11"/>
      <c r="Z263" s="11"/>
    </row>
    <row r="264" spans="1:26" ht="6" customHeight="1">
      <c r="A264" s="50"/>
      <c r="B264" s="94"/>
      <c r="C264" s="50"/>
      <c r="D264" s="50"/>
      <c r="E264" s="11"/>
      <c r="F264" s="11"/>
      <c r="G264" s="11"/>
      <c r="H264" s="11"/>
      <c r="I264" s="39"/>
      <c r="J264" s="11"/>
      <c r="K264" s="11"/>
      <c r="L264" s="11"/>
      <c r="M264" s="11"/>
      <c r="N264" s="11"/>
      <c r="O264" s="11"/>
      <c r="P264" s="11"/>
      <c r="Q264" s="11"/>
      <c r="R264" s="11"/>
      <c r="S264" s="11"/>
      <c r="T264" s="11"/>
      <c r="U264" s="11"/>
      <c r="V264" s="11"/>
      <c r="W264" s="11"/>
      <c r="X264" s="11"/>
      <c r="Y264" s="11"/>
      <c r="Z264" s="11"/>
    </row>
    <row r="265" spans="1:26" ht="13">
      <c r="A265" s="11"/>
      <c r="B265" s="50"/>
      <c r="C265" s="50"/>
      <c r="D265" s="50"/>
      <c r="E265" s="50"/>
      <c r="F265" s="50"/>
      <c r="G265" s="50"/>
      <c r="H265" s="50"/>
      <c r="I265" s="146"/>
      <c r="J265" s="50"/>
      <c r="K265" s="11"/>
      <c r="L265" s="11"/>
      <c r="M265" s="11"/>
      <c r="N265" s="11"/>
      <c r="O265" s="11"/>
      <c r="P265" s="11"/>
      <c r="Q265" s="11"/>
      <c r="R265" s="11"/>
      <c r="S265" s="11"/>
      <c r="T265" s="11"/>
      <c r="U265" s="11"/>
      <c r="V265" s="11"/>
      <c r="W265" s="11"/>
      <c r="X265" s="11"/>
      <c r="Y265" s="11"/>
      <c r="Z265" s="11"/>
    </row>
    <row r="266" spans="1:26" ht="13">
      <c r="A266" s="11"/>
      <c r="B266" s="11"/>
      <c r="C266" s="11"/>
      <c r="D266" s="11"/>
      <c r="E266" s="11"/>
      <c r="F266" s="11"/>
      <c r="G266" s="11"/>
      <c r="H266" s="11"/>
      <c r="I266" s="39"/>
      <c r="J266" s="11"/>
      <c r="K266" s="11"/>
      <c r="L266" s="11"/>
      <c r="M266" s="11"/>
      <c r="N266" s="11"/>
      <c r="O266" s="11"/>
      <c r="P266" s="11"/>
      <c r="Q266" s="11"/>
      <c r="R266" s="11"/>
      <c r="S266" s="11"/>
      <c r="T266" s="11"/>
      <c r="U266" s="11"/>
      <c r="V266" s="11"/>
      <c r="W266" s="11"/>
      <c r="X266" s="11"/>
      <c r="Y266" s="11"/>
      <c r="Z266" s="11"/>
    </row>
    <row r="267" spans="1:26" ht="13">
      <c r="A267" s="11"/>
      <c r="B267" s="11"/>
      <c r="C267" s="11"/>
      <c r="D267" s="11"/>
      <c r="E267" s="11"/>
      <c r="F267" s="11"/>
      <c r="G267" s="11"/>
      <c r="H267" s="11"/>
      <c r="I267" s="39"/>
      <c r="J267" s="11"/>
      <c r="K267" s="11"/>
      <c r="L267" s="11"/>
      <c r="M267" s="11"/>
      <c r="N267" s="11"/>
      <c r="O267" s="11"/>
      <c r="P267" s="11"/>
      <c r="Q267" s="11"/>
      <c r="R267" s="11"/>
      <c r="S267" s="11"/>
      <c r="T267" s="11"/>
      <c r="U267" s="11"/>
      <c r="V267" s="11"/>
      <c r="W267" s="11"/>
      <c r="X267" s="11"/>
      <c r="Y267" s="11"/>
      <c r="Z267" s="11"/>
    </row>
    <row r="268" spans="1:26" ht="13">
      <c r="A268" s="11"/>
      <c r="B268" s="81" t="s">
        <v>162</v>
      </c>
      <c r="C268" s="81" t="s">
        <v>163</v>
      </c>
      <c r="D268" s="81" t="s">
        <v>164</v>
      </c>
      <c r="E268" s="81" t="s">
        <v>165</v>
      </c>
      <c r="F268" s="81" t="s">
        <v>166</v>
      </c>
      <c r="G268" s="81" t="s">
        <v>167</v>
      </c>
      <c r="H268" s="81" t="s">
        <v>168</v>
      </c>
      <c r="I268" s="92" t="s">
        <v>169</v>
      </c>
      <c r="J268" s="92" t="s">
        <v>252</v>
      </c>
      <c r="K268" s="92" t="s">
        <v>253</v>
      </c>
      <c r="L268" s="81" t="s">
        <v>171</v>
      </c>
      <c r="M268" s="81" t="s">
        <v>172</v>
      </c>
      <c r="N268" s="11"/>
      <c r="O268" s="11"/>
      <c r="P268" s="11"/>
      <c r="Q268" s="11"/>
      <c r="R268" s="11"/>
      <c r="S268" s="11"/>
      <c r="T268" s="11"/>
      <c r="U268" s="11"/>
      <c r="V268" s="11"/>
      <c r="W268" s="11"/>
      <c r="X268" s="11"/>
      <c r="Y268" s="11"/>
      <c r="Z268" s="11"/>
    </row>
    <row r="269" spans="1:26" ht="26">
      <c r="A269" s="11"/>
      <c r="B269" s="53" t="s">
        <v>205</v>
      </c>
      <c r="C269" s="53">
        <v>30</v>
      </c>
      <c r="D269" s="53">
        <v>15</v>
      </c>
      <c r="E269" s="53">
        <f>D269*10</f>
        <v>150</v>
      </c>
      <c r="F269" s="32" t="s">
        <v>66</v>
      </c>
      <c r="G269" s="53" t="s">
        <v>201</v>
      </c>
      <c r="H269" s="151" t="s">
        <v>217</v>
      </c>
      <c r="I269" s="32" t="s">
        <v>222</v>
      </c>
      <c r="J269" s="53" t="s">
        <v>223</v>
      </c>
      <c r="K269" s="53" t="s">
        <v>261</v>
      </c>
      <c r="L269" s="53" t="s">
        <v>175</v>
      </c>
      <c r="M269" s="32" t="s">
        <v>210</v>
      </c>
      <c r="N269" s="11"/>
      <c r="O269" s="11"/>
      <c r="P269" s="11"/>
      <c r="Q269" s="11"/>
      <c r="R269" s="11"/>
      <c r="S269" s="11"/>
      <c r="T269" s="11"/>
      <c r="U269" s="11"/>
      <c r="V269" s="11"/>
      <c r="W269" s="11"/>
      <c r="X269" s="11"/>
      <c r="Y269" s="11"/>
      <c r="Z269" s="11"/>
    </row>
    <row r="270" spans="1:26" ht="6" customHeight="1">
      <c r="A270" s="50"/>
      <c r="B270" s="94"/>
      <c r="C270" s="50"/>
      <c r="D270" s="11"/>
      <c r="E270" s="11"/>
      <c r="F270" s="50"/>
      <c r="G270" s="16"/>
      <c r="H270" s="16"/>
      <c r="I270" s="89"/>
      <c r="J270" s="16"/>
      <c r="K270" s="16"/>
      <c r="L270" s="16"/>
      <c r="M270" s="16"/>
      <c r="N270" s="16"/>
      <c r="O270" s="16"/>
      <c r="P270" s="16"/>
      <c r="Q270" s="16"/>
      <c r="R270" s="16"/>
      <c r="S270" s="16"/>
      <c r="T270" s="16"/>
      <c r="U270" s="16"/>
      <c r="V270" s="16"/>
      <c r="W270" s="16"/>
      <c r="X270" s="16"/>
      <c r="Y270" s="16"/>
      <c r="Z270" s="16"/>
    </row>
    <row r="271" spans="1:26" ht="13">
      <c r="A271" s="11"/>
      <c r="B271" s="95" t="s">
        <v>178</v>
      </c>
      <c r="C271" s="96"/>
      <c r="D271" s="96"/>
      <c r="E271" s="96"/>
      <c r="F271" s="11"/>
      <c r="G271" s="11"/>
      <c r="H271" s="98" t="s">
        <v>256</v>
      </c>
      <c r="I271" s="147"/>
      <c r="J271" s="11"/>
      <c r="K271" s="11"/>
      <c r="L271" s="11"/>
      <c r="M271" s="11"/>
      <c r="N271" s="11"/>
      <c r="O271" s="11"/>
      <c r="P271" s="11"/>
      <c r="Q271" s="11"/>
      <c r="R271" s="11"/>
      <c r="S271" s="11"/>
      <c r="T271" s="11"/>
      <c r="U271" s="11"/>
      <c r="V271" s="11"/>
      <c r="W271" s="11"/>
    </row>
    <row r="272" spans="1:26" ht="26">
      <c r="A272" s="11"/>
      <c r="B272" s="81" t="s">
        <v>162</v>
      </c>
      <c r="C272" s="81" t="s">
        <v>181</v>
      </c>
      <c r="D272" s="82" t="str">
        <f>F269</f>
        <v>山田浅ェ門 桐馬のかけら</v>
      </c>
      <c r="E272" s="82" t="s">
        <v>132</v>
      </c>
      <c r="F272" s="82" t="s">
        <v>143</v>
      </c>
      <c r="G272" s="11"/>
      <c r="H272" s="148" t="s">
        <v>257</v>
      </c>
      <c r="I272" s="122" t="s">
        <v>142</v>
      </c>
      <c r="J272" s="11"/>
      <c r="K272" s="11"/>
      <c r="L272" s="11"/>
      <c r="M272" s="11"/>
      <c r="N272" s="11"/>
      <c r="O272" s="11"/>
      <c r="P272" s="11"/>
      <c r="Q272" s="11"/>
      <c r="R272" s="11"/>
      <c r="S272" s="11"/>
      <c r="T272" s="11"/>
      <c r="U272" s="11"/>
      <c r="V272" s="11"/>
      <c r="W272" s="11"/>
    </row>
    <row r="273" spans="1:26" ht="13">
      <c r="A273" s="11"/>
      <c r="B273" s="941" t="s">
        <v>205</v>
      </c>
      <c r="C273" s="103" t="s">
        <v>182</v>
      </c>
      <c r="D273" s="53">
        <v>50</v>
      </c>
      <c r="E273" s="87">
        <v>0</v>
      </c>
      <c r="F273" s="87">
        <v>1</v>
      </c>
      <c r="G273" s="11"/>
      <c r="H273" s="149" t="s">
        <v>258</v>
      </c>
      <c r="I273" s="139">
        <v>20</v>
      </c>
      <c r="J273" s="1"/>
      <c r="K273" s="1"/>
      <c r="L273" s="1"/>
      <c r="M273" s="11"/>
      <c r="N273" s="11"/>
      <c r="O273" s="11"/>
      <c r="P273" s="11"/>
      <c r="Q273" s="11"/>
      <c r="R273" s="11"/>
      <c r="S273" s="11"/>
      <c r="T273" s="11"/>
      <c r="U273" s="11"/>
      <c r="V273" s="11"/>
      <c r="W273" s="11"/>
      <c r="X273" s="11"/>
      <c r="Y273" s="11"/>
      <c r="Z273" s="11"/>
    </row>
    <row r="274" spans="1:26" ht="13">
      <c r="A274" s="11"/>
      <c r="B274" s="942"/>
      <c r="C274" s="103" t="s">
        <v>183</v>
      </c>
      <c r="D274" s="87">
        <v>0</v>
      </c>
      <c r="E274" s="87">
        <f>D269*15</f>
        <v>225</v>
      </c>
      <c r="F274" s="87">
        <v>0</v>
      </c>
      <c r="G274" s="11"/>
      <c r="H274" s="149" t="s">
        <v>259</v>
      </c>
      <c r="I274" s="139">
        <v>20</v>
      </c>
      <c r="J274" s="1"/>
      <c r="K274" s="1"/>
      <c r="L274" s="1"/>
      <c r="M274" s="11"/>
      <c r="N274" s="11"/>
      <c r="O274" s="11"/>
      <c r="P274" s="11"/>
      <c r="Q274" s="11"/>
      <c r="R274" s="11"/>
      <c r="S274" s="11"/>
      <c r="T274" s="11"/>
      <c r="U274" s="11"/>
      <c r="V274" s="11"/>
      <c r="W274" s="11"/>
      <c r="X274" s="11"/>
      <c r="Y274" s="11"/>
      <c r="Z274" s="11"/>
    </row>
    <row r="275" spans="1:26" ht="13">
      <c r="A275" s="11"/>
      <c r="B275" s="942"/>
      <c r="C275" s="103" t="s">
        <v>184</v>
      </c>
      <c r="D275" s="87">
        <v>0</v>
      </c>
      <c r="E275" s="87">
        <v>0</v>
      </c>
      <c r="F275" s="87">
        <v>0</v>
      </c>
      <c r="G275" s="11"/>
      <c r="H275" s="149" t="s">
        <v>260</v>
      </c>
      <c r="I275" s="139">
        <v>20</v>
      </c>
      <c r="J275" s="1"/>
      <c r="K275" s="1"/>
      <c r="L275" s="1"/>
      <c r="M275" s="11"/>
      <c r="N275" s="11"/>
      <c r="O275" s="11"/>
      <c r="P275" s="11"/>
      <c r="Q275" s="11"/>
      <c r="R275" s="11"/>
      <c r="S275" s="11"/>
      <c r="T275" s="11"/>
      <c r="U275" s="11"/>
      <c r="V275" s="11"/>
      <c r="W275" s="11"/>
      <c r="X275" s="11"/>
      <c r="Y275" s="11"/>
      <c r="Z275" s="11"/>
    </row>
    <row r="276" spans="1:26" ht="13">
      <c r="A276" s="11"/>
      <c r="B276" s="943"/>
      <c r="C276" s="105" t="s">
        <v>185</v>
      </c>
      <c r="D276" s="106">
        <v>0</v>
      </c>
      <c r="E276" s="106">
        <v>0</v>
      </c>
      <c r="F276" s="107">
        <v>0</v>
      </c>
      <c r="G276" s="11"/>
      <c r="H276" s="150" t="s">
        <v>155</v>
      </c>
      <c r="I276" s="139">
        <f>SUM(I273:I275)</f>
        <v>60</v>
      </c>
      <c r="J276" s="1"/>
      <c r="K276" s="1"/>
      <c r="L276" s="1"/>
      <c r="M276" s="11"/>
      <c r="N276" s="11"/>
      <c r="O276" s="11"/>
      <c r="P276" s="11"/>
      <c r="Q276" s="11"/>
      <c r="R276" s="11"/>
      <c r="S276" s="11"/>
      <c r="T276" s="11"/>
      <c r="U276" s="11"/>
      <c r="V276" s="11"/>
      <c r="W276" s="11"/>
      <c r="X276" s="11"/>
      <c r="Y276" s="11"/>
      <c r="Z276" s="11"/>
    </row>
    <row r="277" spans="1:26" ht="6" customHeight="1">
      <c r="A277" s="50"/>
      <c r="B277" s="94"/>
      <c r="C277" s="50"/>
      <c r="D277" s="50"/>
      <c r="E277" s="11"/>
      <c r="F277" s="11"/>
      <c r="G277" s="11"/>
      <c r="H277" s="11"/>
      <c r="I277" s="39"/>
      <c r="J277" s="11"/>
      <c r="K277" s="11"/>
      <c r="L277" s="11"/>
      <c r="M277" s="11"/>
      <c r="N277" s="11"/>
      <c r="O277" s="11"/>
      <c r="P277" s="11"/>
      <c r="Q277" s="11"/>
      <c r="R277" s="11"/>
      <c r="S277" s="11"/>
      <c r="T277" s="11"/>
      <c r="U277" s="11"/>
      <c r="V277" s="11"/>
      <c r="W277" s="11"/>
      <c r="X277" s="11"/>
      <c r="Y277" s="11"/>
      <c r="Z277" s="11"/>
    </row>
    <row r="278" spans="1:26" ht="13">
      <c r="A278" s="11"/>
      <c r="B278" s="50"/>
      <c r="C278" s="50"/>
      <c r="D278" s="50"/>
      <c r="E278" s="50"/>
      <c r="F278" s="50"/>
      <c r="G278" s="50"/>
      <c r="H278" s="50"/>
      <c r="I278" s="146"/>
      <c r="J278" s="50"/>
      <c r="K278" s="11"/>
      <c r="L278" s="11"/>
      <c r="M278" s="11"/>
      <c r="N278" s="11"/>
      <c r="O278" s="11"/>
      <c r="P278" s="11"/>
      <c r="Q278" s="11"/>
      <c r="R278" s="11"/>
      <c r="S278" s="11"/>
      <c r="T278" s="11"/>
      <c r="U278" s="11"/>
      <c r="V278" s="11"/>
      <c r="W278" s="11"/>
      <c r="X278" s="11"/>
      <c r="Y278" s="11"/>
      <c r="Z278" s="11"/>
    </row>
    <row r="279" spans="1:26" ht="13">
      <c r="A279" s="11"/>
      <c r="B279" s="11"/>
      <c r="C279" s="11"/>
      <c r="D279" s="11"/>
      <c r="E279" s="11"/>
      <c r="F279" s="11"/>
      <c r="G279" s="11"/>
      <c r="H279" s="11"/>
      <c r="I279" s="39"/>
      <c r="J279" s="11"/>
      <c r="K279" s="11"/>
      <c r="L279" s="11"/>
      <c r="M279" s="11"/>
      <c r="N279" s="11"/>
      <c r="O279" s="11"/>
      <c r="P279" s="11"/>
      <c r="Q279" s="11"/>
      <c r="R279" s="11"/>
      <c r="S279" s="11"/>
      <c r="T279" s="11"/>
      <c r="U279" s="11"/>
      <c r="V279" s="11"/>
      <c r="W279" s="11"/>
      <c r="X279" s="11"/>
      <c r="Y279" s="11"/>
      <c r="Z279" s="11"/>
    </row>
    <row r="280" spans="1:26" ht="13">
      <c r="A280" s="11"/>
      <c r="B280" s="11"/>
      <c r="C280" s="11"/>
      <c r="D280" s="11"/>
      <c r="E280" s="11"/>
      <c r="F280" s="11"/>
      <c r="G280" s="11"/>
      <c r="H280" s="11"/>
      <c r="I280" s="39"/>
      <c r="J280" s="11"/>
      <c r="K280" s="11"/>
      <c r="L280" s="11"/>
      <c r="M280" s="11"/>
      <c r="N280" s="11"/>
      <c r="O280" s="11"/>
      <c r="P280" s="11"/>
      <c r="Q280" s="11"/>
      <c r="R280" s="11"/>
      <c r="S280" s="11"/>
      <c r="T280" s="11"/>
      <c r="U280" s="11"/>
      <c r="V280" s="11"/>
      <c r="W280" s="11"/>
      <c r="X280" s="11"/>
      <c r="Y280" s="11"/>
      <c r="Z280" s="11"/>
    </row>
    <row r="281" spans="1:26" ht="13">
      <c r="A281" s="11"/>
      <c r="B281" s="81" t="s">
        <v>162</v>
      </c>
      <c r="C281" s="81" t="s">
        <v>163</v>
      </c>
      <c r="D281" s="81" t="s">
        <v>164</v>
      </c>
      <c r="E281" s="81" t="s">
        <v>165</v>
      </c>
      <c r="F281" s="81" t="s">
        <v>166</v>
      </c>
      <c r="G281" s="81" t="s">
        <v>167</v>
      </c>
      <c r="H281" s="81" t="s">
        <v>168</v>
      </c>
      <c r="I281" s="92" t="s">
        <v>169</v>
      </c>
      <c r="J281" s="92" t="s">
        <v>252</v>
      </c>
      <c r="K281" s="92" t="s">
        <v>253</v>
      </c>
      <c r="L281" s="81" t="s">
        <v>171</v>
      </c>
      <c r="M281" s="81" t="s">
        <v>172</v>
      </c>
      <c r="N281" s="11"/>
      <c r="O281" s="11"/>
      <c r="P281" s="11"/>
      <c r="Q281" s="11"/>
      <c r="R281" s="11"/>
      <c r="S281" s="11"/>
      <c r="T281" s="11"/>
      <c r="U281" s="11"/>
      <c r="V281" s="11"/>
      <c r="W281" s="11"/>
      <c r="X281" s="11"/>
      <c r="Y281" s="11"/>
      <c r="Z281" s="11"/>
    </row>
    <row r="282" spans="1:26" ht="26">
      <c r="A282" s="11"/>
      <c r="B282" s="53" t="s">
        <v>211</v>
      </c>
      <c r="C282" s="53">
        <v>40</v>
      </c>
      <c r="D282" s="53">
        <v>15</v>
      </c>
      <c r="E282" s="53">
        <f>D282*10</f>
        <v>150</v>
      </c>
      <c r="F282" s="32" t="s">
        <v>62</v>
      </c>
      <c r="G282" s="53" t="s">
        <v>201</v>
      </c>
      <c r="H282" s="151" t="s">
        <v>241</v>
      </c>
      <c r="I282" s="32" t="s">
        <v>222</v>
      </c>
      <c r="J282" s="53" t="s">
        <v>223</v>
      </c>
      <c r="K282" s="53" t="s">
        <v>262</v>
      </c>
      <c r="L282" s="53" t="s">
        <v>175</v>
      </c>
      <c r="M282" s="32" t="s">
        <v>215</v>
      </c>
      <c r="N282" s="11"/>
      <c r="O282" s="11"/>
      <c r="P282" s="11"/>
      <c r="Q282" s="11"/>
      <c r="R282" s="11"/>
      <c r="S282" s="11"/>
      <c r="T282" s="11"/>
      <c r="U282" s="11"/>
      <c r="V282" s="11"/>
      <c r="W282" s="11"/>
      <c r="X282" s="11"/>
      <c r="Y282" s="11"/>
      <c r="Z282" s="11"/>
    </row>
    <row r="283" spans="1:26" ht="6" customHeight="1">
      <c r="A283" s="50"/>
      <c r="B283" s="94"/>
      <c r="C283" s="50"/>
      <c r="D283" s="11"/>
      <c r="E283" s="11"/>
      <c r="F283" s="50"/>
      <c r="G283" s="16"/>
      <c r="H283" s="16"/>
      <c r="I283" s="89"/>
      <c r="J283" s="16"/>
      <c r="K283" s="16"/>
      <c r="L283" s="16"/>
      <c r="M283" s="16"/>
      <c r="N283" s="16"/>
      <c r="O283" s="16"/>
      <c r="P283" s="16"/>
      <c r="Q283" s="16"/>
      <c r="R283" s="16"/>
      <c r="S283" s="16"/>
      <c r="T283" s="16"/>
      <c r="U283" s="16"/>
      <c r="V283" s="16"/>
      <c r="W283" s="16"/>
      <c r="X283" s="16"/>
      <c r="Y283" s="16"/>
      <c r="Z283" s="16"/>
    </row>
    <row r="284" spans="1:26" ht="13">
      <c r="A284" s="11"/>
      <c r="B284" s="95" t="s">
        <v>178</v>
      </c>
      <c r="C284" s="96"/>
      <c r="D284" s="96"/>
      <c r="E284" s="96"/>
      <c r="F284" s="96"/>
      <c r="G284" s="11"/>
      <c r="H284" s="98" t="s">
        <v>256</v>
      </c>
      <c r="I284" s="147"/>
      <c r="J284" s="11"/>
      <c r="K284" s="11"/>
      <c r="L284" s="11"/>
      <c r="M284" s="11"/>
      <c r="N284" s="11"/>
      <c r="O284" s="11"/>
      <c r="P284" s="11"/>
      <c r="Q284" s="11"/>
      <c r="R284" s="11"/>
      <c r="S284" s="11"/>
      <c r="T284" s="11"/>
      <c r="U284" s="11"/>
      <c r="V284" s="11"/>
      <c r="W284" s="11"/>
    </row>
    <row r="285" spans="1:26" ht="26">
      <c r="A285" s="11"/>
      <c r="B285" s="81" t="s">
        <v>162</v>
      </c>
      <c r="C285" s="81" t="s">
        <v>181</v>
      </c>
      <c r="D285" s="82" t="str">
        <f>F282</f>
        <v>賊王 亜左 弔兵衛のかけら</v>
      </c>
      <c r="E285" s="82" t="s">
        <v>132</v>
      </c>
      <c r="F285" s="82" t="s">
        <v>143</v>
      </c>
      <c r="G285" s="11"/>
      <c r="H285" s="148" t="s">
        <v>257</v>
      </c>
      <c r="I285" s="122" t="s">
        <v>142</v>
      </c>
      <c r="J285" s="11"/>
      <c r="K285" s="11"/>
      <c r="L285" s="11"/>
      <c r="M285" s="11"/>
      <c r="N285" s="11"/>
      <c r="O285" s="11"/>
      <c r="P285" s="11"/>
      <c r="Q285" s="11"/>
      <c r="R285" s="11"/>
      <c r="S285" s="11"/>
      <c r="T285" s="11"/>
      <c r="U285" s="11"/>
      <c r="V285" s="11"/>
      <c r="W285" s="11"/>
    </row>
    <row r="286" spans="1:26" ht="13">
      <c r="A286" s="11"/>
      <c r="B286" s="941" t="s">
        <v>211</v>
      </c>
      <c r="C286" s="103" t="s">
        <v>182</v>
      </c>
      <c r="D286" s="53">
        <v>50</v>
      </c>
      <c r="E286" s="87">
        <v>0</v>
      </c>
      <c r="F286" s="87">
        <v>1</v>
      </c>
      <c r="G286" s="11"/>
      <c r="H286" s="149" t="s">
        <v>258</v>
      </c>
      <c r="I286" s="139">
        <v>20</v>
      </c>
      <c r="J286" s="1"/>
      <c r="K286" s="1"/>
      <c r="L286" s="1"/>
      <c r="M286" s="11"/>
      <c r="N286" s="11"/>
      <c r="O286" s="11"/>
      <c r="P286" s="11"/>
      <c r="Q286" s="11"/>
      <c r="R286" s="11"/>
      <c r="S286" s="11"/>
      <c r="T286" s="11"/>
      <c r="U286" s="11"/>
      <c r="V286" s="11"/>
      <c r="W286" s="11"/>
      <c r="X286" s="11"/>
      <c r="Y286" s="11"/>
      <c r="Z286" s="11"/>
    </row>
    <row r="287" spans="1:26" ht="13">
      <c r="A287" s="11"/>
      <c r="B287" s="942"/>
      <c r="C287" s="103" t="s">
        <v>183</v>
      </c>
      <c r="D287" s="87">
        <v>0</v>
      </c>
      <c r="E287" s="87">
        <f>D282*15</f>
        <v>225</v>
      </c>
      <c r="F287" s="87">
        <v>0</v>
      </c>
      <c r="G287" s="11"/>
      <c r="H287" s="149" t="s">
        <v>259</v>
      </c>
      <c r="I287" s="139">
        <v>20</v>
      </c>
      <c r="J287" s="1"/>
      <c r="K287" s="1"/>
      <c r="L287" s="1"/>
      <c r="M287" s="11"/>
      <c r="N287" s="11"/>
      <c r="O287" s="11"/>
      <c r="P287" s="11"/>
      <c r="Q287" s="11"/>
      <c r="R287" s="11"/>
      <c r="S287" s="11"/>
      <c r="T287" s="11"/>
      <c r="U287" s="11"/>
      <c r="V287" s="11"/>
      <c r="W287" s="11"/>
      <c r="X287" s="11"/>
      <c r="Y287" s="11"/>
      <c r="Z287" s="11"/>
    </row>
    <row r="288" spans="1:26" ht="13">
      <c r="A288" s="11"/>
      <c r="B288" s="942"/>
      <c r="C288" s="103" t="s">
        <v>184</v>
      </c>
      <c r="D288" s="87">
        <v>0</v>
      </c>
      <c r="E288" s="87">
        <v>0</v>
      </c>
      <c r="F288" s="87">
        <v>0</v>
      </c>
      <c r="G288" s="11"/>
      <c r="H288" s="149" t="s">
        <v>260</v>
      </c>
      <c r="I288" s="139">
        <v>20</v>
      </c>
      <c r="J288" s="1"/>
      <c r="K288" s="1"/>
      <c r="L288" s="1"/>
      <c r="M288" s="11"/>
      <c r="N288" s="11"/>
      <c r="O288" s="11"/>
      <c r="P288" s="11"/>
      <c r="Q288" s="11"/>
      <c r="R288" s="11"/>
      <c r="S288" s="11"/>
      <c r="T288" s="11"/>
      <c r="U288" s="11"/>
      <c r="V288" s="11"/>
      <c r="W288" s="11"/>
      <c r="X288" s="11"/>
      <c r="Y288" s="11"/>
      <c r="Z288" s="11"/>
    </row>
    <row r="289" spans="1:26" ht="13">
      <c r="A289" s="11"/>
      <c r="B289" s="943"/>
      <c r="C289" s="105" t="s">
        <v>185</v>
      </c>
      <c r="D289" s="106">
        <v>0</v>
      </c>
      <c r="E289" s="106">
        <v>0</v>
      </c>
      <c r="F289" s="107">
        <v>0</v>
      </c>
      <c r="G289" s="11"/>
      <c r="H289" s="150" t="s">
        <v>155</v>
      </c>
      <c r="I289" s="139">
        <f>SUM(I286:I288)</f>
        <v>60</v>
      </c>
      <c r="J289" s="1"/>
      <c r="K289" s="1"/>
      <c r="L289" s="1"/>
      <c r="M289" s="11"/>
      <c r="N289" s="11"/>
      <c r="O289" s="11"/>
      <c r="P289" s="11"/>
      <c r="Q289" s="11"/>
      <c r="R289" s="11"/>
      <c r="S289" s="11"/>
      <c r="T289" s="11"/>
      <c r="U289" s="11"/>
      <c r="V289" s="11"/>
      <c r="W289" s="11"/>
      <c r="X289" s="11"/>
      <c r="Y289" s="11"/>
      <c r="Z289" s="11"/>
    </row>
    <row r="290" spans="1:26" ht="6" customHeight="1">
      <c r="A290" s="50"/>
      <c r="B290" s="94"/>
      <c r="C290" s="50"/>
      <c r="D290" s="11"/>
      <c r="E290" s="50"/>
      <c r="F290" s="11"/>
      <c r="G290" s="11"/>
      <c r="H290" s="11"/>
      <c r="I290" s="39"/>
      <c r="J290" s="11"/>
      <c r="K290" s="11"/>
      <c r="L290" s="11"/>
      <c r="M290" s="11"/>
      <c r="N290" s="11"/>
      <c r="O290" s="11"/>
      <c r="P290" s="11"/>
      <c r="Q290" s="11"/>
      <c r="R290" s="11"/>
      <c r="S290" s="11"/>
      <c r="T290" s="11"/>
      <c r="U290" s="11"/>
      <c r="V290" s="11"/>
      <c r="W290" s="11"/>
      <c r="X290" s="11"/>
      <c r="Y290" s="11"/>
      <c r="Z290" s="11"/>
    </row>
    <row r="291" spans="1:26" ht="13">
      <c r="A291" s="11"/>
      <c r="B291" s="50"/>
      <c r="C291" s="50"/>
      <c r="D291" s="50"/>
      <c r="E291" s="50"/>
      <c r="F291" s="50"/>
      <c r="G291" s="50"/>
      <c r="H291" s="50"/>
      <c r="I291" s="146"/>
      <c r="J291" s="50"/>
      <c r="K291" s="50"/>
      <c r="L291" s="11"/>
      <c r="M291" s="11"/>
      <c r="N291" s="11"/>
      <c r="O291" s="11"/>
      <c r="P291" s="11"/>
      <c r="Q291" s="11"/>
      <c r="R291" s="11"/>
      <c r="S291" s="11"/>
      <c r="T291" s="11"/>
      <c r="U291" s="11"/>
      <c r="V291" s="11"/>
      <c r="W291" s="11"/>
      <c r="X291" s="11"/>
      <c r="Y291" s="11"/>
      <c r="Z291" s="11"/>
    </row>
    <row r="292" spans="1:26" ht="13">
      <c r="A292" s="16"/>
      <c r="B292" s="11"/>
      <c r="C292" s="11"/>
      <c r="D292" s="11"/>
      <c r="E292" s="11"/>
      <c r="F292" s="11"/>
      <c r="G292" s="11"/>
      <c r="H292" s="11"/>
      <c r="I292" s="39"/>
      <c r="J292" s="11"/>
      <c r="K292" s="11"/>
      <c r="L292" s="11"/>
      <c r="M292" s="16"/>
      <c r="N292" s="16"/>
      <c r="O292" s="16"/>
      <c r="P292" s="16"/>
      <c r="Q292" s="16"/>
      <c r="R292" s="16"/>
      <c r="S292" s="16"/>
      <c r="T292" s="16"/>
      <c r="U292" s="16"/>
      <c r="V292" s="16"/>
      <c r="W292" s="16"/>
      <c r="X292" s="16"/>
      <c r="Y292" s="16"/>
      <c r="Z292" s="16"/>
    </row>
    <row r="293" spans="1:26" ht="13">
      <c r="A293" s="16"/>
      <c r="B293" s="11"/>
      <c r="C293" s="11"/>
      <c r="D293" s="11"/>
      <c r="E293" s="11"/>
      <c r="F293" s="11"/>
      <c r="G293" s="11"/>
      <c r="H293" s="11"/>
      <c r="I293" s="39"/>
      <c r="J293" s="11"/>
      <c r="K293" s="11"/>
      <c r="L293" s="11"/>
      <c r="M293" s="16"/>
      <c r="N293" s="16"/>
      <c r="O293" s="16"/>
      <c r="P293" s="16"/>
      <c r="Q293" s="16"/>
      <c r="R293" s="16"/>
      <c r="S293" s="16"/>
      <c r="T293" s="16"/>
      <c r="U293" s="16"/>
      <c r="V293" s="16"/>
      <c r="W293" s="16"/>
      <c r="X293" s="16"/>
      <c r="Y293" s="16"/>
      <c r="Z293" s="16"/>
    </row>
    <row r="294" spans="1:26" ht="13">
      <c r="A294" s="11"/>
      <c r="B294" s="81" t="s">
        <v>162</v>
      </c>
      <c r="C294" s="81" t="s">
        <v>163</v>
      </c>
      <c r="D294" s="81" t="s">
        <v>164</v>
      </c>
      <c r="E294" s="81" t="s">
        <v>165</v>
      </c>
      <c r="F294" s="81" t="s">
        <v>166</v>
      </c>
      <c r="G294" s="81" t="s">
        <v>167</v>
      </c>
      <c r="H294" s="81" t="s">
        <v>168</v>
      </c>
      <c r="I294" s="92" t="s">
        <v>169</v>
      </c>
      <c r="J294" s="92" t="s">
        <v>252</v>
      </c>
      <c r="K294" s="92" t="s">
        <v>253</v>
      </c>
      <c r="L294" s="81" t="s">
        <v>171</v>
      </c>
      <c r="M294" s="81" t="s">
        <v>172</v>
      </c>
      <c r="N294" s="11"/>
      <c r="O294" s="11"/>
      <c r="P294" s="11"/>
      <c r="Q294" s="11"/>
      <c r="R294" s="11"/>
      <c r="S294" s="11"/>
      <c r="T294" s="11"/>
      <c r="U294" s="11"/>
      <c r="V294" s="11"/>
      <c r="W294" s="11"/>
      <c r="X294" s="11"/>
      <c r="Y294" s="11"/>
      <c r="Z294" s="11"/>
    </row>
    <row r="295" spans="1:26" ht="26">
      <c r="A295" s="11"/>
      <c r="B295" s="53" t="s">
        <v>216</v>
      </c>
      <c r="C295" s="53">
        <v>50</v>
      </c>
      <c r="D295" s="53">
        <v>20</v>
      </c>
      <c r="E295" s="53">
        <f>D295*10</f>
        <v>200</v>
      </c>
      <c r="F295" s="32" t="s">
        <v>263</v>
      </c>
      <c r="G295" s="53" t="s">
        <v>201</v>
      </c>
      <c r="H295" s="151" t="s">
        <v>212</v>
      </c>
      <c r="I295" s="32" t="s">
        <v>222</v>
      </c>
      <c r="J295" s="53" t="s">
        <v>223</v>
      </c>
      <c r="K295" s="53" t="s">
        <v>264</v>
      </c>
      <c r="L295" s="53" t="s">
        <v>175</v>
      </c>
      <c r="M295" s="32" t="s">
        <v>265</v>
      </c>
      <c r="N295" s="11"/>
      <c r="O295" s="11"/>
      <c r="P295" s="11"/>
      <c r="Q295" s="11"/>
      <c r="R295" s="11"/>
      <c r="S295" s="11"/>
      <c r="T295" s="11"/>
      <c r="U295" s="11"/>
      <c r="V295" s="11"/>
      <c r="W295" s="11"/>
      <c r="X295" s="11"/>
      <c r="Y295" s="11"/>
      <c r="Z295" s="11"/>
    </row>
    <row r="296" spans="1:26" ht="6" customHeight="1">
      <c r="A296" s="50"/>
      <c r="B296" s="94"/>
      <c r="C296" s="50"/>
      <c r="D296" s="11"/>
      <c r="E296" s="11"/>
      <c r="F296" s="50"/>
      <c r="G296" s="16"/>
      <c r="H296" s="16"/>
      <c r="I296" s="89"/>
      <c r="J296" s="16"/>
      <c r="K296" s="16"/>
      <c r="L296" s="16"/>
      <c r="M296" s="16"/>
      <c r="N296" s="16"/>
      <c r="O296" s="16"/>
      <c r="P296" s="16"/>
      <c r="Q296" s="16"/>
      <c r="R296" s="16"/>
      <c r="S296" s="16"/>
      <c r="T296" s="16"/>
      <c r="U296" s="16"/>
      <c r="V296" s="16"/>
      <c r="W296" s="16"/>
      <c r="X296" s="16"/>
      <c r="Y296" s="16"/>
      <c r="Z296" s="16"/>
    </row>
    <row r="297" spans="1:26" ht="13">
      <c r="A297" s="11"/>
      <c r="B297" s="95" t="s">
        <v>178</v>
      </c>
      <c r="C297" s="96"/>
      <c r="D297" s="96"/>
      <c r="E297" s="96"/>
      <c r="F297" s="96"/>
      <c r="G297" s="11"/>
      <c r="H297" s="98" t="s">
        <v>256</v>
      </c>
      <c r="I297" s="147"/>
      <c r="J297" s="11"/>
      <c r="K297" s="11"/>
      <c r="L297" s="11"/>
      <c r="M297" s="11"/>
      <c r="N297" s="11"/>
      <c r="O297" s="11"/>
      <c r="P297" s="11"/>
      <c r="Q297" s="11"/>
      <c r="R297" s="11"/>
      <c r="S297" s="11"/>
      <c r="T297" s="11"/>
      <c r="U297" s="11"/>
      <c r="V297" s="11"/>
      <c r="W297" s="11"/>
    </row>
    <row r="298" spans="1:26" ht="26">
      <c r="A298" s="11"/>
      <c r="B298" s="81" t="s">
        <v>162</v>
      </c>
      <c r="C298" s="81" t="s">
        <v>181</v>
      </c>
      <c r="D298" s="82" t="str">
        <f>F295</f>
        <v>がらんの画眉丸のかけら</v>
      </c>
      <c r="E298" s="82" t="s">
        <v>132</v>
      </c>
      <c r="F298" s="82" t="s">
        <v>143</v>
      </c>
      <c r="G298" s="11"/>
      <c r="H298" s="148" t="s">
        <v>257</v>
      </c>
      <c r="I298" s="122" t="s">
        <v>142</v>
      </c>
      <c r="J298" s="16"/>
      <c r="K298" s="16"/>
      <c r="L298" s="16"/>
      <c r="M298" s="16"/>
      <c r="N298" s="16"/>
      <c r="O298" s="16"/>
      <c r="P298" s="16"/>
      <c r="Q298" s="16"/>
      <c r="R298" s="16"/>
      <c r="S298" s="16"/>
      <c r="T298" s="16"/>
      <c r="U298" s="16"/>
      <c r="V298" s="16"/>
      <c r="W298" s="16"/>
    </row>
    <row r="299" spans="1:26" ht="13">
      <c r="A299" s="11"/>
      <c r="B299" s="941" t="s">
        <v>216</v>
      </c>
      <c r="C299" s="103" t="s">
        <v>182</v>
      </c>
      <c r="D299" s="53">
        <v>10</v>
      </c>
      <c r="E299" s="87">
        <v>0</v>
      </c>
      <c r="F299" s="87">
        <v>1</v>
      </c>
      <c r="G299" s="11"/>
      <c r="H299" s="149" t="s">
        <v>258</v>
      </c>
      <c r="I299" s="139">
        <v>20</v>
      </c>
      <c r="J299" s="1"/>
      <c r="K299" s="1"/>
      <c r="L299" s="1"/>
      <c r="M299" s="16"/>
      <c r="N299" s="16"/>
      <c r="O299" s="16"/>
      <c r="P299" s="16"/>
      <c r="Q299" s="16"/>
      <c r="R299" s="16"/>
      <c r="S299" s="16"/>
      <c r="T299" s="16"/>
      <c r="U299" s="16"/>
      <c r="V299" s="16"/>
      <c r="W299" s="16"/>
      <c r="X299" s="16"/>
      <c r="Y299" s="16"/>
      <c r="Z299" s="16"/>
    </row>
    <row r="300" spans="1:26" ht="13">
      <c r="A300" s="11"/>
      <c r="B300" s="942"/>
      <c r="C300" s="103" t="s">
        <v>183</v>
      </c>
      <c r="D300" s="87">
        <v>0</v>
      </c>
      <c r="E300" s="87">
        <f>D295*15</f>
        <v>300</v>
      </c>
      <c r="F300" s="87">
        <v>0</v>
      </c>
      <c r="G300" s="11"/>
      <c r="H300" s="149" t="s">
        <v>259</v>
      </c>
      <c r="I300" s="139">
        <v>20</v>
      </c>
      <c r="J300" s="1"/>
      <c r="K300" s="1"/>
      <c r="L300" s="1"/>
      <c r="M300" s="16"/>
      <c r="N300" s="16"/>
      <c r="O300" s="16"/>
      <c r="P300" s="16"/>
      <c r="Q300" s="16"/>
      <c r="R300" s="16"/>
      <c r="S300" s="16"/>
      <c r="T300" s="16"/>
      <c r="U300" s="16"/>
      <c r="V300" s="16"/>
      <c r="W300" s="16"/>
      <c r="X300" s="16"/>
      <c r="Y300" s="16"/>
      <c r="Z300" s="16"/>
    </row>
    <row r="301" spans="1:26" ht="13">
      <c r="A301" s="11"/>
      <c r="B301" s="942"/>
      <c r="C301" s="103" t="s">
        <v>184</v>
      </c>
      <c r="D301" s="87">
        <v>0</v>
      </c>
      <c r="E301" s="87">
        <v>0</v>
      </c>
      <c r="F301" s="87">
        <v>0</v>
      </c>
      <c r="G301" s="11"/>
      <c r="H301" s="149" t="s">
        <v>260</v>
      </c>
      <c r="I301" s="139">
        <v>20</v>
      </c>
      <c r="J301" s="1"/>
      <c r="K301" s="1"/>
      <c r="L301" s="1"/>
      <c r="M301" s="16"/>
      <c r="N301" s="16"/>
      <c r="O301" s="16"/>
      <c r="P301" s="16"/>
      <c r="Q301" s="16"/>
      <c r="R301" s="16"/>
      <c r="S301" s="16"/>
      <c r="T301" s="16"/>
      <c r="U301" s="16"/>
      <c r="V301" s="16"/>
      <c r="W301" s="16"/>
      <c r="X301" s="16"/>
      <c r="Y301" s="16"/>
      <c r="Z301" s="16"/>
    </row>
    <row r="302" spans="1:26" ht="13">
      <c r="A302" s="11"/>
      <c r="B302" s="943"/>
      <c r="C302" s="105" t="s">
        <v>185</v>
      </c>
      <c r="D302" s="106">
        <v>0</v>
      </c>
      <c r="E302" s="106">
        <v>0</v>
      </c>
      <c r="F302" s="107">
        <v>0</v>
      </c>
      <c r="G302" s="11"/>
      <c r="H302" s="150" t="s">
        <v>155</v>
      </c>
      <c r="I302" s="139">
        <f>SUM(I299:I301)</f>
        <v>60</v>
      </c>
      <c r="J302" s="1"/>
      <c r="K302" s="1"/>
      <c r="L302" s="1"/>
      <c r="M302" s="16"/>
      <c r="N302" s="16"/>
      <c r="O302" s="16"/>
      <c r="P302" s="16"/>
      <c r="Q302" s="16"/>
      <c r="R302" s="16"/>
      <c r="S302" s="16"/>
      <c r="T302" s="16"/>
      <c r="U302" s="16"/>
      <c r="V302" s="16"/>
      <c r="W302" s="16"/>
      <c r="X302" s="16"/>
      <c r="Y302" s="16"/>
      <c r="Z302" s="16"/>
    </row>
    <row r="303" spans="1:26" ht="6" customHeight="1">
      <c r="A303" s="50"/>
      <c r="B303" s="94"/>
      <c r="C303" s="50"/>
      <c r="D303" s="11"/>
      <c r="E303" s="50"/>
      <c r="F303" s="50"/>
      <c r="G303" s="11"/>
      <c r="H303" s="11"/>
      <c r="I303" s="39"/>
      <c r="J303" s="11"/>
      <c r="K303" s="11"/>
      <c r="L303" s="11"/>
      <c r="M303" s="16"/>
      <c r="N303" s="16"/>
      <c r="O303" s="16"/>
      <c r="P303" s="16"/>
      <c r="Q303" s="16"/>
      <c r="R303" s="16"/>
      <c r="S303" s="16"/>
      <c r="T303" s="16"/>
      <c r="U303" s="16"/>
      <c r="V303" s="16"/>
      <c r="W303" s="16"/>
      <c r="X303" s="16"/>
      <c r="Y303" s="16"/>
      <c r="Z303" s="16"/>
    </row>
    <row r="304" spans="1:26" ht="13">
      <c r="A304" s="11"/>
      <c r="B304" s="50"/>
      <c r="C304" s="50"/>
      <c r="D304" s="50"/>
      <c r="E304" s="50"/>
      <c r="F304" s="50"/>
      <c r="G304" s="50"/>
      <c r="H304" s="50"/>
      <c r="I304" s="146"/>
      <c r="J304" s="50"/>
      <c r="K304" s="50"/>
      <c r="L304" s="50"/>
      <c r="M304" s="16"/>
      <c r="N304" s="16"/>
      <c r="O304" s="16"/>
      <c r="P304" s="16"/>
      <c r="Q304" s="16"/>
      <c r="R304" s="16"/>
      <c r="S304" s="16"/>
      <c r="T304" s="16"/>
      <c r="U304" s="16"/>
      <c r="V304" s="16"/>
      <c r="W304" s="16"/>
      <c r="X304" s="16"/>
      <c r="Y304" s="16"/>
      <c r="Z304" s="16"/>
    </row>
    <row r="305" spans="1:26" ht="13">
      <c r="A305" s="11"/>
      <c r="B305" s="11"/>
      <c r="C305" s="11"/>
      <c r="D305" s="11"/>
      <c r="E305" s="11"/>
      <c r="F305" s="11"/>
      <c r="G305" s="11"/>
      <c r="H305" s="11"/>
      <c r="I305" s="39"/>
      <c r="J305" s="11"/>
      <c r="K305" s="11"/>
      <c r="L305" s="11"/>
      <c r="M305" s="11"/>
      <c r="N305" s="11"/>
      <c r="O305" s="11"/>
      <c r="P305" s="11"/>
      <c r="Q305" s="11"/>
      <c r="R305" s="11"/>
      <c r="S305" s="11"/>
      <c r="T305" s="11"/>
      <c r="U305" s="11"/>
      <c r="V305" s="11"/>
      <c r="W305" s="11"/>
      <c r="X305" s="11"/>
      <c r="Y305" s="11"/>
      <c r="Z305" s="11"/>
    </row>
    <row r="306" spans="1:26" ht="13">
      <c r="A306" s="11"/>
      <c r="B306" s="11"/>
      <c r="C306" s="11"/>
      <c r="D306" s="11"/>
      <c r="E306" s="11"/>
      <c r="F306" s="11"/>
      <c r="G306" s="11"/>
      <c r="H306" s="11"/>
      <c r="I306" s="39"/>
      <c r="J306" s="11"/>
      <c r="K306" s="11"/>
      <c r="L306" s="11"/>
      <c r="M306" s="11"/>
      <c r="N306" s="11"/>
      <c r="O306" s="11"/>
      <c r="P306" s="11"/>
      <c r="Q306" s="11"/>
      <c r="R306" s="11"/>
      <c r="S306" s="11"/>
      <c r="T306" s="11"/>
      <c r="U306" s="11"/>
      <c r="V306" s="11"/>
      <c r="W306" s="11"/>
      <c r="X306" s="11"/>
      <c r="Y306" s="11"/>
      <c r="Z306" s="11"/>
    </row>
    <row r="307" spans="1:26" ht="13">
      <c r="A307" s="11"/>
      <c r="B307" s="81" t="s">
        <v>186</v>
      </c>
      <c r="C307" s="11"/>
      <c r="D307" s="11"/>
      <c r="E307" s="11"/>
      <c r="F307" s="11"/>
      <c r="G307" s="11"/>
      <c r="H307" s="11"/>
      <c r="I307" s="39"/>
      <c r="J307" s="11"/>
      <c r="K307" s="11"/>
      <c r="L307" s="11"/>
      <c r="M307" s="11"/>
      <c r="N307" s="11"/>
      <c r="O307" s="11"/>
      <c r="P307" s="11"/>
      <c r="Q307" s="11"/>
      <c r="R307" s="11"/>
      <c r="S307" s="11"/>
      <c r="T307" s="11"/>
      <c r="U307" s="11"/>
      <c r="V307" s="11"/>
      <c r="W307" s="11"/>
      <c r="X307" s="11"/>
      <c r="Y307" s="11"/>
      <c r="Z307" s="11"/>
    </row>
    <row r="308" spans="1:26" ht="26">
      <c r="A308" s="11"/>
      <c r="B308" s="108" t="s">
        <v>189</v>
      </c>
      <c r="C308" s="53" t="s">
        <v>202</v>
      </c>
      <c r="D308" s="53" t="s">
        <v>266</v>
      </c>
      <c r="E308" s="53"/>
      <c r="F308" s="53"/>
      <c r="G308" s="11"/>
      <c r="H308" s="11"/>
      <c r="I308" s="39"/>
      <c r="J308" s="11"/>
      <c r="K308" s="11"/>
      <c r="L308" s="11"/>
      <c r="M308" s="11"/>
      <c r="N308" s="11"/>
      <c r="O308" s="11"/>
      <c r="P308" s="11"/>
      <c r="Q308" s="11"/>
      <c r="R308" s="11"/>
      <c r="S308" s="11"/>
      <c r="T308" s="11"/>
      <c r="U308" s="11"/>
      <c r="V308" s="11"/>
      <c r="W308" s="11"/>
      <c r="X308" s="11"/>
      <c r="Y308" s="11"/>
      <c r="Z308" s="11"/>
    </row>
    <row r="309" spans="1:26" ht="26">
      <c r="A309" s="11"/>
      <c r="B309" s="108" t="s">
        <v>190</v>
      </c>
      <c r="C309" s="32" t="s">
        <v>267</v>
      </c>
      <c r="D309" s="32" t="s">
        <v>268</v>
      </c>
      <c r="E309" s="32"/>
      <c r="F309" s="32"/>
      <c r="G309" s="11"/>
      <c r="H309" s="11"/>
      <c r="I309" s="39"/>
      <c r="J309" s="11"/>
      <c r="K309" s="11"/>
      <c r="L309" s="11"/>
      <c r="M309" s="11"/>
      <c r="N309" s="11"/>
      <c r="O309" s="11"/>
      <c r="P309" s="11"/>
      <c r="Q309" s="11"/>
      <c r="R309" s="11"/>
      <c r="S309" s="11"/>
      <c r="T309" s="11"/>
      <c r="U309" s="11"/>
      <c r="V309" s="11"/>
      <c r="W309" s="11"/>
      <c r="X309" s="11"/>
      <c r="Y309" s="11"/>
      <c r="Z309" s="11"/>
    </row>
    <row r="310" spans="1:26" ht="26">
      <c r="A310" s="11"/>
      <c r="B310" s="108" t="s">
        <v>192</v>
      </c>
      <c r="C310" s="53" t="s">
        <v>193</v>
      </c>
      <c r="D310" s="53" t="s">
        <v>232</v>
      </c>
      <c r="E310" s="53" t="s">
        <v>233</v>
      </c>
      <c r="F310" s="53" t="s">
        <v>234</v>
      </c>
      <c r="G310" s="11"/>
      <c r="H310" s="11"/>
      <c r="I310" s="39"/>
      <c r="J310" s="11"/>
      <c r="K310" s="11"/>
      <c r="L310" s="11"/>
      <c r="M310" s="11"/>
      <c r="N310" s="11"/>
      <c r="O310" s="11"/>
      <c r="P310" s="11"/>
      <c r="Q310" s="11"/>
      <c r="R310" s="11"/>
      <c r="S310" s="11"/>
      <c r="T310" s="11"/>
      <c r="U310" s="11"/>
      <c r="V310" s="11"/>
      <c r="W310" s="11"/>
      <c r="X310" s="11"/>
      <c r="Y310" s="11"/>
      <c r="Z310" s="11"/>
    </row>
    <row r="311" spans="1:26" ht="13">
      <c r="A311" s="11"/>
      <c r="B311" s="112" t="s">
        <v>194</v>
      </c>
      <c r="C311" s="32"/>
      <c r="D311" s="32"/>
      <c r="E311" s="32"/>
      <c r="F311" s="32"/>
      <c r="G311" s="11"/>
      <c r="H311" s="11"/>
      <c r="I311" s="39"/>
      <c r="J311" s="11"/>
      <c r="K311" s="11"/>
      <c r="L311" s="11"/>
      <c r="M311" s="11"/>
      <c r="N311" s="11"/>
      <c r="O311" s="11"/>
      <c r="P311" s="11"/>
      <c r="Q311" s="11"/>
      <c r="R311" s="11"/>
      <c r="S311" s="11"/>
      <c r="T311" s="11"/>
      <c r="U311" s="11"/>
      <c r="V311" s="11"/>
      <c r="W311" s="11"/>
      <c r="X311" s="11"/>
      <c r="Y311" s="11"/>
      <c r="Z311" s="11"/>
    </row>
    <row r="312" spans="1:26" ht="13">
      <c r="A312" s="11"/>
      <c r="B312" s="11"/>
      <c r="C312" s="11"/>
      <c r="D312" s="11"/>
      <c r="E312" s="11"/>
      <c r="F312" s="11"/>
      <c r="G312" s="11"/>
      <c r="H312" s="11"/>
      <c r="I312" s="39"/>
      <c r="J312" s="11"/>
      <c r="K312" s="11"/>
      <c r="L312" s="11"/>
      <c r="M312" s="11"/>
      <c r="N312" s="11"/>
      <c r="O312" s="11"/>
      <c r="P312" s="11"/>
      <c r="Q312" s="11"/>
      <c r="R312" s="11"/>
      <c r="S312" s="11"/>
      <c r="T312" s="11"/>
      <c r="U312" s="11"/>
      <c r="V312" s="11"/>
      <c r="W312" s="11"/>
      <c r="X312" s="11"/>
      <c r="Y312" s="11"/>
      <c r="Z312" s="11"/>
    </row>
    <row r="313" spans="1:26" ht="13">
      <c r="A313" s="11"/>
      <c r="B313" s="11"/>
      <c r="C313" s="11"/>
      <c r="D313" s="11"/>
      <c r="E313" s="11"/>
      <c r="F313" s="11"/>
      <c r="G313" s="11"/>
      <c r="H313" s="11"/>
      <c r="I313" s="39"/>
      <c r="J313" s="11"/>
      <c r="K313" s="11"/>
      <c r="L313" s="11"/>
      <c r="M313" s="11"/>
      <c r="N313" s="11"/>
      <c r="O313" s="11"/>
      <c r="P313" s="11"/>
      <c r="Q313" s="11"/>
      <c r="R313" s="11"/>
      <c r="S313" s="11"/>
      <c r="T313" s="11"/>
      <c r="U313" s="11"/>
      <c r="V313" s="11"/>
      <c r="W313" s="11"/>
      <c r="X313" s="11"/>
      <c r="Y313" s="11"/>
      <c r="Z313" s="11"/>
    </row>
    <row r="314" spans="1:26" ht="13">
      <c r="A314" s="11"/>
      <c r="B314" s="67" t="s">
        <v>269</v>
      </c>
      <c r="C314" s="68"/>
      <c r="D314" s="68"/>
      <c r="E314" s="68"/>
      <c r="F314" s="69"/>
      <c r="G314" s="69"/>
      <c r="H314" s="69"/>
      <c r="I314" s="70"/>
      <c r="J314" s="69"/>
      <c r="K314" s="69"/>
      <c r="L314" s="69"/>
      <c r="M314" s="69"/>
      <c r="N314" s="69"/>
      <c r="O314" s="69"/>
      <c r="P314" s="69"/>
      <c r="Q314" s="69"/>
      <c r="R314" s="69"/>
      <c r="S314" s="69"/>
      <c r="T314" s="69"/>
      <c r="U314" s="69"/>
      <c r="V314" s="69"/>
      <c r="W314" s="69"/>
      <c r="X314" s="69"/>
      <c r="Y314" s="69"/>
      <c r="Z314" s="69"/>
    </row>
    <row r="315" spans="1:26" ht="13">
      <c r="A315" s="11"/>
      <c r="B315" s="11"/>
      <c r="C315" s="11"/>
      <c r="D315" s="11"/>
      <c r="E315" s="11"/>
      <c r="F315" s="11"/>
      <c r="G315" s="11"/>
      <c r="H315" s="11"/>
      <c r="I315" s="39"/>
      <c r="J315" s="11"/>
      <c r="K315" s="11"/>
      <c r="L315" s="11"/>
      <c r="M315" s="11"/>
      <c r="N315" s="11"/>
      <c r="O315" s="11"/>
      <c r="P315" s="11"/>
      <c r="Q315" s="11"/>
      <c r="R315" s="11"/>
      <c r="S315" s="11"/>
      <c r="T315" s="11"/>
      <c r="U315" s="11"/>
      <c r="V315" s="11"/>
      <c r="W315" s="11"/>
      <c r="X315" s="11"/>
      <c r="Y315" s="11"/>
      <c r="Z315" s="11"/>
    </row>
    <row r="316" spans="1:26" ht="13">
      <c r="A316" s="11"/>
      <c r="B316" s="71" t="s">
        <v>135</v>
      </c>
      <c r="C316" s="72" t="s">
        <v>136</v>
      </c>
      <c r="D316" s="73"/>
      <c r="E316" s="74"/>
      <c r="F316" s="11"/>
      <c r="G316" s="11"/>
      <c r="H316" s="11"/>
      <c r="I316" s="39"/>
      <c r="J316" s="11"/>
      <c r="K316" s="11"/>
      <c r="L316" s="11"/>
      <c r="M316" s="11"/>
      <c r="N316" s="11"/>
      <c r="O316" s="11"/>
      <c r="P316" s="11"/>
      <c r="Q316" s="11"/>
      <c r="R316" s="11"/>
      <c r="S316" s="11"/>
      <c r="T316" s="11"/>
      <c r="U316" s="11"/>
      <c r="V316" s="11"/>
      <c r="W316" s="11"/>
      <c r="X316" s="11"/>
      <c r="Y316" s="11"/>
      <c r="Z316" s="11"/>
    </row>
    <row r="317" spans="1:26" ht="13">
      <c r="A317" s="11"/>
      <c r="B317" s="75" t="s">
        <v>101</v>
      </c>
      <c r="C317" s="76" t="str">
        <f>C9</f>
        <v>手負いの獣は恐ろしいぞ</v>
      </c>
      <c r="D317" s="77"/>
      <c r="E317" s="78"/>
      <c r="F317" s="11"/>
      <c r="G317" s="11"/>
      <c r="H317" s="11"/>
      <c r="I317" s="39"/>
      <c r="J317" s="11"/>
      <c r="K317" s="11"/>
      <c r="L317" s="11"/>
      <c r="M317" s="11"/>
      <c r="N317" s="11"/>
      <c r="O317" s="11"/>
      <c r="P317" s="11"/>
      <c r="Q317" s="11"/>
      <c r="R317" s="11"/>
      <c r="S317" s="11"/>
      <c r="T317" s="11"/>
      <c r="U317" s="11"/>
      <c r="V317" s="11"/>
      <c r="W317" s="11"/>
      <c r="X317" s="11"/>
      <c r="Y317" s="11"/>
      <c r="Z317" s="11"/>
    </row>
    <row r="318" spans="1:26" ht="13">
      <c r="A318" s="11"/>
      <c r="B318" s="75" t="s">
        <v>138</v>
      </c>
      <c r="C318" s="145">
        <f>E9</f>
        <v>46038.625</v>
      </c>
      <c r="D318" s="80" t="s">
        <v>139</v>
      </c>
      <c r="E318" s="145">
        <f>F9</f>
        <v>46069.457638888889</v>
      </c>
      <c r="F318" s="11"/>
      <c r="G318" s="11"/>
      <c r="H318" s="11"/>
      <c r="I318" s="39"/>
      <c r="J318" s="11"/>
      <c r="K318" s="11"/>
      <c r="L318" s="11"/>
      <c r="M318" s="11"/>
      <c r="N318" s="11"/>
      <c r="O318" s="11"/>
      <c r="P318" s="11"/>
      <c r="Q318" s="11"/>
      <c r="R318" s="11"/>
      <c r="S318" s="11"/>
      <c r="T318" s="11"/>
      <c r="U318" s="11"/>
      <c r="V318" s="11"/>
      <c r="W318" s="11"/>
      <c r="X318" s="11"/>
      <c r="Y318" s="11"/>
      <c r="Z318" s="11"/>
    </row>
    <row r="319" spans="1:26" ht="13">
      <c r="A319" s="11"/>
      <c r="B319" s="75" t="s">
        <v>158</v>
      </c>
      <c r="C319" s="91" t="s">
        <v>270</v>
      </c>
      <c r="D319" s="114"/>
      <c r="E319" s="115"/>
      <c r="F319" s="11"/>
      <c r="G319" s="11"/>
      <c r="H319" s="11"/>
      <c r="I319" s="39"/>
      <c r="J319" s="11"/>
      <c r="K319" s="11"/>
      <c r="L319" s="11"/>
      <c r="M319" s="11"/>
      <c r="N319" s="11"/>
      <c r="O319" s="11"/>
      <c r="P319" s="11"/>
      <c r="Q319" s="11"/>
      <c r="R319" s="11"/>
      <c r="S319" s="11"/>
      <c r="T319" s="11"/>
      <c r="U319" s="11"/>
      <c r="V319" s="11"/>
      <c r="W319" s="11"/>
      <c r="X319" s="11"/>
      <c r="Y319" s="11"/>
      <c r="Z319" s="11"/>
    </row>
    <row r="320" spans="1:26" ht="13">
      <c r="A320" s="11"/>
      <c r="B320" s="75" t="s">
        <v>160</v>
      </c>
      <c r="C320" s="947" t="s">
        <v>271</v>
      </c>
      <c r="D320" s="932"/>
      <c r="E320" s="933"/>
      <c r="F320" s="11"/>
      <c r="G320" s="11"/>
      <c r="H320" s="11"/>
      <c r="I320" s="39"/>
      <c r="J320" s="11"/>
      <c r="K320" s="11"/>
      <c r="L320" s="11"/>
      <c r="M320" s="11"/>
      <c r="N320" s="11"/>
      <c r="O320" s="11"/>
      <c r="P320" s="11"/>
      <c r="Q320" s="11"/>
      <c r="R320" s="11"/>
      <c r="S320" s="11"/>
      <c r="T320" s="11"/>
      <c r="U320" s="11"/>
      <c r="V320" s="11"/>
      <c r="W320" s="11"/>
      <c r="X320" s="11"/>
      <c r="Y320" s="11"/>
      <c r="Z320" s="11"/>
    </row>
    <row r="321" spans="1:26" ht="13">
      <c r="A321" s="11"/>
      <c r="B321" s="11"/>
      <c r="C321" s="11"/>
      <c r="D321" s="11"/>
      <c r="E321" s="11"/>
      <c r="F321" s="11"/>
      <c r="G321" s="11"/>
      <c r="H321" s="11"/>
      <c r="I321" s="39"/>
      <c r="J321" s="11"/>
      <c r="K321" s="11"/>
      <c r="L321" s="11"/>
      <c r="M321" s="11"/>
      <c r="N321" s="11"/>
      <c r="O321" s="11"/>
      <c r="P321" s="11"/>
      <c r="Q321" s="11"/>
      <c r="R321" s="11"/>
      <c r="S321" s="11"/>
      <c r="T321" s="11"/>
      <c r="U321" s="11"/>
      <c r="V321" s="11"/>
      <c r="W321" s="11"/>
      <c r="X321" s="11"/>
      <c r="Y321" s="11"/>
      <c r="Z321" s="11"/>
    </row>
    <row r="322" spans="1:26" ht="13">
      <c r="A322" s="11"/>
      <c r="B322" s="81" t="s">
        <v>162</v>
      </c>
      <c r="C322" s="81" t="s">
        <v>163</v>
      </c>
      <c r="D322" s="81" t="s">
        <v>164</v>
      </c>
      <c r="E322" s="81" t="s">
        <v>165</v>
      </c>
      <c r="F322" s="81" t="s">
        <v>166</v>
      </c>
      <c r="G322" s="81" t="s">
        <v>167</v>
      </c>
      <c r="H322" s="81" t="s">
        <v>168</v>
      </c>
      <c r="I322" s="92" t="s">
        <v>169</v>
      </c>
      <c r="J322" s="92" t="s">
        <v>252</v>
      </c>
      <c r="K322" s="92" t="s">
        <v>253</v>
      </c>
      <c r="L322" s="81" t="s">
        <v>171</v>
      </c>
      <c r="M322" s="81" t="s">
        <v>172</v>
      </c>
      <c r="N322" s="11"/>
      <c r="O322" s="11"/>
      <c r="P322" s="11"/>
      <c r="Q322" s="11"/>
      <c r="R322" s="11"/>
      <c r="S322" s="11"/>
      <c r="T322" s="11"/>
      <c r="U322" s="11"/>
      <c r="V322" s="11"/>
      <c r="W322" s="11"/>
      <c r="X322" s="11"/>
      <c r="Y322" s="11"/>
      <c r="Z322" s="11"/>
    </row>
    <row r="323" spans="1:26" ht="26">
      <c r="A323" s="11"/>
      <c r="B323" s="53" t="s">
        <v>173</v>
      </c>
      <c r="C323" s="53">
        <v>70</v>
      </c>
      <c r="D323" s="53">
        <v>25</v>
      </c>
      <c r="E323" s="53">
        <f>C323*10</f>
        <v>700</v>
      </c>
      <c r="F323" s="82" t="s">
        <v>142</v>
      </c>
      <c r="G323" s="53" t="s">
        <v>272</v>
      </c>
      <c r="H323" s="151" t="s">
        <v>41</v>
      </c>
      <c r="I323" s="32" t="s">
        <v>207</v>
      </c>
      <c r="J323" s="53" t="s">
        <v>208</v>
      </c>
      <c r="K323" s="53" t="s">
        <v>273</v>
      </c>
      <c r="L323" s="53" t="s">
        <v>175</v>
      </c>
      <c r="M323" s="32" t="s">
        <v>255</v>
      </c>
      <c r="N323" s="11"/>
      <c r="O323" s="11"/>
      <c r="P323" s="11"/>
      <c r="Q323" s="11"/>
      <c r="R323" s="11"/>
      <c r="S323" s="11"/>
      <c r="T323" s="11"/>
      <c r="U323" s="11"/>
      <c r="V323" s="11"/>
      <c r="W323" s="11"/>
      <c r="X323" s="11"/>
      <c r="Y323" s="11"/>
      <c r="Z323" s="11"/>
    </row>
    <row r="324" spans="1:26" ht="6" customHeight="1">
      <c r="A324" s="50"/>
      <c r="B324" s="94"/>
      <c r="C324" s="50"/>
      <c r="D324" s="11"/>
      <c r="E324" s="11"/>
      <c r="F324" s="50"/>
      <c r="G324" s="16"/>
      <c r="H324" s="16"/>
      <c r="I324" s="89"/>
      <c r="J324" s="16"/>
      <c r="K324" s="16"/>
      <c r="L324" s="16"/>
      <c r="M324" s="16"/>
      <c r="N324" s="16"/>
      <c r="O324" s="16"/>
      <c r="P324" s="16"/>
      <c r="Q324" s="16"/>
      <c r="R324" s="16"/>
      <c r="S324" s="16"/>
      <c r="T324" s="16"/>
      <c r="U324" s="16"/>
      <c r="V324" s="16"/>
      <c r="W324" s="16"/>
      <c r="X324" s="16"/>
      <c r="Y324" s="16"/>
      <c r="Z324" s="16"/>
    </row>
    <row r="325" spans="1:26" ht="13">
      <c r="A325" s="11"/>
      <c r="B325" s="95" t="s">
        <v>178</v>
      </c>
      <c r="C325" s="96"/>
      <c r="D325" s="96"/>
      <c r="E325" s="96"/>
      <c r="F325" s="96"/>
      <c r="G325" s="16"/>
      <c r="H325" s="98" t="s">
        <v>256</v>
      </c>
      <c r="I325" s="147"/>
      <c r="J325" s="11"/>
      <c r="K325" s="11"/>
      <c r="L325" s="11"/>
      <c r="M325" s="11"/>
      <c r="N325" s="11"/>
      <c r="O325" s="11"/>
      <c r="P325" s="11"/>
      <c r="Q325" s="11"/>
      <c r="R325" s="11"/>
      <c r="S325" s="11"/>
      <c r="T325" s="11"/>
      <c r="U325" s="11"/>
      <c r="V325" s="11"/>
      <c r="W325" s="11"/>
    </row>
    <row r="326" spans="1:26" ht="26">
      <c r="A326" s="11"/>
      <c r="B326" s="81" t="s">
        <v>162</v>
      </c>
      <c r="C326" s="81" t="s">
        <v>181</v>
      </c>
      <c r="D326" s="82" t="s">
        <v>144</v>
      </c>
      <c r="E326" s="82" t="s">
        <v>142</v>
      </c>
      <c r="F326" s="82" t="s">
        <v>132</v>
      </c>
      <c r="G326" s="16"/>
      <c r="H326" s="148" t="s">
        <v>257</v>
      </c>
      <c r="I326" s="122" t="s">
        <v>142</v>
      </c>
      <c r="J326" s="11"/>
      <c r="K326" s="11"/>
      <c r="L326" s="11"/>
      <c r="M326" s="11"/>
      <c r="N326" s="11"/>
      <c r="O326" s="11"/>
      <c r="P326" s="11"/>
      <c r="Q326" s="11"/>
      <c r="R326" s="11"/>
      <c r="S326" s="11"/>
      <c r="T326" s="11"/>
      <c r="U326" s="11"/>
      <c r="V326" s="11"/>
      <c r="W326" s="11"/>
    </row>
    <row r="327" spans="1:26" ht="13">
      <c r="A327" s="11"/>
      <c r="B327" s="941" t="s">
        <v>173</v>
      </c>
      <c r="C327" s="103" t="s">
        <v>182</v>
      </c>
      <c r="D327" s="53">
        <v>1</v>
      </c>
      <c r="E327" s="87">
        <v>100</v>
      </c>
      <c r="F327" s="87">
        <v>0</v>
      </c>
      <c r="G327" s="16"/>
      <c r="H327" s="149" t="s">
        <v>258</v>
      </c>
      <c r="I327" s="139">
        <v>20</v>
      </c>
      <c r="J327" s="11"/>
      <c r="K327" s="11"/>
      <c r="L327" s="11"/>
      <c r="M327" s="11"/>
      <c r="N327" s="11"/>
      <c r="O327" s="11"/>
      <c r="P327" s="11"/>
      <c r="Q327" s="11"/>
      <c r="R327" s="11"/>
      <c r="S327" s="11"/>
      <c r="T327" s="11"/>
      <c r="U327" s="11"/>
      <c r="V327" s="11"/>
      <c r="W327" s="11"/>
    </row>
    <row r="328" spans="1:26" ht="13">
      <c r="A328" s="11"/>
      <c r="B328" s="942"/>
      <c r="C328" s="103" t="s">
        <v>183</v>
      </c>
      <c r="D328" s="87">
        <v>0</v>
      </c>
      <c r="E328" s="87">
        <v>0</v>
      </c>
      <c r="F328" s="87">
        <f>D323*15</f>
        <v>375</v>
      </c>
      <c r="G328" s="16"/>
      <c r="H328" s="149" t="s">
        <v>259</v>
      </c>
      <c r="I328" s="139">
        <v>20</v>
      </c>
      <c r="J328" s="11"/>
      <c r="K328" s="11"/>
      <c r="L328" s="11"/>
      <c r="M328" s="11"/>
      <c r="N328" s="11"/>
      <c r="O328" s="11"/>
      <c r="P328" s="11"/>
      <c r="Q328" s="11"/>
      <c r="R328" s="11"/>
      <c r="S328" s="11"/>
      <c r="T328" s="11"/>
      <c r="U328" s="11"/>
      <c r="V328" s="11"/>
      <c r="W328" s="11"/>
    </row>
    <row r="329" spans="1:26" ht="13">
      <c r="A329" s="11"/>
      <c r="B329" s="942"/>
      <c r="C329" s="103" t="s">
        <v>184</v>
      </c>
      <c r="D329" s="87">
        <v>0</v>
      </c>
      <c r="E329" s="87">
        <v>0</v>
      </c>
      <c r="F329" s="87">
        <v>0</v>
      </c>
      <c r="G329" s="16"/>
      <c r="H329" s="149" t="s">
        <v>260</v>
      </c>
      <c r="I329" s="139">
        <v>20</v>
      </c>
      <c r="J329" s="1"/>
      <c r="K329" s="1"/>
      <c r="L329" s="1"/>
      <c r="M329" s="11"/>
      <c r="N329" s="11"/>
      <c r="O329" s="11"/>
      <c r="P329" s="11"/>
      <c r="Q329" s="11"/>
      <c r="R329" s="11"/>
      <c r="S329" s="11"/>
      <c r="T329" s="11"/>
      <c r="U329" s="11"/>
      <c r="V329" s="11"/>
      <c r="W329" s="11"/>
      <c r="X329" s="11"/>
      <c r="Y329" s="11"/>
      <c r="Z329" s="11"/>
    </row>
    <row r="330" spans="1:26" ht="13">
      <c r="A330" s="11"/>
      <c r="B330" s="943"/>
      <c r="C330" s="105" t="s">
        <v>185</v>
      </c>
      <c r="D330" s="106">
        <v>0</v>
      </c>
      <c r="E330" s="106">
        <v>0</v>
      </c>
      <c r="F330" s="107">
        <v>0</v>
      </c>
      <c r="G330" s="16"/>
      <c r="H330" s="150" t="s">
        <v>155</v>
      </c>
      <c r="I330" s="139">
        <f>SUM(I327:I329)</f>
        <v>60</v>
      </c>
      <c r="J330" s="1"/>
      <c r="K330" s="1"/>
      <c r="L330" s="1"/>
      <c r="M330" s="11"/>
      <c r="N330" s="11"/>
      <c r="O330" s="11"/>
      <c r="P330" s="11"/>
      <c r="Q330" s="11"/>
      <c r="R330" s="11"/>
      <c r="S330" s="11"/>
      <c r="T330" s="11"/>
      <c r="U330" s="11"/>
      <c r="V330" s="11"/>
      <c r="W330" s="11"/>
      <c r="X330" s="11"/>
      <c r="Y330" s="11"/>
      <c r="Z330" s="11"/>
    </row>
    <row r="331" spans="1:26" ht="6" customHeight="1">
      <c r="A331" s="50"/>
      <c r="B331" s="94"/>
      <c r="C331" s="50"/>
      <c r="D331" s="11"/>
      <c r="E331" s="11"/>
      <c r="F331" s="50"/>
      <c r="G331" s="11"/>
      <c r="H331" s="11"/>
      <c r="I331" s="39"/>
      <c r="J331" s="11"/>
      <c r="K331" s="11"/>
      <c r="L331" s="11"/>
      <c r="M331" s="11"/>
      <c r="N331" s="11"/>
      <c r="O331" s="11"/>
      <c r="P331" s="11"/>
      <c r="Q331" s="11"/>
      <c r="R331" s="11"/>
      <c r="S331" s="11"/>
      <c r="T331" s="11"/>
      <c r="U331" s="11"/>
      <c r="V331" s="11"/>
      <c r="W331" s="11"/>
      <c r="X331" s="11"/>
      <c r="Y331" s="11"/>
      <c r="Z331" s="11"/>
    </row>
    <row r="332" spans="1:26" ht="13">
      <c r="A332" s="11"/>
      <c r="B332" s="50"/>
      <c r="C332" s="50"/>
      <c r="D332" s="50"/>
      <c r="E332" s="50"/>
      <c r="F332" s="50"/>
      <c r="G332" s="50"/>
      <c r="H332" s="11"/>
      <c r="I332" s="39"/>
      <c r="J332" s="11"/>
      <c r="K332" s="11"/>
      <c r="L332" s="11"/>
      <c r="M332" s="11"/>
      <c r="N332" s="11"/>
      <c r="O332" s="11"/>
      <c r="P332" s="11"/>
      <c r="Q332" s="11"/>
      <c r="R332" s="11"/>
      <c r="S332" s="11"/>
      <c r="T332" s="11"/>
      <c r="U332" s="11"/>
      <c r="V332" s="11"/>
      <c r="W332" s="11"/>
      <c r="X332" s="11"/>
      <c r="Y332" s="11"/>
      <c r="Z332" s="11"/>
    </row>
    <row r="333" spans="1:26" ht="13">
      <c r="A333" s="11"/>
      <c r="B333" s="11"/>
      <c r="C333" s="11"/>
      <c r="D333" s="11"/>
      <c r="E333" s="11"/>
      <c r="F333" s="11"/>
      <c r="G333" s="11"/>
      <c r="H333" s="11"/>
      <c r="I333" s="39"/>
      <c r="J333" s="11"/>
      <c r="K333" s="11"/>
      <c r="L333" s="11"/>
      <c r="M333" s="11"/>
      <c r="N333" s="11"/>
      <c r="O333" s="11"/>
      <c r="P333" s="11"/>
      <c r="Q333" s="11"/>
      <c r="R333" s="11"/>
      <c r="S333" s="11"/>
      <c r="T333" s="11"/>
      <c r="U333" s="11"/>
      <c r="V333" s="11"/>
      <c r="W333" s="11"/>
      <c r="X333" s="11"/>
      <c r="Y333" s="11"/>
      <c r="Z333" s="11"/>
    </row>
    <row r="334" spans="1:26" ht="13">
      <c r="A334" s="11"/>
      <c r="B334" s="11"/>
      <c r="C334" s="11"/>
      <c r="D334" s="11"/>
      <c r="E334" s="11"/>
      <c r="F334" s="11"/>
      <c r="G334" s="11"/>
      <c r="H334" s="11"/>
      <c r="I334" s="39"/>
      <c r="J334" s="11"/>
      <c r="K334" s="11"/>
      <c r="L334" s="11"/>
      <c r="M334" s="11"/>
      <c r="N334" s="11"/>
      <c r="O334" s="11"/>
      <c r="P334" s="11"/>
      <c r="Q334" s="11"/>
      <c r="R334" s="11"/>
      <c r="S334" s="11"/>
      <c r="T334" s="11"/>
      <c r="U334" s="11"/>
      <c r="V334" s="11"/>
      <c r="W334" s="11"/>
      <c r="X334" s="11"/>
      <c r="Y334" s="11"/>
      <c r="Z334" s="11"/>
    </row>
    <row r="335" spans="1:26" ht="13">
      <c r="A335" s="11"/>
      <c r="B335" s="81" t="s">
        <v>162</v>
      </c>
      <c r="C335" s="81" t="s">
        <v>163</v>
      </c>
      <c r="D335" s="81" t="s">
        <v>164</v>
      </c>
      <c r="E335" s="81" t="s">
        <v>165</v>
      </c>
      <c r="F335" s="81" t="s">
        <v>166</v>
      </c>
      <c r="G335" s="81" t="s">
        <v>167</v>
      </c>
      <c r="H335" s="81" t="s">
        <v>168</v>
      </c>
      <c r="I335" s="92" t="s">
        <v>169</v>
      </c>
      <c r="J335" s="92" t="s">
        <v>252</v>
      </c>
      <c r="K335" s="92" t="s">
        <v>253</v>
      </c>
      <c r="L335" s="81" t="s">
        <v>171</v>
      </c>
      <c r="M335" s="81" t="s">
        <v>172</v>
      </c>
      <c r="N335" s="11"/>
      <c r="O335" s="11"/>
      <c r="P335" s="11"/>
      <c r="Q335" s="11"/>
      <c r="R335" s="11"/>
      <c r="S335" s="11"/>
      <c r="T335" s="11"/>
      <c r="U335" s="11"/>
      <c r="V335" s="11"/>
      <c r="W335" s="11"/>
      <c r="X335" s="11"/>
      <c r="Y335" s="11"/>
      <c r="Z335" s="11"/>
    </row>
    <row r="336" spans="1:26" ht="26">
      <c r="A336" s="11"/>
      <c r="B336" s="53" t="s">
        <v>205</v>
      </c>
      <c r="C336" s="53">
        <v>70</v>
      </c>
      <c r="D336" s="53">
        <v>25</v>
      </c>
      <c r="E336" s="53">
        <f>C336*10</f>
        <v>700</v>
      </c>
      <c r="F336" s="82" t="s">
        <v>142</v>
      </c>
      <c r="G336" s="53" t="s">
        <v>274</v>
      </c>
      <c r="H336" s="151" t="s">
        <v>275</v>
      </c>
      <c r="I336" s="32" t="s">
        <v>207</v>
      </c>
      <c r="J336" s="53" t="s">
        <v>208</v>
      </c>
      <c r="K336" s="53" t="s">
        <v>276</v>
      </c>
      <c r="L336" s="53" t="s">
        <v>175</v>
      </c>
      <c r="M336" s="32" t="s">
        <v>277</v>
      </c>
      <c r="N336" s="11"/>
      <c r="O336" s="11"/>
      <c r="P336" s="11"/>
      <c r="Q336" s="11"/>
      <c r="R336" s="11"/>
      <c r="S336" s="11"/>
      <c r="T336" s="11"/>
      <c r="U336" s="11"/>
      <c r="V336" s="11"/>
      <c r="W336" s="11"/>
      <c r="X336" s="11"/>
      <c r="Y336" s="11"/>
      <c r="Z336" s="11"/>
    </row>
    <row r="337" spans="1:26" ht="6" customHeight="1">
      <c r="A337" s="50"/>
      <c r="B337" s="94"/>
      <c r="C337" s="50"/>
      <c r="D337" s="11"/>
      <c r="E337" s="11"/>
      <c r="F337" s="50"/>
      <c r="G337" s="16"/>
      <c r="H337" s="16"/>
      <c r="I337" s="89"/>
      <c r="J337" s="16"/>
      <c r="K337" s="16"/>
      <c r="L337" s="16"/>
      <c r="M337" s="16"/>
      <c r="N337" s="16"/>
      <c r="O337" s="16"/>
      <c r="P337" s="16"/>
      <c r="Q337" s="16"/>
      <c r="R337" s="16"/>
      <c r="S337" s="16"/>
      <c r="T337" s="16"/>
      <c r="U337" s="16"/>
      <c r="V337" s="16"/>
      <c r="W337" s="16"/>
      <c r="X337" s="16"/>
      <c r="Y337" s="16"/>
      <c r="Z337" s="16"/>
    </row>
    <row r="338" spans="1:26" ht="13">
      <c r="A338" s="11"/>
      <c r="B338" s="95" t="s">
        <v>178</v>
      </c>
      <c r="C338" s="96"/>
      <c r="D338" s="96"/>
      <c r="E338" s="96"/>
      <c r="F338" s="96"/>
      <c r="G338" s="16"/>
      <c r="H338" s="98" t="s">
        <v>256</v>
      </c>
      <c r="I338" s="147"/>
      <c r="J338" s="98"/>
      <c r="K338" s="940" t="s">
        <v>200</v>
      </c>
      <c r="L338" s="932"/>
      <c r="M338" s="11"/>
      <c r="N338" s="11"/>
      <c r="O338" s="11"/>
      <c r="P338" s="11"/>
      <c r="Q338" s="11"/>
      <c r="R338" s="11"/>
      <c r="S338" s="11"/>
      <c r="T338" s="11"/>
      <c r="U338" s="11"/>
      <c r="V338" s="11"/>
      <c r="W338" s="11"/>
      <c r="X338" s="11"/>
      <c r="Y338" s="11"/>
      <c r="Z338" s="11"/>
    </row>
    <row r="339" spans="1:26" ht="26">
      <c r="A339" s="11"/>
      <c r="B339" s="81" t="s">
        <v>162</v>
      </c>
      <c r="C339" s="81" t="s">
        <v>181</v>
      </c>
      <c r="D339" s="82" t="s">
        <v>144</v>
      </c>
      <c r="E339" s="82" t="s">
        <v>142</v>
      </c>
      <c r="F339" s="82" t="s">
        <v>132</v>
      </c>
      <c r="G339" s="16"/>
      <c r="H339" s="148" t="s">
        <v>257</v>
      </c>
      <c r="I339" s="122" t="s">
        <v>142</v>
      </c>
      <c r="J339" s="93"/>
      <c r="K339" s="952"/>
      <c r="L339" s="933"/>
      <c r="M339" s="11"/>
      <c r="N339" s="11"/>
      <c r="O339" s="11"/>
      <c r="P339" s="11"/>
      <c r="Q339" s="11"/>
      <c r="R339" s="11"/>
      <c r="S339" s="11"/>
      <c r="T339" s="11"/>
      <c r="U339" s="11"/>
      <c r="V339" s="11"/>
      <c r="W339" s="11"/>
      <c r="X339" s="11"/>
      <c r="Y339" s="11"/>
      <c r="Z339" s="11"/>
    </row>
    <row r="340" spans="1:26" ht="13">
      <c r="A340" s="11"/>
      <c r="B340" s="941" t="s">
        <v>205</v>
      </c>
      <c r="C340" s="103" t="s">
        <v>182</v>
      </c>
      <c r="D340" s="87">
        <v>1</v>
      </c>
      <c r="E340" s="87">
        <v>100</v>
      </c>
      <c r="F340" s="87">
        <v>0</v>
      </c>
      <c r="G340" s="16"/>
      <c r="H340" s="149" t="s">
        <v>258</v>
      </c>
      <c r="I340" s="139">
        <v>20</v>
      </c>
      <c r="J340" s="1"/>
      <c r="K340" s="1"/>
      <c r="L340" s="1"/>
      <c r="M340" s="11"/>
      <c r="N340" s="11"/>
      <c r="O340" s="11"/>
      <c r="P340" s="11"/>
      <c r="Q340" s="11"/>
      <c r="R340" s="11"/>
      <c r="S340" s="11"/>
      <c r="T340" s="11"/>
      <c r="U340" s="11"/>
      <c r="V340" s="11"/>
      <c r="W340" s="11"/>
      <c r="X340" s="11"/>
      <c r="Y340" s="11"/>
      <c r="Z340" s="11"/>
    </row>
    <row r="341" spans="1:26" ht="13">
      <c r="A341" s="11"/>
      <c r="B341" s="942"/>
      <c r="C341" s="103" t="s">
        <v>183</v>
      </c>
      <c r="D341" s="87">
        <v>0</v>
      </c>
      <c r="E341" s="87">
        <v>0</v>
      </c>
      <c r="F341" s="87">
        <f>D336*15</f>
        <v>375</v>
      </c>
      <c r="G341" s="16"/>
      <c r="H341" s="149" t="s">
        <v>259</v>
      </c>
      <c r="I341" s="139">
        <v>20</v>
      </c>
      <c r="J341" s="1"/>
      <c r="K341" s="1"/>
      <c r="L341" s="1"/>
      <c r="M341" s="11"/>
      <c r="N341" s="11"/>
      <c r="O341" s="11"/>
      <c r="P341" s="11"/>
      <c r="Q341" s="11"/>
      <c r="R341" s="11"/>
      <c r="S341" s="11"/>
      <c r="T341" s="11"/>
      <c r="U341" s="11"/>
      <c r="V341" s="11"/>
      <c r="W341" s="11"/>
      <c r="X341" s="11"/>
      <c r="Y341" s="11"/>
      <c r="Z341" s="11"/>
    </row>
    <row r="342" spans="1:26" ht="13">
      <c r="A342" s="11"/>
      <c r="B342" s="942"/>
      <c r="C342" s="103" t="s">
        <v>184</v>
      </c>
      <c r="D342" s="87">
        <v>0</v>
      </c>
      <c r="E342" s="87">
        <v>0</v>
      </c>
      <c r="F342" s="87">
        <v>0</v>
      </c>
      <c r="G342" s="16"/>
      <c r="H342" s="149" t="s">
        <v>260</v>
      </c>
      <c r="I342" s="139">
        <v>20</v>
      </c>
      <c r="J342" s="1"/>
      <c r="K342" s="1"/>
      <c r="L342" s="1"/>
      <c r="M342" s="11"/>
      <c r="N342" s="11"/>
      <c r="O342" s="11"/>
      <c r="P342" s="11"/>
      <c r="Q342" s="11"/>
      <c r="R342" s="11"/>
      <c r="S342" s="11"/>
      <c r="T342" s="11"/>
      <c r="U342" s="11"/>
      <c r="V342" s="11"/>
      <c r="W342" s="11"/>
      <c r="X342" s="11"/>
      <c r="Y342" s="11"/>
      <c r="Z342" s="11"/>
    </row>
    <row r="343" spans="1:26" ht="13">
      <c r="A343" s="11"/>
      <c r="B343" s="943"/>
      <c r="C343" s="105" t="s">
        <v>185</v>
      </c>
      <c r="D343" s="106">
        <v>0</v>
      </c>
      <c r="E343" s="106">
        <v>0</v>
      </c>
      <c r="F343" s="107">
        <v>0</v>
      </c>
      <c r="G343" s="16"/>
      <c r="H343" s="150" t="s">
        <v>155</v>
      </c>
      <c r="I343" s="139">
        <f>SUM(I340:I342)</f>
        <v>60</v>
      </c>
      <c r="J343" s="1"/>
      <c r="K343" s="1"/>
      <c r="L343" s="1"/>
      <c r="M343" s="11"/>
      <c r="N343" s="11"/>
      <c r="O343" s="11"/>
      <c r="P343" s="11"/>
      <c r="Q343" s="11"/>
      <c r="R343" s="11"/>
      <c r="S343" s="11"/>
      <c r="T343" s="11"/>
      <c r="U343" s="11"/>
      <c r="V343" s="11"/>
      <c r="W343" s="11"/>
      <c r="X343" s="11"/>
      <c r="Y343" s="11"/>
      <c r="Z343" s="11"/>
    </row>
    <row r="344" spans="1:26" ht="18" customHeight="1">
      <c r="A344" s="50"/>
      <c r="B344" s="94"/>
      <c r="C344" s="50"/>
      <c r="D344" s="11"/>
      <c r="E344" s="11"/>
      <c r="F344" s="50"/>
      <c r="G344" s="11"/>
      <c r="H344" s="11"/>
      <c r="I344" s="39"/>
      <c r="J344" s="11"/>
      <c r="K344" s="11"/>
      <c r="L344" s="11"/>
      <c r="M344" s="11"/>
      <c r="N344" s="11"/>
      <c r="O344" s="11"/>
      <c r="P344" s="11"/>
      <c r="Q344" s="11"/>
      <c r="R344" s="11"/>
      <c r="S344" s="11"/>
      <c r="T344" s="11"/>
      <c r="U344" s="11"/>
      <c r="V344" s="11"/>
      <c r="W344" s="11"/>
      <c r="X344" s="11"/>
      <c r="Y344" s="11"/>
      <c r="Z344" s="11"/>
    </row>
    <row r="345" spans="1:26" ht="18" customHeight="1">
      <c r="A345" s="50"/>
      <c r="B345" s="94"/>
      <c r="C345" s="50"/>
      <c r="D345" s="11"/>
      <c r="E345" s="11"/>
      <c r="F345" s="50"/>
      <c r="G345" s="11"/>
      <c r="H345" s="11"/>
      <c r="I345" s="39"/>
      <c r="J345" s="11"/>
      <c r="K345" s="11"/>
      <c r="L345" s="11"/>
      <c r="M345" s="11"/>
      <c r="N345" s="11"/>
      <c r="O345" s="11"/>
      <c r="P345" s="11"/>
      <c r="Q345" s="11"/>
      <c r="R345" s="11"/>
      <c r="S345" s="11"/>
      <c r="T345" s="11"/>
      <c r="U345" s="11"/>
      <c r="V345" s="11"/>
      <c r="W345" s="11"/>
      <c r="X345" s="11"/>
      <c r="Y345" s="11"/>
      <c r="Z345" s="11"/>
    </row>
    <row r="346" spans="1:26" ht="18" customHeight="1">
      <c r="A346" s="50"/>
      <c r="B346" s="94"/>
      <c r="C346" s="50"/>
      <c r="D346" s="11"/>
      <c r="E346" s="11"/>
      <c r="F346" s="50"/>
      <c r="G346" s="11"/>
      <c r="H346" s="11"/>
      <c r="I346" s="39"/>
      <c r="J346" s="11"/>
      <c r="K346" s="11"/>
      <c r="L346" s="11"/>
      <c r="M346" s="11"/>
      <c r="N346" s="11"/>
      <c r="O346" s="11"/>
      <c r="P346" s="11"/>
      <c r="Q346" s="11"/>
      <c r="R346" s="11"/>
      <c r="S346" s="11"/>
      <c r="T346" s="11"/>
      <c r="U346" s="11"/>
      <c r="V346" s="11"/>
      <c r="W346" s="11"/>
      <c r="X346" s="11"/>
      <c r="Y346" s="11"/>
      <c r="Z346" s="11"/>
    </row>
    <row r="347" spans="1:26" ht="13">
      <c r="A347" s="11"/>
      <c r="B347" s="81" t="s">
        <v>162</v>
      </c>
      <c r="C347" s="81" t="s">
        <v>163</v>
      </c>
      <c r="D347" s="81" t="s">
        <v>164</v>
      </c>
      <c r="E347" s="81" t="s">
        <v>165</v>
      </c>
      <c r="F347" s="81" t="s">
        <v>166</v>
      </c>
      <c r="G347" s="81" t="s">
        <v>167</v>
      </c>
      <c r="H347" s="81" t="s">
        <v>168</v>
      </c>
      <c r="I347" s="92" t="s">
        <v>169</v>
      </c>
      <c r="J347" s="92" t="s">
        <v>252</v>
      </c>
      <c r="K347" s="92" t="s">
        <v>253</v>
      </c>
      <c r="L347" s="81" t="s">
        <v>171</v>
      </c>
      <c r="M347" s="81" t="s">
        <v>172</v>
      </c>
      <c r="N347" s="11"/>
      <c r="O347" s="11"/>
      <c r="P347" s="11"/>
      <c r="Q347" s="11"/>
      <c r="R347" s="11"/>
      <c r="S347" s="11"/>
      <c r="T347" s="11"/>
      <c r="U347" s="11"/>
      <c r="V347" s="11"/>
      <c r="W347" s="11"/>
      <c r="X347" s="11"/>
      <c r="Y347" s="11"/>
      <c r="Z347" s="11"/>
    </row>
    <row r="348" spans="1:26" ht="26">
      <c r="A348" s="11"/>
      <c r="B348" s="53" t="s">
        <v>211</v>
      </c>
      <c r="C348" s="53">
        <v>80</v>
      </c>
      <c r="D348" s="53">
        <v>50</v>
      </c>
      <c r="E348" s="53">
        <v>1000</v>
      </c>
      <c r="F348" s="32" t="s">
        <v>278</v>
      </c>
      <c r="G348" s="53" t="s">
        <v>279</v>
      </c>
      <c r="H348" s="151" t="s">
        <v>280</v>
      </c>
      <c r="I348" s="32" t="s">
        <v>207</v>
      </c>
      <c r="J348" s="53" t="s">
        <v>208</v>
      </c>
      <c r="K348" s="53" t="s">
        <v>281</v>
      </c>
      <c r="L348" s="53" t="s">
        <v>175</v>
      </c>
      <c r="M348" s="32" t="s">
        <v>215</v>
      </c>
      <c r="N348" s="11"/>
      <c r="O348" s="11"/>
      <c r="P348" s="11"/>
      <c r="Q348" s="11"/>
      <c r="R348" s="11"/>
      <c r="S348" s="11"/>
      <c r="T348" s="11"/>
      <c r="U348" s="11"/>
      <c r="V348" s="11"/>
      <c r="W348" s="11"/>
      <c r="X348" s="11"/>
      <c r="Y348" s="11"/>
      <c r="Z348" s="11"/>
    </row>
    <row r="349" spans="1:26" ht="6" customHeight="1">
      <c r="A349" s="50"/>
      <c r="B349" s="94"/>
      <c r="C349" s="50"/>
      <c r="D349" s="11"/>
      <c r="E349" s="11"/>
      <c r="F349" s="50"/>
      <c r="G349" s="16"/>
      <c r="H349" s="16"/>
      <c r="I349" s="89"/>
      <c r="J349" s="16"/>
      <c r="K349" s="16"/>
      <c r="L349" s="16"/>
      <c r="M349" s="16"/>
      <c r="N349" s="16"/>
      <c r="O349" s="16"/>
      <c r="P349" s="16"/>
      <c r="Q349" s="16"/>
      <c r="R349" s="16"/>
      <c r="S349" s="16"/>
      <c r="T349" s="16"/>
      <c r="U349" s="16"/>
      <c r="V349" s="16"/>
      <c r="W349" s="16"/>
      <c r="X349" s="16"/>
      <c r="Y349" s="16"/>
      <c r="Z349" s="16"/>
    </row>
    <row r="350" spans="1:26" ht="13">
      <c r="A350" s="11"/>
      <c r="B350" s="95" t="s">
        <v>178</v>
      </c>
      <c r="C350" s="96"/>
      <c r="D350" s="96"/>
      <c r="E350" s="96"/>
      <c r="F350" s="96"/>
      <c r="G350" s="16"/>
      <c r="H350" s="98" t="s">
        <v>256</v>
      </c>
      <c r="I350" s="116"/>
      <c r="J350" s="98"/>
      <c r="K350" s="940" t="s">
        <v>200</v>
      </c>
      <c r="L350" s="932"/>
      <c r="M350" s="11"/>
      <c r="N350" s="11"/>
      <c r="O350" s="11"/>
      <c r="P350" s="11"/>
    </row>
    <row r="351" spans="1:26" ht="13">
      <c r="A351" s="11"/>
      <c r="B351" s="81" t="s">
        <v>162</v>
      </c>
      <c r="C351" s="81" t="s">
        <v>181</v>
      </c>
      <c r="D351" s="152" t="s">
        <v>142</v>
      </c>
      <c r="E351" s="82" t="str">
        <f>F348</f>
        <v>エンブレム「神仙郷」</v>
      </c>
      <c r="F351" s="82" t="s">
        <v>132</v>
      </c>
      <c r="G351" s="16"/>
      <c r="H351" s="148" t="s">
        <v>257</v>
      </c>
      <c r="I351" s="122" t="s">
        <v>142</v>
      </c>
      <c r="J351" s="93"/>
      <c r="K351" s="952"/>
      <c r="L351" s="933"/>
      <c r="M351" s="11"/>
      <c r="N351" s="11"/>
      <c r="O351" s="11"/>
      <c r="P351" s="11"/>
    </row>
    <row r="352" spans="1:26" ht="13">
      <c r="A352" s="11"/>
      <c r="B352" s="941" t="s">
        <v>211</v>
      </c>
      <c r="C352" s="103" t="s">
        <v>182</v>
      </c>
      <c r="D352" s="87">
        <v>100</v>
      </c>
      <c r="E352" s="87">
        <v>1</v>
      </c>
      <c r="F352" s="87">
        <v>5000</v>
      </c>
      <c r="G352" s="16"/>
      <c r="H352" s="153" t="s">
        <v>282</v>
      </c>
      <c r="I352" s="124">
        <v>20</v>
      </c>
      <c r="J352" s="1"/>
      <c r="K352" s="1"/>
      <c r="L352" s="1"/>
      <c r="M352" s="11"/>
      <c r="N352" s="11"/>
      <c r="O352" s="11"/>
      <c r="P352" s="11"/>
    </row>
    <row r="353" spans="1:26" ht="13">
      <c r="A353" s="11"/>
      <c r="B353" s="942"/>
      <c r="C353" s="103" t="s">
        <v>183</v>
      </c>
      <c r="D353" s="87">
        <v>0</v>
      </c>
      <c r="E353" s="87">
        <v>0</v>
      </c>
      <c r="F353" s="87">
        <v>400</v>
      </c>
      <c r="G353" s="16"/>
      <c r="H353" s="153" t="s">
        <v>258</v>
      </c>
      <c r="I353" s="124">
        <v>20</v>
      </c>
      <c r="J353" s="1"/>
      <c r="K353" s="1"/>
      <c r="L353" s="1"/>
      <c r="M353" s="11"/>
      <c r="N353" s="11"/>
      <c r="O353" s="11"/>
      <c r="P353" s="11"/>
    </row>
    <row r="354" spans="1:26" ht="13">
      <c r="A354" s="11"/>
      <c r="B354" s="942"/>
      <c r="C354" s="103" t="s">
        <v>184</v>
      </c>
      <c r="D354" s="87">
        <v>0</v>
      </c>
      <c r="E354" s="87">
        <v>0</v>
      </c>
      <c r="F354" s="87">
        <v>0</v>
      </c>
      <c r="G354" s="16"/>
      <c r="H354" s="153" t="s">
        <v>283</v>
      </c>
      <c r="I354" s="124">
        <v>20</v>
      </c>
      <c r="J354" s="1"/>
      <c r="K354" s="1"/>
      <c r="L354" s="1"/>
      <c r="M354" s="11"/>
      <c r="N354" s="11"/>
      <c r="O354" s="11"/>
      <c r="P354" s="11"/>
    </row>
    <row r="355" spans="1:26" ht="13">
      <c r="A355" s="11"/>
      <c r="B355" s="943"/>
      <c r="C355" s="105" t="s">
        <v>185</v>
      </c>
      <c r="D355" s="154">
        <v>0</v>
      </c>
      <c r="E355" s="106">
        <v>0</v>
      </c>
      <c r="F355" s="107">
        <v>0</v>
      </c>
      <c r="G355" s="16"/>
      <c r="H355" s="150" t="s">
        <v>155</v>
      </c>
      <c r="I355" s="124">
        <f>SUM(I352:I354)</f>
        <v>60</v>
      </c>
      <c r="J355" s="1"/>
      <c r="K355" s="1"/>
      <c r="L355" s="1"/>
      <c r="M355" s="11"/>
      <c r="N355" s="11"/>
      <c r="O355" s="11"/>
      <c r="P355" s="11"/>
    </row>
    <row r="356" spans="1:26" ht="18" customHeight="1">
      <c r="A356" s="50"/>
      <c r="B356" s="94"/>
      <c r="C356" s="50"/>
      <c r="D356" s="11"/>
      <c r="E356" s="11"/>
      <c r="F356" s="50"/>
      <c r="G356" s="11"/>
      <c r="H356" s="11"/>
      <c r="I356" s="39"/>
      <c r="J356" s="11"/>
      <c r="K356" s="11"/>
      <c r="L356" s="11"/>
      <c r="M356" s="11"/>
      <c r="N356" s="11"/>
      <c r="O356" s="11"/>
      <c r="P356" s="11"/>
      <c r="Q356" s="11"/>
      <c r="R356" s="11"/>
      <c r="S356" s="11"/>
      <c r="T356" s="11"/>
      <c r="U356" s="11"/>
      <c r="V356" s="11"/>
      <c r="W356" s="11"/>
      <c r="X356" s="11"/>
      <c r="Y356" s="11"/>
      <c r="Z356" s="11"/>
    </row>
    <row r="357" spans="1:26" ht="9" customHeight="1">
      <c r="A357" s="50"/>
      <c r="B357" s="94"/>
      <c r="C357" s="50"/>
      <c r="D357" s="11"/>
      <c r="E357" s="11"/>
      <c r="F357" s="50"/>
      <c r="G357" s="11"/>
      <c r="H357" s="11"/>
      <c r="I357" s="39"/>
      <c r="J357" s="11"/>
      <c r="K357" s="11"/>
      <c r="L357" s="11"/>
      <c r="M357" s="11"/>
      <c r="N357" s="11"/>
      <c r="O357" s="11"/>
      <c r="P357" s="11"/>
      <c r="Q357" s="11"/>
      <c r="R357" s="11"/>
      <c r="S357" s="11"/>
      <c r="T357" s="11"/>
      <c r="U357" s="11"/>
      <c r="V357" s="11"/>
      <c r="W357" s="11"/>
      <c r="X357" s="11"/>
      <c r="Y357" s="11"/>
      <c r="Z357" s="11"/>
    </row>
    <row r="358" spans="1:26" ht="9" customHeight="1">
      <c r="A358" s="11"/>
      <c r="B358" s="50"/>
      <c r="C358" s="50"/>
      <c r="D358" s="50"/>
      <c r="E358" s="50"/>
      <c r="F358" s="50"/>
      <c r="G358" s="50"/>
      <c r="H358" s="50"/>
      <c r="I358" s="146"/>
      <c r="J358" s="11"/>
      <c r="K358" s="11"/>
      <c r="L358" s="11"/>
      <c r="M358" s="11"/>
      <c r="N358" s="11"/>
      <c r="O358" s="11"/>
      <c r="P358" s="11"/>
      <c r="Q358" s="11"/>
      <c r="R358" s="11"/>
      <c r="S358" s="11"/>
      <c r="T358" s="11"/>
      <c r="U358" s="11"/>
      <c r="V358" s="11"/>
      <c r="W358" s="11"/>
      <c r="X358" s="11"/>
      <c r="Y358" s="11"/>
      <c r="Z358" s="11"/>
    </row>
    <row r="359" spans="1:26" ht="9" customHeight="1">
      <c r="A359" s="11"/>
      <c r="B359" s="11"/>
      <c r="C359" s="11"/>
      <c r="D359" s="11"/>
      <c r="E359" s="11"/>
      <c r="F359" s="11"/>
      <c r="G359" s="11"/>
      <c r="H359" s="11"/>
      <c r="I359" s="39"/>
      <c r="J359" s="11"/>
      <c r="K359" s="11"/>
      <c r="L359" s="11"/>
      <c r="M359" s="11"/>
      <c r="N359" s="11"/>
      <c r="O359" s="11"/>
      <c r="P359" s="11"/>
      <c r="Q359" s="11"/>
      <c r="R359" s="11"/>
      <c r="S359" s="11"/>
      <c r="T359" s="11"/>
      <c r="U359" s="11"/>
      <c r="V359" s="11"/>
      <c r="W359" s="11"/>
      <c r="X359" s="11"/>
      <c r="Y359" s="11"/>
      <c r="Z359" s="11"/>
    </row>
    <row r="360" spans="1:26" ht="13">
      <c r="A360" s="11"/>
      <c r="B360" s="11"/>
      <c r="C360" s="11"/>
      <c r="D360" s="11"/>
      <c r="E360" s="11"/>
      <c r="F360" s="11"/>
      <c r="G360" s="11"/>
      <c r="H360" s="11"/>
      <c r="I360" s="39"/>
      <c r="J360" s="11"/>
      <c r="K360" s="11"/>
      <c r="L360" s="11"/>
      <c r="M360" s="11"/>
      <c r="N360" s="11"/>
      <c r="O360" s="11"/>
      <c r="P360" s="11"/>
      <c r="Q360" s="11"/>
      <c r="R360" s="11"/>
      <c r="S360" s="11"/>
      <c r="T360" s="11"/>
      <c r="U360" s="11"/>
      <c r="V360" s="11"/>
      <c r="W360" s="11"/>
      <c r="X360" s="11"/>
      <c r="Y360" s="11"/>
      <c r="Z360" s="11"/>
    </row>
    <row r="361" spans="1:26" ht="13">
      <c r="A361" s="11"/>
      <c r="B361" s="81" t="s">
        <v>186</v>
      </c>
      <c r="C361" s="11"/>
      <c r="D361" s="11"/>
      <c r="E361" s="11"/>
      <c r="F361" s="11"/>
      <c r="G361" s="11"/>
      <c r="H361" s="11"/>
      <c r="I361" s="39"/>
      <c r="J361" s="11"/>
      <c r="K361" s="11"/>
      <c r="L361" s="11"/>
      <c r="M361" s="11"/>
      <c r="N361" s="11"/>
      <c r="O361" s="11"/>
      <c r="P361" s="11"/>
      <c r="Q361" s="11"/>
      <c r="R361" s="11"/>
      <c r="S361" s="11"/>
      <c r="T361" s="11"/>
      <c r="U361" s="11"/>
      <c r="V361" s="11"/>
      <c r="W361" s="11"/>
      <c r="X361" s="11"/>
      <c r="Y361" s="11"/>
      <c r="Z361" s="11"/>
    </row>
    <row r="362" spans="1:26" ht="26">
      <c r="A362" s="11"/>
      <c r="B362" s="108" t="s">
        <v>189</v>
      </c>
      <c r="C362" s="32" t="s">
        <v>36</v>
      </c>
      <c r="D362" s="113" t="s">
        <v>41</v>
      </c>
      <c r="E362" s="142"/>
      <c r="F362" s="16"/>
      <c r="G362" s="11"/>
      <c r="H362" s="11"/>
      <c r="I362" s="39"/>
      <c r="J362" s="11"/>
      <c r="K362" s="11"/>
      <c r="L362" s="11"/>
      <c r="M362" s="11"/>
      <c r="N362" s="11"/>
      <c r="O362" s="11"/>
      <c r="P362" s="11"/>
      <c r="Q362" s="11"/>
      <c r="R362" s="11"/>
      <c r="S362" s="11"/>
      <c r="T362" s="11"/>
      <c r="U362" s="11"/>
      <c r="V362" s="11"/>
      <c r="W362" s="11"/>
      <c r="X362" s="11"/>
      <c r="Y362" s="11"/>
      <c r="Z362" s="11"/>
    </row>
    <row r="363" spans="1:26" ht="26">
      <c r="A363" s="11"/>
      <c r="B363" s="108" t="s">
        <v>190</v>
      </c>
      <c r="C363" s="32" t="s">
        <v>284</v>
      </c>
      <c r="D363" s="113" t="s">
        <v>285</v>
      </c>
      <c r="E363" s="155"/>
      <c r="F363" s="16"/>
      <c r="G363" s="11"/>
      <c r="H363" s="11"/>
      <c r="I363" s="39"/>
      <c r="J363" s="11"/>
      <c r="K363" s="11"/>
      <c r="L363" s="11"/>
      <c r="M363" s="11"/>
      <c r="N363" s="11"/>
      <c r="O363" s="11"/>
      <c r="P363" s="11"/>
      <c r="Q363" s="11"/>
      <c r="R363" s="11"/>
      <c r="S363" s="11"/>
      <c r="T363" s="11"/>
      <c r="U363" s="11"/>
      <c r="V363" s="11"/>
      <c r="W363" s="11"/>
      <c r="X363" s="11"/>
      <c r="Y363" s="11"/>
      <c r="Z363" s="11"/>
    </row>
    <row r="364" spans="1:26" ht="26">
      <c r="A364" s="11"/>
      <c r="B364" s="108" t="s">
        <v>192</v>
      </c>
      <c r="C364" s="53" t="s">
        <v>193</v>
      </c>
      <c r="D364" s="53" t="s">
        <v>232</v>
      </c>
      <c r="E364" s="11"/>
      <c r="F364" s="11"/>
      <c r="G364" s="11"/>
      <c r="H364" s="11"/>
      <c r="I364" s="39"/>
      <c r="J364" s="11"/>
      <c r="K364" s="11"/>
      <c r="L364" s="11"/>
      <c r="M364" s="11"/>
      <c r="N364" s="11"/>
      <c r="O364" s="11"/>
      <c r="P364" s="11"/>
      <c r="Q364" s="11"/>
      <c r="R364" s="11"/>
      <c r="S364" s="11"/>
      <c r="T364" s="11"/>
      <c r="U364" s="11"/>
      <c r="V364" s="11"/>
      <c r="W364" s="11"/>
      <c r="X364" s="11"/>
      <c r="Y364" s="11"/>
      <c r="Z364" s="11"/>
    </row>
    <row r="365" spans="1:26" ht="13">
      <c r="A365" s="11"/>
      <c r="B365" s="112" t="s">
        <v>194</v>
      </c>
      <c r="C365" s="32"/>
      <c r="D365" s="32"/>
      <c r="E365" s="11"/>
      <c r="F365" s="11"/>
      <c r="G365" s="11"/>
      <c r="H365" s="11"/>
      <c r="I365" s="39"/>
      <c r="J365" s="11"/>
      <c r="K365" s="11"/>
      <c r="L365" s="11"/>
      <c r="M365" s="11"/>
      <c r="N365" s="11"/>
      <c r="O365" s="11"/>
      <c r="P365" s="11"/>
      <c r="Q365" s="11"/>
      <c r="R365" s="11"/>
      <c r="S365" s="11"/>
      <c r="T365" s="11"/>
      <c r="U365" s="11"/>
      <c r="V365" s="11"/>
      <c r="W365" s="11"/>
      <c r="X365" s="11"/>
      <c r="Y365" s="11"/>
      <c r="Z365" s="11"/>
    </row>
    <row r="366" spans="1:26" ht="13">
      <c r="A366" s="11"/>
      <c r="B366" s="11"/>
      <c r="C366" s="11"/>
      <c r="D366" s="11"/>
      <c r="E366" s="11"/>
      <c r="F366" s="11"/>
      <c r="G366" s="11"/>
      <c r="H366" s="11"/>
      <c r="I366" s="39"/>
      <c r="J366" s="11"/>
      <c r="K366" s="11"/>
      <c r="L366" s="11"/>
      <c r="M366" s="11"/>
      <c r="N366" s="11"/>
      <c r="O366" s="11"/>
      <c r="P366" s="11"/>
      <c r="Q366" s="11"/>
      <c r="R366" s="11"/>
      <c r="S366" s="11"/>
      <c r="T366" s="11"/>
      <c r="U366" s="11"/>
      <c r="V366" s="11"/>
      <c r="W366" s="11"/>
      <c r="X366" s="11"/>
      <c r="Y366" s="11"/>
      <c r="Z366" s="11"/>
    </row>
    <row r="367" spans="1:26" ht="13">
      <c r="A367" s="11"/>
      <c r="B367" s="11"/>
      <c r="C367" s="11"/>
      <c r="D367" s="11"/>
      <c r="E367" s="11"/>
      <c r="F367" s="11"/>
      <c r="G367" s="11"/>
      <c r="H367" s="11"/>
      <c r="I367" s="39"/>
      <c r="J367" s="11"/>
      <c r="K367" s="11"/>
      <c r="L367" s="11"/>
      <c r="M367" s="11"/>
      <c r="N367" s="11"/>
      <c r="O367" s="11"/>
      <c r="P367" s="11"/>
      <c r="Q367" s="11"/>
      <c r="R367" s="11"/>
      <c r="S367" s="11"/>
      <c r="T367" s="11"/>
      <c r="U367" s="11"/>
      <c r="V367" s="11"/>
      <c r="W367" s="11"/>
      <c r="X367" s="11"/>
      <c r="Y367" s="11"/>
      <c r="Z367" s="11"/>
    </row>
    <row r="368" spans="1:26" ht="13">
      <c r="A368" s="1"/>
      <c r="B368" s="156" t="s">
        <v>286</v>
      </c>
      <c r="C368" s="157"/>
      <c r="D368" s="157"/>
      <c r="E368" s="157"/>
      <c r="F368" s="157"/>
      <c r="G368" s="157"/>
      <c r="H368" s="157"/>
      <c r="I368" s="158"/>
      <c r="J368" s="157"/>
      <c r="K368" s="157"/>
      <c r="L368" s="157"/>
      <c r="M368" s="157"/>
      <c r="N368" s="157"/>
      <c r="O368" s="157"/>
      <c r="P368" s="157"/>
      <c r="Q368" s="157"/>
      <c r="R368" s="157"/>
      <c r="S368" s="157"/>
      <c r="T368" s="157"/>
      <c r="U368" s="157"/>
      <c r="V368" s="157"/>
      <c r="W368" s="157"/>
      <c r="X368" s="157"/>
      <c r="Y368" s="157"/>
      <c r="Z368" s="157"/>
    </row>
    <row r="369" spans="1:26" ht="13">
      <c r="A369" s="1"/>
      <c r="B369" s="1"/>
      <c r="C369" s="1"/>
      <c r="D369" s="1"/>
      <c r="E369" s="1"/>
      <c r="F369" s="1"/>
      <c r="G369" s="1"/>
      <c r="H369" s="1"/>
      <c r="I369" s="138"/>
      <c r="J369" s="1"/>
      <c r="K369" s="1"/>
      <c r="L369" s="1"/>
      <c r="M369" s="1"/>
      <c r="N369" s="1"/>
      <c r="O369" s="1"/>
      <c r="P369" s="1"/>
      <c r="Q369" s="1"/>
      <c r="R369" s="1"/>
      <c r="S369" s="1"/>
      <c r="T369" s="1"/>
      <c r="U369" s="1"/>
      <c r="V369" s="1"/>
      <c r="W369" s="1"/>
      <c r="X369" s="1"/>
      <c r="Y369" s="1"/>
      <c r="Z369" s="1"/>
    </row>
    <row r="370" spans="1:26" ht="13">
      <c r="A370" s="1"/>
      <c r="B370" s="159" t="s">
        <v>135</v>
      </c>
      <c r="C370" s="160" t="s">
        <v>136</v>
      </c>
      <c r="D370" s="116"/>
      <c r="E370" s="161"/>
      <c r="F370" s="1"/>
      <c r="G370" s="1"/>
      <c r="H370" s="1"/>
      <c r="I370" s="138"/>
      <c r="J370" s="1"/>
      <c r="K370" s="1"/>
      <c r="L370" s="1"/>
      <c r="M370" s="1"/>
      <c r="N370" s="1"/>
      <c r="O370" s="1"/>
      <c r="P370" s="1"/>
      <c r="Q370" s="1"/>
      <c r="R370" s="1"/>
      <c r="S370" s="1"/>
      <c r="T370" s="1"/>
      <c r="U370" s="1"/>
      <c r="V370" s="1"/>
      <c r="W370" s="1"/>
      <c r="X370" s="1"/>
      <c r="Y370" s="1"/>
      <c r="Z370" s="1"/>
    </row>
    <row r="371" spans="1:26" ht="13">
      <c r="A371" s="1"/>
      <c r="B371" s="162" t="s">
        <v>138</v>
      </c>
      <c r="C371" s="163">
        <f>E13</f>
        <v>46038.625</v>
      </c>
      <c r="D371" s="164" t="s">
        <v>139</v>
      </c>
      <c r="E371" s="163">
        <f>F13</f>
        <v>46069.457638888889</v>
      </c>
      <c r="F371" s="1"/>
      <c r="G371" s="1"/>
      <c r="H371" s="1"/>
      <c r="I371" s="138"/>
      <c r="J371" s="1"/>
      <c r="K371" s="1"/>
      <c r="L371" s="1"/>
      <c r="M371" s="1"/>
      <c r="N371" s="1"/>
      <c r="O371" s="1"/>
      <c r="P371" s="1"/>
      <c r="Q371" s="1"/>
      <c r="R371" s="1"/>
      <c r="S371" s="1"/>
      <c r="T371" s="1"/>
      <c r="U371" s="1"/>
      <c r="V371" s="1"/>
      <c r="W371" s="1"/>
      <c r="X371" s="1"/>
      <c r="Y371" s="1"/>
      <c r="Z371" s="1"/>
    </row>
    <row r="372" spans="1:26" ht="13">
      <c r="A372" s="1"/>
      <c r="B372" s="162" t="s">
        <v>158</v>
      </c>
      <c r="C372" s="165"/>
      <c r="D372" s="166"/>
      <c r="E372" s="167"/>
      <c r="F372" s="1"/>
      <c r="G372" s="1"/>
      <c r="H372" s="1"/>
      <c r="I372" s="138"/>
      <c r="J372" s="1"/>
      <c r="K372" s="1"/>
      <c r="L372" s="1"/>
      <c r="M372" s="1"/>
      <c r="N372" s="1"/>
      <c r="O372" s="1"/>
      <c r="P372" s="1"/>
      <c r="Q372" s="1"/>
      <c r="R372" s="1"/>
      <c r="S372" s="1"/>
      <c r="T372" s="1"/>
      <c r="U372" s="1"/>
      <c r="V372" s="1"/>
      <c r="W372" s="1"/>
      <c r="X372" s="1"/>
      <c r="Y372" s="1"/>
      <c r="Z372" s="1"/>
    </row>
    <row r="373" spans="1:26" ht="13">
      <c r="A373" s="1"/>
      <c r="B373" s="1"/>
      <c r="C373" s="1"/>
      <c r="D373" s="1"/>
      <c r="E373" s="1"/>
      <c r="F373" s="1"/>
      <c r="G373" s="1"/>
      <c r="H373" s="1"/>
      <c r="I373" s="138"/>
      <c r="J373" s="1"/>
      <c r="K373" s="1"/>
      <c r="L373" s="1"/>
      <c r="M373" s="1"/>
      <c r="N373" s="1"/>
      <c r="O373" s="1"/>
      <c r="P373" s="1"/>
      <c r="Q373" s="1"/>
      <c r="R373" s="1"/>
      <c r="S373" s="1"/>
      <c r="T373" s="1"/>
      <c r="U373" s="1"/>
      <c r="V373" s="1"/>
      <c r="W373" s="1"/>
      <c r="X373" s="1"/>
      <c r="Y373" s="1"/>
      <c r="Z373" s="1"/>
    </row>
    <row r="374" spans="1:26" ht="13">
      <c r="A374" s="1"/>
      <c r="B374" s="168" t="s">
        <v>287</v>
      </c>
      <c r="C374" s="1"/>
      <c r="D374" s="1"/>
      <c r="E374" s="1"/>
      <c r="F374" s="1"/>
      <c r="G374" s="1"/>
      <c r="H374" s="1"/>
      <c r="I374" s="138"/>
      <c r="J374" s="1"/>
      <c r="K374" s="1"/>
      <c r="L374" s="1"/>
      <c r="M374" s="1"/>
      <c r="N374" s="1"/>
      <c r="O374" s="1"/>
      <c r="P374" s="1"/>
      <c r="Q374" s="1"/>
      <c r="R374" s="1"/>
      <c r="S374" s="1"/>
      <c r="T374" s="1"/>
      <c r="U374" s="1"/>
      <c r="V374" s="1"/>
      <c r="W374" s="1"/>
      <c r="X374" s="1"/>
      <c r="Y374" s="1"/>
      <c r="Z374" s="1"/>
    </row>
    <row r="375" spans="1:26" ht="13">
      <c r="A375" s="1"/>
      <c r="B375" s="168" t="s">
        <v>288</v>
      </c>
      <c r="C375" s="168" t="s">
        <v>289</v>
      </c>
      <c r="D375" s="168" t="s">
        <v>290</v>
      </c>
      <c r="E375" s="1"/>
      <c r="F375" s="1"/>
      <c r="G375" s="946" t="s">
        <v>291</v>
      </c>
      <c r="H375" s="933"/>
      <c r="I375" s="138"/>
      <c r="J375" s="1"/>
      <c r="K375" s="1"/>
      <c r="L375" s="1"/>
      <c r="M375" s="1"/>
      <c r="N375" s="1"/>
      <c r="O375" s="1"/>
      <c r="P375" s="1"/>
      <c r="Q375" s="1"/>
      <c r="R375" s="1"/>
      <c r="S375" s="1"/>
      <c r="T375" s="1"/>
      <c r="U375" s="1"/>
      <c r="V375" s="1"/>
      <c r="W375" s="1"/>
      <c r="X375" s="1"/>
      <c r="Y375" s="1"/>
      <c r="Z375" s="1"/>
    </row>
    <row r="376" spans="1:26" ht="13">
      <c r="A376" s="1"/>
      <c r="B376" s="169">
        <v>0.15</v>
      </c>
      <c r="C376" s="170" t="s">
        <v>174</v>
      </c>
      <c r="D376" s="170" t="s">
        <v>292</v>
      </c>
      <c r="E376" s="1"/>
      <c r="F376" s="1"/>
      <c r="G376" s="162" t="s">
        <v>293</v>
      </c>
      <c r="H376" s="169">
        <v>0.3</v>
      </c>
      <c r="I376" s="138"/>
      <c r="J376" s="1"/>
      <c r="K376" s="1"/>
      <c r="L376" s="1"/>
      <c r="M376" s="1"/>
      <c r="N376" s="1"/>
      <c r="O376" s="1"/>
      <c r="P376" s="1"/>
      <c r="Q376" s="1"/>
      <c r="R376" s="1"/>
      <c r="S376" s="1"/>
      <c r="T376" s="1"/>
      <c r="U376" s="1"/>
      <c r="V376" s="1"/>
      <c r="W376" s="1"/>
      <c r="X376" s="1"/>
      <c r="Y376" s="1"/>
      <c r="Z376" s="1"/>
    </row>
    <row r="377" spans="1:26" ht="24">
      <c r="A377" s="1"/>
      <c r="B377" s="169">
        <v>0.1</v>
      </c>
      <c r="C377" s="170" t="s">
        <v>275</v>
      </c>
      <c r="D377" s="170" t="s">
        <v>294</v>
      </c>
      <c r="E377" s="1"/>
      <c r="F377" s="1"/>
      <c r="G377" s="162" t="s">
        <v>295</v>
      </c>
      <c r="H377" s="169">
        <v>0.2</v>
      </c>
      <c r="I377" s="138"/>
      <c r="J377" s="1"/>
      <c r="K377" s="1"/>
      <c r="L377" s="1"/>
      <c r="M377" s="1"/>
      <c r="N377" s="1"/>
      <c r="O377" s="1"/>
      <c r="P377" s="1"/>
      <c r="Q377" s="1"/>
      <c r="R377" s="1"/>
      <c r="S377" s="1"/>
      <c r="T377" s="1"/>
      <c r="U377" s="1"/>
      <c r="V377" s="1"/>
      <c r="W377" s="1"/>
      <c r="X377" s="1"/>
      <c r="Y377" s="1"/>
      <c r="Z377" s="1"/>
    </row>
    <row r="378" spans="1:26" ht="24">
      <c r="A378" s="1"/>
      <c r="B378" s="169">
        <v>0.1</v>
      </c>
      <c r="C378" s="170" t="s">
        <v>202</v>
      </c>
      <c r="D378" s="170" t="s">
        <v>296</v>
      </c>
      <c r="E378" s="1"/>
      <c r="F378" s="1"/>
      <c r="G378" s="162" t="s">
        <v>297</v>
      </c>
      <c r="H378" s="169">
        <v>0.15</v>
      </c>
      <c r="I378" s="138"/>
      <c r="J378" s="1"/>
      <c r="K378" s="1"/>
      <c r="L378" s="1"/>
      <c r="M378" s="1"/>
      <c r="N378" s="1"/>
      <c r="O378" s="1"/>
      <c r="P378" s="1"/>
      <c r="Q378" s="1"/>
      <c r="R378" s="1"/>
      <c r="S378" s="1"/>
      <c r="T378" s="1"/>
      <c r="U378" s="1"/>
      <c r="V378" s="1"/>
      <c r="W378" s="1"/>
      <c r="X378" s="1"/>
      <c r="Y378" s="1"/>
      <c r="Z378" s="1"/>
    </row>
    <row r="379" spans="1:26" ht="24">
      <c r="A379" s="1"/>
      <c r="B379" s="169">
        <v>0.05</v>
      </c>
      <c r="C379" s="170" t="s">
        <v>266</v>
      </c>
      <c r="D379" s="170" t="s">
        <v>298</v>
      </c>
      <c r="E379" s="1"/>
      <c r="F379" s="1"/>
      <c r="G379" s="162" t="s">
        <v>299</v>
      </c>
      <c r="H379" s="169">
        <v>0.1</v>
      </c>
      <c r="I379" s="138"/>
      <c r="J379" s="1"/>
      <c r="K379" s="1"/>
      <c r="L379" s="1"/>
      <c r="M379" s="1"/>
      <c r="N379" s="1"/>
      <c r="O379" s="1"/>
      <c r="P379" s="1"/>
      <c r="Q379" s="1"/>
      <c r="R379" s="1"/>
      <c r="S379" s="1"/>
      <c r="T379" s="1"/>
      <c r="U379" s="1"/>
      <c r="V379" s="1"/>
      <c r="W379" s="1"/>
      <c r="X379" s="1"/>
      <c r="Y379" s="1"/>
      <c r="Z379" s="1"/>
    </row>
    <row r="380" spans="1:26" ht="24">
      <c r="A380" s="1"/>
      <c r="B380" s="169">
        <v>0.2</v>
      </c>
      <c r="C380" s="170" t="s">
        <v>36</v>
      </c>
      <c r="D380" s="170" t="s">
        <v>35</v>
      </c>
      <c r="E380" s="1"/>
      <c r="F380" s="1"/>
      <c r="G380" s="162" t="s">
        <v>300</v>
      </c>
      <c r="H380" s="169">
        <v>0.1</v>
      </c>
      <c r="I380" s="138"/>
      <c r="J380" s="1"/>
      <c r="K380" s="1"/>
      <c r="L380" s="1"/>
      <c r="M380" s="1"/>
      <c r="N380" s="1"/>
      <c r="O380" s="1"/>
      <c r="P380" s="1"/>
      <c r="Q380" s="1"/>
      <c r="R380" s="1"/>
      <c r="S380" s="1"/>
      <c r="T380" s="1"/>
      <c r="U380" s="1"/>
      <c r="V380" s="1"/>
      <c r="W380" s="1"/>
      <c r="X380" s="1"/>
      <c r="Y380" s="1"/>
      <c r="Z380" s="1"/>
    </row>
    <row r="381" spans="1:26" ht="24">
      <c r="A381" s="1"/>
      <c r="B381" s="169">
        <v>0.1</v>
      </c>
      <c r="C381" s="170" t="s">
        <v>41</v>
      </c>
      <c r="D381" s="170" t="s">
        <v>40</v>
      </c>
      <c r="E381" s="1"/>
      <c r="F381" s="1"/>
      <c r="G381" s="162" t="s">
        <v>301</v>
      </c>
      <c r="H381" s="169">
        <v>0.1</v>
      </c>
      <c r="I381" s="138"/>
      <c r="J381" s="1"/>
      <c r="K381" s="1"/>
      <c r="L381" s="1"/>
      <c r="M381" s="1"/>
      <c r="N381" s="1"/>
      <c r="O381" s="1"/>
      <c r="P381" s="1"/>
      <c r="Q381" s="1"/>
      <c r="R381" s="1"/>
      <c r="S381" s="1"/>
      <c r="T381" s="1"/>
      <c r="U381" s="1"/>
      <c r="V381" s="1"/>
      <c r="W381" s="1"/>
      <c r="X381" s="1"/>
      <c r="Y381" s="1"/>
      <c r="Z381" s="1"/>
    </row>
    <row r="382" spans="1:26" ht="24">
      <c r="A382" s="1"/>
      <c r="B382" s="169">
        <v>0.1</v>
      </c>
      <c r="C382" s="170" t="s">
        <v>45</v>
      </c>
      <c r="D382" s="170" t="s">
        <v>44</v>
      </c>
      <c r="E382" s="1"/>
      <c r="F382" s="1"/>
      <c r="G382" s="162" t="s">
        <v>302</v>
      </c>
      <c r="H382" s="169">
        <v>0.05</v>
      </c>
      <c r="I382" s="138"/>
      <c r="J382" s="1"/>
      <c r="K382" s="1"/>
      <c r="L382" s="1"/>
      <c r="M382" s="1"/>
      <c r="N382" s="1"/>
      <c r="O382" s="1"/>
      <c r="P382" s="1"/>
      <c r="Q382" s="1"/>
      <c r="R382" s="1"/>
      <c r="S382" s="1"/>
      <c r="T382" s="1"/>
      <c r="U382" s="1"/>
      <c r="V382" s="1"/>
      <c r="W382" s="1"/>
      <c r="X382" s="1"/>
      <c r="Y382" s="1"/>
      <c r="Z382" s="1"/>
    </row>
    <row r="383" spans="1:26" ht="24">
      <c r="A383" s="1"/>
      <c r="B383" s="169">
        <v>0.1</v>
      </c>
      <c r="C383" s="170" t="s">
        <v>50</v>
      </c>
      <c r="D383" s="170" t="s">
        <v>49</v>
      </c>
      <c r="E383" s="1"/>
      <c r="F383" s="1"/>
      <c r="G383" s="162" t="s">
        <v>302</v>
      </c>
      <c r="H383" s="169">
        <v>0.05</v>
      </c>
      <c r="I383" s="138"/>
      <c r="J383" s="1"/>
      <c r="K383" s="1"/>
      <c r="L383" s="1"/>
      <c r="M383" s="1"/>
      <c r="N383" s="1"/>
      <c r="O383" s="1"/>
      <c r="P383" s="1"/>
      <c r="Q383" s="1"/>
      <c r="R383" s="1"/>
      <c r="S383" s="1"/>
      <c r="T383" s="1"/>
      <c r="U383" s="1"/>
      <c r="V383" s="1"/>
      <c r="W383" s="1"/>
      <c r="X383" s="1"/>
      <c r="Y383" s="1"/>
      <c r="Z383" s="1"/>
    </row>
    <row r="384" spans="1:26" ht="24">
      <c r="A384" s="1"/>
      <c r="B384" s="169"/>
      <c r="C384" s="170"/>
      <c r="D384" s="170"/>
      <c r="E384" s="1"/>
      <c r="F384" s="1"/>
      <c r="G384" s="162" t="s">
        <v>303</v>
      </c>
      <c r="H384" s="169">
        <v>0.03</v>
      </c>
      <c r="I384" s="138"/>
      <c r="J384" s="1"/>
      <c r="K384" s="1"/>
      <c r="L384" s="1"/>
      <c r="M384" s="1"/>
      <c r="N384" s="1"/>
      <c r="O384" s="1"/>
      <c r="P384" s="1"/>
      <c r="Q384" s="1"/>
      <c r="R384" s="1"/>
      <c r="S384" s="1"/>
      <c r="T384" s="1"/>
      <c r="U384" s="1"/>
      <c r="V384" s="1"/>
      <c r="W384" s="1"/>
      <c r="X384" s="1"/>
      <c r="Y384" s="1"/>
      <c r="Z384" s="1"/>
    </row>
    <row r="385" spans="1:26" ht="13">
      <c r="A385" s="1"/>
      <c r="B385" s="1"/>
      <c r="C385" s="1"/>
      <c r="D385" s="1"/>
      <c r="E385" s="1"/>
      <c r="F385" s="1"/>
      <c r="G385" s="1"/>
      <c r="H385" s="1"/>
      <c r="I385" s="138"/>
      <c r="J385" s="1"/>
      <c r="K385" s="1"/>
      <c r="L385" s="1"/>
      <c r="M385" s="1"/>
      <c r="N385" s="1"/>
      <c r="O385" s="1"/>
      <c r="P385" s="1"/>
      <c r="Q385" s="1"/>
      <c r="R385" s="1"/>
      <c r="S385" s="1"/>
      <c r="T385" s="1"/>
      <c r="U385" s="1"/>
      <c r="V385" s="1"/>
      <c r="W385" s="1"/>
      <c r="X385" s="1"/>
      <c r="Y385" s="1"/>
      <c r="Z385" s="1"/>
    </row>
    <row r="386" spans="1:26" ht="13">
      <c r="A386" s="11"/>
      <c r="B386" s="67" t="s">
        <v>304</v>
      </c>
      <c r="C386" s="68"/>
      <c r="D386" s="68"/>
      <c r="E386" s="68"/>
      <c r="F386" s="69"/>
      <c r="G386" s="69"/>
      <c r="H386" s="69"/>
      <c r="I386" s="70"/>
      <c r="J386" s="69"/>
      <c r="K386" s="69"/>
      <c r="L386" s="69"/>
      <c r="M386" s="69"/>
      <c r="N386" s="69"/>
      <c r="O386" s="69"/>
      <c r="P386" s="69"/>
      <c r="Q386" s="69"/>
      <c r="R386" s="69"/>
      <c r="S386" s="69"/>
      <c r="T386" s="69"/>
      <c r="U386" s="69"/>
      <c r="V386" s="69"/>
      <c r="W386" s="69"/>
      <c r="X386" s="69"/>
      <c r="Y386" s="69"/>
      <c r="Z386" s="69"/>
    </row>
    <row r="387" spans="1:26" ht="13">
      <c r="A387" s="11"/>
      <c r="B387" s="11"/>
      <c r="C387" s="11"/>
      <c r="D387" s="11"/>
      <c r="E387" s="11"/>
      <c r="F387" s="11"/>
      <c r="G387" s="11"/>
      <c r="H387" s="11"/>
      <c r="I387" s="39"/>
      <c r="J387" s="11"/>
      <c r="K387" s="11"/>
      <c r="L387" s="11"/>
      <c r="M387" s="11"/>
      <c r="N387" s="11"/>
      <c r="O387" s="11"/>
      <c r="P387" s="11"/>
      <c r="Q387" s="11"/>
      <c r="R387" s="11"/>
      <c r="S387" s="11"/>
      <c r="T387" s="11"/>
      <c r="U387" s="11"/>
      <c r="V387" s="11"/>
      <c r="W387" s="11"/>
      <c r="X387" s="11"/>
      <c r="Y387" s="11"/>
      <c r="Z387" s="11"/>
    </row>
    <row r="388" spans="1:26" ht="13">
      <c r="A388" s="11"/>
      <c r="B388" s="15" t="s">
        <v>305</v>
      </c>
      <c r="C388" s="11"/>
      <c r="D388" s="11"/>
      <c r="E388" s="11"/>
      <c r="F388" s="11"/>
      <c r="G388" s="11"/>
      <c r="H388" s="11"/>
      <c r="I388" s="39"/>
      <c r="J388" s="11"/>
      <c r="K388" s="11"/>
      <c r="L388" s="11"/>
      <c r="M388" s="11"/>
      <c r="N388" s="11"/>
      <c r="O388" s="11"/>
      <c r="P388" s="11"/>
      <c r="Q388" s="11"/>
      <c r="R388" s="11"/>
      <c r="S388" s="11"/>
      <c r="T388" s="11"/>
      <c r="U388" s="11"/>
      <c r="V388" s="11"/>
      <c r="W388" s="11"/>
      <c r="X388" s="11"/>
      <c r="Y388" s="11"/>
      <c r="Z388" s="11"/>
    </row>
    <row r="389" spans="1:26" ht="26">
      <c r="A389" s="11"/>
      <c r="B389" s="92" t="s">
        <v>306</v>
      </c>
      <c r="D389" s="16"/>
      <c r="E389" s="11"/>
      <c r="F389" s="11"/>
      <c r="G389" s="11"/>
      <c r="H389" s="11"/>
      <c r="I389" s="39"/>
      <c r="J389" s="11"/>
      <c r="K389" s="11"/>
      <c r="L389" s="11"/>
      <c r="M389" s="11"/>
      <c r="N389" s="11"/>
      <c r="O389" s="11"/>
      <c r="P389" s="11"/>
      <c r="Q389" s="11"/>
      <c r="R389" s="11"/>
      <c r="S389" s="11"/>
      <c r="T389" s="11"/>
      <c r="U389" s="11"/>
      <c r="V389" s="11"/>
      <c r="W389" s="11"/>
      <c r="X389" s="11"/>
      <c r="Y389" s="11"/>
      <c r="Z389" s="11"/>
    </row>
    <row r="390" spans="1:26" ht="13">
      <c r="A390" s="11"/>
      <c r="B390" s="955" t="s">
        <v>307</v>
      </c>
      <c r="C390" s="933"/>
      <c r="D390" s="171" t="s">
        <v>308</v>
      </c>
      <c r="E390" s="171" t="s">
        <v>9</v>
      </c>
      <c r="F390" s="171" t="s">
        <v>10</v>
      </c>
      <c r="G390" s="171" t="s">
        <v>309</v>
      </c>
      <c r="H390" s="171" t="s">
        <v>310</v>
      </c>
      <c r="I390" s="39"/>
      <c r="J390" s="11"/>
      <c r="K390" s="11"/>
      <c r="L390" s="11"/>
      <c r="M390" s="11"/>
      <c r="N390" s="11"/>
      <c r="O390" s="11"/>
      <c r="P390" s="11"/>
      <c r="Q390" s="11"/>
      <c r="R390" s="11"/>
      <c r="S390" s="11"/>
      <c r="T390" s="11"/>
      <c r="U390" s="11"/>
      <c r="V390" s="11"/>
      <c r="W390" s="11"/>
      <c r="X390" s="11"/>
      <c r="Y390" s="11"/>
      <c r="Z390" s="11"/>
    </row>
    <row r="391" spans="1:26" ht="13">
      <c r="A391" s="11"/>
      <c r="B391" s="948" t="s">
        <v>311</v>
      </c>
      <c r="C391" s="933"/>
      <c r="D391" s="149" t="s">
        <v>312</v>
      </c>
      <c r="E391" s="172">
        <v>46038.625</v>
      </c>
      <c r="F391" s="172">
        <v>46055.624988425923</v>
      </c>
      <c r="G391" s="124">
        <v>5</v>
      </c>
      <c r="H391" s="124">
        <v>7</v>
      </c>
      <c r="I391" s="1"/>
      <c r="J391" s="11"/>
      <c r="K391" s="11"/>
      <c r="L391" s="11"/>
      <c r="M391" s="11"/>
      <c r="N391" s="11"/>
      <c r="O391" s="11"/>
      <c r="P391" s="11"/>
      <c r="Q391" s="11"/>
      <c r="R391" s="11"/>
      <c r="S391" s="11"/>
      <c r="T391" s="11"/>
      <c r="U391" s="11"/>
      <c r="V391" s="11"/>
      <c r="W391" s="11"/>
      <c r="X391" s="11"/>
      <c r="Y391" s="11"/>
      <c r="Z391" s="11"/>
    </row>
    <row r="392" spans="1:26" ht="13">
      <c r="A392" s="11"/>
      <c r="B392" s="948" t="s">
        <v>313</v>
      </c>
      <c r="C392" s="933"/>
      <c r="D392" s="149" t="s">
        <v>314</v>
      </c>
      <c r="E392" s="172">
        <v>46038.625</v>
      </c>
      <c r="F392" s="172">
        <v>46055.624988425923</v>
      </c>
      <c r="G392" s="124">
        <v>4</v>
      </c>
      <c r="H392" s="124">
        <v>6</v>
      </c>
      <c r="I392" s="1"/>
      <c r="J392" s="11"/>
      <c r="K392" s="11"/>
      <c r="L392" s="11"/>
      <c r="M392" s="11"/>
      <c r="N392" s="11"/>
      <c r="O392" s="11"/>
      <c r="P392" s="11"/>
      <c r="Q392" s="11"/>
      <c r="R392" s="11"/>
      <c r="S392" s="11"/>
      <c r="T392" s="11"/>
      <c r="U392" s="11"/>
      <c r="V392" s="11"/>
      <c r="W392" s="11"/>
      <c r="X392" s="11"/>
      <c r="Y392" s="11"/>
      <c r="Z392" s="11"/>
    </row>
    <row r="393" spans="1:26" ht="13">
      <c r="A393" s="11"/>
      <c r="B393" s="948" t="s">
        <v>315</v>
      </c>
      <c r="C393" s="933"/>
      <c r="D393" s="149" t="s">
        <v>316</v>
      </c>
      <c r="E393" s="172">
        <v>46038.625</v>
      </c>
      <c r="F393" s="172">
        <v>46055.624988425923</v>
      </c>
      <c r="G393" s="124">
        <v>4</v>
      </c>
      <c r="H393" s="124">
        <v>6</v>
      </c>
      <c r="I393" s="1"/>
      <c r="J393" s="11"/>
      <c r="K393" s="11"/>
      <c r="L393" s="11"/>
      <c r="M393" s="11"/>
      <c r="N393" s="11"/>
      <c r="O393" s="11"/>
      <c r="P393" s="11"/>
      <c r="Q393" s="11"/>
      <c r="R393" s="11"/>
      <c r="S393" s="11"/>
      <c r="T393" s="11"/>
      <c r="U393" s="11"/>
      <c r="V393" s="11"/>
      <c r="W393" s="11"/>
      <c r="X393" s="11"/>
      <c r="Y393" s="11"/>
      <c r="Z393" s="11"/>
    </row>
    <row r="394" spans="1:26" ht="13">
      <c r="A394" s="11"/>
      <c r="B394" s="944" t="s">
        <v>317</v>
      </c>
      <c r="C394" s="933"/>
      <c r="D394" s="173" t="s">
        <v>318</v>
      </c>
      <c r="E394" s="174">
        <v>45922.458333333343</v>
      </c>
      <c r="F394" s="174">
        <v>48945</v>
      </c>
      <c r="G394" s="175">
        <v>1</v>
      </c>
      <c r="H394" s="175">
        <v>4</v>
      </c>
      <c r="I394" s="176" t="s">
        <v>319</v>
      </c>
      <c r="J394" s="11"/>
      <c r="K394" s="11"/>
      <c r="L394" s="11"/>
      <c r="M394" s="11"/>
      <c r="N394" s="11"/>
      <c r="O394" s="11"/>
      <c r="P394" s="11"/>
      <c r="Q394" s="11"/>
      <c r="R394" s="11"/>
      <c r="S394" s="11"/>
      <c r="T394" s="11"/>
      <c r="U394" s="11"/>
      <c r="V394" s="11"/>
      <c r="W394" s="11"/>
      <c r="X394" s="11"/>
      <c r="Y394" s="11"/>
      <c r="Z394" s="11"/>
    </row>
    <row r="395" spans="1:26" ht="13">
      <c r="A395" s="11"/>
      <c r="B395" s="944" t="s">
        <v>320</v>
      </c>
      <c r="C395" s="933"/>
      <c r="D395" s="173" t="s">
        <v>321</v>
      </c>
      <c r="E395" s="174">
        <v>45922.458333333343</v>
      </c>
      <c r="F395" s="174">
        <v>48945</v>
      </c>
      <c r="G395" s="175">
        <v>1</v>
      </c>
      <c r="H395" s="175">
        <v>3</v>
      </c>
      <c r="I395" s="1"/>
      <c r="J395" s="11"/>
      <c r="K395" s="11"/>
      <c r="L395" s="11"/>
      <c r="M395" s="11"/>
      <c r="N395" s="11"/>
      <c r="O395" s="11"/>
      <c r="P395" s="11"/>
      <c r="Q395" s="11"/>
      <c r="R395" s="11"/>
      <c r="S395" s="11"/>
      <c r="T395" s="11"/>
      <c r="U395" s="11"/>
      <c r="V395" s="11"/>
      <c r="W395" s="11"/>
      <c r="X395" s="11"/>
      <c r="Y395" s="11"/>
      <c r="Z395" s="11"/>
    </row>
    <row r="396" spans="1:26" ht="13">
      <c r="A396" s="11"/>
      <c r="B396" s="944" t="s">
        <v>322</v>
      </c>
      <c r="C396" s="933"/>
      <c r="D396" s="173" t="s">
        <v>323</v>
      </c>
      <c r="E396" s="174">
        <v>45292</v>
      </c>
      <c r="F396" s="174">
        <v>47485</v>
      </c>
      <c r="G396" s="175">
        <v>1</v>
      </c>
      <c r="H396" s="175">
        <v>1</v>
      </c>
      <c r="I396" s="1"/>
      <c r="J396" s="11"/>
      <c r="K396" s="11"/>
      <c r="L396" s="11"/>
      <c r="M396" s="11"/>
      <c r="N396" s="11"/>
      <c r="O396" s="11"/>
      <c r="P396" s="11"/>
      <c r="Q396" s="11"/>
      <c r="R396" s="11"/>
      <c r="S396" s="11"/>
      <c r="T396" s="11"/>
      <c r="U396" s="11"/>
      <c r="V396" s="11"/>
      <c r="W396" s="11"/>
      <c r="X396" s="11"/>
      <c r="Y396" s="11"/>
      <c r="Z396" s="11"/>
    </row>
    <row r="397" spans="1:26" ht="13">
      <c r="A397" s="11"/>
      <c r="B397" s="15"/>
      <c r="C397" s="11"/>
      <c r="D397" s="16"/>
      <c r="E397" s="11"/>
      <c r="F397" s="11"/>
      <c r="G397" s="11"/>
      <c r="H397" s="11"/>
      <c r="I397" s="39"/>
      <c r="J397" s="11"/>
      <c r="K397" s="11"/>
      <c r="L397" s="11"/>
      <c r="M397" s="11"/>
      <c r="N397" s="11"/>
      <c r="O397" s="11"/>
      <c r="P397" s="11"/>
      <c r="Q397" s="11"/>
      <c r="R397" s="11"/>
      <c r="S397" s="11"/>
      <c r="T397" s="11"/>
      <c r="U397" s="11"/>
      <c r="V397" s="11"/>
      <c r="W397" s="11"/>
      <c r="X397" s="11"/>
      <c r="Y397" s="11"/>
      <c r="Z397" s="11"/>
    </row>
    <row r="398" spans="1:26" ht="13">
      <c r="A398" s="11"/>
      <c r="B398" s="11"/>
      <c r="C398" s="11"/>
      <c r="D398" s="11"/>
      <c r="E398" s="11"/>
      <c r="F398" s="11"/>
      <c r="G398" s="11"/>
      <c r="H398" s="11"/>
      <c r="I398" s="39"/>
      <c r="J398" s="11"/>
      <c r="K398" s="11"/>
      <c r="L398" s="11"/>
      <c r="M398" s="11"/>
      <c r="N398" s="11"/>
      <c r="O398" s="11"/>
      <c r="P398" s="11"/>
      <c r="Q398" s="11"/>
      <c r="R398" s="11"/>
      <c r="S398" s="11"/>
      <c r="T398" s="11"/>
      <c r="U398" s="11"/>
      <c r="V398" s="11"/>
      <c r="W398" s="11"/>
      <c r="X398" s="11"/>
      <c r="Y398" s="11"/>
      <c r="Z398" s="11"/>
    </row>
    <row r="399" spans="1:26" ht="26">
      <c r="A399" s="11"/>
      <c r="B399" s="92" t="s">
        <v>324</v>
      </c>
      <c r="D399" s="11"/>
      <c r="E399" s="11"/>
      <c r="F399" s="11"/>
      <c r="G399" s="11"/>
      <c r="H399" s="11"/>
      <c r="I399" s="39"/>
      <c r="J399" s="11"/>
      <c r="K399" s="11"/>
      <c r="L399" s="11"/>
      <c r="M399" s="11"/>
      <c r="N399" s="11"/>
      <c r="O399" s="11"/>
      <c r="P399" s="11"/>
      <c r="Q399" s="11"/>
      <c r="R399" s="11"/>
      <c r="S399" s="11"/>
      <c r="T399" s="11"/>
      <c r="U399" s="11"/>
      <c r="V399" s="11"/>
      <c r="W399" s="11"/>
      <c r="X399" s="11"/>
      <c r="Y399" s="11"/>
      <c r="Z399" s="11"/>
    </row>
    <row r="400" spans="1:26" ht="13">
      <c r="A400" s="11"/>
      <c r="B400" s="103" t="s">
        <v>325</v>
      </c>
      <c r="C400" s="177" t="s">
        <v>11</v>
      </c>
      <c r="D400" s="16"/>
      <c r="E400" s="16"/>
      <c r="F400" s="16"/>
      <c r="G400" s="16"/>
      <c r="H400" s="11"/>
      <c r="I400" s="39"/>
      <c r="J400" s="11"/>
      <c r="K400" s="11"/>
      <c r="L400" s="11"/>
      <c r="M400" s="11"/>
      <c r="N400" s="11"/>
      <c r="O400" s="11"/>
      <c r="P400" s="11"/>
      <c r="Q400" s="11"/>
      <c r="R400" s="11"/>
      <c r="S400" s="11"/>
      <c r="T400" s="11"/>
      <c r="U400" s="11"/>
      <c r="V400" s="11"/>
      <c r="W400" s="11"/>
      <c r="X400" s="11"/>
      <c r="Y400" s="11"/>
      <c r="Z400" s="11"/>
    </row>
    <row r="401" spans="1:26" ht="13">
      <c r="A401" s="11"/>
      <c r="B401" s="178" t="s">
        <v>326</v>
      </c>
      <c r="C401" s="170" t="s">
        <v>174</v>
      </c>
      <c r="D401" s="170" t="s">
        <v>275</v>
      </c>
      <c r="E401" s="170" t="s">
        <v>36</v>
      </c>
      <c r="F401" s="179" t="s">
        <v>202</v>
      </c>
      <c r="G401" s="170"/>
      <c r="H401" s="179"/>
      <c r="I401" s="155"/>
      <c r="J401" s="11"/>
      <c r="K401" s="11"/>
      <c r="L401" s="11"/>
      <c r="M401" s="11"/>
      <c r="N401" s="11"/>
      <c r="O401" s="11"/>
      <c r="P401" s="11"/>
      <c r="Q401" s="11"/>
      <c r="R401" s="11"/>
      <c r="S401" s="11"/>
      <c r="T401" s="11"/>
      <c r="U401" s="11"/>
      <c r="V401" s="11"/>
      <c r="W401" s="11"/>
      <c r="X401" s="11"/>
      <c r="Y401" s="11"/>
      <c r="Z401" s="11"/>
    </row>
    <row r="402" spans="1:26" ht="13">
      <c r="A402" s="11"/>
      <c r="B402" s="11"/>
      <c r="C402" s="11"/>
      <c r="D402" s="11"/>
      <c r="E402" s="11"/>
      <c r="F402" s="11"/>
      <c r="G402" s="11"/>
      <c r="H402" s="11"/>
      <c r="I402" s="39"/>
      <c r="J402" s="11"/>
      <c r="K402" s="11"/>
      <c r="L402" s="11"/>
      <c r="M402" s="11"/>
      <c r="N402" s="11"/>
      <c r="O402" s="11"/>
      <c r="P402" s="11"/>
      <c r="Q402" s="11"/>
      <c r="R402" s="11"/>
      <c r="S402" s="11"/>
      <c r="T402" s="11"/>
      <c r="U402" s="11"/>
      <c r="V402" s="11"/>
      <c r="W402" s="11"/>
      <c r="X402" s="11"/>
      <c r="Y402" s="11"/>
      <c r="Z402" s="11"/>
    </row>
    <row r="403" spans="1:26" ht="13">
      <c r="A403" s="11"/>
      <c r="B403" s="11"/>
      <c r="C403" s="11"/>
      <c r="D403" s="11"/>
      <c r="E403" s="11"/>
      <c r="F403" s="11"/>
      <c r="G403" s="11"/>
      <c r="H403" s="11"/>
      <c r="I403" s="39"/>
      <c r="J403" s="11"/>
      <c r="K403" s="11"/>
      <c r="L403" s="11"/>
      <c r="M403" s="11"/>
      <c r="N403" s="11"/>
      <c r="O403" s="11"/>
      <c r="P403" s="11"/>
      <c r="Q403" s="11"/>
      <c r="R403" s="11"/>
      <c r="S403" s="11"/>
      <c r="T403" s="11"/>
      <c r="U403" s="11"/>
      <c r="V403" s="11"/>
      <c r="W403" s="11"/>
      <c r="X403" s="11"/>
      <c r="Y403" s="11"/>
      <c r="Z403" s="11"/>
    </row>
    <row r="404" spans="1:26" ht="13">
      <c r="A404" s="11"/>
      <c r="B404" s="15" t="s">
        <v>327</v>
      </c>
      <c r="C404" s="11"/>
      <c r="D404" s="11"/>
      <c r="E404" s="11"/>
      <c r="F404" s="11"/>
      <c r="G404" s="11"/>
      <c r="H404" s="11"/>
      <c r="I404" s="39"/>
      <c r="J404" s="11"/>
      <c r="K404" s="11"/>
      <c r="L404" s="11"/>
      <c r="M404" s="11"/>
      <c r="N404" s="11"/>
      <c r="O404" s="11"/>
      <c r="P404" s="11"/>
      <c r="Q404" s="11"/>
      <c r="R404" s="11"/>
      <c r="S404" s="11"/>
      <c r="T404" s="11"/>
      <c r="U404" s="11"/>
      <c r="V404" s="11"/>
      <c r="W404" s="11"/>
      <c r="X404" s="11"/>
      <c r="Y404" s="11"/>
      <c r="Z404" s="11"/>
    </row>
    <row r="405" spans="1:26" ht="13">
      <c r="A405" s="11"/>
      <c r="B405" s="81" t="s">
        <v>328</v>
      </c>
      <c r="C405" s="11"/>
      <c r="D405" s="11"/>
      <c r="E405" s="11"/>
      <c r="F405" s="11"/>
      <c r="G405" s="11"/>
      <c r="H405" s="11"/>
      <c r="I405" s="39"/>
      <c r="J405" s="11"/>
      <c r="K405" s="11"/>
      <c r="L405" s="11"/>
      <c r="M405" s="11"/>
      <c r="N405" s="11"/>
      <c r="O405" s="11"/>
      <c r="P405" s="11"/>
      <c r="Q405" s="11"/>
      <c r="R405" s="11"/>
      <c r="S405" s="11"/>
      <c r="T405" s="11"/>
      <c r="U405" s="11"/>
      <c r="V405" s="11"/>
      <c r="W405" s="11"/>
      <c r="X405" s="11"/>
      <c r="Y405" s="11"/>
      <c r="Z405" s="11"/>
    </row>
    <row r="406" spans="1:26" ht="13">
      <c r="A406" s="11"/>
      <c r="B406" s="103" t="s">
        <v>328</v>
      </c>
      <c r="C406" s="53" t="s">
        <v>329</v>
      </c>
      <c r="D406" s="11"/>
      <c r="E406" s="11"/>
      <c r="F406" s="11"/>
      <c r="G406" s="11"/>
      <c r="H406" s="11"/>
      <c r="I406" s="39"/>
      <c r="J406" s="11"/>
      <c r="K406" s="11"/>
      <c r="L406" s="11"/>
      <c r="M406" s="11"/>
      <c r="N406" s="11"/>
      <c r="O406" s="11"/>
      <c r="P406" s="11"/>
      <c r="Q406" s="11"/>
      <c r="R406" s="11"/>
      <c r="S406" s="11"/>
      <c r="T406" s="11"/>
      <c r="U406" s="11"/>
      <c r="V406" s="11"/>
      <c r="W406" s="11"/>
      <c r="X406" s="11"/>
      <c r="Y406" s="11"/>
      <c r="Z406" s="11"/>
    </row>
    <row r="407" spans="1:26" ht="13">
      <c r="A407" s="11"/>
      <c r="D407" s="11"/>
      <c r="E407" s="11"/>
      <c r="F407" s="11"/>
      <c r="G407" s="11"/>
      <c r="H407" s="11"/>
      <c r="I407" s="39"/>
      <c r="J407" s="11"/>
      <c r="K407" s="11"/>
      <c r="L407" s="11"/>
      <c r="M407" s="11"/>
      <c r="N407" s="11"/>
      <c r="O407" s="11"/>
      <c r="P407" s="11"/>
      <c r="Q407" s="11"/>
      <c r="R407" s="11"/>
      <c r="S407" s="11"/>
      <c r="T407" s="11"/>
      <c r="U407" s="11"/>
      <c r="V407" s="11"/>
      <c r="W407" s="11"/>
      <c r="X407" s="11"/>
      <c r="Y407" s="11"/>
      <c r="Z407" s="11"/>
    </row>
    <row r="408" spans="1:26" ht="13">
      <c r="A408" s="11"/>
      <c r="B408" s="11"/>
      <c r="C408" s="11"/>
      <c r="D408" s="11"/>
      <c r="E408" s="11"/>
      <c r="F408" s="11"/>
      <c r="G408" s="11"/>
      <c r="H408" s="11"/>
      <c r="I408" s="39"/>
      <c r="J408" s="11"/>
      <c r="K408" s="11"/>
      <c r="L408" s="11"/>
      <c r="M408" s="11"/>
      <c r="N408" s="11"/>
      <c r="O408" s="11"/>
      <c r="P408" s="11"/>
      <c r="Q408" s="11"/>
      <c r="R408" s="11"/>
      <c r="S408" s="11"/>
      <c r="T408" s="11"/>
      <c r="U408" s="11"/>
      <c r="V408" s="11"/>
      <c r="W408" s="11"/>
      <c r="X408" s="11"/>
      <c r="Y408" s="11"/>
      <c r="Z408" s="11"/>
    </row>
    <row r="409" spans="1:26" ht="13">
      <c r="A409" s="11"/>
      <c r="B409" s="15" t="s">
        <v>330</v>
      </c>
      <c r="C409" s="11"/>
      <c r="D409" s="11"/>
      <c r="E409" s="11"/>
      <c r="G409" s="11"/>
      <c r="H409" s="11"/>
      <c r="I409" s="39"/>
      <c r="J409" s="11"/>
      <c r="K409" s="11"/>
      <c r="L409" s="11"/>
      <c r="M409" s="11"/>
      <c r="N409" s="11"/>
      <c r="O409" s="11"/>
      <c r="P409" s="11"/>
      <c r="Q409" s="11"/>
      <c r="R409" s="11"/>
      <c r="S409" s="11"/>
      <c r="T409" s="11"/>
      <c r="U409" s="11"/>
      <c r="V409" s="11"/>
      <c r="W409" s="11"/>
      <c r="X409" s="11"/>
      <c r="Y409" s="11"/>
      <c r="Z409" s="11"/>
    </row>
    <row r="410" spans="1:26" ht="13">
      <c r="A410" s="11"/>
      <c r="B410" s="81" t="s">
        <v>331</v>
      </c>
      <c r="C410" s="11"/>
      <c r="D410" s="11"/>
      <c r="E410" s="11"/>
      <c r="F410" s="11"/>
      <c r="G410" s="11"/>
      <c r="H410" s="11"/>
      <c r="I410" s="39"/>
      <c r="J410" s="11"/>
      <c r="K410" s="11"/>
      <c r="L410" s="11"/>
      <c r="M410" s="11"/>
      <c r="N410" s="11"/>
      <c r="O410" s="11"/>
      <c r="P410" s="11"/>
      <c r="Q410" s="11"/>
      <c r="R410" s="11"/>
      <c r="S410" s="11"/>
      <c r="T410" s="11"/>
      <c r="U410" s="11"/>
      <c r="V410" s="11"/>
      <c r="W410" s="11"/>
      <c r="X410" s="11"/>
      <c r="Y410" s="11"/>
      <c r="Z410" s="11"/>
    </row>
    <row r="411" spans="1:26" ht="26">
      <c r="A411" s="11"/>
      <c r="B411" s="178" t="s">
        <v>332</v>
      </c>
      <c r="C411" s="53"/>
      <c r="D411" s="11"/>
      <c r="E411" s="11"/>
      <c r="F411" s="11"/>
      <c r="G411" s="11"/>
      <c r="H411" s="11"/>
      <c r="I411" s="39"/>
      <c r="J411" s="11"/>
      <c r="K411" s="11"/>
      <c r="L411" s="11"/>
      <c r="M411" s="11"/>
      <c r="N411" s="11"/>
      <c r="O411" s="11"/>
      <c r="P411" s="11"/>
      <c r="Q411" s="11"/>
      <c r="R411" s="11"/>
      <c r="S411" s="11"/>
      <c r="T411" s="11"/>
      <c r="U411" s="11"/>
      <c r="V411" s="11"/>
      <c r="W411" s="11"/>
      <c r="X411" s="11"/>
      <c r="Y411" s="11"/>
      <c r="Z411" s="11"/>
    </row>
    <row r="412" spans="1:26" ht="13">
      <c r="A412" s="11"/>
      <c r="B412" s="103" t="s">
        <v>333</v>
      </c>
      <c r="C412" s="53"/>
      <c r="D412" s="11"/>
      <c r="E412" s="11"/>
      <c r="F412" s="11"/>
      <c r="G412" s="11"/>
      <c r="H412" s="11"/>
      <c r="I412" s="39"/>
      <c r="J412" s="11"/>
      <c r="K412" s="11"/>
      <c r="L412" s="11"/>
      <c r="M412" s="11"/>
      <c r="N412" s="11"/>
      <c r="O412" s="11"/>
      <c r="P412" s="11"/>
      <c r="Q412" s="11"/>
      <c r="R412" s="11"/>
      <c r="S412" s="11"/>
      <c r="T412" s="11"/>
      <c r="U412" s="11"/>
      <c r="V412" s="11"/>
      <c r="W412" s="11"/>
      <c r="X412" s="11"/>
      <c r="Y412" s="11"/>
      <c r="Z412" s="11"/>
    </row>
    <row r="413" spans="1:26" ht="26">
      <c r="A413" s="11"/>
      <c r="B413" s="178" t="s">
        <v>334</v>
      </c>
      <c r="C413" s="53"/>
      <c r="D413" s="11"/>
      <c r="E413" s="11"/>
      <c r="F413" s="11"/>
      <c r="G413" s="11"/>
      <c r="H413" s="11"/>
      <c r="I413" s="39"/>
      <c r="J413" s="11"/>
      <c r="K413" s="11"/>
      <c r="L413" s="11"/>
      <c r="M413" s="11"/>
      <c r="N413" s="11"/>
      <c r="O413" s="11"/>
      <c r="P413" s="11"/>
      <c r="Q413" s="11"/>
      <c r="R413" s="11"/>
      <c r="S413" s="11"/>
      <c r="T413" s="11"/>
      <c r="U413" s="11"/>
      <c r="V413" s="11"/>
      <c r="W413" s="11"/>
      <c r="X413" s="11"/>
      <c r="Y413" s="11"/>
      <c r="Z413" s="11"/>
    </row>
    <row r="414" spans="1:26" ht="13">
      <c r="A414" s="11"/>
      <c r="H414" s="11"/>
      <c r="I414" s="39"/>
      <c r="J414" s="11"/>
      <c r="K414" s="11"/>
      <c r="L414" s="11"/>
      <c r="M414" s="11"/>
      <c r="N414" s="11"/>
      <c r="O414" s="11"/>
      <c r="P414" s="11"/>
      <c r="Q414" s="11"/>
      <c r="R414" s="11"/>
      <c r="S414" s="11"/>
      <c r="T414" s="11"/>
      <c r="U414" s="11"/>
      <c r="V414" s="11"/>
      <c r="W414" s="11"/>
      <c r="X414" s="11"/>
      <c r="Y414" s="11"/>
      <c r="Z414" s="11"/>
    </row>
    <row r="415" spans="1:26" ht="26">
      <c r="A415" s="11"/>
      <c r="B415" s="81" t="s">
        <v>331</v>
      </c>
      <c r="C415" s="177" t="s">
        <v>110</v>
      </c>
      <c r="D415" s="180" t="s">
        <v>335</v>
      </c>
      <c r="E415" s="180" t="s">
        <v>336</v>
      </c>
      <c r="F415" s="177" t="s">
        <v>121</v>
      </c>
      <c r="G415" s="177" t="s">
        <v>125</v>
      </c>
      <c r="H415" s="11"/>
      <c r="I415" s="39"/>
      <c r="J415" s="11"/>
      <c r="K415" s="11"/>
      <c r="L415" s="11"/>
      <c r="M415" s="11"/>
      <c r="N415" s="11"/>
      <c r="O415" s="11"/>
      <c r="P415" s="11"/>
      <c r="Q415" s="11"/>
      <c r="R415" s="11"/>
      <c r="S415" s="11"/>
      <c r="T415" s="11"/>
      <c r="U415" s="11"/>
      <c r="V415" s="11"/>
      <c r="W415" s="11"/>
      <c r="X415" s="11"/>
      <c r="Y415" s="11"/>
      <c r="Z415" s="11"/>
    </row>
    <row r="416" spans="1:26" ht="13">
      <c r="A416" s="11"/>
      <c r="B416" s="103" t="s">
        <v>337</v>
      </c>
      <c r="C416" s="53" t="s">
        <v>338</v>
      </c>
      <c r="D416" s="53" t="s">
        <v>339</v>
      </c>
      <c r="E416" s="53" t="s">
        <v>340</v>
      </c>
      <c r="F416" s="53" t="s">
        <v>341</v>
      </c>
      <c r="G416" s="53" t="s">
        <v>342</v>
      </c>
      <c r="H416" s="11"/>
      <c r="I416" s="39"/>
      <c r="J416" s="11"/>
      <c r="K416" s="11"/>
      <c r="L416" s="11"/>
      <c r="M416" s="11"/>
      <c r="N416" s="11"/>
      <c r="O416" s="11"/>
      <c r="P416" s="11"/>
      <c r="Q416" s="11"/>
      <c r="R416" s="11"/>
      <c r="S416" s="11"/>
      <c r="T416" s="11"/>
      <c r="U416" s="11"/>
      <c r="V416" s="11"/>
      <c r="W416" s="11"/>
      <c r="X416" s="11"/>
      <c r="Y416" s="11"/>
      <c r="Z416" s="11"/>
    </row>
    <row r="417" spans="1:26" ht="13">
      <c r="A417" s="11"/>
      <c r="H417" s="11"/>
      <c r="I417" s="39"/>
      <c r="J417" s="11"/>
      <c r="K417" s="11"/>
      <c r="L417" s="11"/>
      <c r="M417" s="11"/>
      <c r="N417" s="11"/>
      <c r="O417" s="11"/>
      <c r="P417" s="11"/>
      <c r="Q417" s="11"/>
      <c r="R417" s="11"/>
      <c r="S417" s="11"/>
      <c r="T417" s="11"/>
      <c r="U417" s="11"/>
      <c r="V417" s="11"/>
      <c r="W417" s="11"/>
      <c r="X417" s="11"/>
      <c r="Y417" s="11"/>
      <c r="Z417" s="11"/>
    </row>
    <row r="418" spans="1:26" ht="13">
      <c r="A418" s="11"/>
      <c r="B418" s="15" t="s">
        <v>343</v>
      </c>
      <c r="C418" s="11"/>
      <c r="H418" s="11"/>
      <c r="I418" s="39"/>
      <c r="J418" s="11"/>
      <c r="K418" s="11"/>
      <c r="L418" s="11"/>
      <c r="M418" s="11"/>
      <c r="N418" s="11"/>
      <c r="O418" s="11"/>
      <c r="P418" s="11"/>
      <c r="Q418" s="11"/>
      <c r="R418" s="11"/>
      <c r="S418" s="11"/>
      <c r="T418" s="11"/>
      <c r="U418" s="11"/>
      <c r="V418" s="11"/>
      <c r="W418" s="11"/>
      <c r="X418" s="11"/>
      <c r="Y418" s="11"/>
      <c r="Z418" s="11"/>
    </row>
    <row r="419" spans="1:26" ht="13">
      <c r="A419" s="11"/>
      <c r="B419" s="81" t="s">
        <v>138</v>
      </c>
      <c r="C419" s="11"/>
      <c r="H419" s="11"/>
      <c r="I419" s="39"/>
      <c r="J419" s="11"/>
      <c r="K419" s="11"/>
      <c r="L419" s="11"/>
      <c r="M419" s="11"/>
      <c r="N419" s="11"/>
      <c r="O419" s="11"/>
      <c r="P419" s="11"/>
      <c r="Q419" s="11"/>
      <c r="R419" s="11"/>
      <c r="S419" s="11"/>
      <c r="T419" s="11"/>
      <c r="U419" s="11"/>
      <c r="V419" s="11"/>
      <c r="W419" s="11"/>
      <c r="X419" s="11"/>
      <c r="Y419" s="11"/>
      <c r="Z419" s="11"/>
    </row>
    <row r="420" spans="1:26" ht="13">
      <c r="A420" s="11"/>
      <c r="B420" s="163">
        <f>E6</f>
        <v>46038.625</v>
      </c>
      <c r="C420" s="164" t="s">
        <v>139</v>
      </c>
      <c r="D420" s="163">
        <f>F6</f>
        <v>46069.457638888889</v>
      </c>
      <c r="H420" s="11"/>
      <c r="I420" s="39"/>
      <c r="J420" s="11"/>
      <c r="K420" s="11"/>
      <c r="L420" s="11"/>
      <c r="M420" s="11"/>
      <c r="N420" s="11"/>
      <c r="O420" s="11"/>
      <c r="P420" s="11"/>
      <c r="Q420" s="11"/>
      <c r="R420" s="11"/>
      <c r="S420" s="11"/>
      <c r="T420" s="11"/>
      <c r="U420" s="11"/>
      <c r="V420" s="11"/>
      <c r="W420" s="11"/>
      <c r="X420" s="11"/>
      <c r="Y420" s="11"/>
      <c r="Z420" s="11"/>
    </row>
    <row r="421" spans="1:26" ht="13">
      <c r="A421" s="11"/>
      <c r="B421" s="15"/>
      <c r="C421" s="11"/>
      <c r="H421" s="11"/>
      <c r="I421" s="39"/>
      <c r="J421" s="11"/>
      <c r="K421" s="11"/>
      <c r="L421" s="11"/>
      <c r="M421" s="11"/>
      <c r="N421" s="11"/>
      <c r="O421" s="11"/>
      <c r="P421" s="11"/>
      <c r="Q421" s="11"/>
      <c r="R421" s="11"/>
      <c r="S421" s="11"/>
      <c r="T421" s="11"/>
      <c r="U421" s="11"/>
      <c r="V421" s="11"/>
      <c r="W421" s="11"/>
      <c r="X421" s="11"/>
      <c r="Y421" s="11"/>
      <c r="Z421" s="11"/>
    </row>
    <row r="422" spans="1:26" ht="13">
      <c r="A422" s="11"/>
      <c r="B422" s="15"/>
      <c r="C422" s="11"/>
      <c r="H422" s="11"/>
      <c r="I422" s="39"/>
      <c r="J422" s="11"/>
      <c r="K422" s="11"/>
      <c r="L422" s="11"/>
      <c r="M422" s="11"/>
      <c r="N422" s="11"/>
      <c r="O422" s="11"/>
      <c r="P422" s="11"/>
      <c r="Q422" s="11"/>
      <c r="R422" s="11"/>
      <c r="S422" s="11"/>
      <c r="T422" s="11"/>
      <c r="U422" s="11"/>
      <c r="V422" s="11"/>
      <c r="W422" s="11"/>
      <c r="X422" s="11"/>
      <c r="Y422" s="11"/>
      <c r="Z422" s="11"/>
    </row>
    <row r="423" spans="1:26" ht="13">
      <c r="A423" s="11"/>
      <c r="B423" s="81" t="s">
        <v>331</v>
      </c>
      <c r="C423" s="11"/>
      <c r="D423" s="11"/>
      <c r="E423" s="11"/>
      <c r="F423" s="11"/>
      <c r="G423" s="11"/>
      <c r="H423" s="11"/>
      <c r="I423" s="39"/>
      <c r="J423" s="11"/>
      <c r="K423" s="11"/>
      <c r="L423" s="11"/>
      <c r="M423" s="11"/>
      <c r="N423" s="11"/>
      <c r="O423" s="11"/>
      <c r="P423" s="11"/>
      <c r="Q423" s="11"/>
      <c r="R423" s="11"/>
      <c r="S423" s="11"/>
      <c r="T423" s="11"/>
      <c r="U423" s="11"/>
      <c r="V423" s="11"/>
      <c r="W423" s="11"/>
      <c r="X423" s="11"/>
      <c r="Y423" s="11"/>
      <c r="Z423" s="11"/>
    </row>
    <row r="424" spans="1:26" ht="13">
      <c r="A424" s="11"/>
      <c r="B424" s="178" t="s">
        <v>344</v>
      </c>
      <c r="C424" s="178" t="s">
        <v>345</v>
      </c>
      <c r="D424" s="178" t="s">
        <v>346</v>
      </c>
      <c r="E424" s="11"/>
      <c r="F424" s="11"/>
      <c r="G424" s="11"/>
      <c r="H424" s="11"/>
      <c r="I424" s="39"/>
      <c r="J424" s="11"/>
      <c r="K424" s="11"/>
      <c r="L424" s="11"/>
      <c r="M424" s="11"/>
      <c r="N424" s="11"/>
      <c r="O424" s="11"/>
      <c r="P424" s="11"/>
      <c r="Q424" s="11"/>
      <c r="R424" s="11"/>
      <c r="S424" s="11"/>
      <c r="T424" s="11"/>
      <c r="U424" s="11"/>
      <c r="V424" s="11"/>
      <c r="W424" s="11"/>
      <c r="X424" s="11"/>
      <c r="Y424" s="11"/>
      <c r="Z424" s="11"/>
    </row>
    <row r="425" spans="1:26" ht="13">
      <c r="A425" s="11"/>
      <c r="B425" s="178" t="s">
        <v>347</v>
      </c>
      <c r="C425" s="178" t="s">
        <v>175</v>
      </c>
      <c r="D425" s="178"/>
      <c r="E425" s="11"/>
      <c r="F425" s="11"/>
      <c r="G425" s="11"/>
      <c r="H425" s="11"/>
      <c r="I425" s="39"/>
      <c r="J425" s="11"/>
      <c r="K425" s="11"/>
      <c r="L425" s="11"/>
      <c r="M425" s="11"/>
      <c r="N425" s="11"/>
      <c r="O425" s="11"/>
      <c r="P425" s="11"/>
      <c r="Q425" s="11"/>
      <c r="R425" s="11"/>
      <c r="S425" s="11"/>
      <c r="T425" s="11"/>
      <c r="U425" s="11"/>
      <c r="V425" s="11"/>
      <c r="W425" s="11"/>
      <c r="X425" s="11"/>
      <c r="Y425" s="11"/>
      <c r="Z425" s="11"/>
    </row>
    <row r="426" spans="1:26" ht="26">
      <c r="A426" s="11"/>
      <c r="B426" s="178" t="s">
        <v>348</v>
      </c>
      <c r="C426" s="178" t="s">
        <v>175</v>
      </c>
      <c r="D426" s="53"/>
      <c r="E426" s="11"/>
      <c r="F426" s="11"/>
      <c r="G426" s="11"/>
      <c r="H426" s="11"/>
      <c r="I426" s="39"/>
      <c r="J426" s="11"/>
      <c r="K426" s="11"/>
      <c r="L426" s="11"/>
      <c r="M426" s="11"/>
      <c r="N426" s="11"/>
      <c r="O426" s="11"/>
      <c r="P426" s="11"/>
      <c r="Q426" s="11"/>
      <c r="R426" s="11"/>
      <c r="S426" s="11"/>
      <c r="T426" s="11"/>
      <c r="U426" s="11"/>
      <c r="V426" s="11"/>
      <c r="W426" s="11"/>
      <c r="X426" s="11"/>
      <c r="Y426" s="11"/>
      <c r="Z426" s="11"/>
    </row>
    <row r="427" spans="1:26" ht="26">
      <c r="A427" s="11"/>
      <c r="B427" s="178" t="s">
        <v>349</v>
      </c>
      <c r="C427" s="178" t="s">
        <v>175</v>
      </c>
      <c r="D427" s="53"/>
      <c r="E427" s="11"/>
      <c r="F427" s="11"/>
      <c r="G427" s="11"/>
      <c r="H427" s="11"/>
      <c r="I427" s="39"/>
      <c r="J427" s="11"/>
      <c r="K427" s="11"/>
      <c r="L427" s="11"/>
      <c r="M427" s="11"/>
      <c r="N427" s="11"/>
      <c r="O427" s="11"/>
      <c r="P427" s="11"/>
      <c r="Q427" s="11"/>
      <c r="R427" s="11"/>
      <c r="S427" s="11"/>
      <c r="T427" s="11"/>
      <c r="U427" s="11"/>
      <c r="V427" s="11"/>
      <c r="W427" s="11"/>
      <c r="X427" s="11"/>
      <c r="Y427" s="11"/>
      <c r="Z427" s="11"/>
    </row>
    <row r="428" spans="1:26" ht="13">
      <c r="A428" s="11"/>
      <c r="B428" s="178" t="s">
        <v>350</v>
      </c>
      <c r="C428" s="178" t="s">
        <v>175</v>
      </c>
      <c r="D428" s="53"/>
      <c r="E428" s="11"/>
      <c r="F428" s="11"/>
      <c r="G428" s="11"/>
      <c r="H428" s="11"/>
      <c r="I428" s="39"/>
      <c r="J428" s="11"/>
      <c r="K428" s="11"/>
      <c r="L428" s="11"/>
      <c r="M428" s="11"/>
      <c r="N428" s="11"/>
      <c r="O428" s="11"/>
      <c r="P428" s="11"/>
      <c r="Q428" s="11"/>
      <c r="R428" s="11"/>
      <c r="S428" s="11"/>
      <c r="T428" s="11"/>
      <c r="U428" s="11"/>
      <c r="V428" s="11"/>
      <c r="W428" s="11"/>
      <c r="X428" s="11"/>
      <c r="Y428" s="11"/>
      <c r="Z428" s="11"/>
    </row>
    <row r="429" spans="1:26" ht="13">
      <c r="A429" s="11"/>
      <c r="B429" s="178" t="s">
        <v>351</v>
      </c>
      <c r="C429" s="178" t="s">
        <v>175</v>
      </c>
      <c r="D429" s="53"/>
      <c r="E429" s="11"/>
      <c r="F429" s="11"/>
      <c r="G429" s="11"/>
      <c r="H429" s="11"/>
      <c r="I429" s="39"/>
      <c r="J429" s="11"/>
      <c r="K429" s="11"/>
      <c r="L429" s="11"/>
      <c r="M429" s="11"/>
      <c r="N429" s="11"/>
      <c r="O429" s="11"/>
      <c r="P429" s="11"/>
      <c r="Q429" s="11"/>
      <c r="R429" s="11"/>
      <c r="S429" s="11"/>
      <c r="T429" s="11"/>
      <c r="U429" s="11"/>
      <c r="V429" s="11"/>
      <c r="W429" s="11"/>
      <c r="X429" s="11"/>
      <c r="Y429" s="11"/>
      <c r="Z429" s="11"/>
    </row>
    <row r="430" spans="1:26" ht="13">
      <c r="A430" s="11"/>
      <c r="B430" s="181"/>
      <c r="C430" s="11"/>
      <c r="D430" s="11"/>
      <c r="E430" s="11"/>
      <c r="F430" s="11"/>
      <c r="G430" s="11"/>
      <c r="H430" s="11"/>
      <c r="I430" s="39"/>
      <c r="J430" s="11"/>
      <c r="K430" s="11"/>
      <c r="L430" s="11"/>
      <c r="M430" s="11"/>
      <c r="N430" s="11"/>
      <c r="O430" s="11"/>
      <c r="P430" s="11"/>
      <c r="Q430" s="11"/>
      <c r="R430" s="11"/>
      <c r="S430" s="11"/>
      <c r="T430" s="11"/>
      <c r="U430" s="11"/>
      <c r="V430" s="11"/>
      <c r="W430" s="11"/>
      <c r="X430" s="11"/>
      <c r="Y430" s="11"/>
      <c r="Z430" s="11"/>
    </row>
    <row r="431" spans="1:26" ht="13">
      <c r="A431" s="11"/>
      <c r="B431" s="181"/>
      <c r="C431" s="11"/>
      <c r="D431" s="11"/>
      <c r="E431" s="11"/>
      <c r="F431" s="11"/>
      <c r="G431" s="11"/>
      <c r="H431" s="11"/>
      <c r="I431" s="39"/>
      <c r="J431" s="11"/>
      <c r="K431" s="11"/>
      <c r="L431" s="11"/>
      <c r="M431" s="11"/>
      <c r="N431" s="11"/>
      <c r="O431" s="11"/>
      <c r="P431" s="11"/>
      <c r="Q431" s="11"/>
      <c r="R431" s="11"/>
      <c r="S431" s="11"/>
      <c r="T431" s="11"/>
      <c r="U431" s="11"/>
      <c r="V431" s="11"/>
      <c r="W431" s="11"/>
      <c r="X431" s="11"/>
      <c r="Y431" s="11"/>
      <c r="Z431" s="11"/>
    </row>
    <row r="432" spans="1:26" ht="13">
      <c r="A432" s="11"/>
      <c r="B432" s="181"/>
      <c r="C432" s="11"/>
      <c r="D432" s="11"/>
      <c r="E432" s="11"/>
      <c r="F432" s="11"/>
      <c r="G432" s="11"/>
      <c r="H432" s="11"/>
      <c r="I432" s="39"/>
      <c r="J432" s="11"/>
      <c r="K432" s="11"/>
      <c r="L432" s="11"/>
      <c r="M432" s="11"/>
      <c r="N432" s="11"/>
      <c r="O432" s="11"/>
      <c r="P432" s="11"/>
      <c r="Q432" s="11"/>
      <c r="R432" s="11"/>
      <c r="S432" s="11"/>
      <c r="T432" s="11"/>
      <c r="U432" s="11"/>
      <c r="V432" s="11"/>
      <c r="W432" s="11"/>
      <c r="X432" s="11"/>
      <c r="Y432" s="11"/>
      <c r="Z432" s="11"/>
    </row>
    <row r="433" spans="1:26" ht="13">
      <c r="A433" s="11"/>
      <c r="B433" s="181"/>
      <c r="C433" s="11"/>
      <c r="D433" s="11"/>
      <c r="E433" s="11"/>
      <c r="F433" s="11"/>
      <c r="G433" s="11"/>
      <c r="H433" s="11"/>
      <c r="I433" s="39"/>
      <c r="J433" s="11"/>
      <c r="K433" s="11"/>
      <c r="L433" s="11"/>
      <c r="M433" s="11"/>
      <c r="N433" s="11"/>
      <c r="O433" s="11"/>
      <c r="P433" s="11"/>
      <c r="Q433" s="11"/>
      <c r="R433" s="11"/>
      <c r="S433" s="11"/>
      <c r="T433" s="11"/>
      <c r="U433" s="11"/>
      <c r="V433" s="11"/>
      <c r="W433" s="11"/>
      <c r="X433" s="11"/>
      <c r="Y433" s="11"/>
      <c r="Z433" s="11"/>
    </row>
    <row r="434" spans="1:26" ht="13">
      <c r="A434" s="11"/>
      <c r="B434" s="181"/>
      <c r="C434" s="11"/>
      <c r="D434" s="11"/>
      <c r="E434" s="11"/>
      <c r="F434" s="11"/>
      <c r="G434" s="11"/>
      <c r="H434" s="11"/>
      <c r="I434" s="39"/>
      <c r="J434" s="11"/>
      <c r="K434" s="11"/>
      <c r="L434" s="11"/>
      <c r="M434" s="11"/>
      <c r="N434" s="11"/>
      <c r="O434" s="11"/>
      <c r="P434" s="11"/>
      <c r="Q434" s="11"/>
      <c r="R434" s="11"/>
      <c r="S434" s="11"/>
      <c r="T434" s="11"/>
      <c r="U434" s="11"/>
      <c r="V434" s="11"/>
      <c r="W434" s="11"/>
      <c r="X434" s="11"/>
      <c r="Y434" s="11"/>
      <c r="Z434" s="11"/>
    </row>
    <row r="435" spans="1:26" ht="13">
      <c r="A435" s="11"/>
      <c r="B435" s="181"/>
      <c r="C435" s="11"/>
      <c r="D435" s="11"/>
      <c r="E435" s="11"/>
      <c r="F435" s="11"/>
      <c r="G435" s="11"/>
      <c r="H435" s="11"/>
      <c r="I435" s="39"/>
      <c r="J435" s="11"/>
      <c r="K435" s="11"/>
      <c r="L435" s="11"/>
      <c r="M435" s="11"/>
      <c r="N435" s="11"/>
      <c r="O435" s="11"/>
      <c r="P435" s="11"/>
      <c r="Q435" s="11"/>
      <c r="R435" s="11"/>
      <c r="S435" s="11"/>
      <c r="T435" s="11"/>
      <c r="U435" s="11"/>
      <c r="V435" s="11"/>
      <c r="W435" s="11"/>
      <c r="X435" s="11"/>
      <c r="Y435" s="11"/>
      <c r="Z435" s="11"/>
    </row>
    <row r="436" spans="1:26" ht="13">
      <c r="A436" s="11"/>
      <c r="B436" s="181"/>
      <c r="C436" s="11"/>
      <c r="D436" s="11"/>
      <c r="E436" s="11"/>
      <c r="F436" s="11"/>
      <c r="G436" s="11"/>
      <c r="H436" s="11"/>
      <c r="I436" s="39"/>
      <c r="J436" s="11"/>
      <c r="K436" s="11"/>
      <c r="L436" s="11"/>
      <c r="M436" s="11"/>
      <c r="N436" s="11"/>
      <c r="O436" s="11"/>
      <c r="P436" s="11"/>
      <c r="Q436" s="11"/>
      <c r="R436" s="11"/>
      <c r="S436" s="11"/>
      <c r="T436" s="11"/>
      <c r="U436" s="11"/>
      <c r="V436" s="11"/>
      <c r="W436" s="11"/>
      <c r="X436" s="11"/>
      <c r="Y436" s="11"/>
      <c r="Z436" s="11"/>
    </row>
    <row r="437" spans="1:26" ht="13">
      <c r="A437" s="11"/>
      <c r="B437" s="181"/>
      <c r="C437" s="11"/>
      <c r="D437" s="11"/>
      <c r="E437" s="11"/>
      <c r="F437" s="11"/>
      <c r="G437" s="11"/>
      <c r="H437" s="11"/>
      <c r="I437" s="39"/>
      <c r="J437" s="11"/>
      <c r="K437" s="11"/>
      <c r="L437" s="11"/>
      <c r="M437" s="11"/>
      <c r="N437" s="11"/>
      <c r="O437" s="11"/>
      <c r="P437" s="11"/>
      <c r="Q437" s="11"/>
      <c r="R437" s="11"/>
      <c r="S437" s="11"/>
      <c r="T437" s="11"/>
      <c r="U437" s="11"/>
      <c r="V437" s="11"/>
      <c r="W437" s="11"/>
      <c r="X437" s="11"/>
      <c r="Y437" s="11"/>
      <c r="Z437" s="11"/>
    </row>
    <row r="438" spans="1:26" ht="13">
      <c r="A438" s="11"/>
      <c r="B438" s="181"/>
      <c r="C438" s="11"/>
      <c r="D438" s="11"/>
      <c r="E438" s="11"/>
      <c r="F438" s="11"/>
      <c r="G438" s="11"/>
      <c r="H438" s="11"/>
      <c r="I438" s="39"/>
      <c r="J438" s="11"/>
      <c r="K438" s="11"/>
      <c r="L438" s="11"/>
      <c r="M438" s="11"/>
      <c r="N438" s="11"/>
      <c r="O438" s="11"/>
      <c r="P438" s="11"/>
      <c r="Q438" s="11"/>
      <c r="R438" s="11"/>
      <c r="S438" s="11"/>
      <c r="T438" s="11"/>
      <c r="U438" s="11"/>
      <c r="V438" s="11"/>
      <c r="W438" s="11"/>
      <c r="X438" s="11"/>
      <c r="Y438" s="11"/>
      <c r="Z438" s="11"/>
    </row>
  </sheetData>
  <mergeCells count="54">
    <mergeCell ref="B396:C396"/>
    <mergeCell ref="B182:B185"/>
    <mergeCell ref="C48:E48"/>
    <mergeCell ref="C9:D9"/>
    <mergeCell ref="B107:B110"/>
    <mergeCell ref="C253:E253"/>
    <mergeCell ref="B352:B355"/>
    <mergeCell ref="B299:B302"/>
    <mergeCell ref="B119:B122"/>
    <mergeCell ref="C12:D12"/>
    <mergeCell ref="B392:C392"/>
    <mergeCell ref="C11:D11"/>
    <mergeCell ref="B83:B86"/>
    <mergeCell ref="B194:B197"/>
    <mergeCell ref="B143:B146"/>
    <mergeCell ref="B230:B233"/>
    <mergeCell ref="C4:D4"/>
    <mergeCell ref="H117:I117"/>
    <mergeCell ref="C10:D10"/>
    <mergeCell ref="C76:E76"/>
    <mergeCell ref="B170:B173"/>
    <mergeCell ref="C65:D65"/>
    <mergeCell ref="B95:B98"/>
    <mergeCell ref="C8:D8"/>
    <mergeCell ref="C7:D7"/>
    <mergeCell ref="B55:B58"/>
    <mergeCell ref="C66:D66"/>
    <mergeCell ref="C13:D13"/>
    <mergeCell ref="C162:E162"/>
    <mergeCell ref="C47:E47"/>
    <mergeCell ref="C5:D5"/>
    <mergeCell ref="C320:E320"/>
    <mergeCell ref="B286:B289"/>
    <mergeCell ref="C163:E163"/>
    <mergeCell ref="B391:C391"/>
    <mergeCell ref="B260:B263"/>
    <mergeCell ref="B340:B343"/>
    <mergeCell ref="B206:B209"/>
    <mergeCell ref="B218:B221"/>
    <mergeCell ref="B327:B330"/>
    <mergeCell ref="B390:C390"/>
    <mergeCell ref="K338:L338"/>
    <mergeCell ref="B131:B134"/>
    <mergeCell ref="B395:C395"/>
    <mergeCell ref="C6:D6"/>
    <mergeCell ref="B273:B276"/>
    <mergeCell ref="G375:H375"/>
    <mergeCell ref="C75:E75"/>
    <mergeCell ref="K351:L351"/>
    <mergeCell ref="K350:L350"/>
    <mergeCell ref="B394:C394"/>
    <mergeCell ref="H204:I204"/>
    <mergeCell ref="B393:C393"/>
    <mergeCell ref="K339:L339"/>
  </mergeCells>
  <phoneticPr fontId="135"/>
  <conditionalFormatting sqref="D22:O38">
    <cfRule type="cellIs" dxfId="116" priority="1" operator="greaterThan">
      <formula>0</formula>
    </cfRule>
  </conditionalFormatting>
  <dataValidations count="1">
    <dataValidation type="list" allowBlank="1" showErrorMessage="1" sqref="C425:C429" xr:uid="{00000000-0002-0000-0300-000000000000}">
      <formula1>"あり,なし"</formula1>
    </dataValidation>
  </dataValidations>
  <hyperlinks>
    <hyperlink ref="C47" r:id="rId1" location="gid=493179933" xr:uid="{00000000-0004-0000-0300-000000000000}"/>
    <hyperlink ref="C48" r:id="rId2" xr:uid="{00000000-0004-0000-0300-000001000000}"/>
    <hyperlink ref="C74" r:id="rId3" location="gid=0" xr:uid="{00000000-0004-0000-0300-000002000000}"/>
    <hyperlink ref="C75" r:id="rId4" xr:uid="{00000000-0004-0000-0300-000003000000}"/>
    <hyperlink ref="C76" r:id="rId5" xr:uid="{00000000-0004-0000-0300-000004000000}"/>
    <hyperlink ref="C162" r:id="rId6" xr:uid="{00000000-0004-0000-0300-000005000000}"/>
    <hyperlink ref="C163" r:id="rId7" xr:uid="{00000000-0004-0000-0300-000006000000}"/>
    <hyperlink ref="C252" r:id="rId8" location="gid=0" xr:uid="{00000000-0004-0000-0300-000007000000}"/>
    <hyperlink ref="C253" r:id="rId9" xr:uid="{00000000-0004-0000-0300-000008000000}"/>
    <hyperlink ref="C319" r:id="rId10" location="gid=0" xr:uid="{00000000-0004-0000-0300-000009000000}"/>
    <hyperlink ref="C320" r:id="rId11" xr:uid="{00000000-0004-0000-0300-00000A000000}"/>
  </hyperlinks>
  <printOptions horizontalCentered="1" gridLines="1"/>
  <pageMargins left="0.7" right="0.7" top="0.75" bottom="0.75" header="0" footer="0"/>
  <pageSetup paperSize="9" fitToHeight="0" pageOrder="overThenDown" orientation="landscape" cellComments="atEnd"/>
  <legacyDrawing r:id="rId12"/>
  <tableParts count="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P136"/>
  <sheetViews>
    <sheetView workbookViewId="0"/>
  </sheetViews>
  <sheetFormatPr baseColWidth="10" defaultColWidth="12.6640625" defaultRowHeight="15.75" customHeight="1"/>
  <cols>
    <col min="1" max="1" width="2.6640625" customWidth="1"/>
    <col min="2" max="2" width="15.1640625" customWidth="1"/>
    <col min="3" max="3" width="17.1640625" customWidth="1"/>
    <col min="4" max="4" width="14.6640625" customWidth="1"/>
    <col min="5" max="16" width="13.83203125" customWidth="1"/>
  </cols>
  <sheetData>
    <row r="1" spans="1:16" ht="16">
      <c r="A1" s="50"/>
      <c r="B1" s="4" t="s">
        <v>3</v>
      </c>
      <c r="C1" s="5"/>
      <c r="D1" s="5"/>
      <c r="E1" s="5"/>
      <c r="F1" s="5"/>
      <c r="G1" s="5"/>
      <c r="H1" s="5"/>
      <c r="I1" s="5"/>
      <c r="J1" s="5"/>
      <c r="K1" s="5"/>
      <c r="L1" s="5"/>
      <c r="M1" s="5"/>
      <c r="N1" s="5"/>
      <c r="O1" s="5"/>
      <c r="P1" s="5"/>
    </row>
    <row r="2" spans="1:16" ht="13">
      <c r="A2" s="182"/>
      <c r="B2" s="183"/>
      <c r="C2" s="182"/>
      <c r="D2" s="182"/>
      <c r="E2" s="182"/>
      <c r="F2" s="182"/>
      <c r="G2" s="182"/>
      <c r="H2" s="182"/>
      <c r="I2" s="184"/>
      <c r="J2" s="184"/>
      <c r="M2" s="184"/>
      <c r="N2" s="182"/>
      <c r="O2" s="182"/>
      <c r="P2" s="182"/>
    </row>
    <row r="3" spans="1:16" ht="13">
      <c r="A3" s="182"/>
      <c r="B3" s="185" t="s">
        <v>352</v>
      </c>
      <c r="C3" s="182"/>
      <c r="D3" s="182"/>
      <c r="E3" s="182"/>
      <c r="F3" s="182"/>
      <c r="G3" s="182"/>
      <c r="H3" s="182"/>
      <c r="I3" s="184"/>
      <c r="J3" s="184"/>
      <c r="M3" s="184"/>
      <c r="N3" s="182"/>
      <c r="O3" s="182"/>
      <c r="P3" s="182"/>
    </row>
    <row r="4" spans="1:16" ht="13">
      <c r="A4" s="3"/>
      <c r="B4" s="186" t="s">
        <v>353</v>
      </c>
      <c r="C4" s="182"/>
      <c r="D4" s="182"/>
      <c r="E4" s="182"/>
      <c r="F4" s="182"/>
      <c r="G4" s="182"/>
      <c r="H4" s="182"/>
      <c r="I4" s="184"/>
      <c r="J4" s="184"/>
      <c r="M4" s="184"/>
      <c r="N4" s="182"/>
      <c r="O4" s="182"/>
      <c r="P4" s="182"/>
    </row>
    <row r="5" spans="1:16" ht="13">
      <c r="A5" s="3"/>
      <c r="B5" s="3"/>
      <c r="C5" s="182"/>
      <c r="D5" s="182"/>
      <c r="E5" s="182"/>
      <c r="F5" s="182"/>
      <c r="G5" s="182"/>
      <c r="H5" s="182"/>
      <c r="I5" s="184"/>
      <c r="J5" s="184"/>
      <c r="M5" s="184"/>
      <c r="N5" s="182"/>
      <c r="O5" s="182"/>
      <c r="P5" s="182"/>
    </row>
    <row r="6" spans="1:16" ht="13">
      <c r="A6" s="3"/>
      <c r="B6" s="187" t="s">
        <v>135</v>
      </c>
      <c r="C6" s="188" t="s">
        <v>136</v>
      </c>
      <c r="D6" s="189"/>
      <c r="E6" s="190"/>
      <c r="F6" s="3"/>
      <c r="G6" s="3"/>
      <c r="H6" s="3"/>
      <c r="I6" s="191"/>
      <c r="J6" s="3"/>
      <c r="M6" s="3"/>
      <c r="N6" s="3"/>
      <c r="O6" s="3"/>
      <c r="P6" s="3"/>
    </row>
    <row r="7" spans="1:16" ht="13">
      <c r="A7" s="3"/>
      <c r="B7" s="186" t="s">
        <v>101</v>
      </c>
      <c r="C7" s="76" t="str">
        <f>'02_施策'!C10</f>
        <v>まるで 悪夢を見ているようだ</v>
      </c>
      <c r="D7" s="77"/>
      <c r="E7" s="78"/>
      <c r="F7" s="3"/>
      <c r="G7" s="3"/>
      <c r="H7" s="3"/>
      <c r="I7" s="191"/>
      <c r="J7" s="3"/>
      <c r="M7" s="3"/>
      <c r="N7" s="3"/>
      <c r="O7" s="3"/>
      <c r="P7" s="3"/>
    </row>
    <row r="8" spans="1:16" ht="13">
      <c r="A8" s="3"/>
      <c r="B8" s="186" t="s">
        <v>138</v>
      </c>
      <c r="C8" s="145">
        <f>'02_施策'!E10</f>
        <v>46045.625</v>
      </c>
      <c r="D8" s="80" t="s">
        <v>139</v>
      </c>
      <c r="E8" s="145">
        <f>'02_施策'!F10</f>
        <v>46051.624305555553</v>
      </c>
      <c r="F8" s="3"/>
      <c r="G8" s="3"/>
      <c r="H8" s="3"/>
      <c r="I8" s="191"/>
      <c r="J8" s="3"/>
      <c r="M8" s="3"/>
      <c r="N8" s="3"/>
      <c r="O8" s="3"/>
      <c r="P8" s="3"/>
    </row>
    <row r="9" spans="1:16" ht="13">
      <c r="A9" s="3"/>
      <c r="B9" s="186" t="s">
        <v>158</v>
      </c>
      <c r="C9" s="192" t="s">
        <v>354</v>
      </c>
      <c r="D9" s="193"/>
      <c r="E9" s="194"/>
      <c r="F9" s="3"/>
      <c r="G9" s="3"/>
      <c r="H9" s="3"/>
      <c r="I9" s="3"/>
      <c r="J9" s="3"/>
      <c r="M9" s="3"/>
      <c r="N9" s="3"/>
      <c r="O9" s="3"/>
      <c r="P9" s="3"/>
    </row>
    <row r="10" spans="1:16" ht="13">
      <c r="A10" s="3"/>
      <c r="B10" s="3"/>
      <c r="C10" s="3"/>
      <c r="D10" s="3"/>
      <c r="E10" s="3"/>
      <c r="F10" s="3"/>
      <c r="G10" s="3"/>
      <c r="H10" s="3"/>
      <c r="I10" s="3"/>
      <c r="J10" s="3"/>
      <c r="M10" s="3"/>
      <c r="N10" s="3"/>
      <c r="O10" s="3"/>
      <c r="P10" s="3"/>
    </row>
    <row r="11" spans="1:16" ht="13">
      <c r="A11" s="3"/>
      <c r="B11" s="195" t="s">
        <v>163</v>
      </c>
      <c r="C11" s="195" t="s">
        <v>355</v>
      </c>
      <c r="D11" s="195" t="s">
        <v>165</v>
      </c>
      <c r="E11" s="195" t="s">
        <v>167</v>
      </c>
      <c r="F11" s="195" t="s">
        <v>168</v>
      </c>
      <c r="G11" s="195" t="s">
        <v>169</v>
      </c>
      <c r="H11" s="195" t="s">
        <v>356</v>
      </c>
      <c r="I11" s="195" t="s">
        <v>172</v>
      </c>
      <c r="J11" s="184"/>
      <c r="M11" s="3"/>
      <c r="N11" s="3"/>
      <c r="O11" s="3"/>
      <c r="P11" s="3"/>
    </row>
    <row r="12" spans="1:16" ht="13">
      <c r="A12" s="3"/>
      <c r="B12" s="196" t="s">
        <v>357</v>
      </c>
      <c r="C12" s="196" t="s">
        <v>358</v>
      </c>
      <c r="D12" s="196">
        <v>100</v>
      </c>
      <c r="E12" s="196" t="s">
        <v>359</v>
      </c>
      <c r="F12" s="196" t="s">
        <v>359</v>
      </c>
      <c r="G12" s="197" t="s">
        <v>207</v>
      </c>
      <c r="H12" s="196">
        <v>4</v>
      </c>
      <c r="I12" s="198" t="s">
        <v>360</v>
      </c>
      <c r="J12" s="184"/>
      <c r="M12" s="3"/>
      <c r="N12" s="3"/>
      <c r="O12" s="3"/>
      <c r="P12" s="3"/>
    </row>
    <row r="13" spans="1:16" ht="6" customHeight="1">
      <c r="A13" s="182"/>
      <c r="B13" s="183"/>
      <c r="C13" s="182"/>
      <c r="D13" s="3"/>
      <c r="E13" s="3"/>
      <c r="F13" s="182"/>
      <c r="G13" s="184"/>
      <c r="H13" s="184"/>
      <c r="I13" s="184"/>
      <c r="J13" s="184"/>
      <c r="M13" s="184"/>
      <c r="N13" s="184"/>
      <c r="O13" s="184"/>
      <c r="P13" s="184"/>
    </row>
    <row r="14" spans="1:16" ht="13">
      <c r="A14" s="3"/>
      <c r="B14" s="3"/>
      <c r="C14" s="3"/>
      <c r="D14" s="3"/>
      <c r="E14" s="3"/>
      <c r="F14" s="3"/>
      <c r="G14" s="3"/>
      <c r="H14" s="3"/>
      <c r="I14" s="3"/>
      <c r="J14" s="3"/>
      <c r="M14" s="3"/>
      <c r="N14" s="3"/>
      <c r="O14" s="3"/>
      <c r="P14" s="3"/>
    </row>
    <row r="15" spans="1:16" ht="13">
      <c r="A15" s="3"/>
      <c r="B15" s="195" t="s">
        <v>186</v>
      </c>
      <c r="C15" s="3"/>
      <c r="D15" s="3"/>
      <c r="E15" s="3"/>
      <c r="F15" s="3"/>
      <c r="G15" s="3"/>
      <c r="H15" s="3"/>
      <c r="I15" s="3"/>
      <c r="J15" s="3"/>
      <c r="M15" s="3"/>
      <c r="N15" s="3"/>
      <c r="O15" s="3"/>
      <c r="P15" s="3"/>
    </row>
    <row r="16" spans="1:16" ht="13">
      <c r="A16" s="3"/>
      <c r="B16" s="55" t="s">
        <v>361</v>
      </c>
      <c r="C16" s="196" t="s">
        <v>362</v>
      </c>
      <c r="D16" s="3"/>
      <c r="E16" s="946" t="s">
        <v>363</v>
      </c>
      <c r="F16" s="932"/>
      <c r="G16" s="933"/>
      <c r="H16" s="3"/>
      <c r="I16" s="3"/>
      <c r="J16" s="3"/>
      <c r="M16" s="3"/>
      <c r="N16" s="3"/>
      <c r="O16" s="3"/>
      <c r="P16" s="3"/>
    </row>
    <row r="17" spans="1:16" ht="24">
      <c r="A17" s="3"/>
      <c r="B17" s="55" t="s">
        <v>189</v>
      </c>
      <c r="C17" s="199" t="s">
        <v>55</v>
      </c>
      <c r="D17" s="200"/>
      <c r="E17" s="957" t="s">
        <v>293</v>
      </c>
      <c r="F17" s="933"/>
      <c r="G17" s="201">
        <v>30</v>
      </c>
      <c r="H17" s="3"/>
      <c r="I17" s="3"/>
      <c r="J17" s="3"/>
      <c r="M17" s="3"/>
      <c r="N17" s="3"/>
      <c r="O17" s="3"/>
      <c r="P17" s="3"/>
    </row>
    <row r="18" spans="1:16" ht="24">
      <c r="A18" s="3"/>
      <c r="B18" s="55" t="s">
        <v>190</v>
      </c>
      <c r="C18" s="202" t="s">
        <v>175</v>
      </c>
      <c r="D18" s="203"/>
      <c r="E18" s="957" t="s">
        <v>295</v>
      </c>
      <c r="F18" s="933"/>
      <c r="G18" s="201">
        <v>20</v>
      </c>
      <c r="H18" s="3"/>
      <c r="I18" s="3"/>
      <c r="J18" s="3"/>
      <c r="M18" s="3"/>
      <c r="N18" s="3"/>
      <c r="O18" s="3"/>
      <c r="P18" s="3"/>
    </row>
    <row r="19" spans="1:16" ht="13">
      <c r="A19" s="3"/>
      <c r="B19" s="3"/>
      <c r="C19" s="3"/>
      <c r="D19" s="3"/>
      <c r="E19" s="957" t="s">
        <v>297</v>
      </c>
      <c r="F19" s="933"/>
      <c r="G19" s="201">
        <v>15</v>
      </c>
      <c r="H19" s="3"/>
      <c r="I19" s="3"/>
      <c r="J19" s="3"/>
      <c r="M19" s="3"/>
      <c r="N19" s="3"/>
      <c r="O19" s="3"/>
      <c r="P19" s="3"/>
    </row>
    <row r="20" spans="1:16" ht="13">
      <c r="A20" s="3"/>
      <c r="B20" s="3"/>
      <c r="C20" s="3"/>
      <c r="D20" s="3"/>
      <c r="E20" s="957" t="s">
        <v>299</v>
      </c>
      <c r="F20" s="933"/>
      <c r="G20" s="201">
        <v>10</v>
      </c>
      <c r="H20" s="3"/>
      <c r="I20" s="3"/>
      <c r="J20" s="3"/>
      <c r="M20" s="3"/>
      <c r="N20" s="3"/>
      <c r="O20" s="3"/>
      <c r="P20" s="3"/>
    </row>
    <row r="21" spans="1:16" ht="13">
      <c r="A21" s="3"/>
      <c r="B21" s="3"/>
      <c r="C21" s="3"/>
      <c r="D21" s="3"/>
      <c r="E21" s="957" t="s">
        <v>300</v>
      </c>
      <c r="F21" s="933"/>
      <c r="G21" s="201">
        <v>10</v>
      </c>
      <c r="H21" s="3"/>
      <c r="I21" s="3"/>
      <c r="J21" s="3"/>
      <c r="M21" s="3"/>
      <c r="N21" s="3"/>
      <c r="O21" s="3"/>
      <c r="P21" s="3"/>
    </row>
    <row r="22" spans="1:16" ht="13">
      <c r="A22" s="3"/>
      <c r="B22" s="3"/>
      <c r="C22" s="3"/>
      <c r="D22" s="3"/>
      <c r="E22" s="957" t="s">
        <v>301</v>
      </c>
      <c r="F22" s="933"/>
      <c r="G22" s="201">
        <v>10</v>
      </c>
      <c r="H22" s="3"/>
      <c r="I22" s="3"/>
      <c r="J22" s="3"/>
      <c r="M22" s="3"/>
      <c r="N22" s="3"/>
      <c r="O22" s="3"/>
      <c r="P22" s="3"/>
    </row>
    <row r="23" spans="1:16" ht="13">
      <c r="A23" s="3"/>
      <c r="B23" s="3"/>
      <c r="C23" s="3"/>
      <c r="D23" s="3"/>
      <c r="E23" s="957" t="s">
        <v>302</v>
      </c>
      <c r="F23" s="933"/>
      <c r="G23" s="201">
        <v>5</v>
      </c>
      <c r="H23" s="3"/>
      <c r="I23" s="3"/>
      <c r="J23" s="3"/>
      <c r="M23" s="3"/>
      <c r="N23" s="3"/>
      <c r="O23" s="3"/>
      <c r="P23" s="3"/>
    </row>
    <row r="24" spans="1:16" ht="13">
      <c r="A24" s="3"/>
      <c r="B24" s="3"/>
      <c r="C24" s="3"/>
      <c r="D24" s="3"/>
      <c r="E24" s="957" t="s">
        <v>303</v>
      </c>
      <c r="F24" s="933"/>
      <c r="G24" s="201">
        <v>3</v>
      </c>
      <c r="H24" s="3"/>
      <c r="I24" s="3"/>
      <c r="J24" s="3"/>
      <c r="M24" s="3"/>
      <c r="N24" s="3"/>
      <c r="O24" s="3"/>
      <c r="P24" s="3"/>
    </row>
    <row r="25" spans="1:16" ht="13">
      <c r="A25" s="3"/>
      <c r="B25" s="3"/>
      <c r="C25" s="3"/>
      <c r="D25" s="3"/>
      <c r="E25" s="958" t="s">
        <v>364</v>
      </c>
      <c r="F25" s="933"/>
      <c r="G25" s="201" t="s">
        <v>365</v>
      </c>
      <c r="H25" s="3"/>
      <c r="I25" s="3"/>
      <c r="J25" s="3"/>
      <c r="M25" s="3"/>
      <c r="N25" s="3"/>
      <c r="O25" s="3"/>
      <c r="P25" s="3"/>
    </row>
    <row r="26" spans="1:16" ht="13">
      <c r="A26" s="3"/>
      <c r="B26" s="195" t="s">
        <v>287</v>
      </c>
      <c r="C26" s="3"/>
      <c r="D26" s="3"/>
      <c r="E26" s="3"/>
      <c r="H26" s="3"/>
      <c r="I26" s="3"/>
      <c r="J26" s="3"/>
      <c r="K26" s="3"/>
      <c r="L26" s="3"/>
      <c r="M26" s="3"/>
      <c r="N26" s="3"/>
      <c r="O26" s="3"/>
      <c r="P26" s="3"/>
    </row>
    <row r="27" spans="1:16" ht="13">
      <c r="A27" s="3"/>
      <c r="B27" s="168" t="s">
        <v>33</v>
      </c>
      <c r="C27" s="168" t="s">
        <v>289</v>
      </c>
      <c r="D27" s="168" t="s">
        <v>290</v>
      </c>
      <c r="E27" s="204" t="s">
        <v>288</v>
      </c>
      <c r="I27" s="3"/>
      <c r="L27" s="3"/>
      <c r="M27" s="3"/>
      <c r="N27" s="3"/>
      <c r="O27" s="3"/>
      <c r="P27" s="3"/>
    </row>
    <row r="28" spans="1:16" ht="13">
      <c r="A28" s="3"/>
      <c r="B28" s="170" t="s">
        <v>38</v>
      </c>
      <c r="C28" s="170" t="s">
        <v>36</v>
      </c>
      <c r="D28" s="170" t="s">
        <v>35</v>
      </c>
      <c r="E28" s="205">
        <v>20</v>
      </c>
      <c r="I28" s="3"/>
      <c r="L28" s="3"/>
      <c r="M28" s="3"/>
      <c r="N28" s="3"/>
      <c r="O28" s="3"/>
      <c r="P28" s="3"/>
    </row>
    <row r="29" spans="1:16" ht="13">
      <c r="A29" s="3"/>
      <c r="B29" s="170" t="s">
        <v>38</v>
      </c>
      <c r="C29" s="170" t="s">
        <v>174</v>
      </c>
      <c r="D29" s="170" t="s">
        <v>292</v>
      </c>
      <c r="E29" s="205">
        <v>15</v>
      </c>
      <c r="I29" s="3"/>
      <c r="L29" s="3"/>
      <c r="M29" s="3"/>
      <c r="N29" s="3"/>
      <c r="O29" s="3"/>
      <c r="P29" s="3"/>
    </row>
    <row r="30" spans="1:16" ht="13">
      <c r="A30" s="3"/>
      <c r="B30" s="170" t="s">
        <v>42</v>
      </c>
      <c r="C30" s="170" t="s">
        <v>275</v>
      </c>
      <c r="D30" s="170" t="s">
        <v>294</v>
      </c>
      <c r="E30" s="205">
        <v>10</v>
      </c>
      <c r="I30" s="3"/>
      <c r="L30" s="3"/>
      <c r="M30" s="3"/>
      <c r="N30" s="3"/>
      <c r="O30" s="3"/>
      <c r="P30" s="3"/>
    </row>
    <row r="31" spans="1:16" ht="13">
      <c r="A31" s="3"/>
      <c r="B31" s="170" t="s">
        <v>42</v>
      </c>
      <c r="C31" s="170" t="s">
        <v>202</v>
      </c>
      <c r="D31" s="170" t="s">
        <v>296</v>
      </c>
      <c r="E31" s="205">
        <v>10</v>
      </c>
      <c r="I31" s="3"/>
      <c r="L31" s="3"/>
      <c r="M31" s="3"/>
      <c r="N31" s="3"/>
      <c r="O31" s="3"/>
      <c r="P31" s="3"/>
    </row>
    <row r="32" spans="1:16" ht="13">
      <c r="A32" s="3"/>
      <c r="B32" s="170" t="s">
        <v>42</v>
      </c>
      <c r="C32" s="170" t="s">
        <v>41</v>
      </c>
      <c r="D32" s="170" t="s">
        <v>40</v>
      </c>
      <c r="E32" s="205">
        <v>10</v>
      </c>
      <c r="I32" s="3"/>
      <c r="L32" s="3"/>
      <c r="M32" s="3"/>
      <c r="N32" s="3"/>
      <c r="O32" s="3"/>
      <c r="P32" s="3"/>
    </row>
    <row r="33" spans="1:16" ht="13">
      <c r="A33" s="3"/>
      <c r="B33" s="170" t="s">
        <v>47</v>
      </c>
      <c r="C33" s="170" t="s">
        <v>45</v>
      </c>
      <c r="D33" s="170" t="s">
        <v>44</v>
      </c>
      <c r="E33" s="205">
        <v>10</v>
      </c>
      <c r="I33" s="3"/>
      <c r="L33" s="3"/>
      <c r="M33" s="3"/>
      <c r="N33" s="3"/>
      <c r="O33" s="3"/>
      <c r="P33" s="3"/>
    </row>
    <row r="34" spans="1:16" ht="13">
      <c r="A34" s="3"/>
      <c r="B34" s="170" t="s">
        <v>47</v>
      </c>
      <c r="C34" s="170" t="s">
        <v>266</v>
      </c>
      <c r="D34" s="170" t="s">
        <v>298</v>
      </c>
      <c r="E34" s="205">
        <v>5</v>
      </c>
      <c r="I34" s="3"/>
      <c r="L34" s="3"/>
      <c r="M34" s="3"/>
      <c r="N34" s="3"/>
      <c r="O34" s="3"/>
      <c r="P34" s="3"/>
    </row>
    <row r="35" spans="1:16" ht="13">
      <c r="A35" s="3"/>
      <c r="B35" s="170"/>
      <c r="C35" s="170"/>
      <c r="D35" s="170"/>
      <c r="E35" s="205"/>
      <c r="I35" s="3"/>
      <c r="L35" s="3"/>
      <c r="M35" s="3"/>
      <c r="N35" s="3"/>
      <c r="O35" s="3"/>
      <c r="P35" s="3"/>
    </row>
    <row r="36" spans="1:16" ht="13">
      <c r="A36" s="3"/>
      <c r="B36" s="170"/>
      <c r="C36" s="170"/>
      <c r="D36" s="170"/>
      <c r="E36" s="206"/>
      <c r="J36" s="3"/>
      <c r="K36" s="3"/>
      <c r="L36" s="3"/>
      <c r="M36" s="3"/>
      <c r="N36" s="3"/>
      <c r="O36" s="3"/>
      <c r="P36" s="3"/>
    </row>
    <row r="37" spans="1:16" ht="13">
      <c r="A37" s="3"/>
      <c r="B37" s="3"/>
      <c r="C37" s="3"/>
      <c r="D37" s="3"/>
      <c r="E37" s="3"/>
      <c r="F37" s="3"/>
      <c r="G37" s="3"/>
      <c r="H37" s="3"/>
      <c r="I37" s="3"/>
      <c r="J37" s="3"/>
      <c r="K37" s="3"/>
      <c r="L37" s="3"/>
      <c r="M37" s="3"/>
      <c r="N37" s="3"/>
      <c r="O37" s="3"/>
      <c r="P37" s="3"/>
    </row>
    <row r="38" spans="1:16" ht="13">
      <c r="A38" s="3"/>
      <c r="B38" s="207" t="s">
        <v>366</v>
      </c>
      <c r="C38" s="3"/>
      <c r="D38" s="3"/>
      <c r="E38" s="3"/>
      <c r="F38" s="3"/>
      <c r="G38" s="3"/>
      <c r="H38" s="3"/>
      <c r="I38" s="3"/>
      <c r="J38" s="3"/>
      <c r="K38" s="3"/>
      <c r="L38" s="3"/>
      <c r="M38" s="3"/>
      <c r="N38" s="3"/>
      <c r="O38" s="3"/>
      <c r="P38" s="3"/>
    </row>
    <row r="39" spans="1:16" ht="13">
      <c r="A39" s="52"/>
      <c r="B39" s="208" t="s">
        <v>367</v>
      </c>
      <c r="C39" s="209"/>
      <c r="D39" s="209"/>
      <c r="E39" s="209"/>
      <c r="F39" s="209"/>
      <c r="G39" s="209"/>
      <c r="H39" s="209"/>
      <c r="I39" s="209"/>
      <c r="J39" s="209"/>
      <c r="K39" s="209"/>
      <c r="L39" s="209"/>
      <c r="M39" s="209"/>
      <c r="N39" s="209"/>
      <c r="O39" s="209"/>
      <c r="P39" s="209"/>
    </row>
    <row r="40" spans="1:16" ht="13">
      <c r="A40" s="52"/>
      <c r="B40" s="210" t="s">
        <v>368</v>
      </c>
      <c r="C40" s="52"/>
      <c r="D40" s="52"/>
      <c r="E40" s="52"/>
      <c r="F40" s="52"/>
      <c r="G40" s="52"/>
      <c r="H40" s="52"/>
      <c r="I40" s="52"/>
      <c r="J40" s="52"/>
      <c r="K40" s="52"/>
      <c r="L40" s="52"/>
      <c r="M40" s="52"/>
      <c r="N40" s="52"/>
      <c r="O40" s="52"/>
      <c r="P40" s="52"/>
    </row>
    <row r="41" spans="1:16" ht="13">
      <c r="A41" s="52"/>
      <c r="B41" s="210" t="s">
        <v>369</v>
      </c>
      <c r="C41" s="52"/>
      <c r="D41" s="52"/>
      <c r="E41" s="52"/>
      <c r="F41" s="52"/>
      <c r="G41" s="52"/>
      <c r="H41" s="52"/>
      <c r="I41" s="52"/>
      <c r="J41" s="52"/>
      <c r="K41" s="52"/>
      <c r="L41" s="52"/>
      <c r="M41" s="52"/>
      <c r="N41" s="52"/>
      <c r="O41" s="52"/>
      <c r="P41" s="52"/>
    </row>
    <row r="42" spans="1:16" ht="24">
      <c r="A42" s="52"/>
      <c r="B42" s="168" t="s">
        <v>370</v>
      </c>
      <c r="C42" s="211" t="s">
        <v>142</v>
      </c>
      <c r="D42" s="211" t="s">
        <v>132</v>
      </c>
      <c r="E42" s="211" t="s">
        <v>143</v>
      </c>
      <c r="F42" s="211" t="s">
        <v>144</v>
      </c>
      <c r="G42" s="211" t="s">
        <v>126</v>
      </c>
      <c r="H42" s="211" t="s">
        <v>128</v>
      </c>
      <c r="I42" s="211" t="s">
        <v>130</v>
      </c>
      <c r="J42" s="211" t="s">
        <v>146</v>
      </c>
      <c r="K42" s="211" t="s">
        <v>145</v>
      </c>
      <c r="L42" s="211" t="s">
        <v>371</v>
      </c>
      <c r="M42" s="211" t="s">
        <v>372</v>
      </c>
      <c r="N42" s="211" t="s">
        <v>373</v>
      </c>
      <c r="O42" s="52"/>
      <c r="P42" s="52"/>
    </row>
    <row r="43" spans="1:16" ht="13">
      <c r="A43" s="52"/>
      <c r="B43" s="170" t="s">
        <v>119</v>
      </c>
      <c r="C43" s="201">
        <v>0</v>
      </c>
      <c r="D43" s="212">
        <v>300</v>
      </c>
      <c r="E43" s="201">
        <v>0</v>
      </c>
      <c r="F43" s="201">
        <v>0</v>
      </c>
      <c r="G43" s="201">
        <v>0</v>
      </c>
      <c r="H43" s="201">
        <v>0</v>
      </c>
      <c r="I43" s="201">
        <v>0</v>
      </c>
      <c r="J43" s="201">
        <v>0</v>
      </c>
      <c r="K43" s="201">
        <v>0</v>
      </c>
      <c r="L43" s="201">
        <v>0</v>
      </c>
      <c r="M43" s="201">
        <v>0</v>
      </c>
      <c r="N43" s="201">
        <v>0</v>
      </c>
      <c r="O43" s="52"/>
      <c r="P43" s="52"/>
    </row>
    <row r="44" spans="1:16" ht="6" customHeight="1">
      <c r="A44" s="182"/>
      <c r="B44" s="183"/>
      <c r="C44" s="182"/>
      <c r="D44" s="3"/>
      <c r="E44" s="3"/>
      <c r="F44" s="182"/>
      <c r="G44" s="184"/>
      <c r="H44" s="184"/>
      <c r="I44" s="184"/>
      <c r="J44" s="184"/>
      <c r="K44" s="184"/>
      <c r="L44" s="184"/>
      <c r="M44" s="184"/>
      <c r="N44" s="184"/>
      <c r="O44" s="184"/>
      <c r="P44" s="184"/>
    </row>
    <row r="45" spans="1:16" ht="24">
      <c r="A45" s="52"/>
      <c r="B45" s="168" t="s">
        <v>374</v>
      </c>
      <c r="C45" s="211" t="s">
        <v>142</v>
      </c>
      <c r="D45" s="211" t="s">
        <v>132</v>
      </c>
      <c r="E45" s="211" t="s">
        <v>143</v>
      </c>
      <c r="F45" s="211" t="s">
        <v>144</v>
      </c>
      <c r="G45" s="211" t="s">
        <v>126</v>
      </c>
      <c r="H45" s="211" t="s">
        <v>128</v>
      </c>
      <c r="I45" s="211" t="s">
        <v>130</v>
      </c>
      <c r="J45" s="211" t="s">
        <v>146</v>
      </c>
      <c r="K45" s="211" t="s">
        <v>145</v>
      </c>
      <c r="L45" s="211" t="s">
        <v>371</v>
      </c>
      <c r="M45" s="211" t="s">
        <v>372</v>
      </c>
      <c r="N45" s="211" t="s">
        <v>373</v>
      </c>
      <c r="O45" s="52"/>
      <c r="P45" s="52"/>
    </row>
    <row r="46" spans="1:16" ht="13">
      <c r="A46" s="52"/>
      <c r="B46" s="170" t="s">
        <v>119</v>
      </c>
      <c r="C46" s="201">
        <v>0</v>
      </c>
      <c r="D46" s="201">
        <v>0</v>
      </c>
      <c r="E46" s="201">
        <v>0</v>
      </c>
      <c r="F46" s="201">
        <v>0</v>
      </c>
      <c r="G46" s="201">
        <v>0</v>
      </c>
      <c r="H46" s="201">
        <v>0</v>
      </c>
      <c r="I46" s="201">
        <v>0</v>
      </c>
      <c r="J46" s="212">
        <v>3</v>
      </c>
      <c r="K46" s="212">
        <v>3</v>
      </c>
      <c r="L46" s="212">
        <v>3</v>
      </c>
      <c r="M46" s="212">
        <v>3</v>
      </c>
      <c r="N46" s="212">
        <v>3</v>
      </c>
      <c r="O46" s="52"/>
      <c r="P46" s="52"/>
    </row>
    <row r="47" spans="1:16" ht="13">
      <c r="A47" s="52"/>
      <c r="B47" s="170" t="s">
        <v>375</v>
      </c>
      <c r="C47" s="201">
        <v>0</v>
      </c>
      <c r="D47" s="201">
        <v>0</v>
      </c>
      <c r="E47" s="201">
        <v>0</v>
      </c>
      <c r="F47" s="201">
        <v>0</v>
      </c>
      <c r="G47" s="201">
        <v>0</v>
      </c>
      <c r="H47" s="201">
        <v>0</v>
      </c>
      <c r="I47" s="201">
        <v>0</v>
      </c>
      <c r="J47" s="213">
        <v>0.2</v>
      </c>
      <c r="K47" s="213">
        <v>0.2</v>
      </c>
      <c r="L47" s="213">
        <v>0.2</v>
      </c>
      <c r="M47" s="213">
        <v>0.2</v>
      </c>
      <c r="N47" s="213">
        <v>0.2</v>
      </c>
      <c r="O47" s="52"/>
      <c r="P47" s="52"/>
    </row>
    <row r="48" spans="1:16" ht="6" customHeight="1">
      <c r="A48" s="182"/>
      <c r="B48" s="183"/>
      <c r="C48" s="182"/>
      <c r="D48" s="3"/>
      <c r="E48" s="3"/>
      <c r="F48" s="182"/>
      <c r="G48" s="184"/>
      <c r="H48" s="184"/>
      <c r="I48" s="184"/>
      <c r="J48" s="184"/>
      <c r="K48" s="184"/>
      <c r="L48" s="184"/>
      <c r="M48" s="184"/>
      <c r="N48" s="184"/>
      <c r="O48" s="184"/>
      <c r="P48" s="184"/>
    </row>
    <row r="49" spans="1:16" ht="13">
      <c r="A49" s="52"/>
      <c r="B49" s="170" t="s">
        <v>376</v>
      </c>
      <c r="C49" s="212">
        <v>100</v>
      </c>
      <c r="D49" s="52"/>
      <c r="E49" s="52"/>
      <c r="F49" s="52"/>
      <c r="G49" s="52"/>
      <c r="H49" s="52"/>
      <c r="I49" s="52"/>
      <c r="J49" s="52"/>
      <c r="K49" s="52"/>
      <c r="L49" s="52"/>
      <c r="M49" s="52"/>
      <c r="N49" s="52"/>
      <c r="O49" s="52"/>
      <c r="P49" s="52"/>
    </row>
    <row r="50" spans="1:16" ht="6" customHeight="1">
      <c r="A50" s="182"/>
      <c r="B50" s="183"/>
      <c r="C50" s="182"/>
      <c r="D50" s="3"/>
      <c r="E50" s="3"/>
      <c r="F50" s="182"/>
      <c r="G50" s="184"/>
      <c r="H50" s="184"/>
      <c r="I50" s="184"/>
      <c r="J50" s="184"/>
      <c r="K50" s="184"/>
      <c r="L50" s="184"/>
      <c r="M50" s="184"/>
      <c r="N50" s="184"/>
      <c r="O50" s="184"/>
      <c r="P50" s="184"/>
    </row>
    <row r="51" spans="1:16" ht="13">
      <c r="A51" s="52"/>
      <c r="B51" s="214" t="s">
        <v>155</v>
      </c>
      <c r="C51" s="201">
        <f t="shared" ref="C51:N51" si="0">C43</f>
        <v>0</v>
      </c>
      <c r="D51" s="201">
        <f t="shared" si="0"/>
        <v>300</v>
      </c>
      <c r="E51" s="201">
        <f t="shared" si="0"/>
        <v>0</v>
      </c>
      <c r="F51" s="201">
        <f t="shared" si="0"/>
        <v>0</v>
      </c>
      <c r="G51" s="201">
        <f t="shared" si="0"/>
        <v>0</v>
      </c>
      <c r="H51" s="201">
        <f t="shared" si="0"/>
        <v>0</v>
      </c>
      <c r="I51" s="201">
        <f t="shared" si="0"/>
        <v>0</v>
      </c>
      <c r="J51" s="201">
        <f t="shared" si="0"/>
        <v>0</v>
      </c>
      <c r="K51" s="201">
        <f t="shared" si="0"/>
        <v>0</v>
      </c>
      <c r="L51" s="201">
        <f t="shared" si="0"/>
        <v>0</v>
      </c>
      <c r="M51" s="201">
        <f t="shared" si="0"/>
        <v>0</v>
      </c>
      <c r="N51" s="201">
        <f t="shared" si="0"/>
        <v>0</v>
      </c>
      <c r="O51" s="52"/>
      <c r="P51" s="52"/>
    </row>
    <row r="52" spans="1:16" ht="13">
      <c r="A52" s="52"/>
      <c r="B52" s="52"/>
      <c r="C52" s="52"/>
      <c r="D52" s="52"/>
      <c r="E52" s="52"/>
      <c r="F52" s="52"/>
      <c r="G52" s="52"/>
      <c r="H52" s="52"/>
      <c r="I52" s="52"/>
      <c r="J52" s="52"/>
      <c r="K52" s="52"/>
      <c r="L52" s="52"/>
      <c r="M52" s="52"/>
      <c r="N52" s="52"/>
      <c r="O52" s="52"/>
      <c r="P52" s="52"/>
    </row>
    <row r="53" spans="1:16" ht="13">
      <c r="A53" s="52"/>
      <c r="B53" s="52"/>
      <c r="C53" s="52"/>
      <c r="D53" s="52"/>
      <c r="E53" s="52"/>
      <c r="F53" s="52"/>
      <c r="G53" s="52"/>
      <c r="H53" s="52"/>
      <c r="I53" s="52"/>
      <c r="J53" s="52"/>
      <c r="K53" s="52"/>
      <c r="L53" s="52"/>
      <c r="M53" s="52"/>
      <c r="N53" s="52"/>
      <c r="O53" s="52"/>
      <c r="P53" s="52"/>
    </row>
    <row r="54" spans="1:16" ht="13">
      <c r="A54" s="52"/>
      <c r="B54" s="208" t="s">
        <v>377</v>
      </c>
      <c r="C54" s="209"/>
      <c r="D54" s="209"/>
      <c r="E54" s="209"/>
      <c r="F54" s="209"/>
      <c r="G54" s="209"/>
      <c r="H54" s="209"/>
      <c r="I54" s="209"/>
      <c r="J54" s="209"/>
      <c r="K54" s="209"/>
      <c r="L54" s="209"/>
      <c r="M54" s="209"/>
      <c r="N54" s="209"/>
      <c r="O54" s="209"/>
      <c r="P54" s="209"/>
    </row>
    <row r="55" spans="1:16" ht="13">
      <c r="A55" s="52"/>
      <c r="B55" s="210" t="s">
        <v>378</v>
      </c>
      <c r="C55" s="52"/>
      <c r="D55" s="52"/>
      <c r="E55" s="52"/>
      <c r="F55" s="52"/>
      <c r="G55" s="52"/>
      <c r="H55" s="215"/>
      <c r="I55" s="52"/>
      <c r="J55" s="52"/>
      <c r="K55" s="52"/>
      <c r="L55" s="52"/>
      <c r="M55" s="52"/>
      <c r="N55" s="52"/>
      <c r="O55" s="52"/>
      <c r="P55" s="52"/>
    </row>
    <row r="56" spans="1:16" ht="13">
      <c r="A56" s="52"/>
      <c r="B56" s="210" t="s">
        <v>379</v>
      </c>
      <c r="C56" s="52"/>
      <c r="D56" s="52"/>
      <c r="E56" s="52"/>
      <c r="F56" s="52"/>
      <c r="G56" s="52"/>
      <c r="H56" s="215"/>
      <c r="I56" s="52"/>
      <c r="J56" s="52"/>
      <c r="K56" s="52"/>
      <c r="L56" s="52"/>
      <c r="M56" s="52"/>
      <c r="N56" s="52"/>
      <c r="O56" s="52"/>
      <c r="P56" s="52"/>
    </row>
    <row r="57" spans="1:16" ht="13">
      <c r="A57" s="52"/>
      <c r="B57" s="52"/>
      <c r="C57" s="52"/>
      <c r="D57" s="52"/>
      <c r="E57" s="52"/>
      <c r="F57" s="52"/>
      <c r="G57" s="52"/>
      <c r="H57" s="215"/>
      <c r="I57" s="52"/>
      <c r="J57" s="52"/>
      <c r="K57" s="52"/>
      <c r="L57" s="52"/>
      <c r="M57" s="52"/>
      <c r="N57" s="52"/>
      <c r="O57" s="52"/>
      <c r="P57" s="52"/>
    </row>
    <row r="58" spans="1:16" ht="24">
      <c r="A58" s="52"/>
      <c r="B58" s="168" t="s">
        <v>380</v>
      </c>
      <c r="C58" s="168" t="s">
        <v>381</v>
      </c>
      <c r="D58" s="211" t="s">
        <v>142</v>
      </c>
      <c r="E58" s="211" t="s">
        <v>132</v>
      </c>
      <c r="F58" s="211" t="s">
        <v>143</v>
      </c>
      <c r="G58" s="211" t="s">
        <v>144</v>
      </c>
      <c r="H58" s="211" t="s">
        <v>126</v>
      </c>
      <c r="I58" s="211" t="s">
        <v>128</v>
      </c>
      <c r="J58" s="211" t="s">
        <v>130</v>
      </c>
      <c r="K58" s="211" t="s">
        <v>146</v>
      </c>
      <c r="L58" s="211" t="s">
        <v>145</v>
      </c>
      <c r="M58" s="211" t="s">
        <v>371</v>
      </c>
      <c r="N58" s="211" t="s">
        <v>372</v>
      </c>
      <c r="O58" s="211" t="s">
        <v>373</v>
      </c>
      <c r="P58" s="52"/>
    </row>
    <row r="59" spans="1:16" ht="13">
      <c r="A59" s="52"/>
      <c r="B59" s="216" t="s">
        <v>382</v>
      </c>
      <c r="C59" s="214" t="s">
        <v>383</v>
      </c>
      <c r="D59" s="212">
        <v>10</v>
      </c>
      <c r="E59" s="212">
        <v>1000</v>
      </c>
      <c r="F59" s="201">
        <v>0</v>
      </c>
      <c r="G59" s="201">
        <v>0</v>
      </c>
      <c r="H59" s="212">
        <v>1</v>
      </c>
      <c r="I59" s="201">
        <v>0</v>
      </c>
      <c r="J59" s="201">
        <v>0</v>
      </c>
      <c r="K59" s="201">
        <v>0</v>
      </c>
      <c r="L59" s="201">
        <v>0</v>
      </c>
      <c r="M59" s="201">
        <v>0</v>
      </c>
      <c r="N59" s="201">
        <v>0</v>
      </c>
      <c r="O59" s="201">
        <v>0</v>
      </c>
      <c r="P59" s="52"/>
    </row>
    <row r="60" spans="1:16" ht="13">
      <c r="A60" s="52"/>
      <c r="B60" s="216" t="s">
        <v>384</v>
      </c>
      <c r="C60" s="214" t="s">
        <v>385</v>
      </c>
      <c r="D60" s="212">
        <v>10</v>
      </c>
      <c r="E60" s="212">
        <v>1000</v>
      </c>
      <c r="F60" s="201">
        <v>0</v>
      </c>
      <c r="G60" s="201">
        <v>0</v>
      </c>
      <c r="H60" s="212">
        <v>1</v>
      </c>
      <c r="I60" s="201">
        <v>0</v>
      </c>
      <c r="J60" s="201">
        <v>0</v>
      </c>
      <c r="K60" s="201">
        <v>0</v>
      </c>
      <c r="L60" s="201">
        <v>0</v>
      </c>
      <c r="M60" s="201">
        <v>0</v>
      </c>
      <c r="N60" s="201">
        <v>0</v>
      </c>
      <c r="O60" s="201">
        <v>0</v>
      </c>
      <c r="P60" s="52"/>
    </row>
    <row r="61" spans="1:16" ht="13">
      <c r="A61" s="52"/>
      <c r="B61" s="216" t="s">
        <v>386</v>
      </c>
      <c r="C61" s="214" t="s">
        <v>387</v>
      </c>
      <c r="D61" s="212">
        <v>10</v>
      </c>
      <c r="E61" s="212">
        <v>1000</v>
      </c>
      <c r="F61" s="201">
        <v>0</v>
      </c>
      <c r="G61" s="201">
        <v>0</v>
      </c>
      <c r="H61" s="212">
        <v>1</v>
      </c>
      <c r="I61" s="201">
        <v>0</v>
      </c>
      <c r="J61" s="201">
        <v>0</v>
      </c>
      <c r="K61" s="201">
        <v>0</v>
      </c>
      <c r="L61" s="201">
        <v>0</v>
      </c>
      <c r="M61" s="201">
        <v>0</v>
      </c>
      <c r="N61" s="201">
        <v>0</v>
      </c>
      <c r="O61" s="201">
        <v>0</v>
      </c>
      <c r="P61" s="52"/>
    </row>
    <row r="62" spans="1:16" ht="13">
      <c r="A62" s="52"/>
      <c r="B62" s="216" t="s">
        <v>388</v>
      </c>
      <c r="C62" s="214" t="s">
        <v>389</v>
      </c>
      <c r="D62" s="212">
        <v>10</v>
      </c>
      <c r="E62" s="212">
        <v>1000</v>
      </c>
      <c r="F62" s="201">
        <v>0</v>
      </c>
      <c r="G62" s="201">
        <v>0</v>
      </c>
      <c r="H62" s="212">
        <v>1</v>
      </c>
      <c r="I62" s="201">
        <v>0</v>
      </c>
      <c r="J62" s="201">
        <v>0</v>
      </c>
      <c r="K62" s="201">
        <v>0</v>
      </c>
      <c r="L62" s="201">
        <v>0</v>
      </c>
      <c r="M62" s="201">
        <v>0</v>
      </c>
      <c r="N62" s="201">
        <v>0</v>
      </c>
      <c r="O62" s="201">
        <v>0</v>
      </c>
      <c r="P62" s="52"/>
    </row>
    <row r="63" spans="1:16" ht="13">
      <c r="A63" s="52"/>
      <c r="B63" s="216" t="s">
        <v>390</v>
      </c>
      <c r="C63" s="214" t="s">
        <v>391</v>
      </c>
      <c r="D63" s="212">
        <v>20</v>
      </c>
      <c r="E63" s="212">
        <v>2000</v>
      </c>
      <c r="F63" s="201">
        <v>0</v>
      </c>
      <c r="G63" s="201">
        <v>0</v>
      </c>
      <c r="H63" s="212">
        <v>1</v>
      </c>
      <c r="I63" s="201">
        <v>0</v>
      </c>
      <c r="J63" s="201">
        <v>0</v>
      </c>
      <c r="K63" s="201">
        <v>0</v>
      </c>
      <c r="L63" s="201">
        <v>0</v>
      </c>
      <c r="M63" s="201">
        <v>0</v>
      </c>
      <c r="N63" s="201">
        <v>0</v>
      </c>
      <c r="O63" s="201">
        <v>0</v>
      </c>
      <c r="P63" s="52"/>
    </row>
    <row r="64" spans="1:16" ht="13">
      <c r="A64" s="52"/>
      <c r="B64" s="216" t="s">
        <v>392</v>
      </c>
      <c r="C64" s="214" t="s">
        <v>393</v>
      </c>
      <c r="D64" s="212">
        <v>20</v>
      </c>
      <c r="E64" s="212">
        <v>2000</v>
      </c>
      <c r="F64" s="201">
        <v>0</v>
      </c>
      <c r="G64" s="201">
        <v>0</v>
      </c>
      <c r="H64" s="212">
        <v>1</v>
      </c>
      <c r="I64" s="201">
        <v>0</v>
      </c>
      <c r="J64" s="201">
        <v>0</v>
      </c>
      <c r="K64" s="201">
        <v>0</v>
      </c>
      <c r="L64" s="201">
        <v>0</v>
      </c>
      <c r="M64" s="201">
        <v>0</v>
      </c>
      <c r="N64" s="201">
        <v>0</v>
      </c>
      <c r="O64" s="201">
        <v>0</v>
      </c>
      <c r="P64" s="52"/>
    </row>
    <row r="65" spans="1:16" ht="13">
      <c r="A65" s="52"/>
      <c r="B65" s="216" t="s">
        <v>394</v>
      </c>
      <c r="C65" s="214" t="s">
        <v>395</v>
      </c>
      <c r="D65" s="212">
        <v>20</v>
      </c>
      <c r="E65" s="212">
        <v>2000</v>
      </c>
      <c r="F65" s="201">
        <v>0</v>
      </c>
      <c r="G65" s="201">
        <v>0</v>
      </c>
      <c r="H65" s="212">
        <v>2</v>
      </c>
      <c r="I65" s="201">
        <v>0</v>
      </c>
      <c r="J65" s="201">
        <v>0</v>
      </c>
      <c r="K65" s="201">
        <v>0</v>
      </c>
      <c r="L65" s="201">
        <v>0</v>
      </c>
      <c r="M65" s="201">
        <v>0</v>
      </c>
      <c r="N65" s="201">
        <v>0</v>
      </c>
      <c r="O65" s="201">
        <v>0</v>
      </c>
      <c r="P65" s="52"/>
    </row>
    <row r="66" spans="1:16" ht="13">
      <c r="A66" s="52"/>
      <c r="B66" s="216" t="s">
        <v>396</v>
      </c>
      <c r="C66" s="214" t="s">
        <v>397</v>
      </c>
      <c r="D66" s="212">
        <v>20</v>
      </c>
      <c r="E66" s="212">
        <v>2000</v>
      </c>
      <c r="F66" s="201">
        <v>0</v>
      </c>
      <c r="G66" s="201">
        <v>0</v>
      </c>
      <c r="H66" s="212">
        <v>2</v>
      </c>
      <c r="I66" s="201">
        <v>0</v>
      </c>
      <c r="J66" s="201">
        <v>0</v>
      </c>
      <c r="K66" s="201">
        <v>0</v>
      </c>
      <c r="L66" s="201">
        <v>0</v>
      </c>
      <c r="M66" s="201">
        <v>0</v>
      </c>
      <c r="N66" s="201">
        <v>0</v>
      </c>
      <c r="O66" s="201">
        <v>0</v>
      </c>
      <c r="P66" s="52"/>
    </row>
    <row r="67" spans="1:16" ht="13">
      <c r="A67" s="52"/>
      <c r="B67" s="216" t="s">
        <v>398</v>
      </c>
      <c r="C67" s="214" t="s">
        <v>399</v>
      </c>
      <c r="D67" s="212">
        <v>30</v>
      </c>
      <c r="E67" s="212">
        <v>3000</v>
      </c>
      <c r="F67" s="201">
        <v>0</v>
      </c>
      <c r="G67" s="201">
        <v>0</v>
      </c>
      <c r="H67" s="212">
        <v>2</v>
      </c>
      <c r="I67" s="212">
        <v>1</v>
      </c>
      <c r="J67" s="201">
        <v>0</v>
      </c>
      <c r="K67" s="201">
        <v>0</v>
      </c>
      <c r="L67" s="201">
        <v>0</v>
      </c>
      <c r="M67" s="201">
        <v>0</v>
      </c>
      <c r="N67" s="201">
        <v>0</v>
      </c>
      <c r="O67" s="201">
        <v>0</v>
      </c>
      <c r="P67" s="52"/>
    </row>
    <row r="68" spans="1:16" ht="13">
      <c r="A68" s="52"/>
      <c r="B68" s="216" t="s">
        <v>400</v>
      </c>
      <c r="C68" s="214" t="s">
        <v>401</v>
      </c>
      <c r="D68" s="212">
        <v>30</v>
      </c>
      <c r="E68" s="212">
        <v>3000</v>
      </c>
      <c r="F68" s="201">
        <v>0</v>
      </c>
      <c r="G68" s="201">
        <v>0</v>
      </c>
      <c r="H68" s="212">
        <v>2</v>
      </c>
      <c r="I68" s="212">
        <v>2</v>
      </c>
      <c r="J68" s="201">
        <v>0</v>
      </c>
      <c r="K68" s="201">
        <v>0</v>
      </c>
      <c r="L68" s="201">
        <v>0</v>
      </c>
      <c r="M68" s="201">
        <v>0</v>
      </c>
      <c r="N68" s="201">
        <v>0</v>
      </c>
      <c r="O68" s="201">
        <v>0</v>
      </c>
      <c r="P68" s="52"/>
    </row>
    <row r="69" spans="1:16" ht="13">
      <c r="A69" s="52"/>
      <c r="B69" s="216" t="s">
        <v>402</v>
      </c>
      <c r="C69" s="214" t="s">
        <v>403</v>
      </c>
      <c r="D69" s="212">
        <v>30</v>
      </c>
      <c r="E69" s="212">
        <v>3000</v>
      </c>
      <c r="F69" s="201">
        <v>0</v>
      </c>
      <c r="G69" s="201">
        <v>0</v>
      </c>
      <c r="H69" s="212">
        <v>2</v>
      </c>
      <c r="I69" s="212">
        <v>2</v>
      </c>
      <c r="J69" s="201">
        <v>0</v>
      </c>
      <c r="K69" s="201">
        <v>0</v>
      </c>
      <c r="L69" s="201">
        <v>0</v>
      </c>
      <c r="M69" s="201">
        <v>0</v>
      </c>
      <c r="N69" s="201">
        <v>0</v>
      </c>
      <c r="O69" s="201">
        <v>0</v>
      </c>
      <c r="P69" s="52"/>
    </row>
    <row r="70" spans="1:16" ht="13">
      <c r="A70" s="52"/>
      <c r="B70" s="216" t="s">
        <v>404</v>
      </c>
      <c r="C70" s="214" t="s">
        <v>405</v>
      </c>
      <c r="D70" s="212">
        <v>30</v>
      </c>
      <c r="E70" s="212">
        <v>3000</v>
      </c>
      <c r="F70" s="201">
        <v>0</v>
      </c>
      <c r="G70" s="201">
        <v>0</v>
      </c>
      <c r="H70" s="212">
        <v>2</v>
      </c>
      <c r="I70" s="212">
        <v>2</v>
      </c>
      <c r="J70" s="201">
        <v>0</v>
      </c>
      <c r="K70" s="201">
        <v>0</v>
      </c>
      <c r="L70" s="201">
        <v>0</v>
      </c>
      <c r="M70" s="201">
        <v>0</v>
      </c>
      <c r="N70" s="201">
        <v>0</v>
      </c>
      <c r="O70" s="201">
        <v>0</v>
      </c>
      <c r="P70" s="52"/>
    </row>
    <row r="71" spans="1:16" ht="13">
      <c r="A71" s="52"/>
      <c r="B71" s="216" t="s">
        <v>406</v>
      </c>
      <c r="C71" s="214" t="s">
        <v>407</v>
      </c>
      <c r="D71" s="212">
        <v>40</v>
      </c>
      <c r="E71" s="212">
        <v>4000</v>
      </c>
      <c r="F71" s="201">
        <v>0</v>
      </c>
      <c r="G71" s="201">
        <v>0</v>
      </c>
      <c r="H71" s="212">
        <v>3</v>
      </c>
      <c r="I71" s="212">
        <v>2</v>
      </c>
      <c r="J71" s="201">
        <v>0</v>
      </c>
      <c r="K71" s="201">
        <v>0</v>
      </c>
      <c r="L71" s="201">
        <v>0</v>
      </c>
      <c r="M71" s="201">
        <v>0</v>
      </c>
      <c r="N71" s="201">
        <v>0</v>
      </c>
      <c r="O71" s="201">
        <v>0</v>
      </c>
      <c r="P71" s="52"/>
    </row>
    <row r="72" spans="1:16" ht="13">
      <c r="A72" s="52"/>
      <c r="B72" s="216" t="s">
        <v>408</v>
      </c>
      <c r="C72" s="214" t="s">
        <v>409</v>
      </c>
      <c r="D72" s="212">
        <v>40</v>
      </c>
      <c r="E72" s="212">
        <v>4000</v>
      </c>
      <c r="F72" s="201">
        <v>0</v>
      </c>
      <c r="G72" s="201">
        <v>0</v>
      </c>
      <c r="H72" s="212">
        <v>3</v>
      </c>
      <c r="I72" s="212">
        <v>2</v>
      </c>
      <c r="J72" s="201">
        <v>0</v>
      </c>
      <c r="K72" s="201">
        <v>0</v>
      </c>
      <c r="L72" s="201">
        <v>0</v>
      </c>
      <c r="M72" s="201">
        <v>0</v>
      </c>
      <c r="N72" s="201">
        <v>0</v>
      </c>
      <c r="O72" s="201">
        <v>0</v>
      </c>
      <c r="P72" s="52"/>
    </row>
    <row r="73" spans="1:16" ht="13">
      <c r="A73" s="52"/>
      <c r="B73" s="216" t="s">
        <v>410</v>
      </c>
      <c r="C73" s="214" t="s">
        <v>411</v>
      </c>
      <c r="D73" s="212">
        <v>40</v>
      </c>
      <c r="E73" s="212">
        <v>4000</v>
      </c>
      <c r="F73" s="201">
        <v>0</v>
      </c>
      <c r="G73" s="201">
        <v>0</v>
      </c>
      <c r="H73" s="212">
        <v>3</v>
      </c>
      <c r="I73" s="212">
        <v>2</v>
      </c>
      <c r="J73" s="201">
        <v>0</v>
      </c>
      <c r="K73" s="201">
        <v>0</v>
      </c>
      <c r="L73" s="201">
        <v>0</v>
      </c>
      <c r="M73" s="201">
        <v>0</v>
      </c>
      <c r="N73" s="201">
        <v>0</v>
      </c>
      <c r="O73" s="201">
        <v>0</v>
      </c>
      <c r="P73" s="52"/>
    </row>
    <row r="74" spans="1:16" ht="13">
      <c r="A74" s="52"/>
      <c r="B74" s="216" t="s">
        <v>412</v>
      </c>
      <c r="C74" s="214" t="s">
        <v>413</v>
      </c>
      <c r="D74" s="212">
        <v>40</v>
      </c>
      <c r="E74" s="212">
        <v>4000</v>
      </c>
      <c r="F74" s="201">
        <v>0</v>
      </c>
      <c r="G74" s="201">
        <v>0</v>
      </c>
      <c r="H74" s="212">
        <v>3</v>
      </c>
      <c r="I74" s="212">
        <v>2</v>
      </c>
      <c r="J74" s="212">
        <v>1</v>
      </c>
      <c r="K74" s="201">
        <v>0</v>
      </c>
      <c r="L74" s="201">
        <v>0</v>
      </c>
      <c r="M74" s="201">
        <v>0</v>
      </c>
      <c r="N74" s="201">
        <v>0</v>
      </c>
      <c r="O74" s="201">
        <v>0</v>
      </c>
      <c r="P74" s="52"/>
    </row>
    <row r="75" spans="1:16" ht="6" customHeight="1">
      <c r="A75" s="182"/>
      <c r="B75" s="183"/>
      <c r="C75" s="182"/>
      <c r="D75" s="3"/>
      <c r="E75" s="3"/>
      <c r="F75" s="182"/>
      <c r="G75" s="184"/>
      <c r="H75" s="184"/>
      <c r="I75" s="184"/>
      <c r="J75" s="184"/>
      <c r="K75" s="184"/>
      <c r="L75" s="184"/>
      <c r="M75" s="184"/>
      <c r="N75" s="184"/>
      <c r="O75" s="184"/>
      <c r="P75" s="184"/>
    </row>
    <row r="76" spans="1:16" ht="13">
      <c r="A76" s="52"/>
      <c r="B76" s="214" t="s">
        <v>155</v>
      </c>
      <c r="C76" s="217"/>
      <c r="D76" s="201">
        <f t="shared" ref="D76:O76" si="1">SUM(D59:D74)</f>
        <v>400</v>
      </c>
      <c r="E76" s="201">
        <f t="shared" si="1"/>
        <v>40000</v>
      </c>
      <c r="F76" s="201">
        <f t="shared" si="1"/>
        <v>0</v>
      </c>
      <c r="G76" s="201">
        <f t="shared" si="1"/>
        <v>0</v>
      </c>
      <c r="H76" s="201">
        <f t="shared" si="1"/>
        <v>30</v>
      </c>
      <c r="I76" s="201">
        <f t="shared" si="1"/>
        <v>15</v>
      </c>
      <c r="J76" s="201">
        <f t="shared" si="1"/>
        <v>1</v>
      </c>
      <c r="K76" s="201">
        <f t="shared" si="1"/>
        <v>0</v>
      </c>
      <c r="L76" s="201">
        <f t="shared" si="1"/>
        <v>0</v>
      </c>
      <c r="M76" s="201">
        <f t="shared" si="1"/>
        <v>0</v>
      </c>
      <c r="N76" s="201">
        <f t="shared" si="1"/>
        <v>0</v>
      </c>
      <c r="O76" s="201">
        <f t="shared" si="1"/>
        <v>0</v>
      </c>
      <c r="P76" s="52"/>
    </row>
    <row r="77" spans="1:16" ht="13">
      <c r="A77" s="52"/>
      <c r="B77" s="52"/>
      <c r="C77" s="52"/>
      <c r="D77" s="52"/>
      <c r="E77" s="52"/>
      <c r="F77" s="52"/>
      <c r="G77" s="52"/>
      <c r="H77" s="215"/>
      <c r="I77" s="52"/>
      <c r="J77" s="52"/>
      <c r="K77" s="52"/>
      <c r="L77" s="52"/>
      <c r="M77" s="52"/>
      <c r="N77" s="52"/>
      <c r="O77" s="52"/>
      <c r="P77" s="52"/>
    </row>
    <row r="78" spans="1:16" ht="13">
      <c r="A78" s="52"/>
      <c r="B78" s="52"/>
      <c r="C78" s="52"/>
      <c r="D78" s="52"/>
      <c r="E78" s="52"/>
      <c r="F78" s="52"/>
      <c r="G78" s="52"/>
      <c r="H78" s="215"/>
      <c r="I78" s="52"/>
      <c r="J78" s="52"/>
      <c r="K78" s="52"/>
      <c r="L78" s="52"/>
      <c r="M78" s="52"/>
      <c r="N78" s="52"/>
      <c r="O78" s="52"/>
      <c r="P78" s="52"/>
    </row>
    <row r="79" spans="1:16" ht="13">
      <c r="A79" s="52"/>
      <c r="B79" s="208" t="s">
        <v>414</v>
      </c>
      <c r="C79" s="209"/>
      <c r="D79" s="209"/>
      <c r="E79" s="209"/>
      <c r="F79" s="209"/>
      <c r="G79" s="209"/>
      <c r="H79" s="218"/>
      <c r="I79" s="209"/>
      <c r="J79" s="209"/>
      <c r="K79" s="209"/>
      <c r="L79" s="209"/>
      <c r="M79" s="209"/>
      <c r="N79" s="209"/>
      <c r="O79" s="209"/>
      <c r="P79" s="209"/>
    </row>
    <row r="80" spans="1:16" ht="13">
      <c r="A80" s="52"/>
      <c r="B80" s="210" t="s">
        <v>415</v>
      </c>
      <c r="C80" s="52"/>
      <c r="D80" s="52"/>
      <c r="E80" s="52"/>
      <c r="F80" s="52"/>
      <c r="G80" s="52"/>
      <c r="H80" s="215"/>
      <c r="I80" s="52"/>
      <c r="J80" s="52"/>
      <c r="K80" s="52"/>
      <c r="L80" s="52"/>
      <c r="M80" s="52"/>
      <c r="N80" s="52"/>
      <c r="O80" s="52"/>
      <c r="P80" s="52"/>
    </row>
    <row r="81" spans="1:16" ht="13">
      <c r="A81" s="52"/>
      <c r="B81" s="219"/>
      <c r="C81" s="219"/>
      <c r="D81" s="219"/>
      <c r="E81" s="219"/>
      <c r="F81" s="219"/>
      <c r="G81" s="219"/>
      <c r="H81" s="215"/>
      <c r="I81" s="52"/>
      <c r="J81" s="52"/>
      <c r="K81" s="52"/>
      <c r="L81" s="52"/>
      <c r="M81" s="52"/>
      <c r="N81" s="52"/>
      <c r="O81" s="52"/>
      <c r="P81" s="52"/>
    </row>
    <row r="82" spans="1:16" ht="24">
      <c r="A82" s="52"/>
      <c r="B82" s="220" t="s">
        <v>416</v>
      </c>
      <c r="C82" s="211" t="s">
        <v>142</v>
      </c>
      <c r="D82" s="211" t="s">
        <v>132</v>
      </c>
      <c r="E82" s="211" t="s">
        <v>143</v>
      </c>
      <c r="F82" s="211" t="s">
        <v>144</v>
      </c>
      <c r="G82" s="211" t="s">
        <v>126</v>
      </c>
      <c r="H82" s="211" t="s">
        <v>128</v>
      </c>
      <c r="I82" s="211" t="s">
        <v>130</v>
      </c>
      <c r="J82" s="211" t="s">
        <v>146</v>
      </c>
      <c r="K82" s="211" t="s">
        <v>145</v>
      </c>
      <c r="L82" s="211" t="s">
        <v>371</v>
      </c>
      <c r="M82" s="211" t="s">
        <v>372</v>
      </c>
      <c r="N82" s="211" t="s">
        <v>373</v>
      </c>
      <c r="O82" s="52"/>
      <c r="P82" s="52"/>
    </row>
    <row r="83" spans="1:16" ht="13">
      <c r="A83" s="221"/>
      <c r="B83" s="222">
        <v>5000</v>
      </c>
      <c r="C83" s="212">
        <v>20</v>
      </c>
      <c r="D83" s="201">
        <v>0</v>
      </c>
      <c r="E83" s="201">
        <v>0</v>
      </c>
      <c r="F83" s="201">
        <v>0</v>
      </c>
      <c r="G83" s="201">
        <v>0</v>
      </c>
      <c r="H83" s="201">
        <v>0</v>
      </c>
      <c r="I83" s="201">
        <v>0</v>
      </c>
      <c r="J83" s="201">
        <v>0</v>
      </c>
      <c r="K83" s="201">
        <v>0</v>
      </c>
      <c r="L83" s="201">
        <v>0</v>
      </c>
      <c r="M83" s="201">
        <v>0</v>
      </c>
      <c r="N83" s="201">
        <v>0</v>
      </c>
      <c r="O83" s="52">
        <v>5000</v>
      </c>
      <c r="P83" s="52">
        <v>5000</v>
      </c>
    </row>
    <row r="84" spans="1:16" ht="13">
      <c r="A84" s="221"/>
      <c r="B84" s="222">
        <v>10000</v>
      </c>
      <c r="C84" s="201">
        <v>0</v>
      </c>
      <c r="D84" s="212">
        <v>1500</v>
      </c>
      <c r="E84" s="201">
        <v>0</v>
      </c>
      <c r="F84" s="201">
        <v>0</v>
      </c>
      <c r="G84" s="201">
        <v>0</v>
      </c>
      <c r="H84" s="201">
        <v>0</v>
      </c>
      <c r="I84" s="201">
        <v>0</v>
      </c>
      <c r="J84" s="201">
        <v>0</v>
      </c>
      <c r="K84" s="201">
        <v>0</v>
      </c>
      <c r="L84" s="201">
        <v>0</v>
      </c>
      <c r="M84" s="201">
        <v>0</v>
      </c>
      <c r="N84" s="201">
        <v>0</v>
      </c>
      <c r="O84" s="52">
        <v>7500</v>
      </c>
      <c r="P84" s="52">
        <v>10000</v>
      </c>
    </row>
    <row r="85" spans="1:16" ht="13">
      <c r="A85" s="221"/>
      <c r="B85" s="222">
        <v>15000</v>
      </c>
      <c r="C85" s="212">
        <v>30</v>
      </c>
      <c r="D85" s="201">
        <v>0</v>
      </c>
      <c r="E85" s="201">
        <v>0</v>
      </c>
      <c r="F85" s="201">
        <v>0</v>
      </c>
      <c r="G85" s="201">
        <v>0</v>
      </c>
      <c r="H85" s="201">
        <v>0</v>
      </c>
      <c r="I85" s="201">
        <v>0</v>
      </c>
      <c r="J85" s="201">
        <v>0</v>
      </c>
      <c r="K85" s="201">
        <v>0</v>
      </c>
      <c r="L85" s="201">
        <v>0</v>
      </c>
      <c r="M85" s="201">
        <v>0</v>
      </c>
      <c r="N85" s="201">
        <v>0</v>
      </c>
      <c r="O85" s="52">
        <v>10000</v>
      </c>
      <c r="P85" s="52">
        <v>15000</v>
      </c>
    </row>
    <row r="86" spans="1:16" ht="13">
      <c r="A86" s="221"/>
      <c r="B86" s="222">
        <v>20000</v>
      </c>
      <c r="C86" s="201">
        <v>0</v>
      </c>
      <c r="D86" s="212">
        <v>3000</v>
      </c>
      <c r="E86" s="201">
        <v>0</v>
      </c>
      <c r="F86" s="201">
        <v>0</v>
      </c>
      <c r="G86" s="201">
        <v>0</v>
      </c>
      <c r="H86" s="201">
        <v>0</v>
      </c>
      <c r="I86" s="201">
        <v>0</v>
      </c>
      <c r="J86" s="201">
        <v>0</v>
      </c>
      <c r="K86" s="201">
        <v>0</v>
      </c>
      <c r="L86" s="201">
        <v>0</v>
      </c>
      <c r="M86" s="201">
        <v>0</v>
      </c>
      <c r="N86" s="201">
        <v>0</v>
      </c>
      <c r="O86" s="52">
        <v>15000</v>
      </c>
      <c r="P86" s="52">
        <v>20000</v>
      </c>
    </row>
    <row r="87" spans="1:16" ht="13">
      <c r="A87" s="221"/>
      <c r="B87" s="222">
        <v>30000</v>
      </c>
      <c r="C87" s="212">
        <v>50</v>
      </c>
      <c r="D87" s="201">
        <v>0</v>
      </c>
      <c r="E87" s="52"/>
      <c r="F87" s="201">
        <v>0</v>
      </c>
      <c r="G87" s="201">
        <v>0</v>
      </c>
      <c r="H87" s="201">
        <v>0</v>
      </c>
      <c r="I87" s="201">
        <v>0</v>
      </c>
      <c r="J87" s="201">
        <v>0</v>
      </c>
      <c r="K87" s="201">
        <v>0</v>
      </c>
      <c r="L87" s="201">
        <v>0</v>
      </c>
      <c r="M87" s="201">
        <v>0</v>
      </c>
      <c r="N87" s="201">
        <v>0</v>
      </c>
      <c r="O87" s="52">
        <v>30000</v>
      </c>
      <c r="P87" s="52">
        <v>30000</v>
      </c>
    </row>
    <row r="88" spans="1:16" ht="13">
      <c r="A88" s="221"/>
      <c r="B88" s="222">
        <v>40000</v>
      </c>
      <c r="C88" s="201">
        <v>0</v>
      </c>
      <c r="D88" s="212">
        <v>4500</v>
      </c>
      <c r="E88" s="201">
        <v>0</v>
      </c>
      <c r="F88" s="201">
        <v>0</v>
      </c>
      <c r="G88" s="201">
        <v>0</v>
      </c>
      <c r="H88" s="201">
        <v>0</v>
      </c>
      <c r="I88" s="201">
        <v>0</v>
      </c>
      <c r="J88" s="201">
        <v>0</v>
      </c>
      <c r="K88" s="201">
        <v>0</v>
      </c>
      <c r="L88" s="201">
        <v>0</v>
      </c>
      <c r="M88" s="201">
        <v>0</v>
      </c>
      <c r="N88" s="201">
        <v>0</v>
      </c>
      <c r="O88" s="52">
        <v>45000</v>
      </c>
      <c r="P88" s="52">
        <v>40000</v>
      </c>
    </row>
    <row r="89" spans="1:16" ht="13">
      <c r="A89" s="221"/>
      <c r="B89" s="222">
        <v>50000</v>
      </c>
      <c r="C89" s="212">
        <v>50</v>
      </c>
      <c r="D89" s="201">
        <v>0</v>
      </c>
      <c r="E89" s="201">
        <v>0</v>
      </c>
      <c r="F89" s="201">
        <v>0</v>
      </c>
      <c r="G89" s="201">
        <v>0</v>
      </c>
      <c r="H89" s="201">
        <v>0</v>
      </c>
      <c r="I89" s="201">
        <v>0</v>
      </c>
      <c r="J89" s="201">
        <v>0</v>
      </c>
      <c r="K89" s="201">
        <v>0</v>
      </c>
      <c r="L89" s="201">
        <v>0</v>
      </c>
      <c r="M89" s="201">
        <v>0</v>
      </c>
      <c r="N89" s="201">
        <v>0</v>
      </c>
      <c r="O89" s="52">
        <v>60000</v>
      </c>
      <c r="P89" s="52">
        <v>50000</v>
      </c>
    </row>
    <row r="90" spans="1:16" ht="13">
      <c r="A90" s="221"/>
      <c r="B90" s="222">
        <v>75000</v>
      </c>
      <c r="C90" s="201">
        <v>0</v>
      </c>
      <c r="D90" s="212">
        <v>6000</v>
      </c>
      <c r="E90" s="201">
        <v>0</v>
      </c>
      <c r="F90" s="201">
        <v>0</v>
      </c>
      <c r="G90" s="201">
        <v>0</v>
      </c>
      <c r="H90" s="201">
        <v>0</v>
      </c>
      <c r="I90" s="201">
        <v>0</v>
      </c>
      <c r="J90" s="201">
        <v>0</v>
      </c>
      <c r="K90" s="201">
        <v>0</v>
      </c>
      <c r="L90" s="201">
        <v>0</v>
      </c>
      <c r="M90" s="201">
        <v>0</v>
      </c>
      <c r="N90" s="201">
        <v>0</v>
      </c>
      <c r="O90" s="52">
        <v>75000</v>
      </c>
      <c r="P90" s="52">
        <v>75000</v>
      </c>
    </row>
    <row r="91" spans="1:16" ht="13">
      <c r="A91" s="221"/>
      <c r="B91" s="222">
        <v>100000</v>
      </c>
      <c r="C91" s="212">
        <v>100</v>
      </c>
      <c r="D91" s="201">
        <v>0</v>
      </c>
      <c r="E91" s="201">
        <v>0</v>
      </c>
      <c r="F91" s="201">
        <v>0</v>
      </c>
      <c r="G91" s="201">
        <v>0</v>
      </c>
      <c r="H91" s="201">
        <v>0</v>
      </c>
      <c r="I91" s="201">
        <v>0</v>
      </c>
      <c r="J91" s="201">
        <v>0</v>
      </c>
      <c r="K91" s="201">
        <v>0</v>
      </c>
      <c r="L91" s="201">
        <v>0</v>
      </c>
      <c r="M91" s="201">
        <v>0</v>
      </c>
      <c r="N91" s="201">
        <v>0</v>
      </c>
      <c r="O91" s="52">
        <v>100000</v>
      </c>
      <c r="P91" s="52">
        <v>100000</v>
      </c>
    </row>
    <row r="92" spans="1:16" ht="13">
      <c r="A92" s="221"/>
      <c r="B92" s="222">
        <v>150000</v>
      </c>
      <c r="C92" s="201">
        <v>0</v>
      </c>
      <c r="D92" s="201">
        <v>0</v>
      </c>
      <c r="E92" s="201">
        <v>0</v>
      </c>
      <c r="F92" s="201">
        <v>0</v>
      </c>
      <c r="G92" s="201">
        <v>0</v>
      </c>
      <c r="H92" s="201">
        <v>0</v>
      </c>
      <c r="I92" s="212">
        <v>1</v>
      </c>
      <c r="J92" s="201">
        <v>0</v>
      </c>
      <c r="K92" s="201">
        <v>0</v>
      </c>
      <c r="L92" s="201">
        <v>0</v>
      </c>
      <c r="M92" s="201">
        <v>0</v>
      </c>
      <c r="N92" s="201">
        <v>0</v>
      </c>
      <c r="O92" s="52">
        <v>150000</v>
      </c>
      <c r="P92" s="52">
        <v>200000</v>
      </c>
    </row>
    <row r="93" spans="1:16" ht="13">
      <c r="A93" s="221"/>
      <c r="B93" s="222">
        <v>200000</v>
      </c>
      <c r="C93" s="201">
        <v>0</v>
      </c>
      <c r="D93" s="201">
        <v>0</v>
      </c>
      <c r="E93" s="201">
        <v>0</v>
      </c>
      <c r="F93" s="212">
        <v>1</v>
      </c>
      <c r="G93" s="201">
        <v>0</v>
      </c>
      <c r="H93" s="201">
        <v>0</v>
      </c>
      <c r="I93" s="201">
        <v>0</v>
      </c>
      <c r="J93" s="201">
        <v>0</v>
      </c>
      <c r="K93" s="201">
        <v>0</v>
      </c>
      <c r="L93" s="201">
        <v>0</v>
      </c>
      <c r="M93" s="201">
        <v>0</v>
      </c>
      <c r="N93" s="201">
        <v>0</v>
      </c>
      <c r="O93" s="52">
        <v>200000</v>
      </c>
      <c r="P93" s="52">
        <v>300000</v>
      </c>
    </row>
    <row r="94" spans="1:16" ht="13">
      <c r="A94" s="52"/>
      <c r="B94" s="223">
        <v>300000</v>
      </c>
      <c r="C94" s="201">
        <v>0</v>
      </c>
      <c r="D94" s="212">
        <v>10000</v>
      </c>
      <c r="E94" s="201">
        <v>0</v>
      </c>
      <c r="F94" s="201">
        <v>0</v>
      </c>
      <c r="G94" s="201">
        <v>0</v>
      </c>
      <c r="H94" s="201">
        <v>0</v>
      </c>
      <c r="I94" s="201">
        <v>0</v>
      </c>
      <c r="J94" s="201">
        <v>0</v>
      </c>
      <c r="K94" s="201">
        <v>0</v>
      </c>
      <c r="L94" s="201">
        <v>0</v>
      </c>
      <c r="M94" s="201">
        <v>0</v>
      </c>
      <c r="N94" s="201">
        <v>0</v>
      </c>
      <c r="O94" s="52"/>
      <c r="P94" s="52"/>
    </row>
    <row r="95" spans="1:16" ht="6" customHeight="1">
      <c r="A95" s="182"/>
      <c r="B95" s="183"/>
      <c r="C95" s="182"/>
      <c r="D95" s="3"/>
      <c r="E95" s="3"/>
      <c r="F95" s="182"/>
      <c r="G95" s="184"/>
      <c r="H95" s="184"/>
      <c r="I95" s="184"/>
      <c r="J95" s="184"/>
      <c r="K95" s="184"/>
      <c r="L95" s="184"/>
      <c r="M95" s="184"/>
      <c r="N95" s="184"/>
      <c r="O95" s="184"/>
      <c r="P95" s="184"/>
    </row>
    <row r="96" spans="1:16" ht="13">
      <c r="A96" s="52"/>
      <c r="B96" s="214" t="s">
        <v>155</v>
      </c>
      <c r="C96" s="201">
        <f>SUM(C83:C93)</f>
        <v>250</v>
      </c>
      <c r="D96" s="201">
        <f>SUM(D83:D94)</f>
        <v>25000</v>
      </c>
      <c r="E96" s="201">
        <f t="shared" ref="E96:N96" si="2">SUM(E83:E93)</f>
        <v>0</v>
      </c>
      <c r="F96" s="201">
        <f t="shared" si="2"/>
        <v>1</v>
      </c>
      <c r="G96" s="201">
        <f t="shared" si="2"/>
        <v>0</v>
      </c>
      <c r="H96" s="201">
        <f t="shared" si="2"/>
        <v>0</v>
      </c>
      <c r="I96" s="201">
        <f t="shared" si="2"/>
        <v>1</v>
      </c>
      <c r="J96" s="201">
        <f t="shared" si="2"/>
        <v>0</v>
      </c>
      <c r="K96" s="201">
        <f t="shared" si="2"/>
        <v>0</v>
      </c>
      <c r="L96" s="201">
        <f t="shared" si="2"/>
        <v>0</v>
      </c>
      <c r="M96" s="201">
        <f t="shared" si="2"/>
        <v>0</v>
      </c>
      <c r="N96" s="201">
        <f t="shared" si="2"/>
        <v>0</v>
      </c>
      <c r="O96" s="52"/>
      <c r="P96" s="52"/>
    </row>
    <row r="97" spans="1:16" ht="13">
      <c r="A97" s="52"/>
      <c r="B97" s="52"/>
      <c r="C97" s="52"/>
      <c r="D97" s="52"/>
      <c r="E97" s="52"/>
      <c r="F97" s="52"/>
      <c r="G97" s="52"/>
      <c r="H97" s="52"/>
      <c r="I97" s="52"/>
      <c r="J97" s="52"/>
      <c r="K97" s="52"/>
      <c r="L97" s="52"/>
      <c r="M97" s="52"/>
      <c r="N97" s="52"/>
      <c r="O97" s="52"/>
      <c r="P97" s="52"/>
    </row>
    <row r="98" spans="1:16" ht="13">
      <c r="A98" s="52"/>
      <c r="B98" s="52"/>
      <c r="C98" s="52"/>
      <c r="D98" s="52"/>
      <c r="E98" s="52"/>
      <c r="F98" s="52"/>
      <c r="G98" s="52"/>
      <c r="H98" s="52"/>
      <c r="I98" s="52"/>
      <c r="J98" s="52"/>
      <c r="K98" s="52"/>
      <c r="L98" s="52"/>
      <c r="M98" s="52"/>
      <c r="N98" s="52"/>
      <c r="O98" s="52"/>
      <c r="P98" s="52"/>
    </row>
    <row r="99" spans="1:16" ht="13">
      <c r="A99" s="52"/>
      <c r="B99" s="208" t="s">
        <v>417</v>
      </c>
      <c r="C99" s="209"/>
      <c r="D99" s="209"/>
      <c r="E99" s="209"/>
      <c r="F99" s="209"/>
      <c r="G99" s="209"/>
      <c r="H99" s="209"/>
      <c r="I99" s="209"/>
      <c r="J99" s="209"/>
      <c r="K99" s="209"/>
      <c r="L99" s="209"/>
      <c r="M99" s="209"/>
      <c r="N99" s="209"/>
      <c r="O99" s="209"/>
      <c r="P99" s="209"/>
    </row>
    <row r="100" spans="1:16" ht="13">
      <c r="A100" s="52"/>
      <c r="B100" s="210" t="s">
        <v>418</v>
      </c>
      <c r="C100" s="52"/>
      <c r="D100" s="52"/>
      <c r="E100" s="52"/>
      <c r="F100" s="52"/>
      <c r="G100" s="52"/>
      <c r="H100" s="52"/>
      <c r="I100" s="52"/>
      <c r="J100" s="52"/>
      <c r="K100" s="52"/>
      <c r="L100" s="52"/>
      <c r="M100" s="52"/>
      <c r="N100" s="52"/>
      <c r="O100" s="52"/>
      <c r="P100" s="52"/>
    </row>
    <row r="101" spans="1:16" ht="13">
      <c r="A101" s="52"/>
      <c r="B101" s="210" t="s">
        <v>379</v>
      </c>
      <c r="C101" s="52"/>
      <c r="D101" s="52"/>
      <c r="E101" s="52"/>
      <c r="F101" s="52"/>
      <c r="G101" s="52"/>
      <c r="H101" s="52"/>
      <c r="I101" s="52"/>
      <c r="J101" s="52"/>
      <c r="K101" s="52"/>
      <c r="L101" s="52"/>
      <c r="M101" s="52"/>
      <c r="N101" s="52"/>
      <c r="O101" s="52"/>
      <c r="P101" s="52"/>
    </row>
    <row r="102" spans="1:16" ht="13">
      <c r="A102" s="52"/>
      <c r="B102" s="210" t="s">
        <v>419</v>
      </c>
      <c r="C102" s="52"/>
      <c r="D102" s="52"/>
      <c r="E102" s="52"/>
      <c r="F102" s="52"/>
      <c r="G102" s="52"/>
      <c r="H102" s="52"/>
      <c r="I102" s="52"/>
      <c r="J102" s="52"/>
      <c r="K102" s="52"/>
      <c r="L102" s="52"/>
      <c r="M102" s="52"/>
      <c r="N102" s="52"/>
      <c r="O102" s="52"/>
      <c r="P102" s="52"/>
    </row>
    <row r="103" spans="1:16" ht="13">
      <c r="A103" s="52"/>
      <c r="B103" s="52" t="s">
        <v>420</v>
      </c>
      <c r="C103" s="52"/>
      <c r="D103" s="52"/>
      <c r="E103" s="52"/>
      <c r="F103" s="52"/>
      <c r="G103" s="52"/>
      <c r="H103" s="52"/>
      <c r="I103" s="52"/>
      <c r="J103" s="52"/>
      <c r="K103" s="52"/>
      <c r="L103" s="52"/>
      <c r="M103" s="52"/>
      <c r="N103" s="52"/>
      <c r="O103" s="52"/>
      <c r="P103" s="52"/>
    </row>
    <row r="104" spans="1:16" ht="13">
      <c r="A104" s="52"/>
      <c r="B104" s="52"/>
      <c r="C104" s="52"/>
      <c r="D104" s="52"/>
      <c r="E104" s="52"/>
      <c r="F104" s="52"/>
      <c r="G104" s="52"/>
      <c r="H104" s="52"/>
      <c r="I104" s="52"/>
      <c r="J104" s="52"/>
      <c r="K104" s="52"/>
      <c r="L104" s="52"/>
      <c r="M104" s="52"/>
      <c r="N104" s="52"/>
      <c r="O104" s="52"/>
      <c r="P104" s="52"/>
    </row>
    <row r="105" spans="1:16" ht="24">
      <c r="A105" s="221"/>
      <c r="B105" s="220" t="s">
        <v>421</v>
      </c>
      <c r="C105" s="211" t="s">
        <v>78</v>
      </c>
      <c r="D105" s="211" t="s">
        <v>142</v>
      </c>
      <c r="E105" s="211" t="s">
        <v>132</v>
      </c>
      <c r="F105" s="211" t="s">
        <v>143</v>
      </c>
      <c r="G105" s="211" t="s">
        <v>144</v>
      </c>
      <c r="H105" s="211" t="s">
        <v>422</v>
      </c>
      <c r="I105" s="211" t="s">
        <v>423</v>
      </c>
      <c r="J105" s="211" t="s">
        <v>424</v>
      </c>
      <c r="K105" s="211" t="s">
        <v>126</v>
      </c>
      <c r="L105" s="211" t="s">
        <v>128</v>
      </c>
      <c r="M105" s="211" t="s">
        <v>130</v>
      </c>
      <c r="N105" s="211" t="s">
        <v>372</v>
      </c>
      <c r="O105" s="211" t="s">
        <v>373</v>
      </c>
      <c r="P105" s="52"/>
    </row>
    <row r="106" spans="1:16" ht="13">
      <c r="A106" s="221"/>
      <c r="B106" s="216">
        <v>1</v>
      </c>
      <c r="C106" s="224">
        <v>1</v>
      </c>
      <c r="D106" s="212">
        <v>1000</v>
      </c>
      <c r="E106" s="212">
        <f t="shared" ref="E106:E114" si="3">D106*100</f>
        <v>100000</v>
      </c>
      <c r="F106" s="201">
        <v>0</v>
      </c>
      <c r="G106" s="212">
        <v>5</v>
      </c>
      <c r="H106" s="201">
        <v>0</v>
      </c>
      <c r="I106" s="201">
        <v>0</v>
      </c>
      <c r="J106" s="201">
        <v>0</v>
      </c>
      <c r="K106" s="201">
        <v>0</v>
      </c>
      <c r="L106" s="201">
        <v>0</v>
      </c>
      <c r="M106" s="201">
        <v>0</v>
      </c>
      <c r="N106" s="201">
        <v>0</v>
      </c>
      <c r="O106" s="201">
        <v>0</v>
      </c>
      <c r="P106" s="52"/>
    </row>
    <row r="107" spans="1:16" ht="13">
      <c r="A107" s="221"/>
      <c r="B107" s="216">
        <v>2</v>
      </c>
      <c r="C107" s="224">
        <v>1</v>
      </c>
      <c r="D107" s="212">
        <v>750</v>
      </c>
      <c r="E107" s="212">
        <f t="shared" si="3"/>
        <v>75000</v>
      </c>
      <c r="F107" s="201">
        <v>0</v>
      </c>
      <c r="G107" s="212">
        <v>5</v>
      </c>
      <c r="H107" s="201">
        <v>0</v>
      </c>
      <c r="I107" s="201">
        <v>0</v>
      </c>
      <c r="J107" s="201">
        <v>0</v>
      </c>
      <c r="K107" s="201">
        <v>0</v>
      </c>
      <c r="L107" s="201">
        <v>0</v>
      </c>
      <c r="M107" s="201">
        <v>0</v>
      </c>
      <c r="N107" s="201">
        <v>0</v>
      </c>
      <c r="O107" s="201">
        <v>0</v>
      </c>
      <c r="P107" s="52"/>
    </row>
    <row r="108" spans="1:16" ht="13">
      <c r="A108" s="221"/>
      <c r="B108" s="216">
        <v>3</v>
      </c>
      <c r="C108" s="224">
        <v>1</v>
      </c>
      <c r="D108" s="212">
        <v>500</v>
      </c>
      <c r="E108" s="212">
        <f t="shared" si="3"/>
        <v>50000</v>
      </c>
      <c r="F108" s="201">
        <v>0</v>
      </c>
      <c r="G108" s="212">
        <v>5</v>
      </c>
      <c r="H108" s="201">
        <v>0</v>
      </c>
      <c r="I108" s="201">
        <v>0</v>
      </c>
      <c r="J108" s="201">
        <v>0</v>
      </c>
      <c r="K108" s="201">
        <v>0</v>
      </c>
      <c r="L108" s="201">
        <v>0</v>
      </c>
      <c r="M108" s="201">
        <v>0</v>
      </c>
      <c r="N108" s="201">
        <v>0</v>
      </c>
      <c r="O108" s="201">
        <v>0</v>
      </c>
      <c r="P108" s="52"/>
    </row>
    <row r="109" spans="1:16" ht="13">
      <c r="A109" s="221"/>
      <c r="B109" s="216" t="s">
        <v>425</v>
      </c>
      <c r="C109" s="224">
        <v>1</v>
      </c>
      <c r="D109" s="212">
        <v>300</v>
      </c>
      <c r="E109" s="212">
        <f t="shared" si="3"/>
        <v>30000</v>
      </c>
      <c r="F109" s="201">
        <v>0</v>
      </c>
      <c r="G109" s="212">
        <v>4</v>
      </c>
      <c r="H109" s="201">
        <v>0</v>
      </c>
      <c r="I109" s="201">
        <v>0</v>
      </c>
      <c r="J109" s="201">
        <v>0</v>
      </c>
      <c r="K109" s="201">
        <v>0</v>
      </c>
      <c r="L109" s="201">
        <v>0</v>
      </c>
      <c r="M109" s="201">
        <v>0</v>
      </c>
      <c r="N109" s="201">
        <v>0</v>
      </c>
      <c r="O109" s="201">
        <v>0</v>
      </c>
      <c r="P109" s="52"/>
    </row>
    <row r="110" spans="1:16" ht="13">
      <c r="A110" s="221"/>
      <c r="B110" s="225" t="s">
        <v>426</v>
      </c>
      <c r="C110" s="224">
        <v>1</v>
      </c>
      <c r="D110" s="212">
        <v>200</v>
      </c>
      <c r="E110" s="212">
        <f t="shared" si="3"/>
        <v>20000</v>
      </c>
      <c r="F110" s="201">
        <v>0</v>
      </c>
      <c r="G110" s="212">
        <v>3</v>
      </c>
      <c r="H110" s="201">
        <v>0</v>
      </c>
      <c r="I110" s="201">
        <v>0</v>
      </c>
      <c r="J110" s="201">
        <v>0</v>
      </c>
      <c r="K110" s="201">
        <v>0</v>
      </c>
      <c r="L110" s="201">
        <v>0</v>
      </c>
      <c r="M110" s="201">
        <v>0</v>
      </c>
      <c r="N110" s="201">
        <v>0</v>
      </c>
      <c r="O110" s="201">
        <v>0</v>
      </c>
      <c r="P110" s="52"/>
    </row>
    <row r="111" spans="1:16" ht="13">
      <c r="A111" s="221"/>
      <c r="B111" s="225" t="s">
        <v>427</v>
      </c>
      <c r="C111" s="224">
        <v>1</v>
      </c>
      <c r="D111" s="212">
        <v>150</v>
      </c>
      <c r="E111" s="212">
        <f t="shared" si="3"/>
        <v>15000</v>
      </c>
      <c r="F111" s="201">
        <v>0</v>
      </c>
      <c r="G111" s="212">
        <v>3</v>
      </c>
      <c r="H111" s="201">
        <v>0</v>
      </c>
      <c r="I111" s="201">
        <v>0</v>
      </c>
      <c r="J111" s="201">
        <v>0</v>
      </c>
      <c r="K111" s="201">
        <v>0</v>
      </c>
      <c r="L111" s="201">
        <v>0</v>
      </c>
      <c r="M111" s="201">
        <v>0</v>
      </c>
      <c r="N111" s="201">
        <v>0</v>
      </c>
      <c r="O111" s="201">
        <v>0</v>
      </c>
      <c r="P111" s="52"/>
    </row>
    <row r="112" spans="1:16" ht="13">
      <c r="A112" s="221"/>
      <c r="B112" s="225" t="s">
        <v>428</v>
      </c>
      <c r="C112" s="224">
        <v>0</v>
      </c>
      <c r="D112" s="212">
        <v>100</v>
      </c>
      <c r="E112" s="212">
        <f t="shared" si="3"/>
        <v>10000</v>
      </c>
      <c r="F112" s="201">
        <v>0</v>
      </c>
      <c r="G112" s="212">
        <v>2</v>
      </c>
      <c r="H112" s="201">
        <v>0</v>
      </c>
      <c r="I112" s="201">
        <v>0</v>
      </c>
      <c r="J112" s="201">
        <v>0</v>
      </c>
      <c r="K112" s="201">
        <v>0</v>
      </c>
      <c r="L112" s="201">
        <v>0</v>
      </c>
      <c r="M112" s="201">
        <v>0</v>
      </c>
      <c r="N112" s="201">
        <v>0</v>
      </c>
      <c r="O112" s="201">
        <v>0</v>
      </c>
      <c r="P112" s="52"/>
    </row>
    <row r="113" spans="1:16" ht="13">
      <c r="A113" s="221"/>
      <c r="B113" s="226" t="s">
        <v>429</v>
      </c>
      <c r="C113" s="224">
        <v>0</v>
      </c>
      <c r="D113" s="212">
        <v>50</v>
      </c>
      <c r="E113" s="212">
        <f t="shared" si="3"/>
        <v>5000</v>
      </c>
      <c r="F113" s="201">
        <v>0</v>
      </c>
      <c r="G113" s="212">
        <v>2</v>
      </c>
      <c r="H113" s="201">
        <v>0</v>
      </c>
      <c r="I113" s="201">
        <v>0</v>
      </c>
      <c r="J113" s="201">
        <v>0</v>
      </c>
      <c r="K113" s="201">
        <v>0</v>
      </c>
      <c r="L113" s="201">
        <v>0</v>
      </c>
      <c r="M113" s="201">
        <v>0</v>
      </c>
      <c r="N113" s="201">
        <v>0</v>
      </c>
      <c r="O113" s="201">
        <v>0</v>
      </c>
      <c r="P113" s="52"/>
    </row>
    <row r="114" spans="1:16" ht="13">
      <c r="A114" s="221"/>
      <c r="B114" s="226" t="s">
        <v>430</v>
      </c>
      <c r="C114" s="224">
        <v>0</v>
      </c>
      <c r="D114" s="212">
        <v>20</v>
      </c>
      <c r="E114" s="212">
        <f t="shared" si="3"/>
        <v>2000</v>
      </c>
      <c r="F114" s="201">
        <v>0</v>
      </c>
      <c r="G114" s="212">
        <v>1</v>
      </c>
      <c r="H114" s="201">
        <v>0</v>
      </c>
      <c r="I114" s="201">
        <v>0</v>
      </c>
      <c r="J114" s="201">
        <v>0</v>
      </c>
      <c r="K114" s="201">
        <v>0</v>
      </c>
      <c r="L114" s="201">
        <v>0</v>
      </c>
      <c r="M114" s="201">
        <v>0</v>
      </c>
      <c r="N114" s="201">
        <v>0</v>
      </c>
      <c r="O114" s="201">
        <v>0</v>
      </c>
      <c r="P114" s="52"/>
    </row>
    <row r="115" spans="1:16" ht="6" customHeight="1">
      <c r="A115" s="52"/>
      <c r="B115" s="52"/>
      <c r="C115" s="52"/>
      <c r="D115" s="52"/>
      <c r="E115" s="52"/>
      <c r="F115" s="52"/>
      <c r="G115" s="52"/>
      <c r="H115" s="52"/>
      <c r="I115" s="52"/>
      <c r="J115" s="52"/>
      <c r="K115" s="52"/>
      <c r="L115" s="52"/>
      <c r="M115" s="52"/>
      <c r="N115" s="52"/>
      <c r="O115" s="52"/>
      <c r="P115" s="52"/>
    </row>
    <row r="116" spans="1:16" ht="13">
      <c r="A116" s="52"/>
      <c r="B116" s="214" t="s">
        <v>155</v>
      </c>
      <c r="C116" s="217"/>
      <c r="D116" s="201">
        <f t="shared" ref="D116:O116" si="4">SUM(D106:D114)</f>
        <v>3070</v>
      </c>
      <c r="E116" s="201">
        <f t="shared" si="4"/>
        <v>307000</v>
      </c>
      <c r="F116" s="201">
        <f t="shared" si="4"/>
        <v>0</v>
      </c>
      <c r="G116" s="201">
        <f t="shared" si="4"/>
        <v>30</v>
      </c>
      <c r="H116" s="201">
        <f t="shared" si="4"/>
        <v>0</v>
      </c>
      <c r="I116" s="201">
        <f t="shared" si="4"/>
        <v>0</v>
      </c>
      <c r="J116" s="201">
        <f t="shared" si="4"/>
        <v>0</v>
      </c>
      <c r="K116" s="201">
        <f t="shared" si="4"/>
        <v>0</v>
      </c>
      <c r="L116" s="201">
        <f t="shared" si="4"/>
        <v>0</v>
      </c>
      <c r="M116" s="201">
        <f t="shared" si="4"/>
        <v>0</v>
      </c>
      <c r="N116" s="201">
        <f t="shared" si="4"/>
        <v>0</v>
      </c>
      <c r="O116" s="201">
        <f t="shared" si="4"/>
        <v>0</v>
      </c>
      <c r="P116" s="52"/>
    </row>
    <row r="117" spans="1:16" ht="13">
      <c r="A117" s="52"/>
      <c r="B117" s="52"/>
      <c r="C117" s="52"/>
      <c r="D117" s="52"/>
      <c r="E117" s="52"/>
      <c r="F117" s="52"/>
      <c r="G117" s="52"/>
      <c r="H117" s="52"/>
      <c r="I117" s="52"/>
      <c r="J117" s="52"/>
      <c r="K117" s="52"/>
      <c r="L117" s="52"/>
      <c r="M117" s="52"/>
      <c r="N117" s="52"/>
      <c r="O117" s="52"/>
      <c r="P117" s="52"/>
    </row>
    <row r="118" spans="1:16" ht="13">
      <c r="A118" s="52"/>
      <c r="B118" s="52"/>
      <c r="C118" s="52"/>
      <c r="D118" s="52"/>
      <c r="E118" s="52"/>
      <c r="F118" s="52"/>
      <c r="G118" s="52"/>
      <c r="H118" s="52"/>
      <c r="I118" s="52"/>
      <c r="J118" s="52"/>
      <c r="K118" s="52"/>
      <c r="L118" s="52"/>
      <c r="M118" s="52"/>
      <c r="N118" s="52"/>
      <c r="O118" s="52"/>
      <c r="P118" s="52"/>
    </row>
    <row r="119" spans="1:16" ht="13">
      <c r="A119" s="52"/>
      <c r="B119" s="208" t="s">
        <v>431</v>
      </c>
      <c r="C119" s="209"/>
      <c r="D119" s="209"/>
      <c r="E119" s="209"/>
      <c r="F119" s="209"/>
      <c r="G119" s="209"/>
      <c r="H119" s="209"/>
      <c r="I119" s="209"/>
      <c r="J119" s="209"/>
      <c r="K119" s="209"/>
      <c r="L119" s="209"/>
      <c r="M119" s="209"/>
      <c r="N119" s="209"/>
      <c r="O119" s="209"/>
      <c r="P119" s="209"/>
    </row>
    <row r="120" spans="1:16" ht="13">
      <c r="A120" s="52"/>
      <c r="B120" s="210" t="s">
        <v>432</v>
      </c>
      <c r="C120" s="52"/>
      <c r="D120" s="52"/>
      <c r="E120" s="52"/>
      <c r="F120" s="52"/>
      <c r="G120" s="52"/>
      <c r="H120" s="52"/>
      <c r="I120" s="52"/>
      <c r="J120" s="52"/>
      <c r="K120" s="52"/>
      <c r="L120" s="52"/>
      <c r="M120" s="52"/>
      <c r="N120" s="52"/>
      <c r="O120" s="52"/>
      <c r="P120" s="52"/>
    </row>
    <row r="121" spans="1:16" ht="13">
      <c r="A121" s="52"/>
      <c r="B121" s="210" t="s">
        <v>433</v>
      </c>
      <c r="C121" s="52"/>
      <c r="D121" s="52"/>
      <c r="E121" s="52"/>
      <c r="F121" s="52"/>
      <c r="G121" s="52"/>
      <c r="H121" s="52"/>
      <c r="I121" s="52"/>
      <c r="J121" s="52"/>
      <c r="K121" s="52"/>
      <c r="L121" s="52"/>
      <c r="M121" s="52"/>
      <c r="N121" s="52"/>
      <c r="O121" s="52"/>
      <c r="P121" s="52"/>
    </row>
    <row r="122" spans="1:16" ht="13">
      <c r="A122" s="52"/>
      <c r="B122" s="210" t="s">
        <v>434</v>
      </c>
      <c r="C122" s="52"/>
      <c r="D122" s="52"/>
      <c r="E122" s="52"/>
      <c r="F122" s="52"/>
      <c r="G122" s="52"/>
      <c r="H122" s="52"/>
      <c r="I122" s="52"/>
      <c r="J122" s="52"/>
      <c r="K122" s="52"/>
      <c r="L122" s="52"/>
      <c r="M122" s="52"/>
      <c r="N122" s="52"/>
      <c r="O122" s="52"/>
      <c r="P122" s="52"/>
    </row>
    <row r="123" spans="1:16" ht="13">
      <c r="A123" s="52"/>
      <c r="B123" s="52"/>
      <c r="C123" s="52"/>
      <c r="D123" s="52"/>
      <c r="E123" s="52"/>
      <c r="F123" s="52"/>
      <c r="G123" s="52"/>
      <c r="H123" s="52"/>
      <c r="I123" s="52"/>
      <c r="J123" s="52"/>
      <c r="K123" s="52"/>
      <c r="L123" s="52"/>
      <c r="M123" s="52"/>
      <c r="N123" s="52"/>
      <c r="O123" s="52"/>
      <c r="P123" s="52"/>
    </row>
    <row r="124" spans="1:16" ht="24">
      <c r="A124" s="52"/>
      <c r="B124" s="220" t="s">
        <v>435</v>
      </c>
      <c r="C124" s="211" t="s">
        <v>142</v>
      </c>
      <c r="D124" s="211" t="s">
        <v>132</v>
      </c>
      <c r="E124" s="211" t="s">
        <v>143</v>
      </c>
      <c r="F124" s="211" t="s">
        <v>144</v>
      </c>
      <c r="G124" s="211" t="s">
        <v>126</v>
      </c>
      <c r="H124" s="211" t="s">
        <v>128</v>
      </c>
      <c r="I124" s="211" t="s">
        <v>130</v>
      </c>
      <c r="J124" s="211" t="s">
        <v>146</v>
      </c>
      <c r="K124" s="211" t="s">
        <v>145</v>
      </c>
      <c r="L124" s="211" t="s">
        <v>371</v>
      </c>
      <c r="M124" s="211" t="s">
        <v>372</v>
      </c>
      <c r="N124" s="211" t="s">
        <v>373</v>
      </c>
      <c r="O124" s="211" t="s">
        <v>436</v>
      </c>
      <c r="P124" s="211" t="s">
        <v>437</v>
      </c>
    </row>
    <row r="125" spans="1:16" ht="36">
      <c r="A125" s="52"/>
      <c r="B125" s="211" t="s">
        <v>438</v>
      </c>
      <c r="C125" s="201">
        <v>0</v>
      </c>
      <c r="D125" s="212">
        <v>2000</v>
      </c>
      <c r="E125" s="201">
        <v>0</v>
      </c>
      <c r="F125" s="201">
        <v>0</v>
      </c>
      <c r="G125" s="201">
        <v>0</v>
      </c>
      <c r="H125" s="201">
        <v>0</v>
      </c>
      <c r="I125" s="201">
        <v>0</v>
      </c>
      <c r="J125" s="201">
        <v>0</v>
      </c>
      <c r="K125" s="201">
        <v>0</v>
      </c>
      <c r="L125" s="201">
        <v>0</v>
      </c>
      <c r="M125" s="201">
        <v>0</v>
      </c>
      <c r="N125" s="201">
        <v>0</v>
      </c>
      <c r="O125" s="201">
        <v>0</v>
      </c>
      <c r="P125" s="201">
        <v>0</v>
      </c>
    </row>
    <row r="126" spans="1:16" ht="36">
      <c r="A126" s="52"/>
      <c r="B126" s="211" t="s">
        <v>439</v>
      </c>
      <c r="C126" s="212">
        <v>20</v>
      </c>
      <c r="D126" s="201">
        <v>0</v>
      </c>
      <c r="E126" s="201">
        <v>0</v>
      </c>
      <c r="F126" s="201">
        <v>0</v>
      </c>
      <c r="G126" s="201">
        <v>0</v>
      </c>
      <c r="H126" s="201">
        <v>0</v>
      </c>
      <c r="I126" s="201">
        <v>0</v>
      </c>
      <c r="J126" s="201">
        <v>0</v>
      </c>
      <c r="K126" s="201">
        <v>0</v>
      </c>
      <c r="L126" s="201">
        <v>0</v>
      </c>
      <c r="M126" s="201">
        <v>0</v>
      </c>
      <c r="N126" s="201">
        <v>0</v>
      </c>
      <c r="O126" s="201">
        <v>0</v>
      </c>
      <c r="P126" s="201">
        <v>0</v>
      </c>
    </row>
    <row r="127" spans="1:16" ht="36">
      <c r="A127" s="52"/>
      <c r="B127" s="211" t="s">
        <v>440</v>
      </c>
      <c r="C127" s="201">
        <v>0</v>
      </c>
      <c r="D127" s="212">
        <v>3000</v>
      </c>
      <c r="E127" s="201">
        <v>0</v>
      </c>
      <c r="F127" s="201">
        <v>0</v>
      </c>
      <c r="G127" s="201">
        <v>0</v>
      </c>
      <c r="H127" s="201">
        <v>0</v>
      </c>
      <c r="I127" s="201">
        <v>0</v>
      </c>
      <c r="J127" s="201">
        <v>0</v>
      </c>
      <c r="K127" s="201">
        <v>0</v>
      </c>
      <c r="L127" s="201">
        <v>0</v>
      </c>
      <c r="M127" s="201">
        <v>0</v>
      </c>
      <c r="N127" s="201">
        <v>0</v>
      </c>
      <c r="O127" s="201">
        <v>0</v>
      </c>
      <c r="P127" s="201">
        <v>0</v>
      </c>
    </row>
    <row r="128" spans="1:16" ht="36">
      <c r="A128" s="52"/>
      <c r="B128" s="211" t="s">
        <v>441</v>
      </c>
      <c r="C128" s="212">
        <v>30</v>
      </c>
      <c r="D128" s="201">
        <v>0</v>
      </c>
      <c r="E128" s="201">
        <v>0</v>
      </c>
      <c r="F128" s="201">
        <v>0</v>
      </c>
      <c r="G128" s="201">
        <v>0</v>
      </c>
      <c r="H128" s="201">
        <v>0</v>
      </c>
      <c r="I128" s="201">
        <v>0</v>
      </c>
      <c r="J128" s="201">
        <v>0</v>
      </c>
      <c r="K128" s="201">
        <v>0</v>
      </c>
      <c r="L128" s="201">
        <v>0</v>
      </c>
      <c r="M128" s="201">
        <v>0</v>
      </c>
      <c r="N128" s="201">
        <v>0</v>
      </c>
      <c r="O128" s="201">
        <v>0</v>
      </c>
      <c r="P128" s="201">
        <v>0</v>
      </c>
    </row>
    <row r="129" spans="1:16" ht="6" customHeight="1">
      <c r="A129" s="182"/>
      <c r="B129" s="183"/>
      <c r="C129" s="182"/>
      <c r="D129" s="3"/>
      <c r="E129" s="3"/>
      <c r="F129" s="182"/>
      <c r="G129" s="184"/>
      <c r="H129" s="184"/>
      <c r="I129" s="184"/>
      <c r="J129" s="184"/>
      <c r="K129" s="184"/>
      <c r="L129" s="184"/>
      <c r="M129" s="184"/>
      <c r="N129" s="184"/>
      <c r="O129" s="184"/>
      <c r="P129" s="184"/>
    </row>
    <row r="130" spans="1:16" ht="13">
      <c r="A130" s="52"/>
      <c r="B130" s="214" t="s">
        <v>155</v>
      </c>
      <c r="C130" s="201">
        <f t="shared" ref="C130:P130" si="5">SUM(C125:C128)</f>
        <v>50</v>
      </c>
      <c r="D130" s="201">
        <f t="shared" si="5"/>
        <v>5000</v>
      </c>
      <c r="E130" s="201">
        <f t="shared" si="5"/>
        <v>0</v>
      </c>
      <c r="F130" s="201">
        <f t="shared" si="5"/>
        <v>0</v>
      </c>
      <c r="G130" s="201">
        <f t="shared" si="5"/>
        <v>0</v>
      </c>
      <c r="H130" s="201">
        <f t="shared" si="5"/>
        <v>0</v>
      </c>
      <c r="I130" s="201">
        <f t="shared" si="5"/>
        <v>0</v>
      </c>
      <c r="J130" s="201">
        <f t="shared" si="5"/>
        <v>0</v>
      </c>
      <c r="K130" s="201">
        <f t="shared" si="5"/>
        <v>0</v>
      </c>
      <c r="L130" s="201">
        <f t="shared" si="5"/>
        <v>0</v>
      </c>
      <c r="M130" s="201">
        <f t="shared" si="5"/>
        <v>0</v>
      </c>
      <c r="N130" s="201">
        <f t="shared" si="5"/>
        <v>0</v>
      </c>
      <c r="O130" s="201">
        <f t="shared" si="5"/>
        <v>0</v>
      </c>
      <c r="P130" s="201">
        <f t="shared" si="5"/>
        <v>0</v>
      </c>
    </row>
    <row r="131" spans="1:16" ht="13">
      <c r="A131" s="3"/>
      <c r="B131" s="3"/>
      <c r="C131" s="3"/>
      <c r="D131" s="3"/>
      <c r="E131" s="3"/>
      <c r="F131" s="3"/>
      <c r="G131" s="3"/>
      <c r="H131" s="3"/>
      <c r="I131" s="3"/>
      <c r="J131" s="3"/>
      <c r="K131" s="3"/>
      <c r="L131" s="3"/>
      <c r="M131" s="3"/>
      <c r="N131" s="3"/>
      <c r="O131" s="3"/>
      <c r="P131" s="3"/>
    </row>
    <row r="132" spans="1:16" ht="13">
      <c r="A132" s="3"/>
      <c r="B132" s="3"/>
      <c r="C132" s="3"/>
      <c r="D132" s="3"/>
      <c r="E132" s="3"/>
      <c r="F132" s="3"/>
      <c r="G132" s="3"/>
      <c r="H132" s="3"/>
      <c r="I132" s="3"/>
      <c r="J132" s="3"/>
      <c r="K132" s="3"/>
      <c r="L132" s="3"/>
      <c r="M132" s="3"/>
      <c r="N132" s="3"/>
      <c r="O132" s="3"/>
      <c r="P132" s="3"/>
    </row>
    <row r="133" spans="1:16" ht="13">
      <c r="A133" s="3"/>
      <c r="B133" s="3"/>
      <c r="C133" s="3"/>
      <c r="D133" s="3"/>
      <c r="E133" s="3"/>
      <c r="F133" s="3"/>
      <c r="G133" s="3"/>
      <c r="H133" s="3"/>
      <c r="I133" s="3"/>
      <c r="J133" s="3"/>
      <c r="K133" s="3"/>
      <c r="L133" s="3"/>
      <c r="M133" s="3"/>
      <c r="N133" s="3"/>
      <c r="O133" s="3"/>
      <c r="P133" s="3"/>
    </row>
    <row r="134" spans="1:16" ht="13">
      <c r="A134" s="3"/>
      <c r="B134" s="3"/>
      <c r="C134" s="3"/>
      <c r="D134" s="3"/>
      <c r="E134" s="3"/>
      <c r="F134" s="3"/>
      <c r="G134" s="3"/>
      <c r="H134" s="3"/>
      <c r="I134" s="3"/>
      <c r="J134" s="3"/>
      <c r="K134" s="3"/>
      <c r="L134" s="3"/>
      <c r="M134" s="3"/>
      <c r="N134" s="3"/>
      <c r="O134" s="3"/>
      <c r="P134" s="3"/>
    </row>
    <row r="135" spans="1:16" ht="13">
      <c r="A135" s="3"/>
      <c r="B135" s="3"/>
      <c r="C135" s="3"/>
      <c r="D135" s="3"/>
      <c r="E135" s="3"/>
      <c r="F135" s="3"/>
      <c r="G135" s="3"/>
      <c r="H135" s="3"/>
      <c r="I135" s="3"/>
      <c r="J135" s="3"/>
      <c r="K135" s="3"/>
      <c r="L135" s="3"/>
      <c r="M135" s="3"/>
      <c r="N135" s="3"/>
      <c r="O135" s="3"/>
      <c r="P135" s="3"/>
    </row>
    <row r="136" spans="1:16" ht="13">
      <c r="A136" s="3"/>
      <c r="B136" s="3"/>
      <c r="C136" s="3"/>
      <c r="D136" s="3"/>
      <c r="E136" s="3"/>
      <c r="F136" s="3"/>
      <c r="G136" s="3"/>
      <c r="H136" s="3"/>
      <c r="I136" s="3"/>
      <c r="J136" s="3"/>
      <c r="K136" s="3"/>
      <c r="L136" s="3"/>
      <c r="M136" s="3"/>
      <c r="N136" s="3"/>
      <c r="O136" s="3"/>
      <c r="P136" s="3"/>
    </row>
  </sheetData>
  <mergeCells count="10">
    <mergeCell ref="E17:F17"/>
    <mergeCell ref="E18:F18"/>
    <mergeCell ref="E21:F21"/>
    <mergeCell ref="E16:G16"/>
    <mergeCell ref="E20:F20"/>
    <mergeCell ref="E24:F24"/>
    <mergeCell ref="E25:F25"/>
    <mergeCell ref="E19:F19"/>
    <mergeCell ref="E23:F23"/>
    <mergeCell ref="E22:F22"/>
  </mergeCells>
  <phoneticPr fontId="135"/>
  <hyperlinks>
    <hyperlink ref="C9" r:id="rId1" location="gid=0" xr:uid="{00000000-0004-0000-0400-000000000000}"/>
  </hyperlink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F1BFF"/>
    <outlinePr summaryBelow="0" summaryRight="0"/>
    <pageSetUpPr fitToPage="1"/>
  </sheetPr>
  <dimension ref="A1:T58"/>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baseColWidth="10" defaultColWidth="12.6640625" defaultRowHeight="15.75" customHeight="1"/>
  <cols>
    <col min="1" max="1" width="2.83203125" customWidth="1"/>
    <col min="2" max="2" width="18.6640625" customWidth="1"/>
    <col min="3" max="19" width="18.83203125" customWidth="1"/>
    <col min="20" max="20" width="4.6640625" customWidth="1"/>
  </cols>
  <sheetData>
    <row r="1" spans="1:20" ht="16">
      <c r="A1" s="50"/>
      <c r="B1" s="4" t="s">
        <v>4</v>
      </c>
      <c r="C1" s="5"/>
      <c r="D1" s="5"/>
      <c r="E1" s="5"/>
      <c r="F1" s="5"/>
      <c r="G1" s="5"/>
      <c r="H1" s="5"/>
      <c r="I1" s="5"/>
      <c r="J1" s="5"/>
      <c r="K1" s="5"/>
      <c r="L1" s="5"/>
      <c r="M1" s="5"/>
      <c r="N1" s="5"/>
      <c r="O1" s="5"/>
      <c r="P1" s="5"/>
      <c r="Q1" s="5"/>
      <c r="R1" s="5"/>
      <c r="S1" s="5"/>
      <c r="T1" s="227"/>
    </row>
    <row r="2" spans="1:20" ht="13">
      <c r="A2" s="228"/>
      <c r="B2" s="229"/>
      <c r="C2" s="229"/>
      <c r="D2" s="230"/>
      <c r="E2" s="230"/>
      <c r="F2" s="63"/>
      <c r="G2" s="231"/>
      <c r="H2" s="63"/>
      <c r="I2" s="63"/>
      <c r="J2" s="63"/>
      <c r="K2" s="63"/>
      <c r="L2" s="63"/>
      <c r="M2" s="63"/>
      <c r="N2" s="63"/>
      <c r="O2" s="63"/>
      <c r="P2" s="63"/>
      <c r="Q2" s="63"/>
      <c r="R2" s="63"/>
      <c r="S2" s="63"/>
      <c r="T2" s="232"/>
    </row>
    <row r="3" spans="1:20" ht="13">
      <c r="A3" s="233"/>
      <c r="B3" s="234" t="s">
        <v>442</v>
      </c>
      <c r="C3" s="235"/>
      <c r="D3" s="235"/>
      <c r="E3" s="235"/>
      <c r="F3" s="236"/>
      <c r="G3" s="236"/>
      <c r="H3" s="236"/>
      <c r="I3" s="236"/>
      <c r="J3" s="236"/>
      <c r="K3" s="236"/>
      <c r="L3" s="236"/>
      <c r="M3" s="236"/>
      <c r="N3" s="236"/>
      <c r="O3" s="236"/>
      <c r="P3" s="236"/>
      <c r="Q3" s="236"/>
      <c r="R3" s="236"/>
      <c r="S3" s="236"/>
      <c r="T3" s="237"/>
    </row>
    <row r="4" spans="1:20" ht="13">
      <c r="A4" s="1"/>
      <c r="B4" s="191"/>
      <c r="C4" s="191"/>
      <c r="D4" s="191"/>
      <c r="E4" s="191"/>
      <c r="F4" s="191"/>
      <c r="G4" s="191"/>
      <c r="H4" s="191"/>
      <c r="I4" s="191"/>
      <c r="J4" s="191"/>
      <c r="K4" s="191"/>
      <c r="L4" s="191"/>
      <c r="M4" s="191"/>
      <c r="N4" s="191"/>
      <c r="O4" s="191"/>
      <c r="P4" s="191"/>
      <c r="Q4" s="191"/>
      <c r="R4" s="191"/>
      <c r="S4" s="191"/>
      <c r="T4" s="238"/>
    </row>
    <row r="5" spans="1:20" ht="13">
      <c r="A5" s="233"/>
      <c r="B5" s="187" t="s">
        <v>135</v>
      </c>
      <c r="C5" s="188" t="s">
        <v>136</v>
      </c>
      <c r="D5" s="189"/>
      <c r="E5" s="190"/>
      <c r="F5" s="191"/>
      <c r="G5" s="191"/>
      <c r="H5" s="191"/>
      <c r="I5" s="191"/>
      <c r="J5" s="191"/>
      <c r="K5" s="191"/>
      <c r="L5" s="191"/>
      <c r="M5" s="191"/>
      <c r="N5" s="191"/>
      <c r="O5" s="191"/>
      <c r="P5" s="191"/>
      <c r="Q5" s="191"/>
      <c r="R5" s="191"/>
      <c r="S5" s="191"/>
      <c r="T5" s="238"/>
    </row>
    <row r="6" spans="1:20" ht="13">
      <c r="A6" s="1"/>
      <c r="B6" s="186" t="s">
        <v>8</v>
      </c>
      <c r="C6" s="239" t="str">
        <f>'01_概要'!E30</f>
        <v>地獄楽 いいジャン祭 特別ミッション</v>
      </c>
      <c r="D6" s="240"/>
      <c r="E6" s="241"/>
      <c r="F6" s="191"/>
      <c r="G6" s="191"/>
      <c r="H6" s="191"/>
      <c r="I6" s="191"/>
      <c r="J6" s="191"/>
      <c r="K6" s="191"/>
      <c r="L6" s="191"/>
      <c r="M6" s="191"/>
      <c r="N6" s="191"/>
      <c r="O6" s="191"/>
      <c r="P6" s="191"/>
      <c r="Q6" s="191"/>
      <c r="R6" s="191"/>
      <c r="S6" s="191"/>
      <c r="T6" s="238"/>
    </row>
    <row r="7" spans="1:20" ht="13">
      <c r="A7" s="1"/>
      <c r="B7" s="186" t="s">
        <v>138</v>
      </c>
      <c r="C7" s="242">
        <f>'01_概要'!F30</f>
        <v>46038.625</v>
      </c>
      <c r="D7" s="243" t="s">
        <v>139</v>
      </c>
      <c r="E7" s="242">
        <f>'01_概要'!G30</f>
        <v>46069.457638888889</v>
      </c>
      <c r="F7" s="191"/>
      <c r="G7" s="191"/>
      <c r="H7" s="191"/>
      <c r="I7" s="191"/>
      <c r="J7" s="191"/>
      <c r="K7" s="191"/>
      <c r="L7" s="191"/>
      <c r="M7" s="191"/>
      <c r="N7" s="191"/>
      <c r="O7" s="191"/>
      <c r="P7" s="191"/>
      <c r="Q7" s="191"/>
      <c r="R7" s="191"/>
      <c r="S7" s="191"/>
      <c r="T7" s="238"/>
    </row>
    <row r="8" spans="1:20" ht="13">
      <c r="A8" s="233"/>
      <c r="B8" s="191"/>
      <c r="C8" s="191"/>
      <c r="D8" s="191"/>
      <c r="E8" s="191"/>
      <c r="F8" s="191"/>
      <c r="G8" s="191"/>
      <c r="H8" s="191"/>
      <c r="I8" s="191"/>
      <c r="J8" s="191"/>
      <c r="K8" s="191"/>
      <c r="L8" s="191"/>
      <c r="M8" s="191"/>
      <c r="N8" s="191"/>
      <c r="O8" s="191"/>
      <c r="P8" s="191"/>
      <c r="Q8" s="191"/>
      <c r="R8" s="191"/>
      <c r="S8" s="191"/>
      <c r="T8" s="238"/>
    </row>
    <row r="9" spans="1:20" ht="13">
      <c r="A9" s="1"/>
      <c r="B9" s="244" t="s">
        <v>435</v>
      </c>
      <c r="C9" s="245" t="s">
        <v>142</v>
      </c>
      <c r="D9" s="245" t="s">
        <v>132</v>
      </c>
      <c r="E9" s="246" t="s">
        <v>143</v>
      </c>
      <c r="F9" s="246" t="s">
        <v>144</v>
      </c>
      <c r="G9" s="247" t="s">
        <v>126</v>
      </c>
      <c r="H9" s="247" t="s">
        <v>128</v>
      </c>
      <c r="I9" s="247" t="s">
        <v>130</v>
      </c>
      <c r="J9" s="247" t="s">
        <v>146</v>
      </c>
      <c r="K9" s="247" t="s">
        <v>145</v>
      </c>
      <c r="L9" s="247" t="s">
        <v>371</v>
      </c>
      <c r="M9" s="247" t="s">
        <v>372</v>
      </c>
      <c r="N9" s="247" t="s">
        <v>373</v>
      </c>
      <c r="O9" s="245" t="s">
        <v>263</v>
      </c>
      <c r="P9" s="245" t="s">
        <v>68</v>
      </c>
      <c r="Q9" s="245" t="s">
        <v>70</v>
      </c>
      <c r="R9" s="245" t="s">
        <v>443</v>
      </c>
      <c r="S9" s="245" t="s">
        <v>444</v>
      </c>
      <c r="T9" s="248"/>
    </row>
    <row r="10" spans="1:20" ht="24">
      <c r="A10" s="52"/>
      <c r="B10" s="249" t="s">
        <v>445</v>
      </c>
      <c r="C10" s="186">
        <v>0</v>
      </c>
      <c r="D10" s="186">
        <v>0</v>
      </c>
      <c r="E10" s="186">
        <v>0</v>
      </c>
      <c r="F10" s="186">
        <v>0</v>
      </c>
      <c r="G10" s="186">
        <v>0</v>
      </c>
      <c r="H10" s="186">
        <v>0</v>
      </c>
      <c r="I10" s="186">
        <v>0</v>
      </c>
      <c r="J10" s="186">
        <v>0</v>
      </c>
      <c r="K10" s="186">
        <v>0</v>
      </c>
      <c r="L10" s="186">
        <v>0</v>
      </c>
      <c r="M10" s="186">
        <v>0</v>
      </c>
      <c r="N10" s="186">
        <v>0</v>
      </c>
      <c r="O10" s="186">
        <v>0</v>
      </c>
      <c r="P10" s="186">
        <v>0</v>
      </c>
      <c r="Q10" s="186">
        <v>0</v>
      </c>
      <c r="R10" s="186">
        <v>0</v>
      </c>
      <c r="S10" s="250">
        <v>200</v>
      </c>
      <c r="T10" s="251"/>
    </row>
    <row r="11" spans="1:20" ht="24">
      <c r="A11" s="52"/>
      <c r="B11" s="249" t="s">
        <v>446</v>
      </c>
      <c r="C11" s="186">
        <v>0</v>
      </c>
      <c r="D11" s="186">
        <v>0</v>
      </c>
      <c r="E11" s="186">
        <v>0</v>
      </c>
      <c r="F11" s="186">
        <v>0</v>
      </c>
      <c r="G11" s="186">
        <v>0</v>
      </c>
      <c r="H11" s="186">
        <v>0</v>
      </c>
      <c r="I11" s="186">
        <v>0</v>
      </c>
      <c r="J11" s="186">
        <v>0</v>
      </c>
      <c r="K11" s="186">
        <v>0</v>
      </c>
      <c r="L11" s="186">
        <v>0</v>
      </c>
      <c r="M11" s="186">
        <v>0</v>
      </c>
      <c r="N11" s="186">
        <v>0</v>
      </c>
      <c r="O11" s="186">
        <v>0</v>
      </c>
      <c r="P11" s="186">
        <v>0</v>
      </c>
      <c r="Q11" s="186">
        <v>0</v>
      </c>
      <c r="R11" s="186">
        <v>0</v>
      </c>
      <c r="S11" s="250">
        <v>300</v>
      </c>
      <c r="T11" s="251"/>
    </row>
    <row r="12" spans="1:20" ht="24">
      <c r="A12" s="52"/>
      <c r="B12" s="249" t="s">
        <v>447</v>
      </c>
      <c r="C12" s="186">
        <v>0</v>
      </c>
      <c r="D12" s="186">
        <v>0</v>
      </c>
      <c r="E12" s="186">
        <v>0</v>
      </c>
      <c r="F12" s="186">
        <v>0</v>
      </c>
      <c r="G12" s="186">
        <v>0</v>
      </c>
      <c r="H12" s="186">
        <v>0</v>
      </c>
      <c r="I12" s="186">
        <v>0</v>
      </c>
      <c r="J12" s="186">
        <v>0</v>
      </c>
      <c r="K12" s="186">
        <v>0</v>
      </c>
      <c r="L12" s="186">
        <v>0</v>
      </c>
      <c r="M12" s="186">
        <v>0</v>
      </c>
      <c r="N12" s="186">
        <v>0</v>
      </c>
      <c r="O12" s="186">
        <v>0</v>
      </c>
      <c r="P12" s="186">
        <v>0</v>
      </c>
      <c r="Q12" s="186">
        <v>0</v>
      </c>
      <c r="R12" s="186">
        <v>0</v>
      </c>
      <c r="S12" s="250">
        <v>350</v>
      </c>
      <c r="T12" s="251"/>
    </row>
    <row r="13" spans="1:20" ht="24">
      <c r="A13" s="52"/>
      <c r="B13" s="249" t="s">
        <v>448</v>
      </c>
      <c r="C13" s="186">
        <v>0</v>
      </c>
      <c r="D13" s="186">
        <v>0</v>
      </c>
      <c r="E13" s="252">
        <v>1</v>
      </c>
      <c r="F13" s="186">
        <v>0</v>
      </c>
      <c r="G13" s="186">
        <v>0</v>
      </c>
      <c r="H13" s="186">
        <v>0</v>
      </c>
      <c r="I13" s="186">
        <v>0</v>
      </c>
      <c r="J13" s="186">
        <v>0</v>
      </c>
      <c r="K13" s="186">
        <v>0</v>
      </c>
      <c r="L13" s="186">
        <v>0</v>
      </c>
      <c r="M13" s="186">
        <v>0</v>
      </c>
      <c r="N13" s="186">
        <v>0</v>
      </c>
      <c r="O13" s="186">
        <v>0</v>
      </c>
      <c r="P13" s="186">
        <v>0</v>
      </c>
      <c r="Q13" s="186">
        <v>0</v>
      </c>
      <c r="R13" s="186">
        <v>0</v>
      </c>
      <c r="S13" s="253">
        <v>0</v>
      </c>
      <c r="T13" s="251"/>
    </row>
    <row r="14" spans="1:20" ht="13">
      <c r="A14" s="52"/>
      <c r="B14" s="249" t="s">
        <v>449</v>
      </c>
      <c r="C14" s="253">
        <v>0</v>
      </c>
      <c r="D14" s="253">
        <v>0</v>
      </c>
      <c r="E14" s="253">
        <v>0</v>
      </c>
      <c r="F14" s="253">
        <v>0</v>
      </c>
      <c r="G14" s="253">
        <v>0</v>
      </c>
      <c r="H14" s="253">
        <v>0</v>
      </c>
      <c r="I14" s="253">
        <v>0</v>
      </c>
      <c r="J14" s="253">
        <v>0</v>
      </c>
      <c r="K14" s="253">
        <v>0</v>
      </c>
      <c r="L14" s="253">
        <v>0</v>
      </c>
      <c r="M14" s="253">
        <v>0</v>
      </c>
      <c r="N14" s="253">
        <v>0</v>
      </c>
      <c r="O14" s="253">
        <v>0</v>
      </c>
      <c r="P14" s="186">
        <v>0</v>
      </c>
      <c r="Q14" s="250">
        <v>10</v>
      </c>
      <c r="R14" s="253">
        <v>0</v>
      </c>
      <c r="S14" s="253">
        <v>0</v>
      </c>
      <c r="T14" s="237"/>
    </row>
    <row r="15" spans="1:20" ht="13">
      <c r="A15" s="233"/>
      <c r="B15" s="249" t="s">
        <v>450</v>
      </c>
      <c r="C15" s="253">
        <v>0</v>
      </c>
      <c r="D15" s="253">
        <v>0</v>
      </c>
      <c r="E15" s="253">
        <v>0</v>
      </c>
      <c r="F15" s="253">
        <v>0</v>
      </c>
      <c r="G15" s="253">
        <v>0</v>
      </c>
      <c r="H15" s="253">
        <v>0</v>
      </c>
      <c r="I15" s="253">
        <v>0</v>
      </c>
      <c r="J15" s="253">
        <v>0</v>
      </c>
      <c r="K15" s="253">
        <v>0</v>
      </c>
      <c r="L15" s="253">
        <v>0</v>
      </c>
      <c r="M15" s="253">
        <v>0</v>
      </c>
      <c r="N15" s="253">
        <v>0</v>
      </c>
      <c r="O15" s="253">
        <v>0</v>
      </c>
      <c r="P15" s="186">
        <v>0</v>
      </c>
      <c r="Q15" s="250">
        <v>20</v>
      </c>
      <c r="R15" s="253">
        <v>0</v>
      </c>
      <c r="S15" s="253">
        <v>0</v>
      </c>
      <c r="T15" s="237"/>
    </row>
    <row r="16" spans="1:20" ht="13">
      <c r="A16" s="233"/>
      <c r="B16" s="249" t="s">
        <v>451</v>
      </c>
      <c r="C16" s="253">
        <v>0</v>
      </c>
      <c r="D16" s="253">
        <v>0</v>
      </c>
      <c r="E16" s="253">
        <v>0</v>
      </c>
      <c r="F16" s="253">
        <v>0</v>
      </c>
      <c r="G16" s="253">
        <v>0</v>
      </c>
      <c r="H16" s="253">
        <v>0</v>
      </c>
      <c r="I16" s="253">
        <v>0</v>
      </c>
      <c r="J16" s="253">
        <v>0</v>
      </c>
      <c r="K16" s="253">
        <v>0</v>
      </c>
      <c r="L16" s="253">
        <v>0</v>
      </c>
      <c r="M16" s="253">
        <v>0</v>
      </c>
      <c r="N16" s="253">
        <v>0</v>
      </c>
      <c r="O16" s="253">
        <v>0</v>
      </c>
      <c r="P16" s="186">
        <v>0</v>
      </c>
      <c r="Q16" s="250">
        <v>20</v>
      </c>
      <c r="R16" s="253">
        <v>0</v>
      </c>
      <c r="S16" s="253">
        <v>0</v>
      </c>
      <c r="T16" s="237"/>
    </row>
    <row r="17" spans="1:20" ht="13">
      <c r="A17" s="1"/>
      <c r="B17" s="254" t="s">
        <v>452</v>
      </c>
      <c r="C17" s="186">
        <v>0</v>
      </c>
      <c r="D17" s="186">
        <v>0</v>
      </c>
      <c r="E17" s="186">
        <v>0</v>
      </c>
      <c r="F17" s="186">
        <v>0</v>
      </c>
      <c r="G17" s="186">
        <v>0</v>
      </c>
      <c r="H17" s="186">
        <v>0</v>
      </c>
      <c r="I17" s="186">
        <v>0</v>
      </c>
      <c r="J17" s="186">
        <v>0</v>
      </c>
      <c r="K17" s="186">
        <v>0</v>
      </c>
      <c r="L17" s="186">
        <v>0</v>
      </c>
      <c r="M17" s="186">
        <v>0</v>
      </c>
      <c r="N17" s="186">
        <v>0</v>
      </c>
      <c r="O17" s="186">
        <v>0</v>
      </c>
      <c r="P17" s="186">
        <v>0</v>
      </c>
      <c r="Q17" s="250">
        <v>20</v>
      </c>
      <c r="R17" s="186">
        <v>0</v>
      </c>
      <c r="S17" s="186">
        <v>0</v>
      </c>
      <c r="T17" s="237"/>
    </row>
    <row r="18" spans="1:20" ht="13">
      <c r="A18" s="1"/>
      <c r="B18" s="254" t="s">
        <v>453</v>
      </c>
      <c r="C18" s="186">
        <v>0</v>
      </c>
      <c r="D18" s="186">
        <v>0</v>
      </c>
      <c r="E18" s="186">
        <v>0</v>
      </c>
      <c r="F18" s="186">
        <v>0</v>
      </c>
      <c r="G18" s="186">
        <v>0</v>
      </c>
      <c r="H18" s="186">
        <v>0</v>
      </c>
      <c r="I18" s="186">
        <v>0</v>
      </c>
      <c r="J18" s="186">
        <v>0</v>
      </c>
      <c r="K18" s="186">
        <v>0</v>
      </c>
      <c r="L18" s="186">
        <v>0</v>
      </c>
      <c r="M18" s="186">
        <v>0</v>
      </c>
      <c r="N18" s="186">
        <v>0</v>
      </c>
      <c r="O18" s="186">
        <v>0</v>
      </c>
      <c r="P18" s="186">
        <v>0</v>
      </c>
      <c r="Q18" s="250">
        <v>30</v>
      </c>
      <c r="R18" s="186">
        <v>0</v>
      </c>
      <c r="S18" s="186">
        <v>0</v>
      </c>
      <c r="T18" s="237"/>
    </row>
    <row r="19" spans="1:20" ht="13">
      <c r="A19" s="1"/>
      <c r="B19" s="254" t="s">
        <v>454</v>
      </c>
      <c r="C19" s="186">
        <v>0</v>
      </c>
      <c r="D19" s="186">
        <v>0</v>
      </c>
      <c r="E19" s="186">
        <v>0</v>
      </c>
      <c r="F19" s="186">
        <v>0</v>
      </c>
      <c r="G19" s="186">
        <v>0</v>
      </c>
      <c r="H19" s="186">
        <v>0</v>
      </c>
      <c r="I19" s="186">
        <v>1</v>
      </c>
      <c r="J19" s="186">
        <v>0</v>
      </c>
      <c r="K19" s="186">
        <v>0</v>
      </c>
      <c r="L19" s="186">
        <v>0</v>
      </c>
      <c r="M19" s="186">
        <v>0</v>
      </c>
      <c r="N19" s="186">
        <v>0</v>
      </c>
      <c r="O19" s="186">
        <v>0</v>
      </c>
      <c r="P19" s="186">
        <v>0</v>
      </c>
      <c r="Q19" s="186">
        <v>0</v>
      </c>
      <c r="R19" s="186">
        <v>0</v>
      </c>
      <c r="S19" s="186">
        <v>0</v>
      </c>
      <c r="T19" s="237"/>
    </row>
    <row r="20" spans="1:20" ht="13">
      <c r="A20" s="1"/>
      <c r="B20" s="254" t="s">
        <v>455</v>
      </c>
      <c r="C20" s="186">
        <v>50</v>
      </c>
      <c r="D20" s="186">
        <v>0</v>
      </c>
      <c r="E20" s="186">
        <v>0</v>
      </c>
      <c r="F20" s="186">
        <v>0</v>
      </c>
      <c r="G20" s="186">
        <v>0</v>
      </c>
      <c r="H20" s="186">
        <v>0</v>
      </c>
      <c r="I20" s="186">
        <v>0</v>
      </c>
      <c r="J20" s="186">
        <v>0</v>
      </c>
      <c r="K20" s="186">
        <v>0</v>
      </c>
      <c r="L20" s="186">
        <v>0</v>
      </c>
      <c r="M20" s="186">
        <v>0</v>
      </c>
      <c r="N20" s="186">
        <v>0</v>
      </c>
      <c r="O20" s="186">
        <v>0</v>
      </c>
      <c r="P20" s="186">
        <v>0</v>
      </c>
      <c r="Q20" s="186">
        <v>0</v>
      </c>
      <c r="R20" s="186">
        <v>0</v>
      </c>
      <c r="S20" s="186">
        <v>0</v>
      </c>
      <c r="T20" s="237"/>
    </row>
    <row r="21" spans="1:20" ht="24">
      <c r="A21" s="1"/>
      <c r="B21" s="249" t="s">
        <v>456</v>
      </c>
      <c r="C21" s="186">
        <v>0</v>
      </c>
      <c r="D21" s="186">
        <v>0</v>
      </c>
      <c r="E21" s="186">
        <v>0</v>
      </c>
      <c r="F21" s="186">
        <v>0</v>
      </c>
      <c r="G21" s="186">
        <v>0</v>
      </c>
      <c r="H21" s="186">
        <v>0</v>
      </c>
      <c r="I21" s="186">
        <v>0</v>
      </c>
      <c r="J21" s="186">
        <v>0</v>
      </c>
      <c r="K21" s="186">
        <v>0</v>
      </c>
      <c r="L21" s="186">
        <v>0</v>
      </c>
      <c r="M21" s="186">
        <v>0</v>
      </c>
      <c r="N21" s="186">
        <v>0</v>
      </c>
      <c r="O21" s="186">
        <v>0</v>
      </c>
      <c r="P21" s="186">
        <v>0</v>
      </c>
      <c r="Q21" s="186">
        <v>0</v>
      </c>
      <c r="R21" s="250">
        <v>200</v>
      </c>
      <c r="S21" s="186">
        <v>0</v>
      </c>
      <c r="T21" s="237"/>
    </row>
    <row r="22" spans="1:20" ht="24">
      <c r="A22" s="1"/>
      <c r="B22" s="249" t="s">
        <v>457</v>
      </c>
      <c r="C22" s="186">
        <v>0</v>
      </c>
      <c r="D22" s="186">
        <v>0</v>
      </c>
      <c r="E22" s="186">
        <v>0</v>
      </c>
      <c r="F22" s="186">
        <v>0</v>
      </c>
      <c r="G22" s="186">
        <v>0</v>
      </c>
      <c r="H22" s="186">
        <v>0</v>
      </c>
      <c r="I22" s="186">
        <v>0</v>
      </c>
      <c r="J22" s="186">
        <v>0</v>
      </c>
      <c r="K22" s="186">
        <v>0</v>
      </c>
      <c r="L22" s="186">
        <v>0</v>
      </c>
      <c r="M22" s="186">
        <v>0</v>
      </c>
      <c r="N22" s="186">
        <v>0</v>
      </c>
      <c r="O22" s="186">
        <v>0</v>
      </c>
      <c r="P22" s="186">
        <v>0</v>
      </c>
      <c r="Q22" s="186">
        <v>0</v>
      </c>
      <c r="R22" s="250">
        <v>300</v>
      </c>
      <c r="S22" s="186">
        <v>0</v>
      </c>
      <c r="T22" s="237"/>
    </row>
    <row r="23" spans="1:20" ht="24">
      <c r="B23" s="249" t="s">
        <v>458</v>
      </c>
      <c r="C23" s="186">
        <v>0</v>
      </c>
      <c r="D23" s="186">
        <v>0</v>
      </c>
      <c r="E23" s="186">
        <v>0</v>
      </c>
      <c r="F23" s="186">
        <v>0</v>
      </c>
      <c r="G23" s="186">
        <v>0</v>
      </c>
      <c r="H23" s="186">
        <v>0</v>
      </c>
      <c r="I23" s="186">
        <v>0</v>
      </c>
      <c r="J23" s="186">
        <v>0</v>
      </c>
      <c r="K23" s="186">
        <v>0</v>
      </c>
      <c r="L23" s="186">
        <v>0</v>
      </c>
      <c r="M23" s="186">
        <v>0</v>
      </c>
      <c r="N23" s="186">
        <v>0</v>
      </c>
      <c r="O23" s="186">
        <v>0</v>
      </c>
      <c r="P23" s="186">
        <v>0</v>
      </c>
      <c r="Q23" s="186">
        <v>0</v>
      </c>
      <c r="R23" s="250">
        <v>350</v>
      </c>
      <c r="S23" s="186">
        <v>0</v>
      </c>
      <c r="T23" s="237"/>
    </row>
    <row r="24" spans="1:20" ht="24">
      <c r="A24" s="52"/>
      <c r="B24" s="249" t="s">
        <v>459</v>
      </c>
      <c r="C24" s="186">
        <v>0</v>
      </c>
      <c r="D24" s="186">
        <v>0</v>
      </c>
      <c r="E24" s="252">
        <v>1</v>
      </c>
      <c r="F24" s="186">
        <v>0</v>
      </c>
      <c r="G24" s="186">
        <v>0</v>
      </c>
      <c r="H24" s="186">
        <v>0</v>
      </c>
      <c r="I24" s="186">
        <v>0</v>
      </c>
      <c r="J24" s="186">
        <v>0</v>
      </c>
      <c r="K24" s="186">
        <v>0</v>
      </c>
      <c r="L24" s="186">
        <v>0</v>
      </c>
      <c r="M24" s="186">
        <v>0</v>
      </c>
      <c r="N24" s="186">
        <v>0</v>
      </c>
      <c r="O24" s="186">
        <v>0</v>
      </c>
      <c r="P24" s="186">
        <v>0</v>
      </c>
      <c r="Q24" s="186">
        <v>0</v>
      </c>
      <c r="R24" s="186">
        <v>0</v>
      </c>
      <c r="S24" s="186">
        <v>0</v>
      </c>
      <c r="T24" s="237"/>
    </row>
    <row r="25" spans="1:20" ht="24">
      <c r="A25" s="52"/>
      <c r="B25" s="249" t="s">
        <v>460</v>
      </c>
      <c r="C25" s="253">
        <v>0</v>
      </c>
      <c r="D25" s="253">
        <v>0</v>
      </c>
      <c r="E25" s="253">
        <v>0</v>
      </c>
      <c r="F25" s="253">
        <v>0</v>
      </c>
      <c r="G25" s="253">
        <v>0</v>
      </c>
      <c r="H25" s="253">
        <v>0</v>
      </c>
      <c r="I25" s="253">
        <v>0</v>
      </c>
      <c r="J25" s="253">
        <v>0</v>
      </c>
      <c r="K25" s="186">
        <v>0</v>
      </c>
      <c r="L25" s="186">
        <v>0</v>
      </c>
      <c r="M25" s="186">
        <v>0</v>
      </c>
      <c r="N25" s="186">
        <v>0</v>
      </c>
      <c r="O25" s="186">
        <v>0</v>
      </c>
      <c r="P25" s="250">
        <v>10</v>
      </c>
      <c r="Q25" s="186">
        <v>0</v>
      </c>
      <c r="R25" s="186">
        <v>0</v>
      </c>
      <c r="S25" s="186">
        <v>0</v>
      </c>
      <c r="T25" s="237"/>
    </row>
    <row r="26" spans="1:20" ht="24">
      <c r="A26" s="52"/>
      <c r="B26" s="249" t="s">
        <v>461</v>
      </c>
      <c r="C26" s="253">
        <v>0</v>
      </c>
      <c r="D26" s="253">
        <v>0</v>
      </c>
      <c r="E26" s="253">
        <v>0</v>
      </c>
      <c r="F26" s="253">
        <v>0</v>
      </c>
      <c r="G26" s="253">
        <v>0</v>
      </c>
      <c r="H26" s="253">
        <v>0</v>
      </c>
      <c r="I26" s="253">
        <v>0</v>
      </c>
      <c r="J26" s="253">
        <v>0</v>
      </c>
      <c r="K26" s="186">
        <v>0</v>
      </c>
      <c r="L26" s="186">
        <v>0</v>
      </c>
      <c r="M26" s="186">
        <v>0</v>
      </c>
      <c r="N26" s="186">
        <v>0</v>
      </c>
      <c r="O26" s="186">
        <v>0</v>
      </c>
      <c r="P26" s="250">
        <v>20</v>
      </c>
      <c r="Q26" s="186">
        <v>0</v>
      </c>
      <c r="R26" s="186">
        <v>0</v>
      </c>
      <c r="S26" s="186">
        <v>0</v>
      </c>
      <c r="T26" s="237"/>
    </row>
    <row r="27" spans="1:20" ht="24">
      <c r="A27" s="52"/>
      <c r="B27" s="249" t="s">
        <v>462</v>
      </c>
      <c r="C27" s="250">
        <v>0</v>
      </c>
      <c r="D27" s="253">
        <v>0</v>
      </c>
      <c r="E27" s="253">
        <v>0</v>
      </c>
      <c r="F27" s="253">
        <v>0</v>
      </c>
      <c r="G27" s="253">
        <v>0</v>
      </c>
      <c r="H27" s="253">
        <v>0</v>
      </c>
      <c r="I27" s="253">
        <v>0</v>
      </c>
      <c r="J27" s="253">
        <v>0</v>
      </c>
      <c r="K27" s="186">
        <v>0</v>
      </c>
      <c r="L27" s="186">
        <v>0</v>
      </c>
      <c r="M27" s="186">
        <v>0</v>
      </c>
      <c r="N27" s="186">
        <v>0</v>
      </c>
      <c r="O27" s="186">
        <v>0</v>
      </c>
      <c r="P27" s="250">
        <v>20</v>
      </c>
      <c r="Q27" s="186">
        <v>0</v>
      </c>
      <c r="R27" s="186">
        <v>0</v>
      </c>
      <c r="S27" s="186">
        <v>0</v>
      </c>
      <c r="T27" s="237"/>
    </row>
    <row r="28" spans="1:20" ht="24">
      <c r="A28" s="233"/>
      <c r="B28" s="254" t="s">
        <v>463</v>
      </c>
      <c r="C28" s="186">
        <v>0</v>
      </c>
      <c r="D28" s="186">
        <v>0</v>
      </c>
      <c r="E28" s="186">
        <v>0</v>
      </c>
      <c r="F28" s="186">
        <v>0</v>
      </c>
      <c r="G28" s="186">
        <v>0</v>
      </c>
      <c r="H28" s="186">
        <v>0</v>
      </c>
      <c r="I28" s="186">
        <v>0</v>
      </c>
      <c r="J28" s="186">
        <v>0</v>
      </c>
      <c r="K28" s="186">
        <v>0</v>
      </c>
      <c r="L28" s="186">
        <v>0</v>
      </c>
      <c r="M28" s="186">
        <v>0</v>
      </c>
      <c r="N28" s="186">
        <v>0</v>
      </c>
      <c r="O28" s="186">
        <v>0</v>
      </c>
      <c r="P28" s="250">
        <v>20</v>
      </c>
      <c r="Q28" s="186">
        <v>0</v>
      </c>
      <c r="R28" s="186">
        <v>0</v>
      </c>
      <c r="S28" s="186"/>
      <c r="T28" s="237"/>
    </row>
    <row r="29" spans="1:20" ht="24">
      <c r="A29" s="233"/>
      <c r="B29" s="254" t="s">
        <v>464</v>
      </c>
      <c r="C29" s="186">
        <v>0</v>
      </c>
      <c r="D29" s="186">
        <v>0</v>
      </c>
      <c r="E29" s="186">
        <v>0</v>
      </c>
      <c r="F29" s="186">
        <v>0</v>
      </c>
      <c r="G29" s="186">
        <v>0</v>
      </c>
      <c r="H29" s="186">
        <v>0</v>
      </c>
      <c r="I29" s="186">
        <v>0</v>
      </c>
      <c r="J29" s="186">
        <v>0</v>
      </c>
      <c r="K29" s="186">
        <v>0</v>
      </c>
      <c r="L29" s="186">
        <v>0</v>
      </c>
      <c r="M29" s="186">
        <v>0</v>
      </c>
      <c r="N29" s="186">
        <v>0</v>
      </c>
      <c r="O29" s="253">
        <v>0</v>
      </c>
      <c r="P29" s="250">
        <v>30</v>
      </c>
      <c r="Q29" s="186">
        <v>0</v>
      </c>
      <c r="R29" s="186">
        <v>0</v>
      </c>
      <c r="S29" s="186"/>
      <c r="T29" s="237"/>
    </row>
    <row r="30" spans="1:20" ht="24">
      <c r="A30" s="233"/>
      <c r="B30" s="254" t="s">
        <v>465</v>
      </c>
      <c r="C30" s="186">
        <v>0</v>
      </c>
      <c r="D30" s="186">
        <v>0</v>
      </c>
      <c r="E30" s="186">
        <v>0</v>
      </c>
      <c r="F30" s="186">
        <v>0</v>
      </c>
      <c r="G30" s="186">
        <v>0</v>
      </c>
      <c r="H30" s="186">
        <v>0</v>
      </c>
      <c r="I30" s="253">
        <v>1</v>
      </c>
      <c r="J30" s="186">
        <v>0</v>
      </c>
      <c r="K30" s="186">
        <v>0</v>
      </c>
      <c r="L30" s="186">
        <v>0</v>
      </c>
      <c r="M30" s="186">
        <v>0</v>
      </c>
      <c r="N30" s="186">
        <v>0</v>
      </c>
      <c r="O30" s="253">
        <v>0</v>
      </c>
      <c r="P30" s="186">
        <v>0</v>
      </c>
      <c r="Q30" s="186">
        <v>0</v>
      </c>
      <c r="R30" s="186">
        <v>0</v>
      </c>
      <c r="S30" s="186"/>
      <c r="T30" s="237"/>
    </row>
    <row r="31" spans="1:20" ht="24">
      <c r="A31" s="233"/>
      <c r="B31" s="254" t="s">
        <v>466</v>
      </c>
      <c r="C31" s="253">
        <v>50</v>
      </c>
      <c r="D31" s="186">
        <v>0</v>
      </c>
      <c r="E31" s="186">
        <v>0</v>
      </c>
      <c r="F31" s="186">
        <v>0</v>
      </c>
      <c r="G31" s="186">
        <v>0</v>
      </c>
      <c r="H31" s="186">
        <v>0</v>
      </c>
      <c r="I31" s="186">
        <v>0</v>
      </c>
      <c r="J31" s="186">
        <v>0</v>
      </c>
      <c r="K31" s="186">
        <v>0</v>
      </c>
      <c r="L31" s="186">
        <v>0</v>
      </c>
      <c r="M31" s="186">
        <v>0</v>
      </c>
      <c r="N31" s="186">
        <v>0</v>
      </c>
      <c r="O31" s="253">
        <v>0</v>
      </c>
      <c r="P31" s="186">
        <v>0</v>
      </c>
      <c r="Q31" s="186">
        <v>0</v>
      </c>
      <c r="R31" s="186">
        <v>0</v>
      </c>
      <c r="S31" s="186"/>
      <c r="T31" s="237"/>
    </row>
    <row r="32" spans="1:20" ht="24">
      <c r="A32" s="233"/>
      <c r="B32" s="249" t="s">
        <v>467</v>
      </c>
      <c r="C32" s="253">
        <v>0</v>
      </c>
      <c r="D32" s="250">
        <v>12500</v>
      </c>
      <c r="E32" s="253">
        <v>0</v>
      </c>
      <c r="F32" s="253">
        <v>0</v>
      </c>
      <c r="G32" s="253">
        <v>0</v>
      </c>
      <c r="H32" s="253">
        <v>0</v>
      </c>
      <c r="I32" s="253">
        <v>0</v>
      </c>
      <c r="J32" s="253">
        <v>0</v>
      </c>
      <c r="K32" s="253">
        <v>0</v>
      </c>
      <c r="L32" s="253">
        <v>0</v>
      </c>
      <c r="M32" s="186">
        <v>0</v>
      </c>
      <c r="N32" s="186">
        <v>0</v>
      </c>
      <c r="O32" s="186">
        <v>0</v>
      </c>
      <c r="P32" s="186">
        <v>0</v>
      </c>
      <c r="Q32" s="186">
        <v>0</v>
      </c>
      <c r="R32" s="186">
        <v>0</v>
      </c>
      <c r="S32" s="186">
        <v>0</v>
      </c>
      <c r="T32" s="237"/>
    </row>
    <row r="33" spans="1:20" ht="24">
      <c r="A33" s="233"/>
      <c r="B33" s="249" t="s">
        <v>468</v>
      </c>
      <c r="C33" s="253">
        <v>0</v>
      </c>
      <c r="D33" s="250">
        <v>12500</v>
      </c>
      <c r="E33" s="253">
        <v>0</v>
      </c>
      <c r="F33" s="253">
        <v>0</v>
      </c>
      <c r="G33" s="253">
        <v>0</v>
      </c>
      <c r="H33" s="253">
        <v>0</v>
      </c>
      <c r="I33" s="253">
        <v>0</v>
      </c>
      <c r="J33" s="186">
        <v>0</v>
      </c>
      <c r="K33" s="253">
        <v>0</v>
      </c>
      <c r="L33" s="253">
        <v>0</v>
      </c>
      <c r="M33" s="186">
        <v>0</v>
      </c>
      <c r="N33" s="186">
        <v>0</v>
      </c>
      <c r="O33" s="186">
        <v>0</v>
      </c>
      <c r="P33" s="186">
        <v>0</v>
      </c>
      <c r="Q33" s="186">
        <v>0</v>
      </c>
      <c r="R33" s="186">
        <v>0</v>
      </c>
      <c r="S33" s="186">
        <v>0</v>
      </c>
      <c r="T33" s="237"/>
    </row>
    <row r="34" spans="1:20" ht="36">
      <c r="A34" s="255"/>
      <c r="B34" s="249" t="s">
        <v>469</v>
      </c>
      <c r="C34" s="253">
        <v>0</v>
      </c>
      <c r="D34" s="253">
        <v>0</v>
      </c>
      <c r="E34" s="253">
        <v>0</v>
      </c>
      <c r="F34" s="250">
        <v>3</v>
      </c>
      <c r="G34" s="253">
        <v>0</v>
      </c>
      <c r="H34" s="253">
        <v>0</v>
      </c>
      <c r="I34" s="253">
        <v>0</v>
      </c>
      <c r="J34" s="186">
        <v>0</v>
      </c>
      <c r="K34" s="253">
        <v>0</v>
      </c>
      <c r="L34" s="253">
        <v>0</v>
      </c>
      <c r="M34" s="186">
        <v>0</v>
      </c>
      <c r="N34" s="186">
        <v>0</v>
      </c>
      <c r="O34" s="186">
        <v>0</v>
      </c>
      <c r="P34" s="186">
        <v>0</v>
      </c>
      <c r="Q34" s="186">
        <v>0</v>
      </c>
      <c r="R34" s="186">
        <v>0</v>
      </c>
      <c r="S34" s="186">
        <v>0</v>
      </c>
      <c r="T34" s="256"/>
    </row>
    <row r="35" spans="1:20" ht="24">
      <c r="A35" s="1"/>
      <c r="B35" s="249" t="s">
        <v>470</v>
      </c>
      <c r="C35" s="186">
        <v>0</v>
      </c>
      <c r="D35" s="253">
        <v>0</v>
      </c>
      <c r="E35" s="252">
        <v>1</v>
      </c>
      <c r="F35" s="186">
        <v>0</v>
      </c>
      <c r="G35" s="186">
        <v>0</v>
      </c>
      <c r="H35" s="186">
        <v>0</v>
      </c>
      <c r="I35" s="186">
        <v>0</v>
      </c>
      <c r="J35" s="186">
        <v>0</v>
      </c>
      <c r="K35" s="253">
        <v>0</v>
      </c>
      <c r="L35" s="253">
        <v>0</v>
      </c>
      <c r="M35" s="186">
        <v>0</v>
      </c>
      <c r="N35" s="186">
        <v>0</v>
      </c>
      <c r="O35" s="186">
        <v>0</v>
      </c>
      <c r="P35" s="186">
        <v>0</v>
      </c>
      <c r="Q35" s="186">
        <v>0</v>
      </c>
      <c r="R35" s="186">
        <v>0</v>
      </c>
      <c r="S35" s="186">
        <v>0</v>
      </c>
      <c r="T35" s="256"/>
    </row>
    <row r="36" spans="1:20" ht="13">
      <c r="A36" s="1"/>
      <c r="B36" s="249" t="s">
        <v>471</v>
      </c>
      <c r="C36" s="253">
        <v>0</v>
      </c>
      <c r="D36" s="253">
        <v>0</v>
      </c>
      <c r="E36" s="253">
        <v>0</v>
      </c>
      <c r="F36" s="253">
        <v>0</v>
      </c>
      <c r="G36" s="250">
        <v>5</v>
      </c>
      <c r="H36" s="253">
        <v>0</v>
      </c>
      <c r="I36" s="253">
        <v>0</v>
      </c>
      <c r="J36" s="253">
        <v>0</v>
      </c>
      <c r="K36" s="253">
        <v>0</v>
      </c>
      <c r="L36" s="253">
        <v>0</v>
      </c>
      <c r="M36" s="253">
        <v>0</v>
      </c>
      <c r="N36" s="186">
        <v>0</v>
      </c>
      <c r="O36" s="186">
        <v>0</v>
      </c>
      <c r="P36" s="186">
        <v>0</v>
      </c>
      <c r="Q36" s="186">
        <v>0</v>
      </c>
      <c r="R36" s="186">
        <v>0</v>
      </c>
      <c r="S36" s="186">
        <v>0</v>
      </c>
      <c r="T36" s="256"/>
    </row>
    <row r="37" spans="1:20" ht="13">
      <c r="A37" s="1"/>
      <c r="B37" s="249" t="s">
        <v>472</v>
      </c>
      <c r="C37" s="253">
        <v>0</v>
      </c>
      <c r="D37" s="253">
        <v>0</v>
      </c>
      <c r="E37" s="253">
        <v>0</v>
      </c>
      <c r="F37" s="253">
        <v>0</v>
      </c>
      <c r="G37" s="250">
        <v>5</v>
      </c>
      <c r="H37" s="253">
        <v>0</v>
      </c>
      <c r="I37" s="253">
        <v>0</v>
      </c>
      <c r="J37" s="253">
        <v>0</v>
      </c>
      <c r="K37" s="253">
        <v>0</v>
      </c>
      <c r="L37" s="253">
        <v>0</v>
      </c>
      <c r="M37" s="253">
        <v>0</v>
      </c>
      <c r="N37" s="186">
        <v>0</v>
      </c>
      <c r="O37" s="186">
        <v>0</v>
      </c>
      <c r="P37" s="186">
        <v>0</v>
      </c>
      <c r="Q37" s="186">
        <v>0</v>
      </c>
      <c r="R37" s="186">
        <v>0</v>
      </c>
      <c r="S37" s="186">
        <v>0</v>
      </c>
      <c r="T37" s="256"/>
    </row>
    <row r="38" spans="1:20" ht="13">
      <c r="A38" s="1"/>
      <c r="B38" s="249" t="s">
        <v>473</v>
      </c>
      <c r="C38" s="253">
        <v>0</v>
      </c>
      <c r="D38" s="253">
        <v>0</v>
      </c>
      <c r="E38" s="253">
        <v>0</v>
      </c>
      <c r="F38" s="253">
        <v>0</v>
      </c>
      <c r="G38" s="250">
        <v>5</v>
      </c>
      <c r="H38" s="253">
        <v>0</v>
      </c>
      <c r="I38" s="253">
        <v>0</v>
      </c>
      <c r="J38" s="253">
        <v>0</v>
      </c>
      <c r="K38" s="253">
        <v>0</v>
      </c>
      <c r="L38" s="253">
        <v>0</v>
      </c>
      <c r="M38" s="253">
        <v>0</v>
      </c>
      <c r="N38" s="186">
        <v>0</v>
      </c>
      <c r="O38" s="186">
        <v>0</v>
      </c>
      <c r="P38" s="186">
        <v>0</v>
      </c>
      <c r="Q38" s="186">
        <v>0</v>
      </c>
      <c r="R38" s="186">
        <v>0</v>
      </c>
      <c r="S38" s="186">
        <v>0</v>
      </c>
      <c r="T38" s="256"/>
    </row>
    <row r="39" spans="1:20" ht="13">
      <c r="A39" s="1"/>
      <c r="B39" s="249" t="s">
        <v>474</v>
      </c>
      <c r="C39" s="253">
        <v>0</v>
      </c>
      <c r="D39" s="253">
        <v>0</v>
      </c>
      <c r="E39" s="253">
        <v>0</v>
      </c>
      <c r="F39" s="253">
        <v>0</v>
      </c>
      <c r="G39" s="250">
        <v>5</v>
      </c>
      <c r="H39" s="253">
        <v>0</v>
      </c>
      <c r="I39" s="253">
        <v>0</v>
      </c>
      <c r="J39" s="253">
        <v>0</v>
      </c>
      <c r="K39" s="253">
        <v>0</v>
      </c>
      <c r="L39" s="253">
        <v>0</v>
      </c>
      <c r="M39" s="253">
        <v>0</v>
      </c>
      <c r="N39" s="186">
        <v>0</v>
      </c>
      <c r="O39" s="186">
        <v>0</v>
      </c>
      <c r="P39" s="186">
        <v>0</v>
      </c>
      <c r="Q39" s="186">
        <v>0</v>
      </c>
      <c r="R39" s="186">
        <v>0</v>
      </c>
      <c r="S39" s="186">
        <v>0</v>
      </c>
      <c r="T39" s="256"/>
    </row>
    <row r="40" spans="1:20" ht="13">
      <c r="A40" s="1"/>
      <c r="B40" s="249" t="s">
        <v>475</v>
      </c>
      <c r="C40" s="253">
        <v>0</v>
      </c>
      <c r="D40" s="253">
        <v>0</v>
      </c>
      <c r="E40" s="253">
        <v>0</v>
      </c>
      <c r="F40" s="253">
        <v>0</v>
      </c>
      <c r="G40" s="250">
        <v>10</v>
      </c>
      <c r="H40" s="253">
        <v>0</v>
      </c>
      <c r="I40" s="253">
        <v>0</v>
      </c>
      <c r="J40" s="253">
        <v>0</v>
      </c>
      <c r="K40" s="253">
        <v>0</v>
      </c>
      <c r="L40" s="253">
        <v>0</v>
      </c>
      <c r="M40" s="253">
        <v>0</v>
      </c>
      <c r="N40" s="186">
        <v>0</v>
      </c>
      <c r="O40" s="186">
        <v>0</v>
      </c>
      <c r="P40" s="186">
        <v>0</v>
      </c>
      <c r="Q40" s="186">
        <v>0</v>
      </c>
      <c r="R40" s="186">
        <v>0</v>
      </c>
      <c r="S40" s="186">
        <v>0</v>
      </c>
      <c r="T40" s="256"/>
    </row>
    <row r="41" spans="1:20" ht="13">
      <c r="A41" s="1"/>
      <c r="B41" s="254" t="s">
        <v>476</v>
      </c>
      <c r="C41" s="253">
        <v>0</v>
      </c>
      <c r="D41" s="253">
        <v>0</v>
      </c>
      <c r="E41" s="253">
        <v>0</v>
      </c>
      <c r="F41" s="253">
        <v>0</v>
      </c>
      <c r="G41" s="253">
        <v>0</v>
      </c>
      <c r="H41" s="250">
        <v>5</v>
      </c>
      <c r="I41" s="253">
        <v>0</v>
      </c>
      <c r="J41" s="253">
        <v>0</v>
      </c>
      <c r="K41" s="253">
        <v>0</v>
      </c>
      <c r="L41" s="253">
        <v>0</v>
      </c>
      <c r="M41" s="253">
        <v>0</v>
      </c>
      <c r="N41" s="253">
        <v>0</v>
      </c>
      <c r="O41" s="186">
        <v>0</v>
      </c>
      <c r="P41" s="253">
        <v>0</v>
      </c>
      <c r="Q41" s="253">
        <v>0</v>
      </c>
      <c r="R41" s="253">
        <v>0</v>
      </c>
      <c r="S41" s="253">
        <v>0</v>
      </c>
      <c r="T41" s="256"/>
    </row>
    <row r="42" spans="1:20" ht="13">
      <c r="A42" s="1"/>
      <c r="B42" s="254" t="s">
        <v>477</v>
      </c>
      <c r="C42" s="253">
        <v>0</v>
      </c>
      <c r="D42" s="253">
        <v>0</v>
      </c>
      <c r="E42" s="253">
        <v>0</v>
      </c>
      <c r="F42" s="253">
        <v>0</v>
      </c>
      <c r="G42" s="253">
        <v>0</v>
      </c>
      <c r="H42" s="250">
        <v>5</v>
      </c>
      <c r="I42" s="253">
        <v>0</v>
      </c>
      <c r="J42" s="253">
        <v>0</v>
      </c>
      <c r="K42" s="253">
        <v>0</v>
      </c>
      <c r="L42" s="253">
        <v>0</v>
      </c>
      <c r="M42" s="253">
        <v>0</v>
      </c>
      <c r="N42" s="253">
        <v>0</v>
      </c>
      <c r="O42" s="186">
        <v>0</v>
      </c>
      <c r="P42" s="253">
        <v>0</v>
      </c>
      <c r="Q42" s="253">
        <v>0</v>
      </c>
      <c r="R42" s="253">
        <v>0</v>
      </c>
      <c r="S42" s="253">
        <v>0</v>
      </c>
      <c r="T42" s="256"/>
    </row>
    <row r="43" spans="1:20" ht="13">
      <c r="A43" s="1"/>
      <c r="B43" s="254" t="s">
        <v>478</v>
      </c>
      <c r="C43" s="253">
        <v>0</v>
      </c>
      <c r="D43" s="253">
        <v>0</v>
      </c>
      <c r="E43" s="253">
        <v>0</v>
      </c>
      <c r="F43" s="253">
        <v>0</v>
      </c>
      <c r="G43" s="253">
        <v>0</v>
      </c>
      <c r="H43" s="250">
        <v>5</v>
      </c>
      <c r="I43" s="253">
        <v>0</v>
      </c>
      <c r="J43" s="253">
        <v>0</v>
      </c>
      <c r="K43" s="253">
        <v>0</v>
      </c>
      <c r="L43" s="253">
        <v>0</v>
      </c>
      <c r="M43" s="253">
        <v>0</v>
      </c>
      <c r="N43" s="253">
        <v>0</v>
      </c>
      <c r="O43" s="186">
        <v>0</v>
      </c>
      <c r="P43" s="253">
        <v>0</v>
      </c>
      <c r="Q43" s="253">
        <v>0</v>
      </c>
      <c r="R43" s="253">
        <v>0</v>
      </c>
      <c r="S43" s="253">
        <v>0</v>
      </c>
      <c r="T43" s="256"/>
    </row>
    <row r="44" spans="1:20" ht="13">
      <c r="A44" s="1"/>
      <c r="B44" s="254" t="s">
        <v>479</v>
      </c>
      <c r="C44" s="253">
        <v>0</v>
      </c>
      <c r="D44" s="253">
        <v>0</v>
      </c>
      <c r="E44" s="253">
        <v>0</v>
      </c>
      <c r="F44" s="253">
        <v>0</v>
      </c>
      <c r="G44" s="253">
        <v>0</v>
      </c>
      <c r="H44" s="250">
        <v>5</v>
      </c>
      <c r="I44" s="253">
        <v>0</v>
      </c>
      <c r="J44" s="253">
        <v>0</v>
      </c>
      <c r="K44" s="253">
        <v>0</v>
      </c>
      <c r="L44" s="253">
        <v>0</v>
      </c>
      <c r="M44" s="253">
        <v>0</v>
      </c>
      <c r="N44" s="253">
        <v>0</v>
      </c>
      <c r="O44" s="186">
        <v>0</v>
      </c>
      <c r="P44" s="253">
        <v>0</v>
      </c>
      <c r="Q44" s="253">
        <v>0</v>
      </c>
      <c r="R44" s="253">
        <v>0</v>
      </c>
      <c r="S44" s="253">
        <v>0</v>
      </c>
      <c r="T44" s="256"/>
    </row>
    <row r="45" spans="1:20" ht="13">
      <c r="A45" s="1"/>
      <c r="B45" s="249" t="s">
        <v>480</v>
      </c>
      <c r="C45" s="253">
        <v>0</v>
      </c>
      <c r="D45" s="253">
        <v>0</v>
      </c>
      <c r="E45" s="253">
        <v>0</v>
      </c>
      <c r="F45" s="253">
        <v>0</v>
      </c>
      <c r="G45" s="253">
        <v>0</v>
      </c>
      <c r="H45" s="253">
        <v>0</v>
      </c>
      <c r="I45" s="250">
        <v>1</v>
      </c>
      <c r="J45" s="253">
        <v>0</v>
      </c>
      <c r="K45" s="253">
        <v>0</v>
      </c>
      <c r="L45" s="253">
        <v>0</v>
      </c>
      <c r="M45" s="253">
        <v>0</v>
      </c>
      <c r="N45" s="253">
        <v>0</v>
      </c>
      <c r="O45" s="186">
        <v>0</v>
      </c>
      <c r="P45" s="253">
        <v>0</v>
      </c>
      <c r="Q45" s="253">
        <v>0</v>
      </c>
      <c r="R45" s="253">
        <v>0</v>
      </c>
      <c r="S45" s="253">
        <v>0</v>
      </c>
      <c r="T45" s="256"/>
    </row>
    <row r="46" spans="1:20" ht="13">
      <c r="A46" s="1"/>
      <c r="B46" s="254" t="s">
        <v>481</v>
      </c>
      <c r="C46" s="253">
        <v>0</v>
      </c>
      <c r="D46" s="253">
        <v>0</v>
      </c>
      <c r="E46" s="253">
        <v>0</v>
      </c>
      <c r="F46" s="253">
        <v>0</v>
      </c>
      <c r="G46" s="253">
        <v>0</v>
      </c>
      <c r="H46" s="253">
        <v>0</v>
      </c>
      <c r="I46" s="250">
        <v>1</v>
      </c>
      <c r="J46" s="253">
        <v>0</v>
      </c>
      <c r="K46" s="253">
        <v>0</v>
      </c>
      <c r="L46" s="253">
        <v>0</v>
      </c>
      <c r="M46" s="253">
        <v>0</v>
      </c>
      <c r="N46" s="253">
        <v>0</v>
      </c>
      <c r="O46" s="186">
        <v>0</v>
      </c>
      <c r="P46" s="253">
        <v>0</v>
      </c>
      <c r="Q46" s="253">
        <v>0</v>
      </c>
      <c r="R46" s="253">
        <v>0</v>
      </c>
      <c r="S46" s="253">
        <v>0</v>
      </c>
      <c r="T46" s="256"/>
    </row>
    <row r="47" spans="1:20" ht="13">
      <c r="A47" s="1"/>
      <c r="B47" s="254" t="s">
        <v>482</v>
      </c>
      <c r="C47" s="253">
        <v>0</v>
      </c>
      <c r="D47" s="253">
        <v>0</v>
      </c>
      <c r="E47" s="253">
        <v>0</v>
      </c>
      <c r="F47" s="253">
        <v>0</v>
      </c>
      <c r="G47" s="253">
        <v>0</v>
      </c>
      <c r="H47" s="253">
        <v>0</v>
      </c>
      <c r="I47" s="250">
        <v>1</v>
      </c>
      <c r="J47" s="253">
        <v>0</v>
      </c>
      <c r="K47" s="253">
        <v>0</v>
      </c>
      <c r="L47" s="253">
        <v>0</v>
      </c>
      <c r="M47" s="253">
        <v>0</v>
      </c>
      <c r="N47" s="253">
        <v>0</v>
      </c>
      <c r="O47" s="186">
        <v>0</v>
      </c>
      <c r="P47" s="253">
        <v>0</v>
      </c>
      <c r="Q47" s="253">
        <v>0</v>
      </c>
      <c r="R47" s="253">
        <v>0</v>
      </c>
      <c r="S47" s="253">
        <v>0</v>
      </c>
      <c r="T47" s="256"/>
    </row>
    <row r="48" spans="1:20" ht="13">
      <c r="A48" s="1"/>
      <c r="B48" s="254" t="s">
        <v>483</v>
      </c>
      <c r="C48" s="253">
        <v>0</v>
      </c>
      <c r="D48" s="253">
        <v>0</v>
      </c>
      <c r="E48" s="250">
        <v>1</v>
      </c>
      <c r="F48" s="253">
        <v>0</v>
      </c>
      <c r="G48" s="253">
        <v>0</v>
      </c>
      <c r="H48" s="253">
        <v>0</v>
      </c>
      <c r="I48" s="253">
        <v>0</v>
      </c>
      <c r="J48" s="253">
        <v>0</v>
      </c>
      <c r="K48" s="253">
        <v>0</v>
      </c>
      <c r="L48" s="253">
        <v>0</v>
      </c>
      <c r="M48" s="253">
        <v>0</v>
      </c>
      <c r="N48" s="253">
        <v>0</v>
      </c>
      <c r="O48" s="253">
        <v>0</v>
      </c>
      <c r="P48" s="253">
        <v>0</v>
      </c>
      <c r="Q48" s="253">
        <v>0</v>
      </c>
      <c r="R48" s="253">
        <v>0</v>
      </c>
      <c r="S48" s="253">
        <v>0</v>
      </c>
      <c r="T48" s="256"/>
    </row>
    <row r="49" spans="1:20" ht="13">
      <c r="A49" s="1"/>
      <c r="B49" s="254" t="s">
        <v>484</v>
      </c>
      <c r="C49" s="253">
        <v>0</v>
      </c>
      <c r="D49" s="253">
        <v>0</v>
      </c>
      <c r="E49" s="250">
        <v>1</v>
      </c>
      <c r="F49" s="253">
        <v>0</v>
      </c>
      <c r="G49" s="253">
        <v>0</v>
      </c>
      <c r="H49" s="253">
        <v>0</v>
      </c>
      <c r="I49" s="253">
        <v>0</v>
      </c>
      <c r="J49" s="253">
        <v>0</v>
      </c>
      <c r="K49" s="253">
        <v>0</v>
      </c>
      <c r="L49" s="253">
        <v>0</v>
      </c>
      <c r="M49" s="253">
        <v>0</v>
      </c>
      <c r="N49" s="253">
        <v>0</v>
      </c>
      <c r="O49" s="253">
        <v>0</v>
      </c>
      <c r="P49" s="253">
        <v>0</v>
      </c>
      <c r="Q49" s="253">
        <v>0</v>
      </c>
      <c r="R49" s="253">
        <v>0</v>
      </c>
      <c r="S49" s="253">
        <v>0</v>
      </c>
      <c r="T49" s="256"/>
    </row>
    <row r="50" spans="1:20" ht="13">
      <c r="A50" s="1"/>
      <c r="B50" s="257" t="s">
        <v>485</v>
      </c>
      <c r="C50" s="253">
        <v>0</v>
      </c>
      <c r="D50" s="253">
        <v>0</v>
      </c>
      <c r="E50" s="253">
        <v>0</v>
      </c>
      <c r="F50" s="253">
        <v>0</v>
      </c>
      <c r="G50" s="253">
        <v>0</v>
      </c>
      <c r="H50" s="253">
        <v>0</v>
      </c>
      <c r="I50" s="253">
        <v>0</v>
      </c>
      <c r="J50" s="253">
        <v>0</v>
      </c>
      <c r="K50" s="253">
        <v>0</v>
      </c>
      <c r="L50" s="253">
        <v>0</v>
      </c>
      <c r="M50" s="253">
        <v>0</v>
      </c>
      <c r="N50" s="253">
        <v>0</v>
      </c>
      <c r="O50" s="253">
        <v>5</v>
      </c>
      <c r="P50" s="253">
        <v>0</v>
      </c>
      <c r="Q50" s="253">
        <v>0</v>
      </c>
      <c r="R50" s="253">
        <v>0</v>
      </c>
      <c r="S50" s="253">
        <v>0</v>
      </c>
      <c r="T50" s="256"/>
    </row>
    <row r="51" spans="1:20" ht="13">
      <c r="A51" s="1"/>
      <c r="B51" s="257" t="s">
        <v>486</v>
      </c>
      <c r="C51" s="253">
        <v>0</v>
      </c>
      <c r="D51" s="253">
        <v>0</v>
      </c>
      <c r="E51" s="253">
        <v>0</v>
      </c>
      <c r="F51" s="253">
        <v>0</v>
      </c>
      <c r="G51" s="253">
        <v>0</v>
      </c>
      <c r="H51" s="253">
        <v>0</v>
      </c>
      <c r="I51" s="253">
        <v>0</v>
      </c>
      <c r="J51" s="253">
        <v>0</v>
      </c>
      <c r="K51" s="253">
        <v>0</v>
      </c>
      <c r="L51" s="253">
        <v>0</v>
      </c>
      <c r="M51" s="253">
        <v>0</v>
      </c>
      <c r="N51" s="253">
        <v>0</v>
      </c>
      <c r="O51" s="253">
        <v>15</v>
      </c>
      <c r="P51" s="253">
        <v>0</v>
      </c>
      <c r="Q51" s="253">
        <v>0</v>
      </c>
      <c r="R51" s="253">
        <v>0</v>
      </c>
      <c r="S51" s="253">
        <v>0</v>
      </c>
      <c r="T51" s="256"/>
    </row>
    <row r="52" spans="1:20" ht="13">
      <c r="A52" s="1"/>
      <c r="B52" s="257" t="s">
        <v>487</v>
      </c>
      <c r="C52" s="253">
        <v>0</v>
      </c>
      <c r="D52" s="253">
        <v>0</v>
      </c>
      <c r="E52" s="253">
        <v>0</v>
      </c>
      <c r="F52" s="253">
        <v>0</v>
      </c>
      <c r="G52" s="253">
        <v>0</v>
      </c>
      <c r="H52" s="253">
        <v>0</v>
      </c>
      <c r="I52" s="253">
        <v>0</v>
      </c>
      <c r="J52" s="253">
        <v>0</v>
      </c>
      <c r="K52" s="253">
        <v>0</v>
      </c>
      <c r="L52" s="253">
        <v>0</v>
      </c>
      <c r="M52" s="253">
        <v>0</v>
      </c>
      <c r="N52" s="253">
        <v>0</v>
      </c>
      <c r="O52" s="253">
        <v>20</v>
      </c>
      <c r="P52" s="253">
        <v>0</v>
      </c>
      <c r="Q52" s="253">
        <v>0</v>
      </c>
      <c r="R52" s="253">
        <v>0</v>
      </c>
      <c r="S52" s="253">
        <v>0</v>
      </c>
      <c r="T52" s="256"/>
    </row>
    <row r="53" spans="1:20" ht="7.5" customHeight="1">
      <c r="A53" s="1"/>
      <c r="B53" s="258"/>
      <c r="C53" s="256"/>
      <c r="D53" s="191"/>
      <c r="E53" s="191"/>
      <c r="F53" s="256"/>
      <c r="G53" s="256"/>
      <c r="H53" s="256"/>
      <c r="I53" s="256"/>
      <c r="J53" s="256"/>
      <c r="K53" s="256"/>
      <c r="L53" s="256"/>
      <c r="M53" s="256"/>
      <c r="N53" s="256"/>
      <c r="O53" s="259"/>
      <c r="P53" s="259"/>
      <c r="Q53" s="259"/>
      <c r="R53" s="259"/>
      <c r="S53" s="259"/>
      <c r="T53" s="259"/>
    </row>
    <row r="54" spans="1:20" ht="13">
      <c r="A54" s="1"/>
      <c r="B54" s="260" t="s">
        <v>155</v>
      </c>
      <c r="C54" s="186">
        <f t="shared" ref="C54:S54" si="0">SUM(C10:C52)</f>
        <v>100</v>
      </c>
      <c r="D54" s="186">
        <f t="shared" si="0"/>
        <v>25000</v>
      </c>
      <c r="E54" s="186">
        <f t="shared" si="0"/>
        <v>5</v>
      </c>
      <c r="F54" s="186">
        <f t="shared" si="0"/>
        <v>3</v>
      </c>
      <c r="G54" s="186">
        <f t="shared" si="0"/>
        <v>30</v>
      </c>
      <c r="H54" s="186">
        <f t="shared" si="0"/>
        <v>20</v>
      </c>
      <c r="I54" s="186">
        <f t="shared" si="0"/>
        <v>5</v>
      </c>
      <c r="J54" s="186">
        <f t="shared" si="0"/>
        <v>0</v>
      </c>
      <c r="K54" s="186">
        <f t="shared" si="0"/>
        <v>0</v>
      </c>
      <c r="L54" s="186">
        <f t="shared" si="0"/>
        <v>0</v>
      </c>
      <c r="M54" s="186">
        <f t="shared" si="0"/>
        <v>0</v>
      </c>
      <c r="N54" s="186">
        <f t="shared" si="0"/>
        <v>0</v>
      </c>
      <c r="O54" s="186">
        <f t="shared" si="0"/>
        <v>40</v>
      </c>
      <c r="P54" s="186">
        <f t="shared" si="0"/>
        <v>100</v>
      </c>
      <c r="Q54" s="186">
        <f t="shared" si="0"/>
        <v>100</v>
      </c>
      <c r="R54" s="186">
        <f t="shared" si="0"/>
        <v>850</v>
      </c>
      <c r="S54" s="186">
        <f t="shared" si="0"/>
        <v>850</v>
      </c>
      <c r="T54" s="256"/>
    </row>
    <row r="55" spans="1:20" ht="13">
      <c r="A55" s="1"/>
      <c r="B55" s="261"/>
      <c r="C55" s="256"/>
      <c r="D55" s="256"/>
      <c r="E55" s="256"/>
      <c r="F55" s="256"/>
      <c r="G55" s="256"/>
      <c r="H55" s="256"/>
      <c r="I55" s="256"/>
      <c r="J55" s="256"/>
      <c r="K55" s="256"/>
      <c r="L55" s="256"/>
      <c r="M55" s="256"/>
      <c r="N55" s="256"/>
      <c r="O55" s="256"/>
      <c r="P55" s="256"/>
      <c r="Q55" s="256"/>
      <c r="R55" s="256"/>
      <c r="S55" s="256"/>
      <c r="T55" s="256"/>
    </row>
    <row r="56" spans="1:20" ht="13">
      <c r="A56" s="1"/>
      <c r="B56" s="261"/>
      <c r="C56" s="256"/>
      <c r="D56" s="256"/>
      <c r="E56" s="256"/>
      <c r="F56" s="256"/>
      <c r="G56" s="256"/>
      <c r="H56" s="256"/>
      <c r="I56" s="256"/>
      <c r="J56" s="256"/>
      <c r="K56" s="256"/>
      <c r="L56" s="256"/>
      <c r="M56" s="256"/>
      <c r="N56" s="256"/>
      <c r="O56" s="256"/>
      <c r="P56" s="256"/>
      <c r="Q56" s="256"/>
      <c r="R56" s="256"/>
      <c r="S56" s="256"/>
      <c r="T56" s="256"/>
    </row>
    <row r="57" spans="1:20" ht="13">
      <c r="A57" s="1"/>
      <c r="B57" s="261"/>
      <c r="C57" s="256"/>
      <c r="D57" s="256"/>
      <c r="E57" s="256"/>
      <c r="F57" s="256"/>
      <c r="G57" s="256"/>
      <c r="H57" s="256"/>
      <c r="I57" s="256"/>
      <c r="J57" s="256"/>
      <c r="K57" s="256"/>
      <c r="L57" s="256"/>
      <c r="M57" s="256"/>
      <c r="N57" s="256"/>
      <c r="O57" s="256"/>
      <c r="P57" s="256"/>
      <c r="Q57" s="256"/>
      <c r="R57" s="256"/>
      <c r="S57" s="256"/>
      <c r="T57" s="256"/>
    </row>
    <row r="58" spans="1:20" ht="13">
      <c r="A58" s="1"/>
      <c r="B58" s="261"/>
      <c r="C58" s="256"/>
      <c r="D58" s="256"/>
      <c r="E58" s="256"/>
      <c r="F58" s="256"/>
      <c r="G58" s="256"/>
      <c r="H58" s="256"/>
      <c r="I58" s="256"/>
      <c r="J58" s="256"/>
      <c r="K58" s="256"/>
      <c r="L58" s="256"/>
      <c r="M58" s="256"/>
      <c r="N58" s="256"/>
      <c r="O58" s="256"/>
      <c r="P58" s="256"/>
      <c r="Q58" s="256"/>
      <c r="R58" s="256"/>
      <c r="S58" s="256"/>
      <c r="T58" s="256"/>
    </row>
  </sheetData>
  <phoneticPr fontId="135"/>
  <conditionalFormatting sqref="C10:S52">
    <cfRule type="cellIs" dxfId="115" priority="1" operator="greaterThan">
      <formula>0</formula>
    </cfRule>
  </conditionalFormatting>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R164"/>
  <sheetViews>
    <sheetView showGridLines="0" workbookViewId="0"/>
  </sheetViews>
  <sheetFormatPr baseColWidth="10" defaultColWidth="12.6640625" defaultRowHeight="15.75" customHeight="1"/>
  <cols>
    <col min="1" max="3" width="2.6640625" customWidth="1"/>
    <col min="4" max="4" width="6.33203125" customWidth="1"/>
    <col min="5" max="5" width="20.6640625" customWidth="1"/>
    <col min="6" max="6" width="14.33203125" customWidth="1"/>
    <col min="7" max="7" width="11.1640625" customWidth="1"/>
    <col min="8" max="8" width="10" customWidth="1"/>
    <col min="9" max="9" width="17.1640625" customWidth="1"/>
    <col min="10" max="10" width="11.33203125" customWidth="1"/>
    <col min="14" max="17" width="6.33203125" customWidth="1"/>
    <col min="18" max="18" width="7.6640625" customWidth="1"/>
  </cols>
  <sheetData>
    <row r="1" spans="1:18" ht="13">
      <c r="A1" s="262" t="s">
        <v>8</v>
      </c>
      <c r="B1" s="263"/>
      <c r="C1" s="5"/>
      <c r="D1" s="5"/>
      <c r="E1" s="5"/>
      <c r="F1" s="5"/>
      <c r="G1" s="5"/>
      <c r="H1" s="5"/>
      <c r="I1" s="5"/>
      <c r="J1" s="5"/>
      <c r="K1" s="5"/>
      <c r="L1" s="5"/>
      <c r="M1" s="3"/>
      <c r="N1" s="3"/>
      <c r="O1" s="3"/>
      <c r="P1" s="3"/>
      <c r="Q1" s="3"/>
      <c r="R1" s="3"/>
    </row>
    <row r="2" spans="1:18" ht="30">
      <c r="A2" s="264"/>
      <c r="B2" s="265" t="s">
        <v>488</v>
      </c>
      <c r="C2" s="264"/>
      <c r="D2" s="264"/>
      <c r="E2" s="264"/>
      <c r="F2" s="264"/>
      <c r="H2" s="264"/>
      <c r="I2" s="264"/>
      <c r="J2" s="264" t="s">
        <v>489</v>
      </c>
      <c r="K2" s="264"/>
      <c r="L2" s="264"/>
      <c r="M2" s="264"/>
      <c r="N2" s="264"/>
      <c r="O2" s="264"/>
      <c r="P2" s="264"/>
      <c r="Q2" s="264"/>
      <c r="R2" s="264"/>
    </row>
    <row r="3" spans="1:18" ht="43">
      <c r="A3" s="266"/>
      <c r="B3" s="266"/>
      <c r="C3" s="7"/>
      <c r="D3" s="267"/>
      <c r="E3" s="8"/>
      <c r="F3" s="8"/>
      <c r="G3" s="8"/>
      <c r="H3" s="8"/>
      <c r="I3" s="8"/>
      <c r="J3" s="268"/>
      <c r="K3" s="266"/>
      <c r="L3" s="266"/>
      <c r="M3" s="266"/>
      <c r="N3" s="266"/>
      <c r="O3" s="266"/>
      <c r="P3" s="266"/>
      <c r="Q3" s="266"/>
      <c r="R3" s="266"/>
    </row>
    <row r="4" spans="1:18" ht="22.5" customHeight="1">
      <c r="A4" s="3"/>
      <c r="B4" s="265"/>
      <c r="C4" s="8"/>
      <c r="D4" s="9"/>
      <c r="E4" s="8"/>
      <c r="F4" s="8"/>
      <c r="G4" s="8"/>
      <c r="H4" s="8"/>
      <c r="I4" s="8"/>
      <c r="J4" s="10"/>
      <c r="K4" s="3"/>
      <c r="L4" s="3"/>
      <c r="M4" s="3"/>
      <c r="N4" s="3"/>
      <c r="O4" s="3"/>
      <c r="P4" s="3"/>
      <c r="Q4" s="3"/>
      <c r="R4" s="3"/>
    </row>
    <row r="5" spans="1:18" ht="54" customHeight="1">
      <c r="A5" s="3"/>
      <c r="B5" s="265" t="s">
        <v>490</v>
      </c>
      <c r="C5" s="8"/>
      <c r="D5" s="8"/>
      <c r="E5" s="8"/>
      <c r="F5" s="8"/>
      <c r="G5" s="8"/>
      <c r="H5" s="8"/>
      <c r="I5" s="8"/>
      <c r="J5" s="10" t="s">
        <v>491</v>
      </c>
      <c r="K5" s="3"/>
      <c r="L5" s="3"/>
      <c r="M5" s="3"/>
      <c r="N5" s="3"/>
      <c r="O5" s="3"/>
      <c r="P5" s="3"/>
      <c r="Q5" s="3"/>
      <c r="R5" s="3"/>
    </row>
    <row r="6" spans="1:18" ht="30">
      <c r="A6" s="264"/>
      <c r="B6" s="265"/>
      <c r="C6" s="264"/>
      <c r="D6" s="269"/>
      <c r="E6" s="264"/>
      <c r="F6" s="264"/>
      <c r="G6" s="264"/>
      <c r="H6" s="264"/>
      <c r="I6" s="264"/>
      <c r="J6" s="3"/>
      <c r="K6" s="264"/>
      <c r="L6" s="264"/>
      <c r="M6" s="264"/>
      <c r="N6" s="264"/>
      <c r="O6" s="264"/>
      <c r="P6" s="264"/>
      <c r="Q6" s="264"/>
      <c r="R6" s="264"/>
    </row>
    <row r="7" spans="1:18" ht="30">
      <c r="A7" s="264"/>
      <c r="C7" s="264"/>
      <c r="D7" s="264"/>
      <c r="E7" s="264"/>
      <c r="F7" s="264"/>
      <c r="G7" s="264"/>
      <c r="H7" s="264"/>
      <c r="I7" s="264"/>
      <c r="J7" s="264"/>
      <c r="K7" s="264"/>
      <c r="L7" s="264"/>
      <c r="M7" s="264"/>
      <c r="N7" s="264"/>
      <c r="O7" s="264"/>
      <c r="P7" s="264"/>
      <c r="Q7" s="264"/>
      <c r="R7" s="264"/>
    </row>
    <row r="8" spans="1:18" ht="23">
      <c r="A8" s="266"/>
      <c r="B8" s="266"/>
      <c r="C8" s="266"/>
      <c r="E8" s="266"/>
      <c r="F8" s="266"/>
      <c r="G8" s="266"/>
      <c r="H8" s="266"/>
      <c r="I8" s="266"/>
      <c r="J8" s="266"/>
      <c r="K8" s="266"/>
      <c r="L8" s="266"/>
      <c r="M8" s="266"/>
      <c r="N8" s="266"/>
      <c r="O8" s="266"/>
      <c r="P8" s="266"/>
      <c r="Q8" s="266"/>
      <c r="R8" s="266"/>
    </row>
    <row r="9" spans="1:18" ht="13">
      <c r="A9" s="3"/>
      <c r="B9" s="10"/>
      <c r="C9" s="3"/>
      <c r="D9" s="3"/>
      <c r="E9" s="3"/>
      <c r="F9" s="3"/>
      <c r="G9" s="3"/>
      <c r="H9" s="3"/>
      <c r="I9" s="3"/>
      <c r="J9" s="3"/>
      <c r="K9" s="3"/>
      <c r="L9" s="3"/>
      <c r="M9" s="3"/>
      <c r="N9" s="3"/>
      <c r="O9" s="3"/>
      <c r="P9" s="3"/>
      <c r="Q9" s="3"/>
      <c r="R9" s="3"/>
    </row>
    <row r="10" spans="1:18" ht="13">
      <c r="A10" s="3"/>
      <c r="B10" s="207"/>
      <c r="C10" s="3"/>
      <c r="D10" s="3"/>
      <c r="E10" s="3"/>
      <c r="F10" s="3"/>
      <c r="G10" s="3"/>
      <c r="H10" s="3"/>
      <c r="I10" s="3"/>
      <c r="J10" s="3"/>
      <c r="K10" s="3"/>
      <c r="L10" s="3"/>
      <c r="M10" s="3"/>
      <c r="N10" s="3"/>
      <c r="O10" s="3"/>
      <c r="P10" s="3"/>
      <c r="Q10" s="3"/>
      <c r="R10" s="3"/>
    </row>
    <row r="11" spans="1:18" ht="13">
      <c r="A11" s="262" t="s">
        <v>492</v>
      </c>
      <c r="B11" s="263"/>
      <c r="C11" s="5"/>
      <c r="D11" s="5"/>
      <c r="E11" s="5"/>
      <c r="F11" s="5"/>
      <c r="G11" s="5"/>
      <c r="H11" s="5"/>
      <c r="I11" s="5"/>
      <c r="J11" s="5"/>
      <c r="K11" s="5"/>
      <c r="L11" s="5"/>
      <c r="M11" s="3"/>
      <c r="N11" s="3"/>
      <c r="O11" s="3"/>
      <c r="P11" s="3"/>
      <c r="Q11" s="3"/>
      <c r="R11" s="3"/>
    </row>
    <row r="12" spans="1:18" ht="10.5" customHeight="1">
      <c r="A12" s="3"/>
      <c r="B12" s="6"/>
      <c r="C12" s="1"/>
      <c r="D12" s="1"/>
      <c r="E12" s="1"/>
      <c r="F12" s="1"/>
      <c r="G12" s="1"/>
      <c r="H12" s="1"/>
      <c r="I12" s="1"/>
      <c r="J12" s="1"/>
      <c r="K12" s="1"/>
      <c r="L12" s="1"/>
      <c r="M12" s="3"/>
      <c r="N12" s="3"/>
      <c r="O12" s="3"/>
      <c r="P12" s="3"/>
      <c r="Q12" s="3"/>
      <c r="R12" s="3"/>
    </row>
    <row r="13" spans="1:18" ht="13">
      <c r="A13" s="3"/>
      <c r="B13" s="263" t="s">
        <v>493</v>
      </c>
      <c r="C13" s="262"/>
      <c r="D13" s="5"/>
      <c r="E13" s="5"/>
      <c r="F13" s="5"/>
      <c r="G13" s="5"/>
      <c r="H13" s="5"/>
      <c r="I13" s="5"/>
      <c r="J13" s="5"/>
      <c r="K13" s="5"/>
      <c r="L13" s="5"/>
      <c r="M13" s="3"/>
      <c r="N13" s="3"/>
      <c r="O13" s="3"/>
      <c r="P13" s="3"/>
      <c r="Q13" s="3"/>
      <c r="R13" s="3"/>
    </row>
    <row r="14" spans="1:18" ht="6" customHeight="1">
      <c r="A14" s="3"/>
      <c r="B14" s="207"/>
      <c r="C14" s="3"/>
      <c r="D14" s="3"/>
      <c r="E14" s="3"/>
      <c r="F14" s="3"/>
      <c r="G14" s="3"/>
      <c r="H14" s="3"/>
      <c r="I14" s="3"/>
      <c r="J14" s="3"/>
      <c r="K14" s="3"/>
      <c r="L14" s="3"/>
      <c r="M14" s="3"/>
      <c r="N14" s="3"/>
      <c r="O14" s="3"/>
      <c r="P14" s="3"/>
      <c r="Q14" s="3"/>
      <c r="R14" s="3"/>
    </row>
    <row r="15" spans="1:18" ht="13">
      <c r="A15" s="3"/>
      <c r="B15" s="207" t="s">
        <v>494</v>
      </c>
      <c r="C15" s="3"/>
      <c r="D15" s="3"/>
      <c r="E15" s="3"/>
      <c r="F15" s="3"/>
      <c r="G15" s="3"/>
      <c r="H15" s="3"/>
      <c r="I15" s="3"/>
      <c r="J15" s="3"/>
      <c r="K15" s="3"/>
      <c r="L15" s="3"/>
      <c r="M15" s="3"/>
      <c r="N15" s="3"/>
      <c r="O15" s="3"/>
      <c r="P15" s="3"/>
      <c r="Q15" s="3"/>
      <c r="R15" s="3"/>
    </row>
    <row r="16" spans="1:18" ht="13">
      <c r="A16" s="3"/>
      <c r="B16" s="10"/>
      <c r="C16" s="270" t="s">
        <v>495</v>
      </c>
      <c r="D16" s="3"/>
      <c r="E16" s="3"/>
      <c r="F16" s="3"/>
      <c r="G16" s="3"/>
      <c r="H16" s="3"/>
      <c r="I16" s="3"/>
      <c r="J16" s="3"/>
      <c r="K16" s="3"/>
      <c r="L16" s="3"/>
      <c r="M16" s="3"/>
      <c r="N16" s="3"/>
      <c r="O16" s="3"/>
      <c r="P16" s="3"/>
      <c r="Q16" s="3"/>
      <c r="R16" s="3"/>
    </row>
    <row r="17" spans="1:18" ht="13">
      <c r="A17" s="3"/>
      <c r="B17" s="10"/>
      <c r="C17" s="270" t="s">
        <v>496</v>
      </c>
      <c r="D17" s="3"/>
      <c r="E17" s="3"/>
      <c r="F17" s="3"/>
      <c r="G17" s="3"/>
      <c r="H17" s="3"/>
      <c r="I17" s="3"/>
      <c r="J17" s="3"/>
      <c r="K17" s="3"/>
      <c r="L17" s="3"/>
      <c r="M17" s="3"/>
      <c r="N17" s="3"/>
      <c r="O17" s="3"/>
      <c r="P17" s="3"/>
      <c r="Q17" s="3"/>
      <c r="R17" s="3"/>
    </row>
    <row r="18" spans="1:18" ht="13">
      <c r="A18" s="3"/>
      <c r="B18" s="10"/>
      <c r="C18" s="270" t="s">
        <v>497</v>
      </c>
      <c r="D18" s="3"/>
      <c r="E18" s="3"/>
      <c r="F18" s="3"/>
      <c r="G18" s="3"/>
      <c r="H18" s="3"/>
      <c r="I18" s="3"/>
      <c r="J18" s="3"/>
      <c r="K18" s="3"/>
      <c r="L18" s="3"/>
      <c r="M18" s="3"/>
      <c r="N18" s="3"/>
      <c r="O18" s="3"/>
      <c r="P18" s="3"/>
      <c r="Q18" s="3"/>
      <c r="R18" s="3"/>
    </row>
    <row r="19" spans="1:18" ht="13">
      <c r="A19" s="3"/>
      <c r="B19" s="10"/>
      <c r="C19" s="271"/>
      <c r="D19" s="3"/>
      <c r="E19" s="3"/>
      <c r="F19" s="3"/>
      <c r="G19" s="3"/>
      <c r="H19" s="3"/>
      <c r="I19" s="3"/>
      <c r="J19" s="3"/>
      <c r="K19" s="3"/>
      <c r="L19" s="3"/>
      <c r="M19" s="3"/>
      <c r="N19" s="3"/>
      <c r="O19" s="3"/>
      <c r="P19" s="3"/>
      <c r="Q19" s="3"/>
      <c r="R19" s="3"/>
    </row>
    <row r="20" spans="1:18" ht="13">
      <c r="A20" s="3"/>
      <c r="B20" s="207" t="s">
        <v>498</v>
      </c>
      <c r="C20" s="3"/>
      <c r="D20" s="3"/>
      <c r="E20" s="3"/>
      <c r="F20" s="3"/>
      <c r="G20" s="3"/>
      <c r="H20" s="3"/>
      <c r="I20" s="3"/>
      <c r="J20" s="3"/>
      <c r="K20" s="3"/>
      <c r="L20" s="3"/>
      <c r="M20" s="3"/>
      <c r="N20" s="3"/>
      <c r="O20" s="3"/>
      <c r="P20" s="3"/>
      <c r="Q20" s="3"/>
      <c r="R20" s="3"/>
    </row>
    <row r="21" spans="1:18" ht="13">
      <c r="A21" s="3"/>
      <c r="B21" s="207"/>
      <c r="C21" s="272" t="s">
        <v>499</v>
      </c>
      <c r="D21" s="273"/>
      <c r="E21" s="274"/>
      <c r="F21" s="275" t="s">
        <v>500</v>
      </c>
      <c r="G21" s="276"/>
      <c r="H21" s="277"/>
      <c r="I21" s="275" t="s">
        <v>501</v>
      </c>
      <c r="J21" s="276"/>
      <c r="K21" s="276"/>
      <c r="L21" s="200"/>
      <c r="M21" s="3"/>
      <c r="N21" s="3"/>
      <c r="O21" s="3"/>
      <c r="P21" s="3"/>
      <c r="Q21" s="3"/>
      <c r="R21" s="3"/>
    </row>
    <row r="22" spans="1:18" ht="25.5" customHeight="1">
      <c r="A22" s="3"/>
      <c r="B22" s="207"/>
      <c r="C22" s="980"/>
      <c r="D22" s="964"/>
      <c r="E22" s="969"/>
      <c r="F22" s="991"/>
      <c r="G22" s="967"/>
      <c r="H22" s="968"/>
      <c r="I22" s="966"/>
      <c r="J22" s="967"/>
      <c r="K22" s="968"/>
      <c r="L22" s="200"/>
      <c r="M22" s="3"/>
      <c r="N22" s="3"/>
      <c r="O22" s="3"/>
      <c r="P22" s="3"/>
      <c r="Q22" s="3"/>
      <c r="R22" s="3"/>
    </row>
    <row r="23" spans="1:18" ht="25.5" customHeight="1">
      <c r="A23" s="3"/>
      <c r="B23" s="207"/>
      <c r="C23" s="981"/>
      <c r="D23" s="964"/>
      <c r="E23" s="969"/>
      <c r="F23" s="981"/>
      <c r="G23" s="964"/>
      <c r="H23" s="969"/>
      <c r="I23" s="964"/>
      <c r="J23" s="964"/>
      <c r="K23" s="969"/>
      <c r="L23" s="200"/>
      <c r="M23" s="3"/>
      <c r="N23" s="3"/>
      <c r="O23" s="3"/>
      <c r="P23" s="3"/>
      <c r="Q23" s="3"/>
      <c r="R23" s="3"/>
    </row>
    <row r="24" spans="1:18" ht="25.5" customHeight="1">
      <c r="A24" s="3"/>
      <c r="B24" s="207"/>
      <c r="C24" s="982"/>
      <c r="D24" s="960"/>
      <c r="E24" s="970"/>
      <c r="F24" s="982"/>
      <c r="G24" s="960"/>
      <c r="H24" s="970"/>
      <c r="I24" s="960"/>
      <c r="J24" s="960"/>
      <c r="K24" s="970"/>
      <c r="L24" s="200"/>
      <c r="M24" s="3"/>
      <c r="N24" s="3"/>
      <c r="O24" s="3"/>
      <c r="P24" s="3"/>
      <c r="Q24" s="3"/>
      <c r="R24" s="3"/>
    </row>
    <row r="25" spans="1:18" ht="13">
      <c r="A25" s="3"/>
      <c r="B25" s="207"/>
      <c r="C25" s="3"/>
      <c r="D25" s="3"/>
      <c r="E25" s="3"/>
      <c r="F25" s="3"/>
      <c r="G25" s="3"/>
      <c r="H25" s="3"/>
      <c r="I25" s="3"/>
      <c r="J25" s="3"/>
      <c r="K25" s="3"/>
      <c r="L25" s="3"/>
      <c r="M25" s="3"/>
      <c r="N25" s="3"/>
      <c r="O25" s="3"/>
      <c r="P25" s="3"/>
      <c r="Q25" s="3"/>
      <c r="R25" s="3"/>
    </row>
    <row r="26" spans="1:18" ht="13">
      <c r="A26" s="3"/>
      <c r="B26" s="207"/>
      <c r="C26" s="3"/>
      <c r="D26" s="3"/>
      <c r="E26" s="3"/>
      <c r="F26" s="3"/>
      <c r="G26" s="3"/>
      <c r="H26" s="3"/>
      <c r="I26" s="3"/>
      <c r="J26" s="3"/>
      <c r="K26" s="3"/>
      <c r="L26" s="3"/>
      <c r="M26" s="3"/>
      <c r="N26" s="3"/>
      <c r="O26" s="3"/>
      <c r="P26" s="3"/>
      <c r="Q26" s="3"/>
      <c r="R26" s="3"/>
    </row>
    <row r="27" spans="1:18" ht="13">
      <c r="A27" s="3"/>
      <c r="B27" s="207" t="s">
        <v>502</v>
      </c>
      <c r="C27" s="3"/>
      <c r="D27" s="3"/>
      <c r="E27" s="3"/>
      <c r="F27" s="3"/>
      <c r="G27" s="3"/>
      <c r="H27" s="3"/>
      <c r="I27" s="3"/>
      <c r="J27" s="3"/>
      <c r="K27" s="3"/>
      <c r="L27" s="3"/>
      <c r="M27" s="3"/>
      <c r="N27" s="3"/>
      <c r="O27" s="3"/>
      <c r="P27" s="3"/>
      <c r="Q27" s="3"/>
      <c r="R27" s="3"/>
    </row>
    <row r="28" spans="1:18" ht="13">
      <c r="A28" s="3"/>
      <c r="B28" s="10"/>
      <c r="C28" s="278"/>
      <c r="D28" s="3"/>
      <c r="E28" s="3"/>
      <c r="F28" s="3"/>
      <c r="G28" s="3"/>
      <c r="H28" s="3"/>
      <c r="I28" s="3"/>
      <c r="J28" s="3"/>
      <c r="K28" s="3"/>
      <c r="L28" s="3"/>
      <c r="M28" s="3"/>
      <c r="N28" s="3"/>
      <c r="O28" s="3"/>
      <c r="P28" s="3"/>
      <c r="Q28" s="3"/>
      <c r="R28" s="3"/>
    </row>
    <row r="29" spans="1:18" ht="30">
      <c r="A29" s="279"/>
      <c r="B29" s="280"/>
      <c r="C29" s="281" t="s">
        <v>503</v>
      </c>
      <c r="D29" s="282"/>
      <c r="F29" s="283"/>
      <c r="G29" s="264"/>
      <c r="H29" s="3"/>
      <c r="I29" s="3"/>
      <c r="J29" s="3"/>
      <c r="K29" s="3"/>
      <c r="L29" s="3"/>
      <c r="M29" s="3"/>
      <c r="N29" s="3"/>
      <c r="O29" s="3"/>
      <c r="P29" s="3"/>
      <c r="Q29" s="3"/>
      <c r="R29" s="3"/>
    </row>
    <row r="30" spans="1:18" ht="13">
      <c r="A30" s="279"/>
      <c r="B30" s="280"/>
      <c r="D30" s="282"/>
      <c r="F30" s="182"/>
      <c r="G30" s="3"/>
      <c r="H30" s="3"/>
      <c r="I30" s="3"/>
      <c r="J30" s="3"/>
      <c r="K30" s="3"/>
      <c r="L30" s="3"/>
      <c r="M30" s="3"/>
      <c r="N30" s="3"/>
      <c r="O30" s="3"/>
      <c r="P30" s="3"/>
      <c r="Q30" s="3"/>
      <c r="R30" s="3"/>
    </row>
    <row r="31" spans="1:18" ht="16">
      <c r="A31" s="279"/>
      <c r="B31" s="280"/>
      <c r="D31" s="284" t="s">
        <v>504</v>
      </c>
      <c r="E31" s="284"/>
      <c r="F31" s="284"/>
      <c r="G31" s="285"/>
      <c r="H31" s="1"/>
      <c r="I31" s="1"/>
      <c r="J31" s="1"/>
      <c r="K31" s="1"/>
      <c r="L31" s="3"/>
      <c r="M31" s="3"/>
      <c r="N31" s="3"/>
      <c r="O31" s="3"/>
      <c r="P31" s="3"/>
      <c r="Q31" s="3"/>
      <c r="R31" s="3"/>
    </row>
    <row r="32" spans="1:18" ht="16">
      <c r="A32" s="279"/>
      <c r="B32" s="280"/>
      <c r="D32" s="286" t="s">
        <v>505</v>
      </c>
      <c r="E32" s="287"/>
      <c r="F32" s="287"/>
      <c r="G32" s="288"/>
      <c r="H32" s="1"/>
      <c r="I32" s="1"/>
      <c r="J32" s="1"/>
      <c r="K32" s="3"/>
      <c r="L32" s="3"/>
      <c r="M32" s="3"/>
      <c r="N32" s="3"/>
      <c r="O32" s="3"/>
      <c r="P32" s="3"/>
      <c r="Q32" s="3"/>
      <c r="R32" s="3"/>
    </row>
    <row r="33" spans="1:18" ht="16">
      <c r="A33" s="279"/>
      <c r="B33" s="280"/>
      <c r="D33" s="287"/>
      <c r="E33" s="287"/>
      <c r="F33" s="287"/>
      <c r="G33" s="288"/>
      <c r="H33" s="1"/>
      <c r="I33" s="1"/>
      <c r="J33" s="1"/>
      <c r="K33" s="3"/>
      <c r="L33" s="3"/>
      <c r="M33" s="3"/>
      <c r="N33" s="3"/>
      <c r="O33" s="3"/>
      <c r="P33" s="3"/>
      <c r="Q33" s="3"/>
      <c r="R33" s="3"/>
    </row>
    <row r="34" spans="1:18" ht="16">
      <c r="A34" s="279"/>
      <c r="B34" s="280"/>
      <c r="D34" s="284" t="s">
        <v>506</v>
      </c>
      <c r="E34" s="284"/>
      <c r="F34" s="284"/>
      <c r="G34" s="1"/>
      <c r="H34" s="1"/>
      <c r="I34" s="1"/>
      <c r="J34" s="1"/>
      <c r="K34" s="1"/>
      <c r="L34" s="3"/>
      <c r="M34" s="3"/>
      <c r="N34" s="3"/>
      <c r="O34" s="3"/>
      <c r="P34" s="3"/>
      <c r="Q34" s="3"/>
      <c r="R34" s="3"/>
    </row>
    <row r="35" spans="1:18" ht="22.5" customHeight="1">
      <c r="A35" s="279"/>
      <c r="B35" s="280"/>
      <c r="D35" s="286" t="s">
        <v>505</v>
      </c>
      <c r="E35" s="287"/>
      <c r="F35" s="287"/>
      <c r="G35" s="288"/>
      <c r="H35" s="288"/>
      <c r="I35" s="1"/>
      <c r="J35" s="1"/>
      <c r="K35" s="289"/>
      <c r="L35" s="289"/>
      <c r="M35" s="3"/>
      <c r="N35" s="3"/>
      <c r="O35" s="3"/>
      <c r="P35" s="3"/>
      <c r="Q35" s="3"/>
      <c r="R35" s="3"/>
    </row>
    <row r="36" spans="1:18" ht="16">
      <c r="A36" s="279"/>
      <c r="B36" s="280"/>
      <c r="D36" s="286"/>
      <c r="E36" s="287"/>
      <c r="F36" s="287"/>
      <c r="G36" s="288"/>
      <c r="H36" s="288"/>
      <c r="I36" s="288"/>
      <c r="J36" s="1"/>
      <c r="K36" s="289"/>
      <c r="L36" s="289"/>
      <c r="M36" s="3"/>
      <c r="N36" s="3"/>
      <c r="O36" s="3"/>
      <c r="P36" s="3"/>
      <c r="Q36" s="3"/>
      <c r="R36" s="3"/>
    </row>
    <row r="37" spans="1:18" ht="16">
      <c r="A37" s="279"/>
      <c r="B37" s="280"/>
      <c r="D37" s="284" t="s">
        <v>507</v>
      </c>
      <c r="E37" s="290"/>
      <c r="F37" s="284"/>
      <c r="G37" s="285"/>
      <c r="H37" s="1"/>
      <c r="I37" s="1"/>
      <c r="J37" s="1"/>
      <c r="K37" s="1"/>
      <c r="L37" s="289"/>
      <c r="M37" s="289"/>
      <c r="N37" s="3"/>
      <c r="O37" s="3"/>
      <c r="P37" s="3"/>
      <c r="Q37" s="3"/>
      <c r="R37" s="3"/>
    </row>
    <row r="38" spans="1:18" ht="16">
      <c r="A38" s="279"/>
      <c r="B38" s="280"/>
      <c r="D38" s="286" t="s">
        <v>505</v>
      </c>
      <c r="E38" s="287"/>
      <c r="F38" s="287"/>
      <c r="G38" s="288"/>
      <c r="H38" s="1"/>
      <c r="I38" s="1"/>
      <c r="J38" s="1"/>
      <c r="K38" s="289"/>
      <c r="L38" s="289"/>
      <c r="M38" s="3"/>
      <c r="N38" s="3"/>
      <c r="O38" s="3"/>
      <c r="P38" s="3"/>
      <c r="Q38" s="3"/>
      <c r="R38" s="3"/>
    </row>
    <row r="39" spans="1:18" ht="13">
      <c r="A39" s="279"/>
      <c r="B39" s="280"/>
      <c r="D39" s="291"/>
      <c r="E39" s="1"/>
      <c r="F39" s="1"/>
      <c r="G39" s="1"/>
      <c r="H39" s="1"/>
      <c r="I39" s="1"/>
      <c r="J39" s="1"/>
      <c r="K39" s="289"/>
      <c r="L39" s="289"/>
      <c r="M39" s="3"/>
      <c r="N39" s="3"/>
      <c r="O39" s="3"/>
      <c r="P39" s="3"/>
      <c r="Q39" s="3"/>
      <c r="R39" s="3"/>
    </row>
    <row r="40" spans="1:18" ht="13">
      <c r="A40" s="279"/>
      <c r="B40" s="280"/>
      <c r="D40" s="270"/>
      <c r="E40" s="288"/>
      <c r="F40" s="1"/>
      <c r="G40" s="1"/>
      <c r="H40" s="1"/>
      <c r="I40" s="1"/>
      <c r="J40" s="1"/>
      <c r="K40" s="1"/>
      <c r="L40" s="289"/>
      <c r="M40" s="289"/>
      <c r="N40" s="3"/>
      <c r="O40" s="3"/>
      <c r="P40" s="3"/>
      <c r="Q40" s="3"/>
      <c r="R40" s="3"/>
    </row>
    <row r="41" spans="1:18" ht="13">
      <c r="A41" s="279"/>
      <c r="B41" s="280"/>
      <c r="D41" s="292"/>
      <c r="E41" s="288"/>
      <c r="F41" s="288"/>
      <c r="G41" s="288"/>
      <c r="H41" s="288"/>
      <c r="I41" s="1"/>
      <c r="J41" s="1"/>
      <c r="K41" s="1"/>
      <c r="L41" s="289"/>
      <c r="M41" s="289"/>
      <c r="N41" s="3"/>
      <c r="O41" s="3"/>
      <c r="P41" s="3"/>
      <c r="Q41" s="3"/>
      <c r="R41" s="3"/>
    </row>
    <row r="42" spans="1:18" ht="6" customHeight="1">
      <c r="A42" s="279"/>
      <c r="B42" s="280"/>
      <c r="C42" s="271"/>
      <c r="D42" s="3"/>
      <c r="E42" s="182"/>
      <c r="F42" s="3"/>
      <c r="G42" s="3"/>
      <c r="H42" s="3"/>
      <c r="I42" s="3"/>
      <c r="J42" s="3"/>
      <c r="K42" s="3"/>
      <c r="L42" s="3"/>
      <c r="M42" s="3"/>
      <c r="N42" s="3"/>
      <c r="O42" s="3"/>
      <c r="P42" s="3"/>
      <c r="Q42" s="3"/>
      <c r="R42" s="3"/>
    </row>
    <row r="43" spans="1:18" ht="13">
      <c r="A43" s="3"/>
      <c r="B43" s="10"/>
      <c r="C43" s="271"/>
      <c r="D43" s="3"/>
      <c r="E43" s="3"/>
      <c r="F43" s="3"/>
      <c r="G43" s="3"/>
      <c r="H43" s="3"/>
      <c r="I43" s="3"/>
      <c r="J43" s="3"/>
      <c r="K43" s="3"/>
      <c r="L43" s="3"/>
      <c r="M43" s="3"/>
      <c r="N43" s="3"/>
      <c r="O43" s="3"/>
      <c r="P43" s="3"/>
      <c r="Q43" s="3"/>
      <c r="R43" s="3"/>
    </row>
    <row r="44" spans="1:18" ht="13">
      <c r="A44" s="3"/>
      <c r="B44" s="263" t="s">
        <v>508</v>
      </c>
      <c r="C44" s="262"/>
      <c r="D44" s="5"/>
      <c r="E44" s="5"/>
      <c r="F44" s="5"/>
      <c r="G44" s="5"/>
      <c r="H44" s="5"/>
      <c r="I44" s="5"/>
      <c r="J44" s="5"/>
      <c r="K44" s="5"/>
      <c r="L44" s="5"/>
      <c r="M44" s="3"/>
      <c r="N44" s="3"/>
      <c r="O44" s="3"/>
      <c r="P44" s="3"/>
      <c r="Q44" s="3"/>
      <c r="R44" s="3"/>
    </row>
    <row r="45" spans="1:18" ht="13">
      <c r="A45" s="3"/>
      <c r="B45" s="207" t="s">
        <v>509</v>
      </c>
      <c r="C45" s="3"/>
      <c r="D45" s="3"/>
      <c r="E45" s="293"/>
      <c r="F45" s="3" t="s">
        <v>510</v>
      </c>
      <c r="G45" s="293"/>
      <c r="H45" s="293"/>
      <c r="I45" s="293"/>
      <c r="J45" s="293"/>
      <c r="K45" s="293"/>
      <c r="L45" s="293"/>
      <c r="M45" s="293"/>
      <c r="N45" s="293"/>
      <c r="O45" s="3"/>
      <c r="P45" s="3"/>
      <c r="Q45" s="3"/>
      <c r="R45" s="3"/>
    </row>
    <row r="46" spans="1:18" ht="13">
      <c r="A46" s="3"/>
      <c r="B46" s="10"/>
      <c r="C46" s="3"/>
      <c r="D46" s="3"/>
      <c r="E46" s="294" t="s">
        <v>511</v>
      </c>
      <c r="F46" s="295" t="s">
        <v>9</v>
      </c>
      <c r="G46" s="295" t="s">
        <v>512</v>
      </c>
      <c r="H46" s="295" t="s">
        <v>10</v>
      </c>
      <c r="I46" s="295" t="s">
        <v>512</v>
      </c>
      <c r="J46" s="295" t="s">
        <v>513</v>
      </c>
      <c r="K46" s="965" t="s">
        <v>1</v>
      </c>
      <c r="L46" s="932"/>
      <c r="M46" s="933"/>
      <c r="N46" s="296"/>
      <c r="O46" s="3"/>
      <c r="P46" s="3"/>
      <c r="Q46" s="3"/>
      <c r="R46" s="3"/>
    </row>
    <row r="47" spans="1:18" ht="13">
      <c r="A47" s="3"/>
      <c r="B47" s="10"/>
      <c r="C47" s="3"/>
      <c r="D47" s="3"/>
      <c r="E47" s="297" t="s">
        <v>514</v>
      </c>
      <c r="F47" s="298"/>
      <c r="G47" s="299"/>
      <c r="H47" s="300"/>
      <c r="I47" s="301"/>
      <c r="J47" s="302"/>
      <c r="K47" s="303"/>
      <c r="L47" s="303"/>
      <c r="M47" s="302"/>
      <c r="N47" s="302"/>
      <c r="O47" s="3"/>
      <c r="P47" s="3"/>
      <c r="Q47" s="3"/>
      <c r="R47" s="3"/>
    </row>
    <row r="48" spans="1:18" ht="13">
      <c r="A48" s="3"/>
      <c r="B48" s="10"/>
      <c r="C48" s="3"/>
      <c r="D48" s="3"/>
      <c r="E48" s="297" t="s">
        <v>515</v>
      </c>
      <c r="F48" s="298"/>
      <c r="G48" s="304"/>
      <c r="H48" s="305"/>
      <c r="I48" s="306"/>
      <c r="J48" s="302"/>
      <c r="K48" s="303"/>
      <c r="L48" s="303"/>
      <c r="M48" s="302"/>
      <c r="N48" s="302"/>
      <c r="O48" s="3"/>
      <c r="P48" s="3"/>
      <c r="Q48" s="3"/>
      <c r="R48" s="3"/>
    </row>
    <row r="49" spans="1:18" ht="13">
      <c r="A49" s="3"/>
      <c r="B49" s="10"/>
      <c r="C49" s="3"/>
      <c r="D49" s="3"/>
      <c r="E49" s="297" t="s">
        <v>516</v>
      </c>
      <c r="F49" s="298"/>
      <c r="G49" s="304"/>
      <c r="H49" s="300"/>
      <c r="I49" s="306"/>
      <c r="J49" s="302"/>
      <c r="K49" s="303"/>
      <c r="L49" s="303"/>
      <c r="M49" s="302"/>
      <c r="N49" s="302"/>
      <c r="O49" s="3"/>
      <c r="P49" s="3"/>
      <c r="Q49" s="3"/>
      <c r="R49" s="3"/>
    </row>
    <row r="50" spans="1:18" ht="13">
      <c r="A50" s="3"/>
      <c r="B50" s="10"/>
      <c r="C50" s="3"/>
      <c r="D50" s="3"/>
      <c r="E50" s="297" t="s">
        <v>517</v>
      </c>
      <c r="F50" s="300"/>
      <c r="G50" s="307"/>
      <c r="H50" s="298"/>
      <c r="I50" s="304"/>
      <c r="J50" s="302"/>
      <c r="K50" s="303"/>
      <c r="L50" s="308"/>
      <c r="M50" s="302"/>
      <c r="N50" s="302"/>
      <c r="O50" s="3"/>
      <c r="P50" s="3"/>
      <c r="Q50" s="3"/>
      <c r="R50" s="3"/>
    </row>
    <row r="51" spans="1:18" ht="13">
      <c r="A51" s="3"/>
      <c r="B51" s="10"/>
      <c r="C51" s="3"/>
      <c r="D51" s="3"/>
      <c r="E51" s="297" t="s">
        <v>518</v>
      </c>
      <c r="F51" s="300"/>
      <c r="G51" s="307"/>
      <c r="H51" s="298"/>
      <c r="I51" s="304"/>
      <c r="J51" s="302"/>
      <c r="K51" s="303"/>
      <c r="L51" s="308"/>
      <c r="M51" s="302"/>
      <c r="N51" s="302"/>
      <c r="O51" s="3"/>
      <c r="P51" s="3"/>
      <c r="Q51" s="3"/>
      <c r="R51" s="3"/>
    </row>
    <row r="52" spans="1:18" ht="13">
      <c r="A52" s="3"/>
      <c r="B52" s="10"/>
      <c r="C52" s="3"/>
      <c r="D52" s="3"/>
      <c r="E52" s="297" t="s">
        <v>519</v>
      </c>
      <c r="F52" s="300"/>
      <c r="G52" s="299">
        <v>0.41666666666666669</v>
      </c>
      <c r="H52" s="304"/>
      <c r="I52" s="304"/>
      <c r="J52" s="302"/>
      <c r="K52" s="303"/>
      <c r="L52" s="308"/>
      <c r="M52" s="302"/>
      <c r="N52" s="302"/>
      <c r="O52" s="3"/>
      <c r="P52" s="3"/>
      <c r="Q52" s="3"/>
      <c r="R52" s="3"/>
    </row>
    <row r="53" spans="1:18" ht="13">
      <c r="A53" s="3"/>
      <c r="B53" s="10"/>
      <c r="C53" s="3"/>
      <c r="D53" s="3"/>
      <c r="E53" s="309" t="s">
        <v>104</v>
      </c>
      <c r="F53" s="305"/>
      <c r="G53" s="306"/>
      <c r="H53" s="305"/>
      <c r="I53" s="306"/>
      <c r="J53" s="302" t="s">
        <v>520</v>
      </c>
      <c r="K53" s="308"/>
      <c r="L53" s="308"/>
      <c r="M53" s="302"/>
      <c r="N53" s="302"/>
      <c r="O53" s="3"/>
      <c r="P53" s="3"/>
      <c r="Q53" s="3"/>
      <c r="R53" s="3"/>
    </row>
    <row r="54" spans="1:18" ht="13">
      <c r="A54" s="3"/>
      <c r="B54" s="10"/>
      <c r="C54" s="3"/>
      <c r="D54" s="3"/>
      <c r="E54" s="309" t="s">
        <v>521</v>
      </c>
      <c r="F54" s="300"/>
      <c r="G54" s="301"/>
      <c r="H54" s="300"/>
      <c r="I54" s="301"/>
      <c r="J54" s="310"/>
      <c r="K54" s="308"/>
      <c r="L54" s="308"/>
      <c r="M54" s="302"/>
      <c r="N54" s="302"/>
      <c r="O54" s="3"/>
      <c r="P54" s="3"/>
      <c r="Q54" s="3"/>
      <c r="R54" s="3"/>
    </row>
    <row r="55" spans="1:18" ht="13">
      <c r="A55" s="3"/>
      <c r="B55" s="10"/>
      <c r="C55" s="3"/>
      <c r="D55" s="3"/>
      <c r="E55" s="3"/>
      <c r="F55" s="3"/>
      <c r="G55" s="3"/>
      <c r="H55" s="3"/>
      <c r="I55" s="3"/>
      <c r="J55" s="3"/>
      <c r="K55" s="3"/>
      <c r="L55" s="3"/>
      <c r="M55" s="3"/>
      <c r="N55" s="3"/>
      <c r="O55" s="3"/>
      <c r="P55" s="3"/>
      <c r="Q55" s="3"/>
      <c r="R55" s="3"/>
    </row>
    <row r="56" spans="1:18" ht="13">
      <c r="A56" s="3"/>
      <c r="B56" s="10"/>
      <c r="C56" s="3"/>
      <c r="D56" s="3"/>
      <c r="E56" s="3"/>
      <c r="F56" s="3"/>
      <c r="G56" s="3"/>
      <c r="H56" s="3"/>
      <c r="I56" s="3"/>
      <c r="J56" s="3"/>
      <c r="K56" s="3"/>
      <c r="L56" s="3"/>
      <c r="M56" s="3"/>
      <c r="N56" s="3"/>
      <c r="O56" s="3"/>
      <c r="P56" s="3"/>
      <c r="Q56" s="3"/>
      <c r="R56" s="3"/>
    </row>
    <row r="57" spans="1:18" ht="13">
      <c r="A57" s="3"/>
      <c r="B57" s="207" t="s">
        <v>522</v>
      </c>
      <c r="C57" s="3"/>
      <c r="D57" s="3"/>
      <c r="E57" s="3"/>
      <c r="F57" s="3"/>
      <c r="G57" s="3"/>
      <c r="H57" s="3"/>
      <c r="I57" s="3"/>
      <c r="J57" s="3"/>
      <c r="K57" s="3"/>
      <c r="L57" s="3"/>
      <c r="M57" s="3"/>
      <c r="N57" s="3"/>
      <c r="O57" s="3"/>
      <c r="P57" s="3"/>
      <c r="Q57" s="3"/>
      <c r="R57" s="3"/>
    </row>
    <row r="58" spans="1:18" ht="13">
      <c r="A58" s="3"/>
      <c r="B58" s="207"/>
      <c r="C58" s="3"/>
      <c r="D58" s="3"/>
      <c r="E58" s="311" t="s">
        <v>523</v>
      </c>
      <c r="F58" s="311" t="s">
        <v>524</v>
      </c>
      <c r="G58" s="973" t="s">
        <v>525</v>
      </c>
      <c r="H58" s="968"/>
      <c r="I58" s="976" t="s">
        <v>526</v>
      </c>
      <c r="J58" s="932"/>
      <c r="K58" s="932"/>
      <c r="L58" s="933"/>
      <c r="M58" s="3"/>
      <c r="N58" s="3"/>
      <c r="O58" s="3"/>
      <c r="P58" s="3"/>
      <c r="Q58" s="3"/>
      <c r="R58" s="3"/>
    </row>
    <row r="59" spans="1:18" ht="13">
      <c r="A59" s="3"/>
      <c r="B59" s="207"/>
      <c r="C59" s="3"/>
      <c r="D59" s="3"/>
      <c r="E59" s="313" t="s">
        <v>527</v>
      </c>
      <c r="F59" s="314"/>
      <c r="G59" s="961" t="e">
        <f>VLOOKUP(F59,[1]触らない!$C$3:$D$50,2,FALSE)</f>
        <v>#N/A</v>
      </c>
      <c r="H59" s="933"/>
      <c r="I59" s="193"/>
      <c r="J59" s="193"/>
      <c r="K59" s="194"/>
      <c r="L59" s="194"/>
      <c r="M59" s="3"/>
      <c r="N59" s="3"/>
      <c r="O59" s="3"/>
      <c r="P59" s="3"/>
      <c r="Q59" s="3"/>
      <c r="R59" s="3"/>
    </row>
    <row r="60" spans="1:18" ht="13">
      <c r="A60" s="3"/>
      <c r="B60" s="207"/>
      <c r="C60" s="3"/>
      <c r="D60" s="3"/>
      <c r="E60" s="974" t="s">
        <v>528</v>
      </c>
      <c r="F60" s="314" t="s">
        <v>529</v>
      </c>
      <c r="G60" s="961" t="e">
        <f>VLOOKUP(F60,[1]触らない!$C$3:$D$50,2,FALSE)</f>
        <v>#N/A</v>
      </c>
      <c r="H60" s="933"/>
      <c r="I60" s="972" t="s">
        <v>530</v>
      </c>
      <c r="J60" s="967"/>
      <c r="K60" s="968"/>
      <c r="L60" s="194"/>
      <c r="M60" s="3"/>
      <c r="N60" s="3"/>
      <c r="O60" s="3"/>
      <c r="P60" s="3"/>
      <c r="Q60" s="3"/>
      <c r="R60" s="3"/>
    </row>
    <row r="61" spans="1:18" ht="13">
      <c r="A61" s="3"/>
      <c r="B61" s="207"/>
      <c r="C61" s="3"/>
      <c r="D61" s="3"/>
      <c r="E61" s="942"/>
      <c r="F61" s="314" t="s">
        <v>531</v>
      </c>
      <c r="G61" s="961" t="e">
        <f>VLOOKUP(F61,[1]触らない!$C$3:$D$50,2,FALSE)</f>
        <v>#N/A</v>
      </c>
      <c r="H61" s="933"/>
      <c r="I61" s="964"/>
      <c r="J61" s="964"/>
      <c r="K61" s="969"/>
      <c r="L61" s="194"/>
      <c r="M61" s="3"/>
      <c r="N61" s="3"/>
      <c r="O61" s="3"/>
      <c r="P61" s="3"/>
      <c r="Q61" s="3"/>
      <c r="R61" s="3"/>
    </row>
    <row r="62" spans="1:18" ht="13">
      <c r="A62" s="3"/>
      <c r="B62" s="207"/>
      <c r="C62" s="3"/>
      <c r="D62" s="3"/>
      <c r="E62" s="943"/>
      <c r="F62" s="314" t="s">
        <v>532</v>
      </c>
      <c r="G62" s="961" t="e">
        <f>VLOOKUP(F62,[1]触らない!$C$3:$D$50,2,FALSE)</f>
        <v>#N/A</v>
      </c>
      <c r="H62" s="933"/>
      <c r="I62" s="960"/>
      <c r="J62" s="960"/>
      <c r="K62" s="970"/>
      <c r="L62" s="194"/>
      <c r="M62" s="3"/>
      <c r="N62" s="3"/>
      <c r="O62" s="3"/>
      <c r="P62" s="3"/>
      <c r="Q62" s="3"/>
      <c r="R62" s="3"/>
    </row>
    <row r="63" spans="1:18" ht="13">
      <c r="A63" s="3"/>
      <c r="B63" s="207"/>
      <c r="C63" s="3"/>
      <c r="D63" s="3"/>
      <c r="E63" s="974" t="s">
        <v>533</v>
      </c>
      <c r="F63" s="314" t="s">
        <v>534</v>
      </c>
      <c r="G63" s="961" t="e">
        <f>VLOOKUP(F63,[1]触らない!$C$3:$D$50,2,FALSE)</f>
        <v>#N/A</v>
      </c>
      <c r="H63" s="933"/>
      <c r="I63" s="972" t="str">
        <f>HYPERLINK("https://docs.google.com/spreadsheets/d/1f45D-eYUxwJb_Qbti6LUcYIBmryrOJScfVyW96Uhw50/edit#gid=913093388","背景一覧")</f>
        <v>背景一覧</v>
      </c>
      <c r="J63" s="967"/>
      <c r="K63" s="968"/>
      <c r="L63" s="966" t="s">
        <v>535</v>
      </c>
      <c r="M63" s="3"/>
      <c r="N63" s="3"/>
      <c r="O63" s="3"/>
      <c r="P63" s="3"/>
      <c r="Q63" s="3"/>
      <c r="R63" s="3"/>
    </row>
    <row r="64" spans="1:18" ht="13">
      <c r="A64" s="3"/>
      <c r="B64" s="207"/>
      <c r="C64" s="3"/>
      <c r="D64" s="3"/>
      <c r="E64" s="942"/>
      <c r="F64" s="314" t="s">
        <v>536</v>
      </c>
      <c r="G64" s="961" t="e">
        <f>VLOOKUP(F64,[1]触らない!$C$3:$D$50,2,FALSE)</f>
        <v>#N/A</v>
      </c>
      <c r="H64" s="933"/>
      <c r="I64" s="964"/>
      <c r="J64" s="964"/>
      <c r="K64" s="969"/>
      <c r="L64" s="969"/>
      <c r="M64" s="3"/>
      <c r="N64" s="3"/>
      <c r="O64" s="3"/>
      <c r="P64" s="3"/>
      <c r="Q64" s="3"/>
      <c r="R64" s="3"/>
    </row>
    <row r="65" spans="1:18" ht="13">
      <c r="A65" s="3"/>
      <c r="B65" s="207"/>
      <c r="C65" s="3"/>
      <c r="D65" s="3"/>
      <c r="E65" s="943"/>
      <c r="F65" s="314" t="s">
        <v>537</v>
      </c>
      <c r="G65" s="961" t="e">
        <f>VLOOKUP(F65,[1]触らない!$C$3:$D$50,2,FALSE)</f>
        <v>#N/A</v>
      </c>
      <c r="H65" s="933"/>
      <c r="I65" s="960"/>
      <c r="J65" s="960"/>
      <c r="K65" s="970"/>
      <c r="L65" s="970"/>
      <c r="M65" s="3"/>
      <c r="N65" s="3"/>
      <c r="O65" s="3"/>
      <c r="P65" s="3"/>
      <c r="Q65" s="3"/>
      <c r="R65" s="3"/>
    </row>
    <row r="66" spans="1:18" ht="13">
      <c r="A66" s="3"/>
      <c r="B66" s="207"/>
      <c r="C66" s="3"/>
      <c r="D66" s="3"/>
      <c r="E66" s="974" t="s">
        <v>538</v>
      </c>
      <c r="F66" s="314" t="s">
        <v>539</v>
      </c>
      <c r="G66" s="961" t="e">
        <f>VLOOKUP(F66,[1]触らない!$C$3:$D$50,2,FALSE)</f>
        <v>#N/A</v>
      </c>
      <c r="H66" s="933"/>
      <c r="I66" s="193"/>
      <c r="J66" s="193"/>
      <c r="K66" s="194"/>
      <c r="L66" s="194"/>
      <c r="M66" s="3"/>
      <c r="N66" s="3"/>
      <c r="O66" s="3"/>
      <c r="P66" s="3"/>
      <c r="Q66" s="3"/>
      <c r="R66" s="3"/>
    </row>
    <row r="67" spans="1:18" ht="13">
      <c r="A67" s="3"/>
      <c r="B67" s="207"/>
      <c r="C67" s="3"/>
      <c r="D67" s="3"/>
      <c r="E67" s="943"/>
      <c r="F67" s="314"/>
      <c r="G67" s="961" t="e">
        <f>VLOOKUP(F67,[1]触らない!$C$3:$D$50,2,FALSE)</f>
        <v>#N/A</v>
      </c>
      <c r="H67" s="933"/>
      <c r="I67" s="193"/>
      <c r="J67" s="193"/>
      <c r="K67" s="194"/>
      <c r="L67" s="194"/>
      <c r="M67" s="3"/>
      <c r="N67" s="3"/>
      <c r="O67" s="3"/>
      <c r="P67" s="3"/>
      <c r="Q67" s="3"/>
      <c r="R67" s="3"/>
    </row>
    <row r="68" spans="1:18" ht="13">
      <c r="A68" s="3"/>
      <c r="B68" s="207"/>
      <c r="C68" s="3"/>
      <c r="D68" s="3"/>
      <c r="E68" s="974" t="s">
        <v>540</v>
      </c>
      <c r="F68" s="314" t="s">
        <v>541</v>
      </c>
      <c r="G68" s="961" t="e">
        <f>VLOOKUP(F68,[1]触らない!$C$3:$D$50,2,FALSE)</f>
        <v>#N/A</v>
      </c>
      <c r="H68" s="933"/>
      <c r="I68" s="316" t="str">
        <f>HYPERLINK("https://docs.google.com/spreadsheets/d/1UETdAKNZqscs2qfsD8n86FhAAfSwuV-DLAm2fNqF7W8","ログボテキスト管理")</f>
        <v>ログボテキスト管理</v>
      </c>
      <c r="J68" s="193"/>
      <c r="K68" s="194"/>
      <c r="L68" s="194"/>
      <c r="M68" s="3"/>
      <c r="N68" s="3"/>
      <c r="O68" s="3"/>
      <c r="P68" s="3"/>
      <c r="Q68" s="3"/>
      <c r="R68" s="3"/>
    </row>
    <row r="69" spans="1:18" ht="13">
      <c r="A69" s="3"/>
      <c r="B69" s="207"/>
      <c r="C69" s="3"/>
      <c r="D69" s="3"/>
      <c r="E69" s="943"/>
      <c r="F69" s="314" t="s">
        <v>542</v>
      </c>
      <c r="G69" s="961" t="e">
        <f>VLOOKUP(F69,[1]触らない!$C$3:$D$50,2,FALSE)</f>
        <v>#N/A</v>
      </c>
      <c r="H69" s="933"/>
      <c r="I69" s="193"/>
      <c r="J69" s="193"/>
      <c r="K69" s="194"/>
      <c r="L69" s="194"/>
      <c r="M69" s="3"/>
      <c r="N69" s="3"/>
      <c r="O69" s="3"/>
      <c r="P69" s="3"/>
      <c r="Q69" s="3"/>
      <c r="R69" s="3"/>
    </row>
    <row r="70" spans="1:18" ht="13">
      <c r="A70" s="3"/>
      <c r="B70" s="207"/>
      <c r="C70" s="3"/>
      <c r="D70" s="3"/>
      <c r="E70" s="974" t="s">
        <v>543</v>
      </c>
      <c r="F70" s="314" t="s">
        <v>539</v>
      </c>
      <c r="G70" s="961" t="e">
        <f>VLOOKUP(F70,[1]触らない!$C$3:$D$50,2,FALSE)</f>
        <v>#N/A</v>
      </c>
      <c r="H70" s="933"/>
      <c r="I70" s="193"/>
      <c r="J70" s="193"/>
      <c r="K70" s="194"/>
      <c r="L70" s="194"/>
      <c r="M70" s="3"/>
      <c r="N70" s="3"/>
      <c r="O70" s="3"/>
      <c r="P70" s="3"/>
      <c r="Q70" s="3"/>
      <c r="R70" s="3"/>
    </row>
    <row r="71" spans="1:18" ht="13">
      <c r="A71" s="3"/>
      <c r="B71" s="207"/>
      <c r="C71" s="3"/>
      <c r="D71" s="3"/>
      <c r="E71" s="943"/>
      <c r="F71" s="314" t="s">
        <v>541</v>
      </c>
      <c r="G71" s="961" t="e">
        <f>VLOOKUP(F71,[1]触らない!$C$3:$D$50,2,FALSE)</f>
        <v>#N/A</v>
      </c>
      <c r="H71" s="933"/>
      <c r="I71" s="193"/>
      <c r="J71" s="193"/>
      <c r="K71" s="194"/>
      <c r="L71" s="194"/>
      <c r="M71" s="3"/>
      <c r="N71" s="3"/>
      <c r="O71" s="3"/>
      <c r="P71" s="3"/>
      <c r="Q71" s="3"/>
      <c r="R71" s="3"/>
    </row>
    <row r="72" spans="1:18" ht="13">
      <c r="A72" s="3"/>
      <c r="B72" s="207"/>
      <c r="C72" s="3"/>
      <c r="D72" s="3"/>
      <c r="E72" s="313" t="s">
        <v>544</v>
      </c>
      <c r="F72" s="314"/>
      <c r="G72" s="961" t="e">
        <f>VLOOKUP(F72,[1]触らない!$C$3:$D$50,2,FALSE)</f>
        <v>#N/A</v>
      </c>
      <c r="H72" s="933"/>
      <c r="I72" s="193"/>
      <c r="J72" s="193"/>
      <c r="K72" s="194"/>
      <c r="L72" s="194"/>
      <c r="M72" s="3"/>
      <c r="N72" s="3"/>
      <c r="O72" s="3"/>
      <c r="P72" s="3"/>
      <c r="Q72" s="3"/>
      <c r="R72" s="3"/>
    </row>
    <row r="73" spans="1:18" ht="13">
      <c r="A73" s="3"/>
      <c r="B73" s="207"/>
      <c r="C73" s="3"/>
      <c r="D73" s="3"/>
      <c r="E73" s="313" t="s">
        <v>545</v>
      </c>
      <c r="F73" s="314"/>
      <c r="G73" s="961" t="e">
        <f>VLOOKUP(F73,[1]触らない!$C$3:$D$50,2,FALSE)</f>
        <v>#N/A</v>
      </c>
      <c r="H73" s="933"/>
      <c r="I73" s="193"/>
      <c r="J73" s="193"/>
      <c r="K73" s="194"/>
      <c r="L73" s="194"/>
      <c r="M73" s="3"/>
      <c r="N73" s="3"/>
      <c r="O73" s="3"/>
      <c r="P73" s="3"/>
      <c r="Q73" s="3"/>
      <c r="R73" s="3"/>
    </row>
    <row r="74" spans="1:18" ht="13">
      <c r="A74" s="3"/>
      <c r="B74" s="207"/>
      <c r="C74" s="3"/>
      <c r="D74" s="3"/>
      <c r="E74" s="974" t="s">
        <v>546</v>
      </c>
      <c r="F74" s="314" t="s">
        <v>547</v>
      </c>
      <c r="G74" s="961" t="e">
        <f>VLOOKUP(F74,[1]触らない!$C$3:$D$50,2,FALSE)</f>
        <v>#N/A</v>
      </c>
      <c r="H74" s="933"/>
      <c r="I74" s="972" t="s">
        <v>548</v>
      </c>
      <c r="J74" s="967"/>
      <c r="K74" s="968"/>
      <c r="L74" s="194"/>
      <c r="M74" s="3"/>
      <c r="N74" s="3"/>
      <c r="O74" s="3"/>
      <c r="P74" s="3"/>
      <c r="Q74" s="3"/>
      <c r="R74" s="3"/>
    </row>
    <row r="75" spans="1:18" ht="13">
      <c r="A75" s="3"/>
      <c r="B75" s="207"/>
      <c r="C75" s="3"/>
      <c r="D75" s="3"/>
      <c r="E75" s="942"/>
      <c r="F75" s="314" t="s">
        <v>549</v>
      </c>
      <c r="G75" s="961" t="e">
        <f>VLOOKUP(F75,[1]触らない!$C$3:$D$50,2,FALSE)</f>
        <v>#N/A</v>
      </c>
      <c r="H75" s="933"/>
      <c r="I75" s="964"/>
      <c r="J75" s="964"/>
      <c r="K75" s="969"/>
      <c r="L75" s="194"/>
      <c r="M75" s="3"/>
      <c r="N75" s="3"/>
      <c r="O75" s="3"/>
      <c r="P75" s="3"/>
      <c r="Q75" s="3"/>
      <c r="R75" s="3"/>
    </row>
    <row r="76" spans="1:18" ht="13">
      <c r="A76" s="3"/>
      <c r="B76" s="207"/>
      <c r="C76" s="3"/>
      <c r="D76" s="3"/>
      <c r="E76" s="943"/>
      <c r="F76" s="314" t="s">
        <v>550</v>
      </c>
      <c r="G76" s="961" t="e">
        <f>VLOOKUP(F76,[1]触らない!$C$3:$D$50,2,FALSE)</f>
        <v>#N/A</v>
      </c>
      <c r="H76" s="933"/>
      <c r="I76" s="964"/>
      <c r="J76" s="964"/>
      <c r="K76" s="969"/>
      <c r="L76" s="194"/>
      <c r="M76" s="3"/>
      <c r="N76" s="3"/>
      <c r="O76" s="3"/>
      <c r="P76" s="3"/>
      <c r="Q76" s="3"/>
      <c r="R76" s="3"/>
    </row>
    <row r="77" spans="1:18" ht="13">
      <c r="A77" s="3"/>
      <c r="B77" s="207"/>
      <c r="C77" s="3"/>
      <c r="D77" s="3"/>
      <c r="E77" s="313" t="s">
        <v>551</v>
      </c>
      <c r="F77" s="314" t="s">
        <v>552</v>
      </c>
      <c r="G77" s="961" t="e">
        <f>VLOOKUP(F77,[1]触らない!$C$3:$D$50,2,FALSE)</f>
        <v>#N/A</v>
      </c>
      <c r="H77" s="933"/>
      <c r="I77" s="964"/>
      <c r="J77" s="964"/>
      <c r="K77" s="969"/>
      <c r="L77" s="194"/>
      <c r="M77" s="3"/>
      <c r="N77" s="3"/>
      <c r="O77" s="3"/>
      <c r="P77" s="3"/>
      <c r="Q77" s="3"/>
      <c r="R77" s="3"/>
    </row>
    <row r="78" spans="1:18" ht="13">
      <c r="A78" s="3"/>
      <c r="B78" s="207"/>
      <c r="C78" s="3"/>
      <c r="D78" s="3"/>
      <c r="E78" s="313" t="s">
        <v>553</v>
      </c>
      <c r="F78" s="314"/>
      <c r="G78" s="961" t="e">
        <f>VLOOKUP(F78,[1]触らない!$C$3:$D$50,2,FALSE)</f>
        <v>#N/A</v>
      </c>
      <c r="H78" s="933"/>
      <c r="I78" s="964"/>
      <c r="J78" s="964"/>
      <c r="K78" s="969"/>
      <c r="L78" s="194"/>
      <c r="M78" s="3"/>
      <c r="N78" s="3"/>
      <c r="O78" s="3"/>
      <c r="P78" s="3"/>
      <c r="Q78" s="3"/>
      <c r="R78" s="3"/>
    </row>
    <row r="79" spans="1:18" ht="13">
      <c r="A79" s="3"/>
      <c r="B79" s="207"/>
      <c r="C79" s="3"/>
      <c r="D79" s="3"/>
      <c r="E79" s="313" t="s">
        <v>554</v>
      </c>
      <c r="F79" s="314"/>
      <c r="G79" s="961" t="e">
        <f>VLOOKUP(F79,[1]触らない!$C$3:$D$50,2,FALSE)</f>
        <v>#N/A</v>
      </c>
      <c r="H79" s="933"/>
      <c r="I79" s="960"/>
      <c r="J79" s="960"/>
      <c r="K79" s="970"/>
      <c r="L79" s="194"/>
      <c r="M79" s="3"/>
      <c r="N79" s="3"/>
      <c r="O79" s="3"/>
      <c r="P79" s="3"/>
      <c r="Q79" s="3"/>
      <c r="R79" s="3"/>
    </row>
    <row r="80" spans="1:18" ht="13">
      <c r="A80" s="3"/>
      <c r="B80" s="207"/>
      <c r="C80" s="3"/>
      <c r="D80" s="3"/>
      <c r="E80" s="313" t="s">
        <v>555</v>
      </c>
      <c r="F80" s="314"/>
      <c r="G80" s="961" t="e">
        <f>VLOOKUP(F80,[1]触らない!$C$3:$D$50,2,FALSE)</f>
        <v>#N/A</v>
      </c>
      <c r="H80" s="933"/>
      <c r="I80" s="316" t="str">
        <f>HYPERLINK("https://docs.google.com/spreadsheets/d/1r1w98PAUjeLY8L0XcX_s3piRa78I8NL-8Tb7KF2RhiU/edit#gid=1292800452&amp;range=A1","告知スケジュール")</f>
        <v>告知スケジュール</v>
      </c>
      <c r="J80" s="193"/>
      <c r="K80" s="194"/>
      <c r="L80" s="194"/>
      <c r="M80" s="3"/>
      <c r="N80" s="3"/>
      <c r="O80" s="3"/>
      <c r="P80" s="3"/>
      <c r="Q80" s="3"/>
      <c r="R80" s="3"/>
    </row>
    <row r="81" spans="1:18" ht="13">
      <c r="A81" s="3"/>
      <c r="B81" s="207"/>
      <c r="C81" s="3"/>
      <c r="D81" s="3"/>
      <c r="E81" s="974" t="s">
        <v>556</v>
      </c>
      <c r="F81" s="314" t="s">
        <v>557</v>
      </c>
      <c r="G81" s="961" t="e">
        <f>VLOOKUP(F81,[1]触らない!$C$3:$D$50,2,FALSE)</f>
        <v>#N/A</v>
      </c>
      <c r="H81" s="933"/>
      <c r="I81" s="193"/>
      <c r="J81" s="193"/>
      <c r="K81" s="194"/>
      <c r="L81" s="194"/>
      <c r="M81" s="3"/>
      <c r="N81" s="3"/>
      <c r="O81" s="3"/>
      <c r="P81" s="3"/>
      <c r="Q81" s="3"/>
      <c r="R81" s="3"/>
    </row>
    <row r="82" spans="1:18" ht="13">
      <c r="A82" s="3"/>
      <c r="B82" s="207"/>
      <c r="C82" s="3"/>
      <c r="D82" s="3"/>
      <c r="E82" s="943"/>
      <c r="F82" s="314" t="s">
        <v>558</v>
      </c>
      <c r="G82" s="961"/>
      <c r="H82" s="933"/>
      <c r="I82" s="193"/>
      <c r="J82" s="193"/>
      <c r="K82" s="194"/>
      <c r="L82" s="194"/>
      <c r="M82" s="3"/>
      <c r="N82" s="3"/>
      <c r="O82" s="3"/>
      <c r="P82" s="3"/>
      <c r="Q82" s="3"/>
      <c r="R82" s="3"/>
    </row>
    <row r="83" spans="1:18" ht="13">
      <c r="A83" s="3"/>
      <c r="B83" s="207"/>
      <c r="C83" s="3"/>
      <c r="D83" s="3"/>
      <c r="E83" s="974" t="s">
        <v>559</v>
      </c>
      <c r="F83" s="314" t="s">
        <v>558</v>
      </c>
      <c r="G83" s="961" t="e">
        <f>VLOOKUP(F83,[1]触らない!$C$3:$D$50,2,FALSE)</f>
        <v>#N/A</v>
      </c>
      <c r="H83" s="933"/>
      <c r="I83" s="193"/>
      <c r="J83" s="193"/>
      <c r="K83" s="194"/>
      <c r="L83" s="194"/>
      <c r="M83" s="3"/>
      <c r="N83" s="3"/>
      <c r="O83" s="3"/>
      <c r="P83" s="3"/>
      <c r="Q83" s="3"/>
      <c r="R83" s="3"/>
    </row>
    <row r="84" spans="1:18" ht="13">
      <c r="A84" s="3"/>
      <c r="B84" s="207"/>
      <c r="C84" s="3"/>
      <c r="D84" s="3"/>
      <c r="E84" s="943"/>
      <c r="F84" s="314" t="s">
        <v>557</v>
      </c>
      <c r="G84" s="961" t="e">
        <f>VLOOKUP(F84,[1]触らない!$C$3:$D$50,2,FALSE)</f>
        <v>#N/A</v>
      </c>
      <c r="H84" s="933"/>
      <c r="I84" s="193"/>
      <c r="J84" s="193"/>
      <c r="K84" s="194"/>
      <c r="L84" s="194"/>
      <c r="M84" s="3"/>
      <c r="N84" s="3"/>
      <c r="O84" s="3"/>
      <c r="P84" s="3"/>
      <c r="Q84" s="3"/>
      <c r="R84" s="3"/>
    </row>
    <row r="85" spans="1:18" ht="13">
      <c r="A85" s="3"/>
      <c r="B85" s="207"/>
      <c r="C85" s="3"/>
      <c r="D85" s="3"/>
      <c r="E85" s="313" t="s">
        <v>560</v>
      </c>
      <c r="F85" s="314" t="s">
        <v>557</v>
      </c>
      <c r="G85" s="961" t="e">
        <f>VLOOKUP(F85,[1]触らない!$C$3:$D$50,2,FALSE)</f>
        <v>#N/A</v>
      </c>
      <c r="H85" s="933"/>
      <c r="I85" s="193"/>
      <c r="J85" s="193"/>
      <c r="K85" s="194"/>
      <c r="L85" s="194"/>
      <c r="M85" s="3"/>
      <c r="N85" s="3"/>
      <c r="O85" s="3"/>
      <c r="P85" s="3"/>
      <c r="Q85" s="3"/>
      <c r="R85" s="3"/>
    </row>
    <row r="86" spans="1:18" ht="13">
      <c r="A86" s="3"/>
      <c r="B86" s="207"/>
      <c r="C86" s="3"/>
      <c r="D86" s="3"/>
      <c r="E86" s="313" t="s">
        <v>561</v>
      </c>
      <c r="F86" s="314"/>
      <c r="G86" s="961" t="e">
        <f>VLOOKUP(F86,[1]触らない!$C$3:$D$50,2,FALSE)</f>
        <v>#N/A</v>
      </c>
      <c r="H86" s="933"/>
      <c r="I86" s="193"/>
      <c r="J86" s="193"/>
      <c r="K86" s="194"/>
      <c r="L86" s="194"/>
      <c r="M86" s="3"/>
      <c r="N86" s="3"/>
      <c r="O86" s="3"/>
      <c r="P86" s="3"/>
      <c r="Q86" s="3"/>
      <c r="R86" s="3"/>
    </row>
    <row r="87" spans="1:18" ht="13">
      <c r="A87" s="3"/>
      <c r="B87" s="207"/>
      <c r="C87" s="3"/>
      <c r="D87" s="3"/>
      <c r="E87" s="317" t="s">
        <v>562</v>
      </c>
      <c r="F87" s="317"/>
      <c r="G87" s="989" t="str">
        <f>IFERROR(VLOOKUP(F59,#REF!,2,FALSE),"")</f>
        <v/>
      </c>
      <c r="H87" s="970"/>
      <c r="I87" s="318"/>
      <c r="J87" s="319"/>
      <c r="K87" s="320"/>
      <c r="L87" s="320"/>
      <c r="M87" s="3"/>
      <c r="N87" s="3"/>
      <c r="O87" s="3"/>
      <c r="P87" s="3"/>
      <c r="Q87" s="3"/>
      <c r="R87" s="3"/>
    </row>
    <row r="88" spans="1:18" ht="13">
      <c r="A88" s="3"/>
      <c r="B88" s="207"/>
      <c r="C88" s="3"/>
      <c r="D88" s="3"/>
      <c r="E88" s="3"/>
      <c r="F88" s="3" t="s">
        <v>563</v>
      </c>
      <c r="G88" s="3"/>
      <c r="H88" s="3"/>
      <c r="I88" s="3"/>
      <c r="J88" s="3"/>
      <c r="K88" s="3"/>
      <c r="L88" s="3"/>
      <c r="M88" s="3"/>
      <c r="N88" s="3"/>
      <c r="O88" s="3"/>
      <c r="P88" s="3"/>
      <c r="Q88" s="3"/>
      <c r="R88" s="3"/>
    </row>
    <row r="89" spans="1:18" ht="13">
      <c r="A89" s="3"/>
      <c r="B89" s="207" t="s">
        <v>564</v>
      </c>
      <c r="C89" s="3"/>
      <c r="D89" s="3"/>
      <c r="E89" s="3"/>
      <c r="F89" s="3"/>
      <c r="G89" s="3"/>
      <c r="H89" s="3"/>
      <c r="I89" s="3"/>
      <c r="J89" s="3"/>
      <c r="K89" s="3"/>
      <c r="L89" s="3"/>
      <c r="N89" s="3"/>
      <c r="O89" s="3"/>
      <c r="P89" s="3"/>
    </row>
    <row r="90" spans="1:18" ht="13">
      <c r="A90" s="3"/>
      <c r="B90" s="207"/>
      <c r="C90" s="3"/>
      <c r="D90" s="3"/>
      <c r="E90" s="3"/>
      <c r="F90" s="3"/>
      <c r="G90" s="3"/>
      <c r="H90" s="3"/>
      <c r="I90" s="3"/>
      <c r="J90" s="3"/>
      <c r="K90" s="3"/>
      <c r="L90" s="3"/>
      <c r="N90" s="3"/>
      <c r="O90" s="3"/>
      <c r="P90" s="3"/>
      <c r="Q90" s="3"/>
      <c r="R90" s="3"/>
    </row>
    <row r="91" spans="1:18" ht="13">
      <c r="A91" s="3"/>
      <c r="B91" s="207"/>
      <c r="C91" s="3"/>
      <c r="D91" s="3"/>
      <c r="E91" s="3"/>
      <c r="F91" s="3"/>
      <c r="G91" s="3"/>
      <c r="H91" s="3"/>
      <c r="I91" s="3"/>
      <c r="J91" s="3"/>
      <c r="K91" s="3"/>
      <c r="L91" s="3"/>
      <c r="N91" s="3"/>
      <c r="O91" s="3"/>
      <c r="P91" s="3"/>
      <c r="Q91" s="3"/>
      <c r="R91" s="3"/>
    </row>
    <row r="92" spans="1:18" ht="13">
      <c r="A92" s="3"/>
      <c r="B92" s="207"/>
      <c r="C92" s="3"/>
      <c r="D92" s="321" t="s">
        <v>565</v>
      </c>
      <c r="E92" s="3"/>
      <c r="F92" s="3"/>
      <c r="G92" s="3"/>
      <c r="H92" s="3"/>
      <c r="I92" s="3"/>
      <c r="J92" s="321" t="s">
        <v>566</v>
      </c>
      <c r="K92" s="3"/>
      <c r="L92" s="3"/>
      <c r="N92" s="3"/>
      <c r="O92" s="3"/>
      <c r="P92" s="3"/>
      <c r="Q92" s="3"/>
      <c r="R92" s="3"/>
    </row>
    <row r="93" spans="1:18" ht="13">
      <c r="A93" s="971"/>
      <c r="B93" s="964"/>
      <c r="C93" s="3"/>
      <c r="D93" s="322"/>
      <c r="E93" s="990" t="s">
        <v>567</v>
      </c>
      <c r="F93" s="968"/>
      <c r="G93" s="990" t="s">
        <v>568</v>
      </c>
      <c r="H93" s="978" t="s">
        <v>569</v>
      </c>
      <c r="I93" s="323"/>
      <c r="J93" s="979" t="s">
        <v>513</v>
      </c>
      <c r="K93" s="932"/>
      <c r="L93" s="3"/>
      <c r="N93" s="3"/>
      <c r="O93" s="3"/>
      <c r="P93" s="3"/>
      <c r="Q93" s="3"/>
      <c r="R93" s="3"/>
    </row>
    <row r="94" spans="1:18" ht="13">
      <c r="A94" s="964"/>
      <c r="B94" s="964"/>
      <c r="C94" s="3"/>
      <c r="D94" s="325" t="s">
        <v>570</v>
      </c>
      <c r="E94" s="982"/>
      <c r="F94" s="970"/>
      <c r="G94" s="943"/>
      <c r="H94" s="960"/>
      <c r="I94" s="326"/>
      <c r="J94" s="324" t="s">
        <v>571</v>
      </c>
      <c r="K94" s="324" t="s">
        <v>572</v>
      </c>
    </row>
    <row r="95" spans="1:18" ht="14">
      <c r="A95" s="963"/>
      <c r="B95" s="964"/>
      <c r="C95" s="3"/>
      <c r="D95" s="327" t="e">
        <f ca="1">INDIRECT("02_施策!H"&amp;MATCH(E95,'02_施策'!C:C,0))</f>
        <v>#REF!</v>
      </c>
      <c r="E95" s="959" t="e">
        <f>#REF!</f>
        <v>#REF!</v>
      </c>
      <c r="F95" s="960"/>
      <c r="G95" s="328">
        <f t="shared" ref="G95:G139" si="0">$J$3</f>
        <v>0</v>
      </c>
      <c r="H95" s="329"/>
      <c r="I95" s="196"/>
      <c r="J95" s="330"/>
      <c r="K95" s="331"/>
    </row>
    <row r="96" spans="1:18" ht="14">
      <c r="A96" s="3"/>
      <c r="B96" s="3"/>
      <c r="C96" s="3"/>
      <c r="D96" s="327" t="e">
        <f ca="1">INDIRECT("02_施策!H"&amp;MATCH(E96,'02_施策'!C:C,0))</f>
        <v>#REF!</v>
      </c>
      <c r="E96" s="959" t="e">
        <f>#REF!</f>
        <v>#REF!</v>
      </c>
      <c r="F96" s="960"/>
      <c r="G96" s="328">
        <f t="shared" si="0"/>
        <v>0</v>
      </c>
      <c r="H96" s="329"/>
      <c r="I96" s="196"/>
      <c r="J96" s="331"/>
      <c r="K96" s="332"/>
    </row>
    <row r="97" spans="1:11" ht="14">
      <c r="A97" s="963"/>
      <c r="B97" s="964"/>
      <c r="C97" s="3"/>
      <c r="D97" s="327" t="e">
        <f t="array" aca="1" ref="D97" ca="1">INDIRECT("02_施策!H"&amp;MATCH(E111,'02_施策'!C:C,0))</f>
        <v>#N/A</v>
      </c>
      <c r="E97" s="959"/>
      <c r="F97" s="960"/>
      <c r="G97" s="328">
        <f t="shared" si="0"/>
        <v>0</v>
      </c>
      <c r="H97" s="329">
        <v>1</v>
      </c>
      <c r="I97" s="196"/>
      <c r="J97" s="331"/>
      <c r="K97" s="332"/>
    </row>
    <row r="98" spans="1:11" ht="14">
      <c r="A98" s="963"/>
      <c r="B98" s="964"/>
      <c r="C98" s="3"/>
      <c r="D98" s="327" t="e">
        <f ca="1">INDIRECT("02_施策!H"&amp;MATCH(E98,'02_施策'!C:C,0))</f>
        <v>#N/A</v>
      </c>
      <c r="E98" s="959"/>
      <c r="F98" s="960"/>
      <c r="G98" s="328">
        <f t="shared" si="0"/>
        <v>0</v>
      </c>
      <c r="H98" s="329">
        <v>2</v>
      </c>
      <c r="I98" s="196"/>
      <c r="J98" s="331"/>
      <c r="K98" s="332"/>
    </row>
    <row r="99" spans="1:11" ht="14">
      <c r="A99" s="963"/>
      <c r="B99" s="964"/>
      <c r="C99" s="3"/>
      <c r="D99" s="327" t="e">
        <f ca="1">INDIRECT("02_施策!H"&amp;MATCH(E99,'02_施策'!C:C,0))</f>
        <v>#N/A</v>
      </c>
      <c r="E99" s="959"/>
      <c r="F99" s="960"/>
      <c r="G99" s="328">
        <f t="shared" si="0"/>
        <v>0</v>
      </c>
      <c r="H99" s="329">
        <v>3</v>
      </c>
      <c r="I99" s="196"/>
      <c r="J99" s="331"/>
      <c r="K99" s="332"/>
    </row>
    <row r="100" spans="1:11" ht="14">
      <c r="A100" s="963"/>
      <c r="B100" s="964"/>
      <c r="C100" s="3"/>
      <c r="D100" s="327" t="e">
        <f t="array" aca="1" ref="D100" ca="1">INDIRECT("02_施策!H"&amp;MATCH(E114,'02_施策'!C:C,0))</f>
        <v>#N/A</v>
      </c>
      <c r="E100" s="959"/>
      <c r="F100" s="960"/>
      <c r="G100" s="328">
        <f t="shared" si="0"/>
        <v>0</v>
      </c>
      <c r="H100" s="329">
        <v>4</v>
      </c>
      <c r="I100" s="196"/>
      <c r="J100" s="331"/>
      <c r="K100" s="332"/>
    </row>
    <row r="101" spans="1:11" ht="14">
      <c r="A101" s="963"/>
      <c r="B101" s="964"/>
      <c r="C101" s="3"/>
      <c r="D101" s="327" t="e">
        <f ca="1">INDIRECT("02_施策!H"&amp;MATCH(E101,'02_施策'!C:C,0))</f>
        <v>#N/A</v>
      </c>
      <c r="E101" s="959"/>
      <c r="F101" s="960"/>
      <c r="G101" s="328">
        <f t="shared" si="0"/>
        <v>0</v>
      </c>
      <c r="H101" s="329">
        <v>5</v>
      </c>
      <c r="I101" s="196"/>
      <c r="J101" s="331"/>
      <c r="K101" s="332"/>
    </row>
    <row r="102" spans="1:11" ht="14">
      <c r="A102" s="963"/>
      <c r="B102" s="964"/>
      <c r="C102" s="3"/>
      <c r="D102" s="327" t="e">
        <f ca="1">INDIRECT("02_施策!H"&amp;MATCH(E102,'02_施策'!C:C,0))</f>
        <v>#N/A</v>
      </c>
      <c r="E102" s="959"/>
      <c r="F102" s="960"/>
      <c r="G102" s="328">
        <f t="shared" si="0"/>
        <v>0</v>
      </c>
      <c r="H102" s="329">
        <v>6</v>
      </c>
      <c r="I102" s="196"/>
      <c r="J102" s="331"/>
      <c r="K102" s="332"/>
    </row>
    <row r="103" spans="1:11" ht="14">
      <c r="A103" s="963"/>
      <c r="B103" s="964"/>
      <c r="C103" s="3"/>
      <c r="D103" s="327" t="e">
        <f ca="1">INDIRECT("02_施策!H"&amp;MATCH(E103,'02_施策'!C:C,0))</f>
        <v>#N/A</v>
      </c>
      <c r="E103" s="986"/>
      <c r="F103" s="960"/>
      <c r="G103" s="328">
        <f t="shared" si="0"/>
        <v>0</v>
      </c>
      <c r="H103" s="329">
        <v>7</v>
      </c>
      <c r="I103" s="196"/>
      <c r="J103" s="331"/>
      <c r="K103" s="332"/>
    </row>
    <row r="104" spans="1:11" ht="14">
      <c r="A104" s="963"/>
      <c r="B104" s="964"/>
      <c r="C104" s="3"/>
      <c r="D104" s="327" t="e">
        <f ca="1">INDIRECT("02_施策!H"&amp;MATCH(E104,'02_施策'!C:C,0))</f>
        <v>#N/A</v>
      </c>
      <c r="E104" s="959"/>
      <c r="F104" s="960"/>
      <c r="G104" s="328">
        <f t="shared" si="0"/>
        <v>0</v>
      </c>
      <c r="H104" s="329">
        <v>8</v>
      </c>
      <c r="I104" s="196"/>
      <c r="J104" s="331"/>
      <c r="K104" s="332"/>
    </row>
    <row r="105" spans="1:11" ht="14">
      <c r="A105" s="963"/>
      <c r="B105" s="964"/>
      <c r="C105" s="3"/>
      <c r="D105" s="327" t="e">
        <f ca="1">INDIRECT("02_施策!H"&amp;MATCH(E105,'02_施策'!C:C,0))</f>
        <v>#N/A</v>
      </c>
      <c r="E105" s="959"/>
      <c r="F105" s="960"/>
      <c r="G105" s="328">
        <f t="shared" si="0"/>
        <v>0</v>
      </c>
      <c r="H105" s="329">
        <v>9</v>
      </c>
      <c r="I105" s="196"/>
      <c r="J105" s="330"/>
      <c r="K105" s="332"/>
    </row>
    <row r="106" spans="1:11" ht="14">
      <c r="A106" s="963"/>
      <c r="B106" s="964"/>
      <c r="C106" s="3"/>
      <c r="D106" s="327" t="e">
        <f ca="1">INDIRECT("02_施策!H"&amp;MATCH(E106,'02_施策'!C:C,0))</f>
        <v>#N/A</v>
      </c>
      <c r="E106" s="959"/>
      <c r="F106" s="960"/>
      <c r="G106" s="328">
        <f t="shared" si="0"/>
        <v>0</v>
      </c>
      <c r="H106" s="329">
        <v>10</v>
      </c>
      <c r="I106" s="196"/>
      <c r="J106" s="331"/>
      <c r="K106" s="332"/>
    </row>
    <row r="107" spans="1:11" ht="14">
      <c r="A107" s="963"/>
      <c r="B107" s="964"/>
      <c r="C107" s="3"/>
      <c r="D107" s="327" t="e">
        <f ca="1">INDIRECT("02_施策!H"&amp;MATCH(E107,'02_施策'!C:C,0))</f>
        <v>#N/A</v>
      </c>
      <c r="E107" s="959"/>
      <c r="F107" s="960"/>
      <c r="G107" s="328">
        <f t="shared" si="0"/>
        <v>0</v>
      </c>
      <c r="H107" s="329">
        <v>11</v>
      </c>
      <c r="I107" s="196"/>
      <c r="J107" s="331"/>
      <c r="K107" s="332"/>
    </row>
    <row r="108" spans="1:11" ht="14">
      <c r="A108" s="963"/>
      <c r="B108" s="964"/>
      <c r="C108" s="3"/>
      <c r="D108" s="327" t="e">
        <f ca="1">INDIRECT("02_施策!H"&amp;MATCH(E108,'02_施策'!C:C,0))</f>
        <v>#N/A</v>
      </c>
      <c r="E108" s="315"/>
      <c r="F108" s="333"/>
      <c r="G108" s="328">
        <f t="shared" si="0"/>
        <v>0</v>
      </c>
      <c r="H108" s="329">
        <v>12</v>
      </c>
      <c r="I108" s="196"/>
      <c r="J108" s="331"/>
      <c r="K108" s="332"/>
    </row>
    <row r="109" spans="1:11" ht="14">
      <c r="A109" s="963"/>
      <c r="B109" s="964"/>
      <c r="C109" s="3"/>
      <c r="D109" s="327" t="e">
        <f ca="1">INDIRECT("02_施策!H"&amp;MATCH(E109,'02_施策'!C:C,0))</f>
        <v>#N/A</v>
      </c>
      <c r="E109" s="959"/>
      <c r="F109" s="960"/>
      <c r="G109" s="328">
        <f t="shared" si="0"/>
        <v>0</v>
      </c>
      <c r="H109" s="329">
        <v>13</v>
      </c>
      <c r="I109" s="196"/>
      <c r="J109" s="331"/>
      <c r="K109" s="332"/>
    </row>
    <row r="110" spans="1:11" ht="14">
      <c r="A110" s="963"/>
      <c r="B110" s="964"/>
      <c r="C110" s="3"/>
      <c r="D110" s="327" t="e">
        <f ca="1">INDIRECT("02_施策!H"&amp;MATCH(E110,'02_施策'!C:C,0))</f>
        <v>#N/A</v>
      </c>
      <c r="E110" s="959"/>
      <c r="F110" s="960"/>
      <c r="G110" s="328">
        <f t="shared" si="0"/>
        <v>0</v>
      </c>
      <c r="H110" s="329">
        <v>14</v>
      </c>
      <c r="I110" s="196"/>
      <c r="J110" s="331"/>
      <c r="K110" s="332"/>
    </row>
    <row r="111" spans="1:11" ht="14">
      <c r="A111" s="963"/>
      <c r="B111" s="964"/>
      <c r="C111" s="3"/>
      <c r="D111" s="327" t="e">
        <f ca="1">INDIRECT("02_施策!H"&amp;MATCH(E111,'02_施策'!C:C,0))</f>
        <v>#N/A</v>
      </c>
      <c r="E111" s="959"/>
      <c r="F111" s="960"/>
      <c r="G111" s="328">
        <f t="shared" si="0"/>
        <v>0</v>
      </c>
      <c r="H111" s="329">
        <v>15</v>
      </c>
      <c r="I111" s="196"/>
      <c r="J111" s="331"/>
      <c r="K111" s="334"/>
    </row>
    <row r="112" spans="1:11" ht="14">
      <c r="A112" s="963"/>
      <c r="B112" s="964"/>
      <c r="C112" s="3"/>
      <c r="D112" s="327" t="e">
        <f ca="1">INDIRECT("02_施策!H"&amp;MATCH(E112,'02_施策'!C:C,0))</f>
        <v>#N/A</v>
      </c>
      <c r="E112" s="959"/>
      <c r="F112" s="960"/>
      <c r="G112" s="328">
        <f t="shared" si="0"/>
        <v>0</v>
      </c>
      <c r="H112" s="329">
        <v>16</v>
      </c>
      <c r="I112" s="196"/>
      <c r="J112" s="331"/>
      <c r="K112" s="332"/>
    </row>
    <row r="113" spans="1:18" ht="14">
      <c r="A113" s="963"/>
      <c r="B113" s="964"/>
      <c r="C113" s="3"/>
      <c r="D113" s="327" t="e">
        <f ca="1">INDIRECT("02_施策!H"&amp;MATCH(E113,'02_施策'!C:C,0))</f>
        <v>#N/A</v>
      </c>
      <c r="E113" s="959"/>
      <c r="F113" s="960"/>
      <c r="G113" s="328">
        <f t="shared" si="0"/>
        <v>0</v>
      </c>
      <c r="H113" s="329">
        <v>17</v>
      </c>
      <c r="I113" s="196"/>
      <c r="J113" s="331"/>
      <c r="K113" s="332"/>
    </row>
    <row r="114" spans="1:18" ht="14">
      <c r="A114" s="963"/>
      <c r="B114" s="964"/>
      <c r="C114" s="3"/>
      <c r="D114" s="327" t="e">
        <f ca="1">INDIRECT("02_施策!H"&amp;MATCH(E114,'02_施策'!C:C,0))</f>
        <v>#N/A</v>
      </c>
      <c r="E114" s="984"/>
      <c r="F114" s="960"/>
      <c r="G114" s="328">
        <f t="shared" si="0"/>
        <v>0</v>
      </c>
      <c r="H114" s="329">
        <v>18</v>
      </c>
      <c r="I114" s="196"/>
      <c r="J114" s="331"/>
      <c r="K114" s="332"/>
    </row>
    <row r="115" spans="1:18" ht="14">
      <c r="A115" s="963"/>
      <c r="B115" s="964"/>
      <c r="C115" s="3"/>
      <c r="D115" s="327" t="e">
        <f ca="1">INDIRECT("02_施策!H"&amp;MATCH(E115,'02_施策'!C:C,0))</f>
        <v>#N/A</v>
      </c>
      <c r="E115" s="959"/>
      <c r="F115" s="960"/>
      <c r="G115" s="328">
        <f t="shared" si="0"/>
        <v>0</v>
      </c>
      <c r="H115" s="329">
        <v>19</v>
      </c>
      <c r="I115" s="196"/>
      <c r="J115" s="331"/>
      <c r="K115" s="334"/>
    </row>
    <row r="116" spans="1:18" ht="14">
      <c r="A116" s="963"/>
      <c r="B116" s="964"/>
      <c r="C116" s="3"/>
      <c r="D116" s="327" t="e">
        <f ca="1">INDIRECT("02_施策!H"&amp;MATCH(E116,'02_施策'!C:C,0))</f>
        <v>#N/A</v>
      </c>
      <c r="E116" s="959"/>
      <c r="F116" s="960"/>
      <c r="G116" s="328">
        <f t="shared" si="0"/>
        <v>0</v>
      </c>
      <c r="H116" s="329">
        <v>20</v>
      </c>
      <c r="I116" s="196"/>
      <c r="J116" s="331"/>
      <c r="K116" s="332"/>
    </row>
    <row r="117" spans="1:18" ht="14">
      <c r="A117" s="963"/>
      <c r="B117" s="964"/>
      <c r="C117" s="3"/>
      <c r="D117" s="327" t="e">
        <f ca="1">INDIRECT("02_施策!H"&amp;MATCH(E117,'02_施策'!C:C,0))</f>
        <v>#N/A</v>
      </c>
      <c r="E117" s="959"/>
      <c r="F117" s="960"/>
      <c r="G117" s="328">
        <f t="shared" si="0"/>
        <v>0</v>
      </c>
      <c r="H117" s="329">
        <v>21</v>
      </c>
      <c r="I117" s="196"/>
      <c r="J117" s="331"/>
      <c r="K117" s="332"/>
      <c r="L117" s="3"/>
      <c r="N117" s="3"/>
      <c r="O117" s="3"/>
      <c r="P117" s="3"/>
      <c r="Q117" s="3"/>
      <c r="R117" s="3"/>
    </row>
    <row r="118" spans="1:18" ht="14">
      <c r="A118" s="963"/>
      <c r="B118" s="964"/>
      <c r="C118" s="3"/>
      <c r="D118" s="327" t="e">
        <f ca="1">INDIRECT("02_施策!H"&amp;MATCH(E118,'02_施策'!C:C,0))</f>
        <v>#N/A</v>
      </c>
      <c r="E118" s="959"/>
      <c r="F118" s="960"/>
      <c r="G118" s="328">
        <f t="shared" si="0"/>
        <v>0</v>
      </c>
      <c r="H118" s="329">
        <v>22</v>
      </c>
      <c r="I118" s="196"/>
      <c r="J118" s="331"/>
      <c r="K118" s="332"/>
    </row>
    <row r="119" spans="1:18" ht="14">
      <c r="A119" s="963"/>
      <c r="B119" s="964"/>
      <c r="C119" s="3"/>
      <c r="D119" s="327" t="e">
        <f ca="1">INDIRECT("02_施策!H"&amp;MATCH(E119,'02_施策'!C:C,0))</f>
        <v>#N/A</v>
      </c>
      <c r="E119" s="959"/>
      <c r="F119" s="960"/>
      <c r="G119" s="328">
        <f t="shared" si="0"/>
        <v>0</v>
      </c>
      <c r="H119" s="329">
        <v>23</v>
      </c>
      <c r="I119" s="196"/>
      <c r="J119" s="331"/>
      <c r="K119" s="332"/>
    </row>
    <row r="120" spans="1:18" ht="14">
      <c r="A120" s="963"/>
      <c r="B120" s="964"/>
      <c r="C120" s="3"/>
      <c r="D120" s="327" t="e">
        <f ca="1">INDIRECT("02_施策!H"&amp;MATCH(E120,'02_施策'!C:C,0))</f>
        <v>#N/A</v>
      </c>
      <c r="E120" s="984"/>
      <c r="F120" s="960"/>
      <c r="G120" s="328">
        <f t="shared" si="0"/>
        <v>0</v>
      </c>
      <c r="H120" s="329">
        <v>24</v>
      </c>
      <c r="I120" s="196"/>
      <c r="J120" s="331"/>
      <c r="K120" s="332"/>
    </row>
    <row r="121" spans="1:18" ht="14">
      <c r="A121" s="963"/>
      <c r="B121" s="964"/>
      <c r="C121" s="3"/>
      <c r="D121" s="327" t="e">
        <f ca="1">INDIRECT("02_施策!H"&amp;MATCH(E121,'02_施策'!C:C,0))</f>
        <v>#N/A</v>
      </c>
      <c r="E121" s="959"/>
      <c r="F121" s="960"/>
      <c r="G121" s="328">
        <f t="shared" si="0"/>
        <v>0</v>
      </c>
      <c r="H121" s="329">
        <v>25</v>
      </c>
      <c r="I121" s="196"/>
      <c r="J121" s="331"/>
      <c r="K121" s="332"/>
    </row>
    <row r="122" spans="1:18" ht="14">
      <c r="A122" s="963"/>
      <c r="B122" s="964"/>
      <c r="C122" s="3"/>
      <c r="D122" s="327" t="e">
        <f ca="1">INDIRECT("02_施策!H"&amp;MATCH(E122,'02_施策'!C:C,0))</f>
        <v>#N/A</v>
      </c>
      <c r="E122" s="959"/>
      <c r="F122" s="960"/>
      <c r="G122" s="328">
        <f t="shared" si="0"/>
        <v>0</v>
      </c>
      <c r="H122" s="329">
        <v>26</v>
      </c>
      <c r="I122" s="196"/>
      <c r="J122" s="331"/>
      <c r="K122" s="330"/>
    </row>
    <row r="123" spans="1:18" ht="14">
      <c r="A123" s="963"/>
      <c r="B123" s="964"/>
      <c r="C123" s="3"/>
      <c r="D123" s="327" t="e">
        <f ca="1">INDIRECT("02_施策!H"&amp;MATCH(E123,'02_施策'!C:C,0))</f>
        <v>#N/A</v>
      </c>
      <c r="E123" s="959"/>
      <c r="F123" s="960"/>
      <c r="G123" s="328">
        <f t="shared" si="0"/>
        <v>0</v>
      </c>
      <c r="H123" s="329">
        <v>27</v>
      </c>
      <c r="I123" s="196"/>
      <c r="J123" s="331"/>
      <c r="K123" s="332"/>
    </row>
    <row r="124" spans="1:18" ht="14">
      <c r="A124" s="963"/>
      <c r="B124" s="964"/>
      <c r="C124" s="3"/>
      <c r="D124" s="327" t="e">
        <f ca="1">INDIRECT("02_施策!H"&amp;MATCH(E124,'02_施策'!C:C,0))</f>
        <v>#N/A</v>
      </c>
      <c r="E124" s="959"/>
      <c r="F124" s="960"/>
      <c r="G124" s="328">
        <f t="shared" si="0"/>
        <v>0</v>
      </c>
      <c r="H124" s="329">
        <v>28</v>
      </c>
      <c r="I124" s="196"/>
      <c r="J124" s="331"/>
      <c r="K124" s="331"/>
    </row>
    <row r="125" spans="1:18" ht="14">
      <c r="A125" s="963"/>
      <c r="B125" s="964"/>
      <c r="C125" s="3"/>
      <c r="D125" s="327" t="e">
        <f ca="1">INDIRECT("02_施策!H"&amp;MATCH(E125,'02_施策'!C:C,0))</f>
        <v>#N/A</v>
      </c>
      <c r="E125" s="959"/>
      <c r="F125" s="960"/>
      <c r="G125" s="328">
        <f t="shared" si="0"/>
        <v>0</v>
      </c>
      <c r="H125" s="329">
        <v>29</v>
      </c>
      <c r="I125" s="196"/>
      <c r="J125" s="331"/>
      <c r="K125" s="331"/>
    </row>
    <row r="126" spans="1:18" ht="14">
      <c r="A126" s="963"/>
      <c r="B126" s="964"/>
      <c r="C126" s="3"/>
      <c r="D126" s="327" t="e">
        <f ca="1">INDIRECT("02_施策!H"&amp;MATCH(E126,'02_施策'!C:C,0))</f>
        <v>#N/A</v>
      </c>
      <c r="E126" s="959"/>
      <c r="F126" s="960"/>
      <c r="G126" s="328">
        <f t="shared" si="0"/>
        <v>0</v>
      </c>
      <c r="H126" s="335">
        <v>30</v>
      </c>
      <c r="I126" s="196"/>
      <c r="J126" s="331"/>
      <c r="K126" s="332"/>
    </row>
    <row r="127" spans="1:18" ht="14">
      <c r="A127" s="963"/>
      <c r="B127" s="964"/>
      <c r="C127" s="3"/>
      <c r="D127" s="327" t="e">
        <f ca="1">INDIRECT("02_施策!H"&amp;MATCH(E127,'02_施策'!C:C,0))</f>
        <v>#N/A</v>
      </c>
      <c r="E127" s="977"/>
      <c r="F127" s="964"/>
      <c r="G127" s="336">
        <f t="shared" si="0"/>
        <v>0</v>
      </c>
      <c r="H127" s="337">
        <v>31</v>
      </c>
      <c r="I127" s="196"/>
      <c r="J127" s="331"/>
      <c r="K127" s="332"/>
    </row>
    <row r="128" spans="1:18" ht="14">
      <c r="A128" s="3"/>
      <c r="B128" s="3"/>
      <c r="C128" s="3"/>
      <c r="D128" s="196"/>
      <c r="E128" s="962"/>
      <c r="F128" s="933"/>
      <c r="G128" s="336">
        <f t="shared" si="0"/>
        <v>0</v>
      </c>
      <c r="H128" s="335">
        <v>32</v>
      </c>
      <c r="I128" s="196"/>
      <c r="J128" s="331"/>
      <c r="K128" s="332"/>
    </row>
    <row r="129" spans="1:18" ht="14">
      <c r="A129" s="3"/>
      <c r="B129" s="3"/>
      <c r="C129" s="3"/>
      <c r="D129" s="196"/>
      <c r="E129" s="962"/>
      <c r="F129" s="933"/>
      <c r="G129" s="336">
        <f t="shared" si="0"/>
        <v>0</v>
      </c>
      <c r="H129" s="335">
        <v>33</v>
      </c>
      <c r="I129" s="196"/>
      <c r="J129" s="331"/>
      <c r="K129" s="199"/>
    </row>
    <row r="130" spans="1:18" ht="14">
      <c r="A130" s="3"/>
      <c r="B130" s="3"/>
      <c r="C130" s="3"/>
      <c r="D130" s="196"/>
      <c r="E130" s="962"/>
      <c r="F130" s="933"/>
      <c r="G130" s="328">
        <f t="shared" si="0"/>
        <v>0</v>
      </c>
      <c r="H130" s="335">
        <v>34</v>
      </c>
      <c r="I130" s="196"/>
      <c r="J130" s="331"/>
      <c r="K130" s="332"/>
    </row>
    <row r="131" spans="1:18" ht="14">
      <c r="A131" s="3"/>
      <c r="B131" s="3"/>
      <c r="C131" s="3"/>
      <c r="D131" s="196"/>
      <c r="E131" s="962"/>
      <c r="F131" s="933"/>
      <c r="G131" s="328">
        <f t="shared" si="0"/>
        <v>0</v>
      </c>
      <c r="H131" s="335">
        <v>35</v>
      </c>
      <c r="I131" s="196"/>
      <c r="J131" s="331"/>
      <c r="K131" s="332"/>
    </row>
    <row r="132" spans="1:18" ht="14">
      <c r="A132" s="3"/>
      <c r="B132" s="3"/>
      <c r="C132" s="3"/>
      <c r="D132" s="196"/>
      <c r="E132" s="962"/>
      <c r="F132" s="933"/>
      <c r="G132" s="328">
        <f t="shared" si="0"/>
        <v>0</v>
      </c>
      <c r="H132" s="335">
        <v>36</v>
      </c>
      <c r="I132" s="196"/>
      <c r="J132" s="331"/>
      <c r="K132" s="332"/>
    </row>
    <row r="133" spans="1:18" ht="14">
      <c r="A133" s="3"/>
      <c r="B133" s="3"/>
      <c r="C133" s="3"/>
      <c r="D133" s="196"/>
      <c r="E133" s="962"/>
      <c r="F133" s="933"/>
      <c r="G133" s="328">
        <f t="shared" si="0"/>
        <v>0</v>
      </c>
      <c r="H133" s="335">
        <v>37</v>
      </c>
      <c r="I133" s="196"/>
      <c r="J133" s="331"/>
      <c r="K133" s="332"/>
    </row>
    <row r="134" spans="1:18" ht="14">
      <c r="A134" s="3"/>
      <c r="B134" s="3"/>
      <c r="C134" s="3"/>
      <c r="D134" s="196"/>
      <c r="E134" s="962"/>
      <c r="F134" s="933"/>
      <c r="G134" s="328">
        <f t="shared" si="0"/>
        <v>0</v>
      </c>
      <c r="H134" s="335">
        <v>38</v>
      </c>
      <c r="I134" s="196"/>
      <c r="J134" s="331"/>
      <c r="K134" s="332"/>
    </row>
    <row r="135" spans="1:18" ht="14">
      <c r="A135" s="3"/>
      <c r="B135" s="3"/>
      <c r="C135" s="3"/>
      <c r="D135" s="196"/>
      <c r="E135" s="962"/>
      <c r="F135" s="933"/>
      <c r="G135" s="328">
        <f t="shared" si="0"/>
        <v>0</v>
      </c>
      <c r="H135" s="335">
        <v>39</v>
      </c>
      <c r="I135" s="196"/>
      <c r="J135" s="331"/>
      <c r="K135" s="332"/>
    </row>
    <row r="136" spans="1:18" ht="14">
      <c r="A136" s="3"/>
      <c r="B136" s="3"/>
      <c r="C136" s="3"/>
      <c r="D136" s="196"/>
      <c r="E136" s="962"/>
      <c r="F136" s="933"/>
      <c r="G136" s="328">
        <f t="shared" si="0"/>
        <v>0</v>
      </c>
      <c r="H136" s="335">
        <v>40</v>
      </c>
      <c r="I136" s="196"/>
      <c r="J136" s="331"/>
      <c r="K136" s="332"/>
    </row>
    <row r="137" spans="1:18" ht="14">
      <c r="A137" s="3"/>
      <c r="B137" s="3"/>
      <c r="C137" s="3"/>
      <c r="D137" s="196"/>
      <c r="E137" s="962"/>
      <c r="F137" s="933"/>
      <c r="G137" s="328">
        <f t="shared" si="0"/>
        <v>0</v>
      </c>
      <c r="H137" s="335">
        <v>41</v>
      </c>
      <c r="I137" s="196"/>
      <c r="J137" s="331"/>
      <c r="K137" s="332"/>
    </row>
    <row r="138" spans="1:18" ht="14">
      <c r="A138" s="3"/>
      <c r="B138" s="3"/>
      <c r="C138" s="3"/>
      <c r="D138" s="196"/>
      <c r="E138" s="962"/>
      <c r="F138" s="933"/>
      <c r="G138" s="328">
        <f t="shared" si="0"/>
        <v>0</v>
      </c>
      <c r="H138" s="335"/>
      <c r="I138" s="196"/>
      <c r="J138" s="331"/>
      <c r="K138" s="332"/>
    </row>
    <row r="139" spans="1:18" ht="14">
      <c r="A139" s="3"/>
      <c r="B139" s="3"/>
      <c r="C139" s="3"/>
      <c r="D139" s="196"/>
      <c r="E139" s="962"/>
      <c r="F139" s="933"/>
      <c r="G139" s="328">
        <f t="shared" si="0"/>
        <v>0</v>
      </c>
      <c r="H139" s="335"/>
      <c r="I139" s="196"/>
      <c r="J139" s="331"/>
      <c r="K139" s="332"/>
    </row>
    <row r="140" spans="1:18" ht="13">
      <c r="A140" s="3"/>
      <c r="B140" s="10"/>
      <c r="C140" s="3"/>
      <c r="D140" s="3"/>
      <c r="E140" s="338" t="s">
        <v>573</v>
      </c>
      <c r="F140" s="3"/>
      <c r="G140" s="3"/>
      <c r="H140" s="3"/>
      <c r="I140" s="3"/>
      <c r="J140" s="3"/>
      <c r="K140" s="3"/>
    </row>
    <row r="141" spans="1:18" ht="13">
      <c r="A141" s="3"/>
      <c r="B141" s="207" t="s">
        <v>574</v>
      </c>
      <c r="C141" s="3"/>
      <c r="D141" s="3"/>
      <c r="E141" s="339" t="str">
        <f>HYPERLINK("https://docs.google.com/spreadsheets/d/1Tzzd5YefBg0AuOTx7STjBsRFBQx6XszoEKAuGgjhuUY/edit#gid=0&amp;range=A647","監修IDマスタ")</f>
        <v>監修IDマスタ</v>
      </c>
      <c r="F141" s="3" t="s">
        <v>575</v>
      </c>
      <c r="G141" s="3"/>
      <c r="H141" s="3"/>
      <c r="I141" s="3"/>
      <c r="J141" s="3"/>
      <c r="K141" s="3"/>
      <c r="L141" s="3"/>
      <c r="N141" s="3"/>
      <c r="O141" s="3"/>
      <c r="P141" s="3"/>
      <c r="Q141" s="3"/>
      <c r="R141" s="3"/>
    </row>
    <row r="142" spans="1:18" ht="13">
      <c r="A142" s="3"/>
      <c r="B142" s="10"/>
      <c r="C142" s="3"/>
      <c r="D142" s="312"/>
      <c r="E142" s="312"/>
      <c r="F142" s="340"/>
      <c r="G142" s="341"/>
      <c r="H142" s="312"/>
      <c r="I142" s="3"/>
      <c r="J142" s="3"/>
    </row>
    <row r="143" spans="1:18" ht="13">
      <c r="A143" s="3"/>
      <c r="B143" s="10"/>
      <c r="C143" s="3"/>
      <c r="D143" s="342" t="s">
        <v>30</v>
      </c>
      <c r="E143" s="985" t="s">
        <v>31</v>
      </c>
      <c r="F143" s="970"/>
      <c r="G143" s="343" t="s">
        <v>576</v>
      </c>
      <c r="H143" s="344" t="s">
        <v>577</v>
      </c>
      <c r="I143" s="3"/>
      <c r="J143" s="3"/>
    </row>
    <row r="144" spans="1:18" ht="13">
      <c r="A144" s="3"/>
      <c r="B144" s="10"/>
      <c r="C144" s="3"/>
      <c r="D144" s="345"/>
      <c r="E144" s="959"/>
      <c r="F144" s="960"/>
      <c r="G144" s="196"/>
      <c r="H144" s="332"/>
      <c r="I144" s="3"/>
      <c r="J144" s="3"/>
    </row>
    <row r="145" spans="1:10" ht="13">
      <c r="A145" s="3"/>
      <c r="B145" s="10"/>
      <c r="C145" s="3"/>
      <c r="D145" s="345"/>
      <c r="E145" s="959"/>
      <c r="F145" s="960"/>
      <c r="G145" s="196"/>
      <c r="H145" s="332"/>
      <c r="I145" s="3"/>
      <c r="J145" s="3"/>
    </row>
    <row r="146" spans="1:10" ht="13">
      <c r="A146" s="3"/>
      <c r="B146" s="10"/>
      <c r="C146" s="3"/>
      <c r="D146" s="345"/>
      <c r="E146" s="959"/>
      <c r="F146" s="960"/>
      <c r="G146" s="196"/>
      <c r="H146" s="332"/>
      <c r="I146" s="3"/>
      <c r="J146" s="3"/>
    </row>
    <row r="147" spans="1:10" ht="13">
      <c r="A147" s="3"/>
      <c r="B147" s="10"/>
      <c r="C147" s="3"/>
      <c r="D147" s="345"/>
      <c r="E147" s="959"/>
      <c r="F147" s="960"/>
      <c r="G147" s="196"/>
      <c r="H147" s="332"/>
      <c r="I147" s="3"/>
      <c r="J147" s="3"/>
    </row>
    <row r="148" spans="1:10" ht="13">
      <c r="A148" s="3"/>
      <c r="B148" s="10"/>
      <c r="C148" s="3"/>
      <c r="D148" s="345"/>
      <c r="E148" s="959"/>
      <c r="F148" s="960"/>
      <c r="G148" s="196"/>
      <c r="H148" s="332"/>
      <c r="I148" s="3"/>
      <c r="J148" s="3"/>
    </row>
    <row r="149" spans="1:10" ht="13">
      <c r="A149" s="3"/>
      <c r="B149" s="10"/>
      <c r="C149" s="3"/>
      <c r="D149" s="345"/>
      <c r="E149" s="959"/>
      <c r="F149" s="960"/>
      <c r="G149" s="196"/>
      <c r="H149" s="332"/>
      <c r="I149" s="3"/>
      <c r="J149" s="3"/>
    </row>
    <row r="150" spans="1:10" ht="13">
      <c r="A150" s="3"/>
      <c r="B150" s="10"/>
      <c r="C150" s="3"/>
      <c r="D150" s="345"/>
      <c r="E150" s="959"/>
      <c r="F150" s="960"/>
      <c r="G150" s="196"/>
      <c r="H150" s="332"/>
      <c r="I150" s="3"/>
      <c r="J150" s="3"/>
    </row>
    <row r="151" spans="1:10" ht="13">
      <c r="A151" s="3"/>
      <c r="B151" s="10"/>
      <c r="C151" s="3"/>
      <c r="D151" s="345"/>
      <c r="E151" s="959"/>
      <c r="F151" s="960"/>
      <c r="G151" s="196"/>
      <c r="H151" s="332"/>
      <c r="I151" s="3"/>
      <c r="J151" s="3"/>
    </row>
    <row r="152" spans="1:10" ht="13">
      <c r="A152" s="3"/>
      <c r="B152" s="10"/>
      <c r="C152" s="3"/>
      <c r="D152" s="345"/>
      <c r="E152" s="959"/>
      <c r="F152" s="960"/>
      <c r="G152" s="196"/>
      <c r="H152" s="332"/>
      <c r="I152" s="3"/>
      <c r="J152" s="3"/>
    </row>
    <row r="153" spans="1:10" ht="13">
      <c r="A153" s="3"/>
      <c r="B153" s="10"/>
      <c r="C153" s="3"/>
      <c r="D153" s="345"/>
      <c r="E153" s="959"/>
      <c r="F153" s="960"/>
      <c r="G153" s="196"/>
      <c r="H153" s="332"/>
      <c r="I153" s="3"/>
      <c r="J153" s="3"/>
    </row>
    <row r="154" spans="1:10" ht="13">
      <c r="A154" s="3"/>
      <c r="B154" s="10"/>
      <c r="C154" s="3"/>
      <c r="D154" s="346"/>
      <c r="E154" s="959"/>
      <c r="F154" s="960"/>
      <c r="G154" s="196"/>
      <c r="H154" s="332"/>
      <c r="I154" s="3"/>
      <c r="J154" s="3"/>
    </row>
    <row r="155" spans="1:10" ht="13">
      <c r="A155" s="3"/>
      <c r="B155" s="10"/>
      <c r="C155" s="3"/>
      <c r="D155" s="346"/>
      <c r="E155" s="959"/>
      <c r="F155" s="960"/>
      <c r="G155" s="196"/>
      <c r="H155" s="332"/>
      <c r="I155" s="3"/>
      <c r="J155" s="3"/>
    </row>
    <row r="156" spans="1:10" ht="13">
      <c r="A156" s="1"/>
      <c r="B156" s="10"/>
      <c r="C156" s="3"/>
      <c r="D156" s="346"/>
      <c r="E156" s="959"/>
      <c r="F156" s="960"/>
      <c r="G156" s="196"/>
      <c r="H156" s="332"/>
      <c r="I156" s="1"/>
      <c r="J156" s="1"/>
    </row>
    <row r="157" spans="1:10" ht="18" customHeight="1">
      <c r="A157" s="1"/>
      <c r="B157" s="10"/>
      <c r="C157" s="3"/>
      <c r="D157" s="346"/>
      <c r="E157" s="959"/>
      <c r="F157" s="960"/>
      <c r="G157" s="196"/>
      <c r="H157" s="332"/>
      <c r="I157" s="1"/>
      <c r="J157" s="1"/>
    </row>
    <row r="158" spans="1:10" ht="13">
      <c r="A158" s="1"/>
      <c r="B158" s="10"/>
      <c r="C158" s="3"/>
      <c r="D158" s="346"/>
      <c r="E158" s="987"/>
      <c r="F158" s="988"/>
      <c r="G158" s="196"/>
      <c r="H158" s="332"/>
      <c r="I158" s="1"/>
      <c r="J158" s="1"/>
    </row>
    <row r="159" spans="1:10" ht="13">
      <c r="A159" s="3"/>
      <c r="B159" s="10"/>
      <c r="C159" s="3"/>
      <c r="D159" s="346"/>
      <c r="E159" s="983"/>
      <c r="F159" s="960"/>
      <c r="G159" s="196"/>
      <c r="H159" s="332"/>
      <c r="I159" s="3"/>
      <c r="J159" s="3"/>
    </row>
    <row r="160" spans="1:10" ht="13">
      <c r="A160" s="3"/>
      <c r="B160" s="10"/>
      <c r="C160" s="3"/>
      <c r="D160" s="346"/>
      <c r="E160" s="983"/>
      <c r="F160" s="960"/>
      <c r="G160" s="196"/>
      <c r="H160" s="332"/>
      <c r="I160" s="3"/>
      <c r="J160" s="3"/>
    </row>
    <row r="161" spans="1:10" ht="13">
      <c r="A161" s="3"/>
      <c r="B161" s="10"/>
      <c r="C161" s="3"/>
      <c r="D161" s="346"/>
      <c r="E161" s="983"/>
      <c r="F161" s="960"/>
      <c r="G161" s="196"/>
      <c r="H161" s="332"/>
      <c r="I161" s="3"/>
      <c r="J161" s="3"/>
    </row>
    <row r="162" spans="1:10" ht="13">
      <c r="A162" s="3"/>
      <c r="B162" s="10"/>
      <c r="C162" s="3"/>
      <c r="D162" s="346"/>
      <c r="E162" s="983"/>
      <c r="F162" s="960"/>
      <c r="G162" s="196"/>
      <c r="H162" s="332"/>
      <c r="I162" s="3"/>
      <c r="J162" s="3"/>
    </row>
    <row r="163" spans="1:10" ht="13">
      <c r="A163" s="3"/>
      <c r="B163" s="10"/>
      <c r="C163" s="3"/>
      <c r="D163" s="346"/>
      <c r="E163" s="975"/>
      <c r="F163" s="970"/>
      <c r="G163" s="196"/>
      <c r="H163" s="332"/>
      <c r="I163" s="3"/>
      <c r="J163" s="3"/>
    </row>
    <row r="164" spans="1:10" ht="13">
      <c r="A164" s="3"/>
      <c r="B164" s="10"/>
      <c r="C164" s="3"/>
      <c r="D164" s="346"/>
      <c r="E164" s="975"/>
      <c r="F164" s="970"/>
      <c r="G164" s="196"/>
      <c r="H164" s="332"/>
      <c r="I164" s="3"/>
      <c r="J164" s="3"/>
    </row>
  </sheetData>
  <autoFilter ref="G143:H164" xr:uid="{00000000-0009-0000-0000-000006000000}"/>
  <mergeCells count="150">
    <mergeCell ref="E162:F162"/>
    <mergeCell ref="E144:F144"/>
    <mergeCell ref="G73:H73"/>
    <mergeCell ref="E125:F125"/>
    <mergeCell ref="E134:F134"/>
    <mergeCell ref="G63:H63"/>
    <mergeCell ref="E112:F112"/>
    <mergeCell ref="E164:F164"/>
    <mergeCell ref="E96:F96"/>
    <mergeCell ref="E106:F106"/>
    <mergeCell ref="E98:F98"/>
    <mergeCell ref="E126:F126"/>
    <mergeCell ref="G82:H82"/>
    <mergeCell ref="E138:F138"/>
    <mergeCell ref="G93:G94"/>
    <mergeCell ref="G74:H74"/>
    <mergeCell ref="G83:H83"/>
    <mergeCell ref="E159:F159"/>
    <mergeCell ref="E97:F97"/>
    <mergeCell ref="E109:F109"/>
    <mergeCell ref="G72:H72"/>
    <mergeCell ref="E158:F158"/>
    <mergeCell ref="G87:H87"/>
    <mergeCell ref="E114:F114"/>
    <mergeCell ref="E70:E71"/>
    <mergeCell ref="A104:B104"/>
    <mergeCell ref="E133:F133"/>
    <mergeCell ref="E93:F94"/>
    <mergeCell ref="A113:B113"/>
    <mergeCell ref="E95:F95"/>
    <mergeCell ref="G80:H80"/>
    <mergeCell ref="A106:B106"/>
    <mergeCell ref="G79:H79"/>
    <mergeCell ref="A123:B123"/>
    <mergeCell ref="A110:B110"/>
    <mergeCell ref="A124:B124"/>
    <mergeCell ref="A108:B108"/>
    <mergeCell ref="A118:B118"/>
    <mergeCell ref="A95:B95"/>
    <mergeCell ref="A122:B122"/>
    <mergeCell ref="A97:B97"/>
    <mergeCell ref="A125:B125"/>
    <mergeCell ref="A112:B112"/>
    <mergeCell ref="A121:B121"/>
    <mergeCell ref="A127:B127"/>
    <mergeCell ref="E150:F150"/>
    <mergeCell ref="E132:F132"/>
    <mergeCell ref="E107:F107"/>
    <mergeCell ref="E143:F143"/>
    <mergeCell ref="E152:F152"/>
    <mergeCell ref="E103:F103"/>
    <mergeCell ref="I74:K79"/>
    <mergeCell ref="G69:H69"/>
    <mergeCell ref="A120:B120"/>
    <mergeCell ref="E118:F118"/>
    <mergeCell ref="G78:H78"/>
    <mergeCell ref="E149:F149"/>
    <mergeCell ref="A114:B114"/>
    <mergeCell ref="E161:F161"/>
    <mergeCell ref="G62:H62"/>
    <mergeCell ref="A105:B105"/>
    <mergeCell ref="E63:E65"/>
    <mergeCell ref="E104:F104"/>
    <mergeCell ref="G65:H65"/>
    <mergeCell ref="A116:B116"/>
    <mergeCell ref="E154:F154"/>
    <mergeCell ref="E110:F110"/>
    <mergeCell ref="E124:F124"/>
    <mergeCell ref="E66:E67"/>
    <mergeCell ref="A100:B100"/>
    <mergeCell ref="E120:F120"/>
    <mergeCell ref="E81:E82"/>
    <mergeCell ref="G76:H76"/>
    <mergeCell ref="A115:B115"/>
    <mergeCell ref="E68:E69"/>
    <mergeCell ref="E83:E84"/>
    <mergeCell ref="A102:B102"/>
    <mergeCell ref="E74:E76"/>
    <mergeCell ref="E121:F121"/>
    <mergeCell ref="E130:F130"/>
    <mergeCell ref="E151:F151"/>
    <mergeCell ref="E160:F160"/>
    <mergeCell ref="E157:F157"/>
    <mergeCell ref="E99:F99"/>
    <mergeCell ref="G68:H68"/>
    <mergeCell ref="G58:H58"/>
    <mergeCell ref="E60:E62"/>
    <mergeCell ref="E119:F119"/>
    <mergeCell ref="E163:F163"/>
    <mergeCell ref="A126:B126"/>
    <mergeCell ref="E116:F116"/>
    <mergeCell ref="E101:F101"/>
    <mergeCell ref="A109:B109"/>
    <mergeCell ref="E113:F113"/>
    <mergeCell ref="E100:F100"/>
    <mergeCell ref="G85:H85"/>
    <mergeCell ref="E136:F136"/>
    <mergeCell ref="A117:B117"/>
    <mergeCell ref="A111:B111"/>
    <mergeCell ref="E115:F115"/>
    <mergeCell ref="G75:H75"/>
    <mergeCell ref="G84:H84"/>
    <mergeCell ref="E146:F146"/>
    <mergeCell ref="E102:F102"/>
    <mergeCell ref="G59:H59"/>
    <mergeCell ref="G77:H77"/>
    <mergeCell ref="E156:F156"/>
    <mergeCell ref="E153:F153"/>
    <mergeCell ref="A99:B99"/>
    <mergeCell ref="E128:F128"/>
    <mergeCell ref="E155:F155"/>
    <mergeCell ref="E137:F137"/>
    <mergeCell ref="G66:H66"/>
    <mergeCell ref="A93:B94"/>
    <mergeCell ref="I63:K65"/>
    <mergeCell ref="E148:F148"/>
    <mergeCell ref="A101:B101"/>
    <mergeCell ref="E105:F105"/>
    <mergeCell ref="E117:F117"/>
    <mergeCell ref="G86:H86"/>
    <mergeCell ref="E122:F122"/>
    <mergeCell ref="A103:B103"/>
    <mergeCell ref="G67:H67"/>
    <mergeCell ref="E127:F127"/>
    <mergeCell ref="H93:H94"/>
    <mergeCell ref="J93:K93"/>
    <mergeCell ref="G70:H70"/>
    <mergeCell ref="E147:F147"/>
    <mergeCell ref="A119:B119"/>
    <mergeCell ref="E123:F123"/>
    <mergeCell ref="E145:F145"/>
    <mergeCell ref="G81:H81"/>
    <mergeCell ref="E139:F139"/>
    <mergeCell ref="A98:B98"/>
    <mergeCell ref="K46:M46"/>
    <mergeCell ref="I22:K24"/>
    <mergeCell ref="E129:F129"/>
    <mergeCell ref="A107:B107"/>
    <mergeCell ref="G71:H71"/>
    <mergeCell ref="E111:F111"/>
    <mergeCell ref="E131:F131"/>
    <mergeCell ref="I58:L58"/>
    <mergeCell ref="L63:L65"/>
    <mergeCell ref="G61:H61"/>
    <mergeCell ref="C22:E24"/>
    <mergeCell ref="G60:H60"/>
    <mergeCell ref="E135:F135"/>
    <mergeCell ref="G64:H64"/>
    <mergeCell ref="F22:H24"/>
    <mergeCell ref="I60:K62"/>
  </mergeCells>
  <phoneticPr fontId="135"/>
  <conditionalFormatting sqref="F53">
    <cfRule type="notContainsBlanks" dxfId="114" priority="2">
      <formula>LEN(TRIM(F53))&gt;0</formula>
    </cfRule>
  </conditionalFormatting>
  <conditionalFormatting sqref="F59:F86">
    <cfRule type="containsBlanks" dxfId="113" priority="4">
      <formula>LEN(TRIM(F59))=0</formula>
    </cfRule>
  </conditionalFormatting>
  <conditionalFormatting sqref="G144:G164">
    <cfRule type="containsText" dxfId="112" priority="1" operator="containsText" text="新規記念">
      <formula>NOT(ISERROR(SEARCH(("新規記念"),(G144))))</formula>
    </cfRule>
    <cfRule type="containsText" dxfId="111" priority="3" operator="containsText" text="新規ガチャ">
      <formula>NOT(ISERROR(SEARCH(("新規ガチャ"),(G144))))</formula>
    </cfRule>
    <cfRule type="cellIs" dxfId="110" priority="5" operator="equal">
      <formula>"新規イベント"</formula>
    </cfRule>
  </conditionalFormatting>
  <hyperlinks>
    <hyperlink ref="I74" location="null!A1" display="制作依頼一覧" xr:uid="{00000000-0004-0000-0600-000000000000}"/>
  </hyperlinks>
  <printOptions horizontalCentered="1" gridLines="1"/>
  <pageMargins left="0.7" right="0.7" top="0.75" bottom="0.75" header="0" footer="0"/>
  <pageSetup paperSize="14"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600-000000000000}">
          <x14:formula1>
            <xm:f>触らない!#REF!</xm:f>
          </x14:formula1>
          <xm:sqref>G144:G164 I95:I139 F59:F86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FF"/>
    <outlinePr summaryBelow="0" summaryRight="0"/>
  </sheetPr>
  <dimension ref="A1:S82"/>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6640625" defaultRowHeight="15.75" customHeight="1"/>
  <cols>
    <col min="1" max="1" width="14.6640625" customWidth="1"/>
    <col min="2" max="2" width="36.6640625" customWidth="1"/>
    <col min="3" max="3" width="10.33203125" customWidth="1"/>
    <col min="4" max="4" width="7.6640625" customWidth="1"/>
    <col min="5" max="5" width="6.83203125" customWidth="1"/>
    <col min="6" max="6" width="23.1640625" customWidth="1"/>
    <col min="7" max="8" width="31.1640625" customWidth="1"/>
    <col min="9" max="10" width="14.6640625" customWidth="1"/>
    <col min="11" max="11" width="29.33203125" customWidth="1"/>
    <col min="12" max="12" width="6.83203125" customWidth="1"/>
    <col min="13" max="13" width="14.6640625" customWidth="1"/>
    <col min="14" max="14" width="30.1640625" customWidth="1"/>
    <col min="15" max="15" width="28.1640625" customWidth="1"/>
    <col min="16" max="16" width="6.83203125" customWidth="1"/>
    <col min="17" max="17" width="10.83203125" customWidth="1"/>
    <col min="18" max="18" width="9.6640625" customWidth="1"/>
    <col min="19" max="19" width="9.83203125" customWidth="1"/>
  </cols>
  <sheetData>
    <row r="1" spans="1:19" ht="45.75" customHeight="1">
      <c r="A1" s="347" t="s">
        <v>578</v>
      </c>
      <c r="B1" s="347" t="s">
        <v>579</v>
      </c>
      <c r="C1" s="348"/>
      <c r="D1" s="349"/>
      <c r="E1" s="350">
        <f>SUM(E3:E80)</f>
        <v>0</v>
      </c>
      <c r="F1" s="351" t="s">
        <v>580</v>
      </c>
      <c r="G1" s="351"/>
      <c r="H1" s="351" t="s">
        <v>581</v>
      </c>
      <c r="I1" s="352"/>
      <c r="J1" s="352"/>
      <c r="K1" s="352"/>
      <c r="L1" s="352"/>
      <c r="M1" s="352"/>
      <c r="N1" s="353" t="s">
        <v>582</v>
      </c>
      <c r="O1" s="16"/>
      <c r="P1" s="352"/>
      <c r="Q1" s="352"/>
      <c r="R1" s="352"/>
      <c r="S1" s="352"/>
    </row>
    <row r="2" spans="1:19" ht="39">
      <c r="A2" s="354" t="s">
        <v>583</v>
      </c>
      <c r="B2" s="354" t="s">
        <v>584</v>
      </c>
      <c r="C2" s="354" t="s">
        <v>585</v>
      </c>
      <c r="D2" s="354" t="s">
        <v>586</v>
      </c>
      <c r="E2" s="355" t="s">
        <v>587</v>
      </c>
      <c r="F2" s="354" t="s">
        <v>588</v>
      </c>
      <c r="G2" s="354" t="s">
        <v>589</v>
      </c>
      <c r="H2" s="354" t="s">
        <v>590</v>
      </c>
      <c r="I2" s="356" t="s">
        <v>591</v>
      </c>
      <c r="J2" s="356" t="s">
        <v>592</v>
      </c>
      <c r="K2" s="356" t="s">
        <v>593</v>
      </c>
      <c r="L2" s="356" t="s">
        <v>594</v>
      </c>
      <c r="M2" s="356" t="s">
        <v>595</v>
      </c>
      <c r="N2" s="356" t="s">
        <v>596</v>
      </c>
      <c r="O2" s="357" t="s">
        <v>597</v>
      </c>
      <c r="P2" s="356" t="s">
        <v>594</v>
      </c>
      <c r="Q2" s="356" t="s">
        <v>598</v>
      </c>
      <c r="R2" s="357" t="s">
        <v>599</v>
      </c>
      <c r="S2" s="358" t="s">
        <v>600</v>
      </c>
    </row>
    <row r="3" spans="1:19" ht="13">
      <c r="A3" s="359" t="s">
        <v>601</v>
      </c>
      <c r="B3" s="360"/>
      <c r="C3" s="361"/>
      <c r="D3" s="361"/>
      <c r="E3" s="362"/>
      <c r="F3" s="360"/>
      <c r="G3" s="360"/>
      <c r="H3" s="360"/>
      <c r="I3" s="363"/>
      <c r="J3" s="363"/>
      <c r="K3" s="363"/>
      <c r="L3" s="364"/>
      <c r="M3" s="365"/>
      <c r="N3" s="366"/>
      <c r="O3" s="367"/>
      <c r="P3" s="364"/>
      <c r="Q3" s="361"/>
      <c r="R3" s="364"/>
      <c r="S3" s="364"/>
    </row>
    <row r="4" spans="1:19" ht="13">
      <c r="A4" s="368"/>
      <c r="B4" s="368"/>
      <c r="C4" s="369"/>
      <c r="D4" s="370"/>
      <c r="E4" s="53">
        <v>0</v>
      </c>
      <c r="F4" s="32"/>
      <c r="G4" s="32"/>
      <c r="H4" s="32"/>
      <c r="I4" s="371"/>
      <c r="J4" s="371"/>
      <c r="K4" s="371"/>
      <c r="L4" s="371"/>
      <c r="M4" s="372"/>
      <c r="N4" s="373"/>
      <c r="O4" s="374"/>
      <c r="P4" s="375"/>
      <c r="Q4" s="376"/>
      <c r="R4" s="375"/>
      <c r="S4" s="375"/>
    </row>
    <row r="5" spans="1:19" ht="13">
      <c r="A5" s="377"/>
      <c r="B5" s="377"/>
      <c r="C5" s="369"/>
      <c r="D5" s="370"/>
      <c r="E5" s="53">
        <v>0</v>
      </c>
      <c r="F5" s="378"/>
      <c r="G5" s="378"/>
      <c r="H5" s="378"/>
      <c r="I5" s="371"/>
      <c r="J5" s="379"/>
      <c r="K5" s="379"/>
      <c r="L5" s="371"/>
      <c r="M5" s="380"/>
      <c r="N5" s="381"/>
      <c r="O5" s="382"/>
      <c r="P5" s="383"/>
      <c r="Q5" s="376"/>
      <c r="R5" s="383"/>
      <c r="S5" s="383"/>
    </row>
    <row r="6" spans="1:19" ht="13">
      <c r="A6" s="368"/>
      <c r="B6" s="368"/>
      <c r="C6" s="369"/>
      <c r="D6" s="370"/>
      <c r="E6" s="53">
        <v>0</v>
      </c>
      <c r="F6" s="32"/>
      <c r="G6" s="32"/>
      <c r="H6" s="32"/>
      <c r="I6" s="371"/>
      <c r="J6" s="371"/>
      <c r="K6" s="371"/>
      <c r="L6" s="371"/>
      <c r="M6" s="372"/>
      <c r="N6" s="373"/>
      <c r="O6" s="374"/>
      <c r="P6" s="375"/>
      <c r="Q6" s="376"/>
      <c r="R6" s="375"/>
      <c r="S6" s="375"/>
    </row>
    <row r="7" spans="1:19" ht="13">
      <c r="A7" s="368"/>
      <c r="B7" s="368"/>
      <c r="C7" s="369"/>
      <c r="D7" s="370"/>
      <c r="E7" s="53">
        <v>0</v>
      </c>
      <c r="F7" s="32"/>
      <c r="G7" s="32"/>
      <c r="H7" s="32"/>
      <c r="I7" s="371"/>
      <c r="J7" s="371"/>
      <c r="K7" s="371"/>
      <c r="L7" s="371"/>
      <c r="M7" s="372"/>
      <c r="N7" s="373"/>
      <c r="O7" s="374"/>
      <c r="P7" s="375"/>
      <c r="Q7" s="376" t="s">
        <v>602</v>
      </c>
      <c r="R7" s="375"/>
      <c r="S7" s="375"/>
    </row>
    <row r="8" spans="1:19" ht="13">
      <c r="A8" s="359" t="s">
        <v>603</v>
      </c>
      <c r="B8" s="360"/>
      <c r="C8" s="361"/>
      <c r="D8" s="361"/>
      <c r="E8" s="362"/>
      <c r="F8" s="360"/>
      <c r="G8" s="360"/>
      <c r="H8" s="360"/>
      <c r="I8" s="363"/>
      <c r="J8" s="363"/>
      <c r="K8" s="363"/>
      <c r="L8" s="364"/>
      <c r="M8" s="365"/>
      <c r="N8" s="366"/>
      <c r="O8" s="367"/>
      <c r="P8" s="364"/>
      <c r="Q8" s="361"/>
      <c r="R8" s="364"/>
      <c r="S8" s="364"/>
    </row>
    <row r="9" spans="1:19" ht="13">
      <c r="A9" s="377"/>
      <c r="B9" s="368"/>
      <c r="C9" s="369"/>
      <c r="D9" s="369"/>
      <c r="E9" s="53">
        <v>0</v>
      </c>
      <c r="F9" s="32"/>
      <c r="G9" s="32"/>
      <c r="H9" s="32"/>
      <c r="I9" s="371"/>
      <c r="J9" s="371"/>
      <c r="K9" s="371"/>
      <c r="L9" s="371"/>
      <c r="M9" s="384"/>
      <c r="N9" s="373"/>
      <c r="O9" s="374"/>
      <c r="P9" s="375"/>
      <c r="Q9" s="376"/>
      <c r="R9" s="375"/>
      <c r="S9" s="375"/>
    </row>
    <row r="10" spans="1:19" ht="13">
      <c r="A10" s="377"/>
      <c r="B10" s="368"/>
      <c r="C10" s="369"/>
      <c r="D10" s="369"/>
      <c r="E10" s="53">
        <v>0</v>
      </c>
      <c r="F10" s="32"/>
      <c r="G10" s="32"/>
      <c r="H10" s="32"/>
      <c r="I10" s="371"/>
      <c r="J10" s="371"/>
      <c r="K10" s="371"/>
      <c r="L10" s="371"/>
      <c r="M10" s="384"/>
      <c r="N10" s="373"/>
      <c r="O10" s="374"/>
      <c r="P10" s="375"/>
      <c r="Q10" s="376"/>
      <c r="R10" s="375"/>
      <c r="S10" s="375"/>
    </row>
    <row r="11" spans="1:19" ht="13">
      <c r="A11" s="377"/>
      <c r="B11" s="368"/>
      <c r="C11" s="369"/>
      <c r="D11" s="369"/>
      <c r="E11" s="53">
        <v>0</v>
      </c>
      <c r="F11" s="32"/>
      <c r="G11" s="32"/>
      <c r="H11" s="32"/>
      <c r="I11" s="371"/>
      <c r="J11" s="371"/>
      <c r="K11" s="371"/>
      <c r="L11" s="371"/>
      <c r="M11" s="384"/>
      <c r="N11" s="373"/>
      <c r="O11" s="374"/>
      <c r="P11" s="375"/>
      <c r="Q11" s="376" t="s">
        <v>602</v>
      </c>
      <c r="R11" s="375"/>
      <c r="S11" s="375"/>
    </row>
    <row r="12" spans="1:19" ht="13">
      <c r="A12" s="385" t="s">
        <v>604</v>
      </c>
      <c r="B12" s="386" t="s">
        <v>605</v>
      </c>
      <c r="C12" s="387"/>
      <c r="D12" s="387"/>
      <c r="E12" s="388"/>
      <c r="F12" s="386"/>
      <c r="G12" s="386"/>
      <c r="H12" s="386"/>
      <c r="I12" s="389"/>
      <c r="J12" s="389"/>
      <c r="K12" s="389"/>
      <c r="L12" s="390"/>
      <c r="M12" s="391"/>
      <c r="N12" s="392"/>
      <c r="O12" s="393"/>
      <c r="P12" s="390"/>
      <c r="Q12" s="387"/>
      <c r="R12" s="390"/>
      <c r="S12" s="390"/>
    </row>
    <row r="13" spans="1:19" ht="13">
      <c r="A13" s="377"/>
      <c r="B13" s="377" t="e">
        <f>[2]施策リソース数管理シート!B4</f>
        <v>#REF!</v>
      </c>
      <c r="C13" s="370"/>
      <c r="D13" s="370"/>
      <c r="E13" s="53">
        <v>0</v>
      </c>
      <c r="F13" s="378"/>
      <c r="G13" s="378"/>
      <c r="H13" s="378"/>
      <c r="I13" s="371"/>
      <c r="J13" s="379"/>
      <c r="K13" s="379"/>
      <c r="L13" s="371"/>
      <c r="M13" s="394"/>
      <c r="N13" s="381"/>
      <c r="O13" s="381"/>
      <c r="P13" s="383"/>
      <c r="Q13" s="395"/>
      <c r="R13" s="383"/>
      <c r="S13" s="383"/>
    </row>
    <row r="14" spans="1:19" ht="13">
      <c r="A14" s="377"/>
      <c r="B14" s="377" t="e">
        <f>[2]施策リソース数管理シート!B5</f>
        <v>#REF!</v>
      </c>
      <c r="C14" s="369"/>
      <c r="D14" s="369"/>
      <c r="E14" s="53">
        <v>0</v>
      </c>
      <c r="F14" s="32"/>
      <c r="G14" s="32"/>
      <c r="H14" s="32"/>
      <c r="I14" s="371"/>
      <c r="J14" s="371"/>
      <c r="K14" s="371"/>
      <c r="L14" s="371"/>
      <c r="M14" s="384"/>
      <c r="N14" s="396"/>
      <c r="O14" s="373"/>
      <c r="P14" s="375"/>
      <c r="Q14" s="397"/>
      <c r="R14" s="375"/>
      <c r="S14" s="375"/>
    </row>
    <row r="15" spans="1:19" ht="13">
      <c r="A15" s="377"/>
      <c r="B15" s="377" t="e">
        <f>[2]施策リソース数管理シート!B6</f>
        <v>#REF!</v>
      </c>
      <c r="C15" s="369"/>
      <c r="D15" s="369"/>
      <c r="E15" s="53">
        <v>0</v>
      </c>
      <c r="F15" s="32"/>
      <c r="G15" s="32"/>
      <c r="H15" s="32"/>
      <c r="I15" s="371"/>
      <c r="J15" s="371"/>
      <c r="K15" s="371"/>
      <c r="L15" s="371"/>
      <c r="M15" s="384"/>
      <c r="N15" s="373"/>
      <c r="O15" s="373"/>
      <c r="P15" s="375"/>
      <c r="Q15" s="397"/>
      <c r="R15" s="375"/>
      <c r="S15" s="375"/>
    </row>
    <row r="16" spans="1:19" ht="13">
      <c r="A16" s="377"/>
      <c r="B16" s="377" t="e">
        <f>[2]施策リソース数管理シート!B7</f>
        <v>#REF!</v>
      </c>
      <c r="C16" s="369"/>
      <c r="D16" s="369"/>
      <c r="E16" s="53">
        <v>0</v>
      </c>
      <c r="F16" s="32"/>
      <c r="G16" s="32"/>
      <c r="H16" s="32"/>
      <c r="I16" s="371"/>
      <c r="J16" s="371"/>
      <c r="K16" s="371"/>
      <c r="L16" s="371"/>
      <c r="M16" s="384"/>
      <c r="N16" s="396"/>
      <c r="O16" s="373"/>
      <c r="P16" s="375"/>
      <c r="Q16" s="397"/>
      <c r="R16" s="375"/>
      <c r="S16" s="375"/>
    </row>
    <row r="17" spans="1:19" ht="13">
      <c r="A17" s="377"/>
      <c r="B17" s="377" t="e">
        <f>[2]施策リソース数管理シート!B8</f>
        <v>#REF!</v>
      </c>
      <c r="C17" s="369"/>
      <c r="D17" s="369"/>
      <c r="E17" s="53">
        <v>0</v>
      </c>
      <c r="F17" s="32"/>
      <c r="G17" s="32"/>
      <c r="H17" s="32"/>
      <c r="I17" s="371"/>
      <c r="J17" s="371"/>
      <c r="K17" s="371"/>
      <c r="L17" s="371"/>
      <c r="M17" s="384"/>
      <c r="N17" s="373"/>
      <c r="O17" s="373"/>
      <c r="P17" s="375"/>
      <c r="Q17" s="397"/>
      <c r="R17" s="375"/>
      <c r="S17" s="375"/>
    </row>
    <row r="18" spans="1:19" ht="13">
      <c r="A18" s="377"/>
      <c r="B18" s="377" t="e">
        <f>[2]施策リソース数管理シート!B9</f>
        <v>#REF!</v>
      </c>
      <c r="C18" s="369"/>
      <c r="D18" s="369"/>
      <c r="E18" s="53">
        <v>0</v>
      </c>
      <c r="F18" s="32"/>
      <c r="G18" s="32"/>
      <c r="H18" s="32"/>
      <c r="I18" s="371"/>
      <c r="J18" s="371"/>
      <c r="K18" s="371"/>
      <c r="L18" s="371"/>
      <c r="M18" s="384"/>
      <c r="N18" s="373"/>
      <c r="O18" s="373"/>
      <c r="P18" s="375"/>
      <c r="Q18" s="397"/>
      <c r="R18" s="375"/>
      <c r="S18" s="375"/>
    </row>
    <row r="19" spans="1:19" ht="13">
      <c r="A19" s="377"/>
      <c r="B19" s="377" t="e">
        <f>[2]施策リソース数管理シート!B10</f>
        <v>#REF!</v>
      </c>
      <c r="C19" s="369"/>
      <c r="D19" s="369"/>
      <c r="E19" s="53">
        <v>0</v>
      </c>
      <c r="F19" s="32"/>
      <c r="G19" s="32"/>
      <c r="H19" s="32"/>
      <c r="I19" s="371"/>
      <c r="J19" s="371"/>
      <c r="K19" s="371"/>
      <c r="L19" s="371"/>
      <c r="M19" s="384"/>
      <c r="N19" s="373"/>
      <c r="O19" s="373"/>
      <c r="P19" s="375"/>
      <c r="Q19" s="397"/>
      <c r="R19" s="375"/>
      <c r="S19" s="375"/>
    </row>
    <row r="20" spans="1:19" ht="13">
      <c r="A20" s="377"/>
      <c r="B20" s="377" t="e">
        <f>[2]施策リソース数管理シート!B11</f>
        <v>#REF!</v>
      </c>
      <c r="C20" s="369"/>
      <c r="D20" s="369"/>
      <c r="E20" s="53">
        <v>0</v>
      </c>
      <c r="F20" s="32"/>
      <c r="G20" s="32"/>
      <c r="H20" s="32"/>
      <c r="I20" s="371"/>
      <c r="J20" s="371"/>
      <c r="K20" s="371"/>
      <c r="L20" s="371"/>
      <c r="M20" s="384"/>
      <c r="N20" s="373"/>
      <c r="O20" s="373"/>
      <c r="P20" s="375"/>
      <c r="Q20" s="397"/>
      <c r="R20" s="375"/>
      <c r="S20" s="375"/>
    </row>
    <row r="21" spans="1:19" ht="13">
      <c r="A21" s="377"/>
      <c r="B21" s="377" t="e">
        <f>[2]施策リソース数管理シート!B12</f>
        <v>#REF!</v>
      </c>
      <c r="C21" s="369"/>
      <c r="D21" s="369"/>
      <c r="E21" s="53">
        <v>0</v>
      </c>
      <c r="F21" s="32"/>
      <c r="G21" s="32"/>
      <c r="H21" s="32"/>
      <c r="I21" s="371"/>
      <c r="J21" s="371"/>
      <c r="K21" s="371"/>
      <c r="L21" s="371"/>
      <c r="M21" s="384"/>
      <c r="N21" s="373"/>
      <c r="O21" s="373"/>
      <c r="P21" s="375"/>
      <c r="Q21" s="397"/>
      <c r="R21" s="375"/>
      <c r="S21" s="375"/>
    </row>
    <row r="22" spans="1:19" ht="13">
      <c r="A22" s="377"/>
      <c r="B22" s="377" t="e">
        <f>[2]施策リソース数管理シート!B13</f>
        <v>#REF!</v>
      </c>
      <c r="C22" s="369"/>
      <c r="D22" s="369"/>
      <c r="E22" s="53">
        <v>0</v>
      </c>
      <c r="F22" s="32"/>
      <c r="G22" s="32"/>
      <c r="H22" s="32"/>
      <c r="I22" s="371"/>
      <c r="J22" s="371"/>
      <c r="K22" s="371"/>
      <c r="L22" s="371"/>
      <c r="M22" s="384"/>
      <c r="N22" s="373"/>
      <c r="O22" s="373"/>
      <c r="P22" s="375"/>
      <c r="Q22" s="397"/>
      <c r="R22" s="375"/>
      <c r="S22" s="375"/>
    </row>
    <row r="23" spans="1:19" ht="13">
      <c r="A23" s="377"/>
      <c r="B23" s="377" t="e">
        <f>[2]施策リソース数管理シート!B14</f>
        <v>#REF!</v>
      </c>
      <c r="C23" s="369"/>
      <c r="D23" s="369"/>
      <c r="E23" s="53">
        <v>0</v>
      </c>
      <c r="F23" s="32"/>
      <c r="G23" s="32"/>
      <c r="H23" s="32"/>
      <c r="I23" s="371"/>
      <c r="J23" s="371"/>
      <c r="K23" s="371"/>
      <c r="L23" s="371"/>
      <c r="M23" s="384"/>
      <c r="N23" s="373"/>
      <c r="O23" s="374"/>
      <c r="P23" s="375"/>
      <c r="Q23" s="397"/>
      <c r="R23" s="375"/>
      <c r="S23" s="375"/>
    </row>
    <row r="24" spans="1:19" ht="13">
      <c r="A24" s="377"/>
      <c r="B24" s="377" t="e">
        <f>[2]施策リソース数管理シート!B15</f>
        <v>#REF!</v>
      </c>
      <c r="C24" s="369"/>
      <c r="D24" s="369"/>
      <c r="E24" s="53">
        <v>0</v>
      </c>
      <c r="F24" s="32"/>
      <c r="G24" s="32"/>
      <c r="H24" s="32"/>
      <c r="I24" s="371"/>
      <c r="J24" s="371"/>
      <c r="K24" s="371"/>
      <c r="L24" s="371"/>
      <c r="M24" s="384"/>
      <c r="N24" s="373"/>
      <c r="O24" s="374"/>
      <c r="P24" s="375"/>
      <c r="Q24" s="397"/>
      <c r="R24" s="375"/>
      <c r="S24" s="375"/>
    </row>
    <row r="25" spans="1:19" ht="13">
      <c r="A25" s="377"/>
      <c r="B25" s="377" t="e">
        <f>[2]施策リソース数管理シート!B16</f>
        <v>#REF!</v>
      </c>
      <c r="C25" s="370"/>
      <c r="D25" s="370"/>
      <c r="E25" s="53">
        <v>0</v>
      </c>
      <c r="F25" s="378"/>
      <c r="G25" s="378"/>
      <c r="H25" s="378"/>
      <c r="I25" s="371"/>
      <c r="J25" s="379"/>
      <c r="K25" s="379"/>
      <c r="L25" s="371"/>
      <c r="M25" s="394"/>
      <c r="N25" s="381"/>
      <c r="O25" s="381"/>
      <c r="P25" s="383"/>
      <c r="Q25" s="395"/>
      <c r="R25" s="383"/>
      <c r="S25" s="383"/>
    </row>
    <row r="26" spans="1:19" ht="13">
      <c r="A26" s="377"/>
      <c r="B26" s="377" t="e">
        <f>[2]施策リソース数管理シート!B17</f>
        <v>#REF!</v>
      </c>
      <c r="C26" s="370"/>
      <c r="D26" s="370"/>
      <c r="E26" s="53">
        <v>0</v>
      </c>
      <c r="F26" s="378"/>
      <c r="G26" s="378"/>
      <c r="H26" s="378"/>
      <c r="I26" s="371"/>
      <c r="J26" s="379"/>
      <c r="K26" s="379"/>
      <c r="L26" s="371"/>
      <c r="M26" s="394"/>
      <c r="N26" s="381"/>
      <c r="O26" s="381"/>
      <c r="P26" s="383"/>
      <c r="Q26" s="395"/>
      <c r="R26" s="383"/>
      <c r="S26" s="383"/>
    </row>
    <row r="27" spans="1:19" ht="13">
      <c r="A27" s="385" t="s">
        <v>606</v>
      </c>
      <c r="B27" s="386" t="s">
        <v>605</v>
      </c>
      <c r="C27" s="387"/>
      <c r="D27" s="387"/>
      <c r="E27" s="388"/>
      <c r="F27" s="386"/>
      <c r="G27" s="386"/>
      <c r="H27" s="386"/>
      <c r="I27" s="389"/>
      <c r="J27" s="389"/>
      <c r="K27" s="389"/>
      <c r="L27" s="390"/>
      <c r="M27" s="391"/>
      <c r="N27" s="392"/>
      <c r="O27" s="393"/>
      <c r="P27" s="390"/>
      <c r="Q27" s="387"/>
      <c r="R27" s="390"/>
      <c r="S27" s="390"/>
    </row>
    <row r="28" spans="1:19" ht="13">
      <c r="A28" s="398"/>
      <c r="B28" s="368" t="e">
        <f>[2]施策リソース数管理シート!B24</f>
        <v>#REF!</v>
      </c>
      <c r="C28" s="369" t="s">
        <v>607</v>
      </c>
      <c r="D28" s="369"/>
      <c r="E28" s="53">
        <v>0</v>
      </c>
      <c r="F28" s="32"/>
      <c r="G28" s="32"/>
      <c r="H28" s="32"/>
      <c r="I28" s="371"/>
      <c r="J28" s="371"/>
      <c r="K28" s="371"/>
      <c r="L28" s="371"/>
      <c r="M28" s="384"/>
      <c r="N28" s="373"/>
      <c r="O28" s="374"/>
      <c r="P28" s="375"/>
      <c r="Q28" s="376" t="s">
        <v>602</v>
      </c>
      <c r="R28" s="375"/>
      <c r="S28" s="375"/>
    </row>
    <row r="29" spans="1:19" ht="13">
      <c r="A29" s="385" t="s">
        <v>608</v>
      </c>
      <c r="B29" s="386" t="s">
        <v>605</v>
      </c>
      <c r="C29" s="387"/>
      <c r="D29" s="387"/>
      <c r="E29" s="388"/>
      <c r="F29" s="386"/>
      <c r="G29" s="386"/>
      <c r="H29" s="386"/>
      <c r="I29" s="389"/>
      <c r="J29" s="389"/>
      <c r="K29" s="389"/>
      <c r="L29" s="390"/>
      <c r="M29" s="391"/>
      <c r="N29" s="392"/>
      <c r="O29" s="393"/>
      <c r="P29" s="390"/>
      <c r="Q29" s="387"/>
      <c r="R29" s="390"/>
      <c r="S29" s="390"/>
    </row>
    <row r="30" spans="1:19" ht="13">
      <c r="A30" s="398"/>
      <c r="B30" s="368" t="e">
        <f>[2]施策リソース数管理シート!B27</f>
        <v>#REF!</v>
      </c>
      <c r="C30" s="369" t="s">
        <v>609</v>
      </c>
      <c r="D30" s="369"/>
      <c r="E30" s="53">
        <v>0</v>
      </c>
      <c r="F30" s="32" t="s">
        <v>610</v>
      </c>
      <c r="G30" s="32"/>
      <c r="H30" s="32"/>
      <c r="I30" s="371"/>
      <c r="J30" s="371"/>
      <c r="K30" s="371"/>
      <c r="L30" s="371"/>
      <c r="M30" s="384"/>
      <c r="N30" s="373"/>
      <c r="O30" s="374"/>
      <c r="P30" s="375"/>
      <c r="Q30" s="397"/>
      <c r="R30" s="375"/>
      <c r="S30" s="375"/>
    </row>
    <row r="31" spans="1:19" ht="13">
      <c r="A31" s="399"/>
      <c r="B31" s="368" t="e">
        <f>[2]施策リソース数管理シート!B28</f>
        <v>#REF!</v>
      </c>
      <c r="C31" s="369"/>
      <c r="D31" s="369"/>
      <c r="E31" s="11">
        <v>0</v>
      </c>
      <c r="F31" s="32"/>
      <c r="G31" s="32"/>
      <c r="H31" s="32"/>
      <c r="I31" s="371"/>
      <c r="J31" s="371"/>
      <c r="K31" s="371"/>
      <c r="L31" s="371"/>
      <c r="M31" s="384"/>
      <c r="N31" s="373"/>
      <c r="O31" s="374"/>
      <c r="P31" s="375"/>
      <c r="Q31" s="397"/>
      <c r="R31" s="375"/>
      <c r="S31" s="375"/>
    </row>
    <row r="32" spans="1:19" ht="13">
      <c r="A32" s="399"/>
      <c r="B32" s="368" t="e">
        <f>[2]施策リソース数管理シート!B29</f>
        <v>#REF!</v>
      </c>
      <c r="C32" s="369"/>
      <c r="D32" s="369"/>
      <c r="E32" s="11">
        <v>0</v>
      </c>
      <c r="F32" s="32"/>
      <c r="G32" s="32"/>
      <c r="H32" s="32"/>
      <c r="I32" s="371"/>
      <c r="J32" s="371"/>
      <c r="K32" s="371"/>
      <c r="L32" s="371"/>
      <c r="M32" s="384"/>
      <c r="N32" s="373"/>
      <c r="O32" s="374"/>
      <c r="P32" s="375"/>
      <c r="Q32" s="397"/>
      <c r="R32" s="375"/>
      <c r="S32" s="375"/>
    </row>
    <row r="33" spans="1:19" ht="13">
      <c r="A33" s="385" t="s">
        <v>611</v>
      </c>
      <c r="B33" s="386" t="s">
        <v>605</v>
      </c>
      <c r="C33" s="387"/>
      <c r="D33" s="387"/>
      <c r="E33" s="388"/>
      <c r="F33" s="386"/>
      <c r="G33" s="386"/>
      <c r="H33" s="386"/>
      <c r="I33" s="389"/>
      <c r="J33" s="389"/>
      <c r="K33" s="389"/>
      <c r="L33" s="390"/>
      <c r="M33" s="391"/>
      <c r="N33" s="392"/>
      <c r="O33" s="393"/>
      <c r="P33" s="390"/>
      <c r="Q33" s="387"/>
      <c r="R33" s="390"/>
      <c r="S33" s="390"/>
    </row>
    <row r="34" spans="1:19" ht="13">
      <c r="A34" s="398"/>
      <c r="B34" s="368" t="e">
        <f>[2]施策リソース数管理シート!B30</f>
        <v>#REF!</v>
      </c>
      <c r="C34" s="369"/>
      <c r="D34" s="369"/>
      <c r="E34" s="53">
        <v>0</v>
      </c>
      <c r="F34" s="32"/>
      <c r="G34" s="32"/>
      <c r="H34" s="32"/>
      <c r="I34" s="371"/>
      <c r="J34" s="371"/>
      <c r="K34" s="371"/>
      <c r="L34" s="371"/>
      <c r="M34" s="384"/>
      <c r="N34" s="373"/>
      <c r="O34" s="374"/>
      <c r="P34" s="375"/>
      <c r="Q34" s="397"/>
      <c r="R34" s="375"/>
      <c r="S34" s="375"/>
    </row>
    <row r="35" spans="1:19" ht="13">
      <c r="A35" s="399"/>
      <c r="B35" s="368" t="e">
        <f>[2]施策リソース数管理シート!B31</f>
        <v>#REF!</v>
      </c>
      <c r="C35" s="369"/>
      <c r="D35" s="369"/>
      <c r="E35" s="11">
        <v>0</v>
      </c>
      <c r="F35" s="32"/>
      <c r="G35" s="32"/>
      <c r="H35" s="32"/>
      <c r="I35" s="371"/>
      <c r="J35" s="371"/>
      <c r="K35" s="371"/>
      <c r="L35" s="371"/>
      <c r="M35" s="384"/>
      <c r="N35" s="373"/>
      <c r="O35" s="374"/>
      <c r="P35" s="375"/>
      <c r="Q35" s="397"/>
      <c r="R35" s="375"/>
      <c r="S35" s="375"/>
    </row>
    <row r="36" spans="1:19" ht="13">
      <c r="A36" s="399"/>
      <c r="B36" s="368" t="e">
        <f>[2]施策リソース数管理シート!B32</f>
        <v>#REF!</v>
      </c>
      <c r="C36" s="369"/>
      <c r="D36" s="369"/>
      <c r="E36" s="11">
        <v>0</v>
      </c>
      <c r="F36" s="32"/>
      <c r="G36" s="32"/>
      <c r="H36" s="32"/>
      <c r="I36" s="371"/>
      <c r="J36" s="371"/>
      <c r="K36" s="371"/>
      <c r="L36" s="371"/>
      <c r="M36" s="384"/>
      <c r="N36" s="373"/>
      <c r="O36" s="374"/>
      <c r="P36" s="375"/>
      <c r="Q36" s="397"/>
      <c r="R36" s="375"/>
      <c r="S36" s="375"/>
    </row>
    <row r="37" spans="1:19" ht="13">
      <c r="A37" s="385" t="s">
        <v>612</v>
      </c>
      <c r="B37" s="386" t="s">
        <v>605</v>
      </c>
      <c r="C37" s="387"/>
      <c r="D37" s="387"/>
      <c r="E37" s="388"/>
      <c r="F37" s="386"/>
      <c r="G37" s="386"/>
      <c r="H37" s="386"/>
      <c r="I37" s="389"/>
      <c r="J37" s="389"/>
      <c r="K37" s="389"/>
      <c r="L37" s="390"/>
      <c r="M37" s="391"/>
      <c r="N37" s="392"/>
      <c r="O37" s="393"/>
      <c r="P37" s="390"/>
      <c r="Q37" s="387"/>
      <c r="R37" s="390"/>
      <c r="S37" s="390"/>
    </row>
    <row r="38" spans="1:19" ht="13">
      <c r="A38" s="398"/>
      <c r="B38" s="368"/>
      <c r="C38" s="369" t="s">
        <v>602</v>
      </c>
      <c r="D38" s="370"/>
      <c r="E38" s="53">
        <v>0</v>
      </c>
      <c r="F38" s="32"/>
      <c r="G38" s="32"/>
      <c r="H38" s="32"/>
      <c r="I38" s="371"/>
      <c r="J38" s="371"/>
      <c r="K38" s="371"/>
      <c r="L38" s="371"/>
      <c r="M38" s="372" t="s">
        <v>31</v>
      </c>
      <c r="N38" s="373"/>
      <c r="O38" s="374"/>
      <c r="P38" s="375"/>
      <c r="Q38" s="376"/>
      <c r="R38" s="375"/>
      <c r="S38" s="375"/>
    </row>
    <row r="39" spans="1:19" ht="13">
      <c r="A39" s="398"/>
      <c r="B39" s="368" t="e">
        <f>[2]施策リソース数管理シート!C5</f>
        <v>#REF!</v>
      </c>
      <c r="C39" s="369" t="s">
        <v>602</v>
      </c>
      <c r="D39" s="370"/>
      <c r="E39" s="53">
        <v>0</v>
      </c>
      <c r="F39" s="32"/>
      <c r="G39" s="32"/>
      <c r="H39" s="32"/>
      <c r="I39" s="371"/>
      <c r="J39" s="371"/>
      <c r="K39" s="371"/>
      <c r="L39" s="371"/>
      <c r="M39" s="372" t="s">
        <v>31</v>
      </c>
      <c r="N39" s="373"/>
      <c r="O39" s="374"/>
      <c r="P39" s="375"/>
      <c r="Q39" s="376"/>
      <c r="R39" s="375"/>
      <c r="S39" s="375"/>
    </row>
    <row r="40" spans="1:19" ht="13">
      <c r="A40" s="398"/>
      <c r="B40" s="368" t="e">
        <f>[2]施策リソース数管理シート!C6</f>
        <v>#REF!</v>
      </c>
      <c r="C40" s="369" t="s">
        <v>602</v>
      </c>
      <c r="D40" s="370"/>
      <c r="E40" s="53">
        <v>0</v>
      </c>
      <c r="F40" s="32"/>
      <c r="G40" s="32"/>
      <c r="H40" s="32"/>
      <c r="I40" s="371"/>
      <c r="J40" s="371"/>
      <c r="K40" s="371"/>
      <c r="L40" s="371"/>
      <c r="M40" s="372" t="s">
        <v>31</v>
      </c>
      <c r="N40" s="373"/>
      <c r="O40" s="374"/>
      <c r="P40" s="375"/>
      <c r="Q40" s="376"/>
      <c r="R40" s="375"/>
      <c r="S40" s="375"/>
    </row>
    <row r="41" spans="1:19" ht="13">
      <c r="A41" s="398"/>
      <c r="B41" s="368" t="e">
        <f>[2]施策リソース数管理シート!C7</f>
        <v>#REF!</v>
      </c>
      <c r="C41" s="369" t="s">
        <v>602</v>
      </c>
      <c r="D41" s="370"/>
      <c r="E41" s="53">
        <v>0</v>
      </c>
      <c r="F41" s="32"/>
      <c r="G41" s="32"/>
      <c r="H41" s="32"/>
      <c r="I41" s="371"/>
      <c r="J41" s="371"/>
      <c r="K41" s="371"/>
      <c r="L41" s="371"/>
      <c r="M41" s="372" t="s">
        <v>31</v>
      </c>
      <c r="N41" s="373"/>
      <c r="O41" s="374"/>
      <c r="P41" s="375"/>
      <c r="Q41" s="376"/>
      <c r="R41" s="375"/>
      <c r="S41" s="375"/>
    </row>
    <row r="42" spans="1:19" ht="13">
      <c r="A42" s="398"/>
      <c r="B42" s="368" t="e">
        <f>[2]施策リソース数管理シート!C8</f>
        <v>#REF!</v>
      </c>
      <c r="C42" s="369" t="s">
        <v>602</v>
      </c>
      <c r="D42" s="370"/>
      <c r="E42" s="53">
        <v>0</v>
      </c>
      <c r="F42" s="400"/>
      <c r="G42" s="400"/>
      <c r="H42" s="400"/>
      <c r="I42" s="371"/>
      <c r="J42" s="371"/>
      <c r="K42" s="371"/>
      <c r="L42" s="371"/>
      <c r="M42" s="372" t="s">
        <v>31</v>
      </c>
      <c r="N42" s="401"/>
      <c r="O42" s="402"/>
      <c r="P42" s="403"/>
      <c r="Q42" s="404"/>
      <c r="R42" s="403"/>
      <c r="S42" s="403"/>
    </row>
    <row r="43" spans="1:19" ht="13">
      <c r="A43" s="399"/>
      <c r="B43" s="368" t="e">
        <f>[2]施策リソース数管理シート!C9</f>
        <v>#REF!</v>
      </c>
      <c r="C43" s="369" t="s">
        <v>602</v>
      </c>
      <c r="D43" s="370"/>
      <c r="E43" s="53">
        <v>0</v>
      </c>
      <c r="F43" s="32"/>
      <c r="G43" s="32"/>
      <c r="H43" s="32"/>
      <c r="I43" s="371"/>
      <c r="J43" s="371"/>
      <c r="K43" s="371"/>
      <c r="L43" s="405"/>
      <c r="M43" s="372" t="s">
        <v>31</v>
      </c>
      <c r="N43" s="373"/>
      <c r="O43" s="374"/>
      <c r="P43" s="375"/>
      <c r="Q43" s="376"/>
      <c r="R43" s="375"/>
      <c r="S43" s="375"/>
    </row>
    <row r="44" spans="1:19" ht="13">
      <c r="A44" s="399"/>
      <c r="B44" s="368" t="e">
        <f>[2]施策リソース数管理シート!C10</f>
        <v>#REF!</v>
      </c>
      <c r="C44" s="369" t="s">
        <v>602</v>
      </c>
      <c r="D44" s="370"/>
      <c r="E44" s="53">
        <v>0</v>
      </c>
      <c r="F44" s="32"/>
      <c r="G44" s="32"/>
      <c r="H44" s="32"/>
      <c r="I44" s="371"/>
      <c r="J44" s="371"/>
      <c r="K44" s="371"/>
      <c r="L44" s="405"/>
      <c r="M44" s="372" t="s">
        <v>31</v>
      </c>
      <c r="N44" s="373"/>
      <c r="O44" s="374"/>
      <c r="P44" s="375"/>
      <c r="Q44" s="376"/>
      <c r="R44" s="375"/>
      <c r="S44" s="375"/>
    </row>
    <row r="45" spans="1:19" ht="13">
      <c r="A45" s="399"/>
      <c r="B45" s="368" t="e">
        <f>[2]施策リソース数管理シート!C11</f>
        <v>#REF!</v>
      </c>
      <c r="C45" s="369" t="s">
        <v>602</v>
      </c>
      <c r="D45" s="370"/>
      <c r="E45" s="53">
        <v>0</v>
      </c>
      <c r="F45" s="32"/>
      <c r="G45" s="32"/>
      <c r="H45" s="32"/>
      <c r="I45" s="371"/>
      <c r="J45" s="371"/>
      <c r="K45" s="371"/>
      <c r="L45" s="405"/>
      <c r="M45" s="372" t="s">
        <v>31</v>
      </c>
      <c r="N45" s="373"/>
      <c r="O45" s="374"/>
      <c r="P45" s="375"/>
      <c r="Q45" s="376"/>
      <c r="R45" s="375"/>
      <c r="S45" s="375"/>
    </row>
    <row r="46" spans="1:19" ht="13">
      <c r="A46" s="399"/>
      <c r="B46" s="368" t="e">
        <f>[2]施策リソース数管理シート!C12</f>
        <v>#REF!</v>
      </c>
      <c r="C46" s="369" t="s">
        <v>602</v>
      </c>
      <c r="D46" s="370"/>
      <c r="E46" s="53">
        <v>0</v>
      </c>
      <c r="F46" s="32"/>
      <c r="G46" s="32"/>
      <c r="H46" s="32"/>
      <c r="I46" s="371"/>
      <c r="J46" s="371"/>
      <c r="K46" s="371"/>
      <c r="L46" s="405"/>
      <c r="M46" s="372" t="s">
        <v>31</v>
      </c>
      <c r="N46" s="373"/>
      <c r="O46" s="374"/>
      <c r="P46" s="375"/>
      <c r="Q46" s="376"/>
      <c r="R46" s="375"/>
      <c r="S46" s="375"/>
    </row>
    <row r="47" spans="1:19" ht="13">
      <c r="A47" s="399"/>
      <c r="B47" s="368" t="e">
        <f>[2]施策リソース数管理シート!C13</f>
        <v>#REF!</v>
      </c>
      <c r="C47" s="369" t="s">
        <v>602</v>
      </c>
      <c r="D47" s="370"/>
      <c r="E47" s="53">
        <v>0</v>
      </c>
      <c r="F47" s="32"/>
      <c r="G47" s="32"/>
      <c r="H47" s="32"/>
      <c r="I47" s="371"/>
      <c r="J47" s="371"/>
      <c r="K47" s="371"/>
      <c r="L47" s="405"/>
      <c r="M47" s="372" t="s">
        <v>31</v>
      </c>
      <c r="N47" s="373"/>
      <c r="O47" s="374"/>
      <c r="P47" s="375"/>
      <c r="Q47" s="376"/>
      <c r="R47" s="375"/>
      <c r="S47" s="375"/>
    </row>
    <row r="48" spans="1:19" ht="13">
      <c r="A48" s="385" t="s">
        <v>613</v>
      </c>
      <c r="B48" s="386" t="s">
        <v>605</v>
      </c>
      <c r="C48" s="387"/>
      <c r="D48" s="387"/>
      <c r="E48" s="388"/>
      <c r="F48" s="386"/>
      <c r="G48" s="386"/>
      <c r="H48" s="386"/>
      <c r="I48" s="389"/>
      <c r="J48" s="389"/>
      <c r="K48" s="389"/>
      <c r="L48" s="390"/>
      <c r="M48" s="391"/>
      <c r="N48" s="392"/>
      <c r="O48" s="393"/>
      <c r="P48" s="390"/>
      <c r="Q48" s="387"/>
      <c r="R48" s="390"/>
      <c r="S48" s="390"/>
    </row>
    <row r="49" spans="1:19" ht="13">
      <c r="A49" s="398"/>
      <c r="B49" s="368"/>
      <c r="C49" s="369" t="s">
        <v>614</v>
      </c>
      <c r="D49" s="370"/>
      <c r="E49" s="53">
        <v>0</v>
      </c>
      <c r="F49" s="32"/>
      <c r="G49" s="32"/>
      <c r="H49" s="32"/>
      <c r="I49" s="53">
        <v>0</v>
      </c>
      <c r="J49" s="53">
        <v>0</v>
      </c>
      <c r="K49" s="373"/>
      <c r="L49" s="375"/>
      <c r="M49" s="372" t="s">
        <v>58</v>
      </c>
      <c r="N49" s="373"/>
      <c r="O49" s="374"/>
      <c r="P49" s="375"/>
      <c r="Q49" s="397"/>
      <c r="R49" s="375"/>
      <c r="S49" s="375"/>
    </row>
    <row r="50" spans="1:19" ht="13">
      <c r="A50" s="398"/>
      <c r="B50" s="368"/>
      <c r="C50" s="369" t="s">
        <v>614</v>
      </c>
      <c r="D50" s="370"/>
      <c r="E50" s="53">
        <v>0</v>
      </c>
      <c r="F50" s="32"/>
      <c r="G50" s="32"/>
      <c r="H50" s="32"/>
      <c r="I50" s="53">
        <v>0</v>
      </c>
      <c r="J50" s="53">
        <v>0</v>
      </c>
      <c r="K50" s="373"/>
      <c r="L50" s="375"/>
      <c r="M50" s="372" t="s">
        <v>58</v>
      </c>
      <c r="N50" s="373"/>
      <c r="O50" s="374"/>
      <c r="P50" s="375"/>
      <c r="Q50" s="397"/>
      <c r="R50" s="375"/>
      <c r="S50" s="375"/>
    </row>
    <row r="51" spans="1:19" ht="13">
      <c r="A51" s="398"/>
      <c r="B51" s="368"/>
      <c r="C51" s="369" t="s">
        <v>614</v>
      </c>
      <c r="D51" s="370"/>
      <c r="E51" s="53">
        <v>0</v>
      </c>
      <c r="F51" s="32"/>
      <c r="G51" s="32"/>
      <c r="H51" s="32"/>
      <c r="I51" s="53">
        <v>0</v>
      </c>
      <c r="J51" s="53">
        <v>0</v>
      </c>
      <c r="K51" s="373"/>
      <c r="L51" s="375"/>
      <c r="M51" s="372" t="s">
        <v>58</v>
      </c>
      <c r="N51" s="373"/>
      <c r="O51" s="374"/>
      <c r="P51" s="375"/>
      <c r="Q51" s="397"/>
      <c r="R51" s="375"/>
      <c r="S51" s="375"/>
    </row>
    <row r="52" spans="1:19" ht="13">
      <c r="A52" s="398"/>
      <c r="B52" s="368"/>
      <c r="C52" s="369" t="s">
        <v>614</v>
      </c>
      <c r="D52" s="370"/>
      <c r="E52" s="53">
        <v>0</v>
      </c>
      <c r="F52" s="32"/>
      <c r="G52" s="32"/>
      <c r="H52" s="32"/>
      <c r="I52" s="53">
        <v>0</v>
      </c>
      <c r="J52" s="53">
        <v>0</v>
      </c>
      <c r="K52" s="373"/>
      <c r="L52" s="375"/>
      <c r="M52" s="372" t="s">
        <v>58</v>
      </c>
      <c r="N52" s="373"/>
      <c r="O52" s="374"/>
      <c r="P52" s="375"/>
      <c r="Q52" s="397"/>
      <c r="R52" s="375"/>
      <c r="S52" s="375"/>
    </row>
    <row r="53" spans="1:19" ht="13">
      <c r="A53" s="385" t="s">
        <v>615</v>
      </c>
      <c r="B53" s="386" t="s">
        <v>605</v>
      </c>
      <c r="C53" s="387"/>
      <c r="D53" s="387"/>
      <c r="E53" s="388"/>
      <c r="F53" s="386"/>
      <c r="G53" s="386"/>
      <c r="H53" s="386"/>
      <c r="I53" s="389"/>
      <c r="J53" s="389"/>
      <c r="K53" s="389"/>
      <c r="L53" s="390"/>
      <c r="M53" s="391"/>
      <c r="N53" s="392"/>
      <c r="O53" s="393"/>
      <c r="P53" s="390"/>
      <c r="Q53" s="387"/>
      <c r="R53" s="390"/>
      <c r="S53" s="390"/>
    </row>
    <row r="54" spans="1:19" ht="13">
      <c r="A54" s="398"/>
      <c r="B54" s="368"/>
      <c r="C54" s="369" t="s">
        <v>616</v>
      </c>
      <c r="D54" s="370"/>
      <c r="E54" s="53">
        <v>0</v>
      </c>
      <c r="F54" s="32"/>
      <c r="G54" s="32"/>
      <c r="H54" s="32"/>
      <c r="I54" s="371"/>
      <c r="J54" s="371"/>
      <c r="K54" s="373"/>
      <c r="L54" s="375"/>
      <c r="M54" s="372" t="s">
        <v>617</v>
      </c>
      <c r="N54" s="373"/>
      <c r="O54" s="374"/>
      <c r="P54" s="375"/>
      <c r="Q54" s="376"/>
      <c r="R54" s="375"/>
      <c r="S54" s="375"/>
    </row>
    <row r="55" spans="1:19" ht="13">
      <c r="A55" s="385" t="s">
        <v>618</v>
      </c>
      <c r="B55" s="386" t="s">
        <v>605</v>
      </c>
      <c r="C55" s="387"/>
      <c r="D55" s="387"/>
      <c r="E55" s="388"/>
      <c r="F55" s="386"/>
      <c r="G55" s="386"/>
      <c r="H55" s="386"/>
      <c r="I55" s="389"/>
      <c r="J55" s="389"/>
      <c r="K55" s="389"/>
      <c r="L55" s="390"/>
      <c r="M55" s="391"/>
      <c r="N55" s="392"/>
      <c r="O55" s="393"/>
      <c r="P55" s="390"/>
      <c r="Q55" s="387"/>
      <c r="R55" s="390"/>
      <c r="S55" s="390"/>
    </row>
    <row r="56" spans="1:19" ht="13">
      <c r="A56" s="398"/>
      <c r="B56" s="368"/>
      <c r="C56" s="369" t="s">
        <v>619</v>
      </c>
      <c r="D56" s="370"/>
      <c r="E56" s="53">
        <v>0</v>
      </c>
      <c r="F56" s="32"/>
      <c r="G56" s="32"/>
      <c r="H56" s="32"/>
      <c r="I56" s="371"/>
      <c r="J56" s="371"/>
      <c r="K56" s="373"/>
      <c r="L56" s="375"/>
      <c r="M56" s="372" t="s">
        <v>619</v>
      </c>
      <c r="N56" s="373"/>
      <c r="O56" s="374"/>
      <c r="P56" s="375"/>
      <c r="Q56" s="376"/>
      <c r="R56" s="375"/>
      <c r="S56" s="375"/>
    </row>
    <row r="57" spans="1:19" ht="13">
      <c r="A57" s="398"/>
      <c r="B57" s="368"/>
      <c r="C57" s="369" t="s">
        <v>619</v>
      </c>
      <c r="D57" s="370"/>
      <c r="E57" s="53">
        <v>0</v>
      </c>
      <c r="F57" s="32"/>
      <c r="G57" s="32"/>
      <c r="H57" s="32"/>
      <c r="I57" s="371"/>
      <c r="J57" s="371"/>
      <c r="K57" s="373"/>
      <c r="L57" s="375"/>
      <c r="M57" s="372" t="s">
        <v>619</v>
      </c>
      <c r="N57" s="373"/>
      <c r="O57" s="374"/>
      <c r="P57" s="375"/>
      <c r="Q57" s="376"/>
      <c r="R57" s="375"/>
      <c r="S57" s="375"/>
    </row>
    <row r="58" spans="1:19" ht="13">
      <c r="A58" s="385" t="s">
        <v>620</v>
      </c>
      <c r="B58" s="386" t="s">
        <v>605</v>
      </c>
      <c r="C58" s="387"/>
      <c r="D58" s="387"/>
      <c r="E58" s="388"/>
      <c r="F58" s="386"/>
      <c r="G58" s="386"/>
      <c r="H58" s="386"/>
      <c r="I58" s="389"/>
      <c r="J58" s="389"/>
      <c r="K58" s="389"/>
      <c r="L58" s="390"/>
      <c r="M58" s="391"/>
      <c r="N58" s="392"/>
      <c r="O58" s="393"/>
      <c r="P58" s="390"/>
      <c r="Q58" s="387"/>
      <c r="R58" s="390"/>
      <c r="S58" s="390"/>
    </row>
    <row r="59" spans="1:19" ht="13">
      <c r="A59" s="398"/>
      <c r="B59" s="368"/>
      <c r="C59" s="369" t="s">
        <v>78</v>
      </c>
      <c r="D59" s="370"/>
      <c r="E59" s="53">
        <v>0</v>
      </c>
      <c r="F59" s="32"/>
      <c r="G59" s="32"/>
      <c r="H59" s="32"/>
      <c r="I59" s="53">
        <v>0</v>
      </c>
      <c r="J59" s="53">
        <v>0</v>
      </c>
      <c r="K59" s="373"/>
      <c r="L59" s="375"/>
      <c r="M59" s="372" t="s">
        <v>621</v>
      </c>
      <c r="N59" s="373"/>
      <c r="O59" s="374"/>
      <c r="P59" s="375"/>
      <c r="Q59" s="376"/>
      <c r="R59" s="375"/>
      <c r="S59" s="375"/>
    </row>
    <row r="60" spans="1:19" ht="13">
      <c r="A60" s="398"/>
      <c r="B60" s="406"/>
      <c r="C60" s="369" t="s">
        <v>78</v>
      </c>
      <c r="D60" s="370"/>
      <c r="E60" s="53">
        <v>0</v>
      </c>
      <c r="F60" s="400"/>
      <c r="G60" s="400"/>
      <c r="H60" s="400"/>
      <c r="I60" s="53">
        <v>0</v>
      </c>
      <c r="J60" s="53">
        <v>0</v>
      </c>
      <c r="K60" s="373"/>
      <c r="L60" s="375"/>
      <c r="M60" s="372" t="s">
        <v>31</v>
      </c>
      <c r="N60" s="401"/>
      <c r="O60" s="402"/>
      <c r="P60" s="403"/>
      <c r="Q60" s="404"/>
      <c r="R60" s="403"/>
      <c r="S60" s="403"/>
    </row>
    <row r="61" spans="1:19" ht="13">
      <c r="A61" s="407" t="s">
        <v>622</v>
      </c>
      <c r="B61" s="408" t="s">
        <v>605</v>
      </c>
      <c r="C61" s="409"/>
      <c r="D61" s="409"/>
      <c r="E61" s="410"/>
      <c r="F61" s="408"/>
      <c r="G61" s="408"/>
      <c r="H61" s="408"/>
      <c r="I61" s="411"/>
      <c r="J61" s="411"/>
      <c r="K61" s="411"/>
      <c r="L61" s="412"/>
      <c r="M61" s="413"/>
      <c r="N61" s="414"/>
      <c r="O61" s="415"/>
      <c r="P61" s="412"/>
      <c r="Q61" s="409"/>
      <c r="R61" s="412"/>
      <c r="S61" s="412"/>
    </row>
    <row r="62" spans="1:19" ht="13">
      <c r="A62" s="993"/>
      <c r="B62" s="992"/>
      <c r="C62" s="369" t="s">
        <v>623</v>
      </c>
      <c r="D62" s="370"/>
      <c r="E62" s="53">
        <v>0</v>
      </c>
      <c r="F62" s="32" t="s">
        <v>624</v>
      </c>
      <c r="G62" s="32"/>
      <c r="H62" s="32"/>
      <c r="I62" s="371"/>
      <c r="J62" s="371"/>
      <c r="K62" s="371"/>
      <c r="L62" s="371"/>
      <c r="M62" s="372"/>
      <c r="N62" s="373"/>
      <c r="O62" s="373"/>
      <c r="P62" s="375"/>
      <c r="Q62" s="404"/>
      <c r="R62" s="375"/>
      <c r="S62" s="416"/>
    </row>
    <row r="63" spans="1:19" ht="13">
      <c r="A63" s="942"/>
      <c r="B63" s="943"/>
      <c r="C63" s="369" t="s">
        <v>623</v>
      </c>
      <c r="D63" s="370"/>
      <c r="E63" s="53">
        <v>0</v>
      </c>
      <c r="F63" s="32" t="s">
        <v>625</v>
      </c>
      <c r="G63" s="32"/>
      <c r="H63" s="32"/>
      <c r="I63" s="371"/>
      <c r="J63" s="371"/>
      <c r="K63" s="371"/>
      <c r="L63" s="371"/>
      <c r="M63" s="372"/>
      <c r="N63" s="373"/>
      <c r="O63" s="373"/>
      <c r="P63" s="375"/>
      <c r="Q63" s="404"/>
      <c r="R63" s="375"/>
      <c r="S63" s="416"/>
    </row>
    <row r="64" spans="1:19" ht="13">
      <c r="A64" s="942"/>
      <c r="B64" s="417"/>
      <c r="C64" s="369" t="s">
        <v>623</v>
      </c>
      <c r="D64" s="370"/>
      <c r="E64" s="53">
        <v>0</v>
      </c>
      <c r="F64" s="32" t="s">
        <v>625</v>
      </c>
      <c r="G64" s="32"/>
      <c r="H64" s="32"/>
      <c r="I64" s="371"/>
      <c r="J64" s="371"/>
      <c r="K64" s="371"/>
      <c r="L64" s="371"/>
      <c r="M64" s="372"/>
      <c r="N64" s="373"/>
      <c r="O64" s="373"/>
      <c r="P64" s="375"/>
      <c r="Q64" s="404"/>
      <c r="R64" s="375"/>
      <c r="S64" s="416"/>
    </row>
    <row r="65" spans="1:19" ht="13">
      <c r="A65" s="407" t="s">
        <v>626</v>
      </c>
      <c r="B65" s="408"/>
      <c r="C65" s="409"/>
      <c r="D65" s="409"/>
      <c r="E65" s="410"/>
      <c r="F65" s="408"/>
      <c r="G65" s="408"/>
      <c r="H65" s="408"/>
      <c r="I65" s="411"/>
      <c r="J65" s="411"/>
      <c r="K65" s="411"/>
      <c r="L65" s="412"/>
      <c r="M65" s="413"/>
      <c r="N65" s="414"/>
      <c r="O65" s="415"/>
      <c r="P65" s="412"/>
      <c r="Q65" s="409"/>
      <c r="R65" s="412"/>
      <c r="S65" s="412"/>
    </row>
    <row r="66" spans="1:19" ht="13">
      <c r="A66" s="406"/>
      <c r="B66" s="417" t="s">
        <v>627</v>
      </c>
      <c r="C66" s="369" t="s">
        <v>623</v>
      </c>
      <c r="D66" s="370"/>
      <c r="E66" s="53">
        <v>0</v>
      </c>
      <c r="F66" s="32"/>
      <c r="G66" s="32"/>
      <c r="H66" s="32"/>
      <c r="I66" s="371"/>
      <c r="J66" s="371"/>
      <c r="K66" s="371"/>
      <c r="L66" s="371"/>
      <c r="M66" s="372"/>
      <c r="N66" s="373"/>
      <c r="O66" s="373"/>
      <c r="P66" s="375"/>
      <c r="Q66" s="376" t="s">
        <v>602</v>
      </c>
      <c r="R66" s="375"/>
      <c r="S66" s="416"/>
    </row>
    <row r="67" spans="1:19" ht="13">
      <c r="A67" s="398"/>
      <c r="B67" s="417" t="s">
        <v>628</v>
      </c>
      <c r="C67" s="369" t="s">
        <v>623</v>
      </c>
      <c r="D67" s="370"/>
      <c r="E67" s="53">
        <v>0</v>
      </c>
      <c r="F67" s="32"/>
      <c r="G67" s="32"/>
      <c r="H67" s="32"/>
      <c r="I67" s="371"/>
      <c r="J67" s="371"/>
      <c r="K67" s="371"/>
      <c r="L67" s="371"/>
      <c r="M67" s="372"/>
      <c r="N67" s="373"/>
      <c r="O67" s="373"/>
      <c r="P67" s="375"/>
      <c r="Q67" s="376" t="s">
        <v>602</v>
      </c>
      <c r="R67" s="375"/>
      <c r="S67" s="416"/>
    </row>
    <row r="68" spans="1:19" ht="13">
      <c r="A68" s="398"/>
      <c r="B68" s="417" t="s">
        <v>629</v>
      </c>
      <c r="C68" s="369" t="s">
        <v>623</v>
      </c>
      <c r="D68" s="370"/>
      <c r="E68" s="53">
        <v>0</v>
      </c>
      <c r="F68" s="32"/>
      <c r="G68" s="32"/>
      <c r="H68" s="32"/>
      <c r="I68" s="371"/>
      <c r="J68" s="371"/>
      <c r="K68" s="371"/>
      <c r="L68" s="371"/>
      <c r="M68" s="372"/>
      <c r="N68" s="373"/>
      <c r="O68" s="373"/>
      <c r="P68" s="375"/>
      <c r="Q68" s="376" t="s">
        <v>602</v>
      </c>
      <c r="R68" s="375"/>
      <c r="S68" s="416"/>
    </row>
    <row r="69" spans="1:19" ht="13">
      <c r="A69" s="398"/>
      <c r="B69" s="417" t="s">
        <v>630</v>
      </c>
      <c r="C69" s="369" t="s">
        <v>623</v>
      </c>
      <c r="D69" s="370"/>
      <c r="E69" s="53">
        <v>0</v>
      </c>
      <c r="F69" s="32"/>
      <c r="G69" s="32"/>
      <c r="H69" s="32"/>
      <c r="I69" s="371"/>
      <c r="J69" s="371"/>
      <c r="K69" s="371"/>
      <c r="L69" s="371"/>
      <c r="M69" s="372"/>
      <c r="N69" s="373"/>
      <c r="O69" s="373"/>
      <c r="P69" s="375"/>
      <c r="Q69" s="376" t="s">
        <v>602</v>
      </c>
      <c r="R69" s="375"/>
      <c r="S69" s="416"/>
    </row>
    <row r="70" spans="1:19" ht="26">
      <c r="A70" s="398"/>
      <c r="B70" s="418" t="s">
        <v>631</v>
      </c>
      <c r="C70" s="369" t="s">
        <v>632</v>
      </c>
      <c r="D70" s="370"/>
      <c r="E70" s="53">
        <v>0</v>
      </c>
      <c r="F70" s="32"/>
      <c r="G70" s="32"/>
      <c r="H70" s="32"/>
      <c r="I70" s="371"/>
      <c r="J70" s="371"/>
      <c r="K70" s="371"/>
      <c r="L70" s="371"/>
      <c r="M70" s="372"/>
      <c r="N70" s="373"/>
      <c r="O70" s="373"/>
      <c r="P70" s="375"/>
      <c r="Q70" s="376" t="s">
        <v>602</v>
      </c>
      <c r="R70" s="375"/>
      <c r="S70" s="416"/>
    </row>
    <row r="71" spans="1:19" ht="13">
      <c r="A71" s="407" t="s">
        <v>633</v>
      </c>
      <c r="B71" s="408"/>
      <c r="C71" s="409"/>
      <c r="D71" s="409"/>
      <c r="E71" s="410"/>
      <c r="F71" s="408"/>
      <c r="G71" s="408"/>
      <c r="H71" s="408"/>
      <c r="I71" s="411"/>
      <c r="J71" s="411"/>
      <c r="K71" s="411"/>
      <c r="L71" s="412"/>
      <c r="M71" s="413"/>
      <c r="N71" s="414"/>
      <c r="O71" s="415"/>
      <c r="P71" s="412"/>
      <c r="Q71" s="409"/>
      <c r="R71" s="412"/>
      <c r="S71" s="412"/>
    </row>
    <row r="72" spans="1:19" ht="13">
      <c r="A72" s="406"/>
      <c r="B72" s="377"/>
      <c r="C72" s="369" t="s">
        <v>634</v>
      </c>
      <c r="D72" s="370"/>
      <c r="E72" s="53">
        <v>0</v>
      </c>
      <c r="F72" s="143"/>
      <c r="G72" s="143"/>
      <c r="H72" s="143"/>
      <c r="I72" s="371"/>
      <c r="J72" s="371"/>
      <c r="K72" s="371"/>
      <c r="L72" s="371"/>
      <c r="M72" s="372"/>
      <c r="N72" s="373"/>
      <c r="O72" s="373"/>
      <c r="P72" s="375"/>
      <c r="Q72" s="376" t="s">
        <v>602</v>
      </c>
      <c r="R72" s="375"/>
      <c r="S72" s="416"/>
    </row>
    <row r="73" spans="1:19" ht="13">
      <c r="A73" s="398"/>
      <c r="B73" s="377"/>
      <c r="C73" s="369" t="s">
        <v>634</v>
      </c>
      <c r="D73" s="370"/>
      <c r="E73" s="53">
        <v>0</v>
      </c>
      <c r="F73" s="143"/>
      <c r="G73" s="143"/>
      <c r="H73" s="143"/>
      <c r="I73" s="371"/>
      <c r="J73" s="371"/>
      <c r="K73" s="371"/>
      <c r="L73" s="371"/>
      <c r="M73" s="372"/>
      <c r="N73" s="373"/>
      <c r="O73" s="373"/>
      <c r="P73" s="375"/>
      <c r="Q73" s="376" t="s">
        <v>602</v>
      </c>
      <c r="R73" s="375"/>
      <c r="S73" s="416"/>
    </row>
    <row r="74" spans="1:19" ht="13">
      <c r="A74" s="419" t="s">
        <v>635</v>
      </c>
      <c r="B74" s="420"/>
      <c r="C74" s="421"/>
      <c r="D74" s="421"/>
      <c r="E74" s="422"/>
      <c r="F74" s="423"/>
      <c r="G74" s="423"/>
      <c r="H74" s="423"/>
      <c r="I74" s="424"/>
      <c r="J74" s="424"/>
      <c r="K74" s="424"/>
      <c r="L74" s="425"/>
      <c r="M74" s="426"/>
      <c r="N74" s="427" t="s">
        <v>636</v>
      </c>
      <c r="O74" s="428"/>
      <c r="P74" s="425"/>
      <c r="Q74" s="421"/>
      <c r="R74" s="425"/>
      <c r="S74" s="425"/>
    </row>
    <row r="75" spans="1:19" ht="13">
      <c r="A75" s="406"/>
      <c r="B75" s="429" t="s">
        <v>637</v>
      </c>
      <c r="C75" s="369" t="s">
        <v>607</v>
      </c>
      <c r="D75" s="370"/>
      <c r="E75" s="53">
        <v>0</v>
      </c>
      <c r="F75" s="32"/>
      <c r="G75" s="32"/>
      <c r="H75" s="32"/>
      <c r="I75" s="371"/>
      <c r="J75" s="371"/>
      <c r="K75" s="371"/>
      <c r="L75" s="371"/>
      <c r="M75" s="372"/>
      <c r="N75" s="373"/>
      <c r="O75" s="373"/>
      <c r="P75" s="375"/>
      <c r="Q75" s="376" t="s">
        <v>602</v>
      </c>
      <c r="R75" s="375"/>
      <c r="S75" s="416"/>
    </row>
    <row r="76" spans="1:19" ht="13">
      <c r="A76" s="398"/>
      <c r="B76" s="429" t="s">
        <v>638</v>
      </c>
      <c r="C76" s="369" t="s">
        <v>609</v>
      </c>
      <c r="D76" s="370"/>
      <c r="E76" s="53">
        <v>0</v>
      </c>
      <c r="F76" s="32"/>
      <c r="G76" s="32"/>
      <c r="H76" s="32"/>
      <c r="I76" s="371"/>
      <c r="J76" s="371"/>
      <c r="K76" s="371"/>
      <c r="L76" s="371"/>
      <c r="M76" s="372"/>
      <c r="N76" s="373"/>
      <c r="O76" s="373"/>
      <c r="P76" s="375"/>
      <c r="Q76" s="376" t="s">
        <v>602</v>
      </c>
      <c r="R76" s="375"/>
      <c r="S76" s="416"/>
    </row>
    <row r="77" spans="1:19" ht="13">
      <c r="A77" s="398"/>
      <c r="B77" s="429" t="s">
        <v>639</v>
      </c>
      <c r="C77" s="369" t="s">
        <v>609</v>
      </c>
      <c r="D77" s="370"/>
      <c r="E77" s="53">
        <v>0</v>
      </c>
      <c r="F77" s="32" t="s">
        <v>640</v>
      </c>
      <c r="G77" s="32"/>
      <c r="H77" s="32"/>
      <c r="I77" s="371"/>
      <c r="J77" s="371"/>
      <c r="K77" s="371"/>
      <c r="L77" s="371"/>
      <c r="M77" s="372"/>
      <c r="N77" s="373"/>
      <c r="O77" s="373"/>
      <c r="P77" s="375"/>
      <c r="Q77" s="376" t="s">
        <v>602</v>
      </c>
      <c r="R77" s="375"/>
      <c r="S77" s="416"/>
    </row>
    <row r="78" spans="1:19" ht="13">
      <c r="A78" s="398"/>
      <c r="B78" s="429" t="s">
        <v>641</v>
      </c>
      <c r="C78" s="369" t="s">
        <v>642</v>
      </c>
      <c r="D78" s="370"/>
      <c r="E78" s="53">
        <v>0</v>
      </c>
      <c r="F78" s="32"/>
      <c r="G78" s="32"/>
      <c r="H78" s="32"/>
      <c r="I78" s="371"/>
      <c r="J78" s="371"/>
      <c r="K78" s="371"/>
      <c r="L78" s="371"/>
      <c r="M78" s="372"/>
      <c r="N78" s="373"/>
      <c r="O78" s="373"/>
      <c r="P78" s="375"/>
      <c r="Q78" s="376" t="s">
        <v>602</v>
      </c>
      <c r="R78" s="375"/>
      <c r="S78" s="416"/>
    </row>
    <row r="79" spans="1:19" ht="13">
      <c r="A79" s="377"/>
      <c r="B79" s="429"/>
      <c r="C79" s="369"/>
      <c r="D79" s="370"/>
      <c r="E79" s="53">
        <v>0</v>
      </c>
      <c r="F79" s="32"/>
      <c r="G79" s="32"/>
      <c r="H79" s="32"/>
      <c r="I79" s="371"/>
      <c r="J79" s="371"/>
      <c r="K79" s="371"/>
      <c r="L79" s="371"/>
      <c r="M79" s="372"/>
      <c r="N79" s="373"/>
      <c r="O79" s="373"/>
      <c r="P79" s="375"/>
      <c r="Q79" s="376" t="s">
        <v>602</v>
      </c>
      <c r="R79" s="375"/>
      <c r="S79" s="416"/>
    </row>
    <row r="80" spans="1:19" ht="13">
      <c r="A80" s="430" t="s">
        <v>643</v>
      </c>
      <c r="B80" s="431"/>
      <c r="C80" s="432"/>
      <c r="D80" s="432"/>
      <c r="E80" s="433"/>
      <c r="F80" s="434"/>
      <c r="G80" s="434"/>
      <c r="H80" s="434"/>
      <c r="I80" s="435"/>
      <c r="J80" s="435"/>
      <c r="K80" s="435"/>
      <c r="L80" s="436"/>
      <c r="M80" s="437"/>
      <c r="N80" s="438"/>
      <c r="O80" s="439"/>
      <c r="P80" s="436"/>
      <c r="Q80" s="432"/>
      <c r="R80" s="436"/>
      <c r="S80" s="436"/>
    </row>
    <row r="81" spans="1:19" ht="13">
      <c r="A81" s="406"/>
      <c r="B81" s="429"/>
      <c r="C81" s="369"/>
      <c r="D81" s="370"/>
      <c r="E81" s="53">
        <v>0</v>
      </c>
      <c r="F81" s="32"/>
      <c r="G81" s="32"/>
      <c r="H81" s="32"/>
      <c r="I81" s="371"/>
      <c r="J81" s="371"/>
      <c r="K81" s="371"/>
      <c r="L81" s="371"/>
      <c r="M81" s="372"/>
      <c r="N81" s="373"/>
      <c r="O81" s="373"/>
      <c r="P81" s="375"/>
      <c r="Q81" s="376" t="s">
        <v>602</v>
      </c>
      <c r="R81" s="375"/>
      <c r="S81" s="416"/>
    </row>
    <row r="82" spans="1:19" ht="13">
      <c r="A82" s="377"/>
      <c r="B82" s="429"/>
      <c r="C82" s="369"/>
      <c r="D82" s="370"/>
      <c r="E82" s="53">
        <v>0</v>
      </c>
      <c r="F82" s="32"/>
      <c r="G82" s="32"/>
      <c r="H82" s="32"/>
      <c r="I82" s="371"/>
      <c r="J82" s="371"/>
      <c r="K82" s="371"/>
      <c r="L82" s="371"/>
      <c r="M82" s="372"/>
      <c r="N82" s="373"/>
      <c r="O82" s="373"/>
      <c r="P82" s="375"/>
      <c r="Q82" s="376" t="s">
        <v>602</v>
      </c>
      <c r="R82" s="375"/>
      <c r="S82" s="416"/>
    </row>
  </sheetData>
  <mergeCells count="2">
    <mergeCell ref="B62:B63"/>
    <mergeCell ref="A62:A64"/>
  </mergeCells>
  <phoneticPr fontId="135"/>
  <conditionalFormatting sqref="C1:C82 M49:M52">
    <cfRule type="containsText" dxfId="109" priority="31" operator="containsText" text="デプロイ">
      <formula>NOT(ISERROR(SEARCH(("デプロイ"),(C1))))</formula>
    </cfRule>
    <cfRule type="containsText" dxfId="108" priority="30" operator="containsText" text="チュートリアル">
      <formula>NOT(ISERROR(SEARCH(("チュートリアル"),(C1))))</formula>
    </cfRule>
  </conditionalFormatting>
  <conditionalFormatting sqref="D1:D82">
    <cfRule type="containsText" dxfId="107" priority="25" operator="containsText" text="鈴木">
      <formula>NOT(ISERROR(SEARCH(("鈴木"),(D1))))</formula>
    </cfRule>
  </conditionalFormatting>
  <conditionalFormatting sqref="D3:D33 D37:D82">
    <cfRule type="containsText" dxfId="106" priority="27" operator="containsText" text="マーケ">
      <formula>NOT(ISERROR(SEARCH(("マーケ"),(D3))))</formula>
    </cfRule>
    <cfRule type="containsText" dxfId="105" priority="26" operator="containsText" text="plan">
      <formula>NOT(ISERROR(SEARCH(("plan"),(D3))))</formula>
    </cfRule>
    <cfRule type="containsText" dxfId="104" priority="24" operator="containsText" text="島居">
      <formula>NOT(ISERROR(SEARCH(("島居"),(D3))))</formula>
    </cfRule>
    <cfRule type="containsText" dxfId="103" priority="23" operator="containsText" text="鵜飼">
      <formula>NOT(ISERROR(SEARCH(("鵜飼"),(D3))))</formula>
    </cfRule>
    <cfRule type="containsText" dxfId="102" priority="22" operator="containsText" text="望月">
      <formula>NOT(ISERROR(SEARCH(("望月"),(D3))))</formula>
    </cfRule>
    <cfRule type="containsText" dxfId="101" priority="21" operator="containsText" text="正清">
      <formula>NOT(ISERROR(SEARCH(("正清"),(D3))))</formula>
    </cfRule>
  </conditionalFormatting>
  <conditionalFormatting sqref="I4:L7 I9:L11 I13:L26 I28:L28 I30:L32 I34:L36 I38:L47 I49:L52 I54:L54 I56:L57 I59:L60 I62:L64 I66:L70 I72:L73 K75:L79 I75:J82 K81:L82 D3:D33 E3:E82 D37:D82">
    <cfRule type="expression" dxfId="100" priority="19">
      <formula>$C3="不要"</formula>
    </cfRule>
  </conditionalFormatting>
  <conditionalFormatting sqref="I4:L7 I9:L11 I13:L26 I28:L28 I30:L32 I34:L36 I38:L47 I49:L52 I54:L54 I56:L57 I59:L60 I62:L64 I66:L70 I72:L73 K75:L79 I75:J82 K81:L82 E4:E82">
    <cfRule type="containsText" dxfId="99" priority="28" operator="containsText" text="1">
      <formula>NOT(ISERROR(SEARCH(("1"),(E4))))</formula>
    </cfRule>
  </conditionalFormatting>
  <conditionalFormatting sqref="I4:L7 I9:L11 I13:L26 I28:L28 I30:L32 I34:L36 I38:L47 I49:M52 I54:L54 I56:L57 I59:L60 I62:L64 I66:L70 I72:L73 K75:L79 I75:J82 K81:L82 C1:E82">
    <cfRule type="containsText" dxfId="98" priority="18" operator="containsText" text="不要">
      <formula>NOT(ISERROR(SEARCH(("不要"),(C1))))</formula>
    </cfRule>
  </conditionalFormatting>
  <conditionalFormatting sqref="I3:M82 N49">
    <cfRule type="containsText" dxfId="97" priority="16" operator="containsText" text="スタンプ">
      <formula>NOT(ISERROR(SEARCH(("スタンプ"),(I3))))</formula>
    </cfRule>
    <cfRule type="containsText" dxfId="96" priority="14" operator="containsText" text="その他">
      <formula>NOT(ISERROR(SEARCH(("その他"),(I3))))</formula>
    </cfRule>
    <cfRule type="containsText" dxfId="95" priority="15" operator="containsText" text="ミッション">
      <formula>NOT(ISERROR(SEARCH(("ミッション"),(I3))))</formula>
    </cfRule>
    <cfRule type="containsText" dxfId="94" priority="13" operator="containsText" text="ログボ">
      <formula>NOT(ISERROR(SEARCH(("ログボ"),(I3))))</formula>
    </cfRule>
    <cfRule type="containsText" dxfId="93" priority="17" operator="containsText" text="キャラ">
      <formula>NOT(ISERROR(SEARCH(("キャラ"),(I3))))</formula>
    </cfRule>
    <cfRule type="containsText" dxfId="92" priority="12" operator="containsText" text="特別衣装">
      <formula>NOT(ISERROR(SEARCH(("特別衣装"),(I3))))</formula>
    </cfRule>
    <cfRule type="containsText" dxfId="91" priority="11" operator="containsText" text="イベント名">
      <formula>NOT(ISERROR(SEARCH(("イベント名"),(I3))))</formula>
    </cfRule>
    <cfRule type="containsText" dxfId="90" priority="20" operator="containsText" text="レジェンド">
      <formula>NOT(ISERROR(SEARCH(("レジェンド"),(I3))))</formula>
    </cfRule>
    <cfRule type="containsText" dxfId="89" priority="10" operator="containsText" text="イラスト">
      <formula>NOT(ISERROR(SEARCH(("イラスト"),(I3))))</formula>
    </cfRule>
    <cfRule type="containsText" dxfId="88" priority="9" operator="containsText" text="ガチャ">
      <formula>NOT(ISERROR(SEARCH(("ガチャ"),(I3))))</formula>
    </cfRule>
    <cfRule type="containsText" dxfId="87" priority="8" operator="containsText" text="アイテム">
      <formula>NOT(ISERROR(SEARCH(("アイテム"),(I3))))</formula>
    </cfRule>
    <cfRule type="containsText" dxfId="86" priority="7" operator="containsText" text="セリフ">
      <formula>NOT(ISERROR(SEARCH(("セリフ"),(I3))))</formula>
    </cfRule>
  </conditionalFormatting>
  <conditionalFormatting sqref="I3:S82">
    <cfRule type="expression" dxfId="85" priority="6">
      <formula>$Q3="不要"</formula>
    </cfRule>
  </conditionalFormatting>
  <conditionalFormatting sqref="M49:M52 C1:C82">
    <cfRule type="containsText" dxfId="84" priority="29" operator="containsText" text="アイテム">
      <formula>NOT(ISERROR(SEARCH(("アイテム"),(C1))))</formula>
    </cfRule>
  </conditionalFormatting>
  <conditionalFormatting sqref="Q3:Q82">
    <cfRule type="cellIs" dxfId="83" priority="5" operator="equal">
      <formula>"監修完了"</formula>
    </cfRule>
    <cfRule type="cellIs" dxfId="82" priority="4" operator="equal">
      <formula>"未着手"</formula>
    </cfRule>
    <cfRule type="cellIs" dxfId="81" priority="3" operator="equal">
      <formula>"作業中"</formula>
    </cfRule>
    <cfRule type="cellIs" dxfId="80" priority="2" operator="equal">
      <formula>"作業完了"</formula>
    </cfRule>
    <cfRule type="cellIs" dxfId="79" priority="1" operator="equal">
      <formula>"監修中"</formula>
    </cfRule>
  </conditionalFormatting>
  <dataValidations count="11">
    <dataValidation type="list" allowBlank="1" sqref="Q4:Q7 Q9:Q11 Q13:Q26 Q28 Q30:Q32 Q34:Q36 Q38:Q47 Q49:Q52 Q54 Q56:Q57 Q59:Q60 Q62:Q64 Q66:Q70 Q72:Q73 Q75:Q79 Q81:Q82" xr:uid="{00000000-0002-0000-0700-000000000000}">
      <formula1>"作業完了,作業中,監修中,未着手,fix,保留,-,監修完了,不要"</formula1>
    </dataValidation>
    <dataValidation type="list" allowBlank="1" sqref="M4:M7 M38:M47 M56:M57 M60 M62:M64 M66:M70 M72:M73 M75:M79 M81:M82" xr:uid="{00000000-0002-0000-0700-000001000000}">
      <formula1>"セリフ,イベント名,キャラ名,アイテム名,冒険名,ガチャ名,ミッション名,特別衣装名,原画コマ,セリフと原画コマ,イラスト,スタンプ,ログボ,その他,-"</formula1>
    </dataValidation>
    <dataValidation type="list" allowBlank="1" sqref="M49:M52 M54" xr:uid="{00000000-0002-0000-0700-000002000000}">
      <formula1>"セリフ,イベント名,キャラ名,レジェンド,アイテム名,冒険名,ガチャ名,ミッション名,特別衣装名,原画コマ,セリフと原画コマ,イラスト,スタンプ,ログボ,その他,-"</formula1>
    </dataValidation>
    <dataValidation type="list" allowBlank="1" sqref="A4:A7 A9:A11" xr:uid="{00000000-0002-0000-0700-000003000000}">
      <formula1>"無双ガチャ,記念ガチャ,復刻記念ガチャ,新キャラガチャ,攻略応援ガチャ,即戦力ガチャ,ブーストガチャ,アイテムガチャ,その他ガチャ,パック,毎日ギフト,その他"</formula1>
    </dataValidation>
    <dataValidation type="list" allowBlank="1" sqref="D4:D7 D9:D11 D13:D26 D28 D30:D32 D34:D36 D38:D47 D49:D52 D54 D56:D57 D59:D60 D62:D64 D66:D70 D72:D73 D75:D79 D81:D82" xr:uid="{00000000-0002-0000-0700-000004000000}">
      <formula1>"正清,鵜飼,望月,島居,鈴木,外注,plan,マーケ,-"</formula1>
    </dataValidation>
    <dataValidation type="list" allowBlank="1" sqref="P4:P7 P9:P11 P13:P26 P28 P30:P32 P34:P36 P38:P47 P49:P52 P54 P56:P57 P59:P60 P62:P64 P66:P70 P72:P73 P75:P79 P81:P82" xr:uid="{00000000-0002-0000-0700-000005000000}">
      <formula1>"監修,企画,-"</formula1>
    </dataValidation>
    <dataValidation type="list" allowBlank="1" sqref="L49:L52 L54 L56:L57 L59:L60" xr:uid="{00000000-0002-0000-0700-000006000000}">
      <formula1>"監修,企画,デザイナー,-"</formula1>
    </dataValidation>
    <dataValidation type="list" allowBlank="1" sqref="M9:M11 M13:M26 M28 M30:M32 M34:M36" xr:uid="{00000000-0002-0000-0700-000007000000}">
      <formula1>"セリフ,イベント名,キャラ名,アイテム名,冒険名,ガチャ名,ミッション名,特別衣装名,原画コマ,セリフと原画コマ,イラスト,スタンプ,レジェンド,ログボ,その他,-"</formula1>
    </dataValidation>
    <dataValidation type="list" allowBlank="1" sqref="A13:A26" xr:uid="{00000000-0002-0000-0700-000008000000}">
      <formula1>"通常冒険,収集冒険,覚醒冒険,1日1回冒険,レジェンド入手冒険,その他冒険,団結バトル,決闘,その他"</formula1>
    </dataValidation>
    <dataValidation type="list" allowBlank="1" sqref="M59" xr:uid="{00000000-0002-0000-0700-000009000000}">
      <formula1>"セリフ,イベント名,キャラ名,アイテム名,エンブレム名,冒険名,ガチャ名,ミッション名,特別衣装名,原画コマ,セリフと原画コマ,イラスト,スタンプ,ログボ,その他,-"</formula1>
    </dataValidation>
    <dataValidation type="list" allowBlank="1" sqref="C4:C7 C9:C11 C13:C26 C28 C30:C32 C34:C36 C38:C47 C49:C52 C54 C56:C57 C59:C60 C62:C64 C66:C70 C72:C73 C75:C79 C81:C82" xr:uid="{00000000-0002-0000-0700-00000A000000}">
      <formula1>"M,IGN,LINE,T,M/IGN,M/IGN/LINE,M/IGN/LINE/T,M/IGN/LINE/L/T,M/T,IGN/T,M/IGN/T,LINE/T,IGN/LINE/T,M/LINE/T,チュートリアル,アイテム,スタンプ,エンブレム,デプロイ素材,UI素材,その他,不要"</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802"/>
  <sheetViews>
    <sheetView showGridLines="0" workbookViewId="0"/>
  </sheetViews>
  <sheetFormatPr baseColWidth="10" defaultColWidth="12.6640625" defaultRowHeight="15.75" customHeight="1"/>
  <cols>
    <col min="1" max="1" width="7.83203125" customWidth="1"/>
    <col min="2" max="2" width="4.1640625" customWidth="1"/>
    <col min="3" max="3" width="7.1640625" customWidth="1"/>
    <col min="4" max="4" width="13.1640625" customWidth="1"/>
    <col min="5" max="5" width="8.83203125" customWidth="1"/>
    <col min="7" max="7" width="13.33203125" customWidth="1"/>
    <col min="8" max="8" width="15.6640625" customWidth="1"/>
    <col min="12" max="12" width="24.5" customWidth="1"/>
    <col min="13" max="13" width="7.6640625" customWidth="1"/>
  </cols>
  <sheetData>
    <row r="1" spans="1:29" ht="24" customHeight="1">
      <c r="A1" s="440"/>
      <c r="B1" s="441"/>
      <c r="C1" s="5"/>
      <c r="D1" s="5"/>
      <c r="E1" s="5"/>
      <c r="F1" s="5"/>
      <c r="G1" s="5"/>
      <c r="H1" s="5"/>
      <c r="I1" s="5"/>
      <c r="J1" s="3"/>
      <c r="K1" s="3"/>
      <c r="L1" s="3"/>
      <c r="M1" s="3"/>
      <c r="N1" s="442"/>
      <c r="O1" s="3"/>
      <c r="P1" s="3"/>
      <c r="Q1" s="3"/>
      <c r="R1" s="3"/>
      <c r="S1" s="3"/>
      <c r="T1" s="3"/>
      <c r="U1" s="3"/>
      <c r="V1" s="3"/>
      <c r="W1" s="3"/>
      <c r="X1" s="3"/>
      <c r="Y1" s="3"/>
      <c r="Z1" s="3"/>
      <c r="AA1" s="3"/>
      <c r="AB1" s="3"/>
      <c r="AC1" s="3"/>
    </row>
    <row r="2" spans="1:29" ht="13">
      <c r="A2" s="3"/>
      <c r="B2" s="207"/>
      <c r="C2" s="3"/>
      <c r="D2" s="3"/>
      <c r="E2" s="3"/>
      <c r="F2" s="3"/>
      <c r="G2" s="3"/>
      <c r="H2" s="3"/>
      <c r="I2" s="3"/>
      <c r="J2" s="3"/>
      <c r="K2" s="443"/>
      <c r="L2" s="3"/>
      <c r="M2" s="3"/>
      <c r="N2" s="442"/>
      <c r="O2" s="3"/>
      <c r="P2" s="3"/>
      <c r="Q2" s="3"/>
      <c r="R2" s="3"/>
      <c r="S2" s="3"/>
      <c r="T2" s="3"/>
      <c r="U2" s="3"/>
      <c r="V2" s="3"/>
      <c r="W2" s="3"/>
      <c r="X2" s="3"/>
      <c r="Y2" s="3"/>
      <c r="Z2" s="3"/>
      <c r="AA2" s="3"/>
      <c r="AB2" s="3"/>
      <c r="AC2" s="3"/>
    </row>
    <row r="3" spans="1:29" ht="13">
      <c r="A3" s="1070" t="s">
        <v>644</v>
      </c>
      <c r="B3" s="964"/>
      <c r="C3" s="1023" t="s">
        <v>645</v>
      </c>
      <c r="D3" s="964"/>
      <c r="E3" s="1023" t="s">
        <v>646</v>
      </c>
      <c r="F3" s="964"/>
      <c r="G3" s="1070" t="s">
        <v>647</v>
      </c>
      <c r="H3" s="964"/>
      <c r="I3" s="444" t="s">
        <v>648</v>
      </c>
      <c r="J3" s="445" t="s">
        <v>649</v>
      </c>
      <c r="K3" s="444" t="s">
        <v>650</v>
      </c>
      <c r="L3" s="444" t="s">
        <v>651</v>
      </c>
      <c r="M3" s="446"/>
      <c r="N3" s="442"/>
      <c r="O3" s="442"/>
      <c r="P3" s="442"/>
      <c r="Q3" s="442"/>
      <c r="R3" s="442"/>
      <c r="S3" s="442"/>
      <c r="T3" s="442"/>
      <c r="U3" s="442"/>
      <c r="V3" s="442"/>
      <c r="W3" s="442"/>
      <c r="X3" s="442"/>
      <c r="Y3" s="442"/>
      <c r="Z3" s="442"/>
      <c r="AA3" s="442"/>
      <c r="AB3" s="442"/>
      <c r="AC3" s="442"/>
    </row>
    <row r="4" spans="1:29" ht="13">
      <c r="A4" s="1051"/>
      <c r="B4" s="964"/>
      <c r="C4" s="1095"/>
      <c r="D4" s="964"/>
      <c r="E4" s="1101"/>
      <c r="F4" s="964"/>
      <c r="G4" s="1084"/>
      <c r="H4" s="964"/>
      <c r="I4" s="1051"/>
      <c r="J4" s="1051"/>
      <c r="K4" s="1051"/>
      <c r="L4" s="1051"/>
      <c r="M4" s="447"/>
      <c r="N4" s="447"/>
      <c r="O4" s="447"/>
      <c r="P4" s="447"/>
      <c r="Q4" s="447"/>
      <c r="R4" s="447"/>
      <c r="S4" s="447"/>
      <c r="T4" s="447"/>
      <c r="U4" s="447"/>
      <c r="V4" s="447"/>
      <c r="W4" s="447"/>
      <c r="X4" s="447"/>
      <c r="Y4" s="447"/>
      <c r="Z4" s="447"/>
      <c r="AA4" s="447"/>
      <c r="AB4" s="447"/>
      <c r="AC4" s="447"/>
    </row>
    <row r="5" spans="1:29" ht="13">
      <c r="A5" s="964"/>
      <c r="B5" s="964"/>
      <c r="C5" s="964"/>
      <c r="D5" s="964"/>
      <c r="E5" s="964"/>
      <c r="F5" s="964"/>
      <c r="G5" s="964"/>
      <c r="H5" s="964"/>
      <c r="I5" s="964"/>
      <c r="J5" s="964"/>
      <c r="K5" s="964"/>
      <c r="L5" s="964"/>
      <c r="M5" s="3"/>
      <c r="N5" s="442"/>
      <c r="O5" s="3"/>
      <c r="P5" s="3"/>
      <c r="Q5" s="3"/>
      <c r="R5" s="3"/>
      <c r="S5" s="3"/>
      <c r="T5" s="3"/>
      <c r="U5" s="3"/>
      <c r="V5" s="3"/>
      <c r="W5" s="3"/>
      <c r="X5" s="3"/>
      <c r="Y5" s="3"/>
      <c r="Z5" s="3"/>
      <c r="AA5" s="3"/>
      <c r="AB5" s="3"/>
      <c r="AC5" s="3"/>
    </row>
    <row r="6" spans="1:29" ht="13">
      <c r="A6" s="964"/>
      <c r="B6" s="964"/>
      <c r="C6" s="964"/>
      <c r="D6" s="964"/>
      <c r="E6" s="964"/>
      <c r="F6" s="964"/>
      <c r="G6" s="964"/>
      <c r="H6" s="964"/>
      <c r="I6" s="964"/>
      <c r="J6" s="964"/>
      <c r="K6" s="964"/>
      <c r="L6" s="964"/>
      <c r="M6" s="3"/>
      <c r="N6" s="442"/>
      <c r="O6" s="3"/>
      <c r="P6" s="3"/>
      <c r="Q6" s="3"/>
      <c r="R6" s="3"/>
      <c r="S6" s="3"/>
      <c r="T6" s="3"/>
      <c r="U6" s="3"/>
      <c r="V6" s="3"/>
      <c r="W6" s="3"/>
      <c r="X6" s="3"/>
      <c r="Y6" s="3"/>
      <c r="Z6" s="3"/>
      <c r="AA6" s="3"/>
      <c r="AB6" s="3"/>
      <c r="AC6" s="3"/>
    </row>
    <row r="7" spans="1:29" ht="13">
      <c r="A7" s="964"/>
      <c r="B7" s="964"/>
      <c r="C7" s="964"/>
      <c r="D7" s="964"/>
      <c r="E7" s="964"/>
      <c r="F7" s="964"/>
      <c r="G7" s="964"/>
      <c r="H7" s="964"/>
      <c r="I7" s="964"/>
      <c r="J7" s="964"/>
      <c r="K7" s="964"/>
      <c r="L7" s="964"/>
      <c r="M7" s="3"/>
      <c r="N7" s="442"/>
      <c r="O7" s="3"/>
      <c r="P7" s="3"/>
      <c r="Q7" s="3"/>
      <c r="R7" s="3"/>
      <c r="S7" s="3"/>
      <c r="T7" s="3"/>
      <c r="U7" s="3"/>
      <c r="V7" s="3"/>
      <c r="W7" s="3"/>
      <c r="X7" s="3"/>
      <c r="Y7" s="3"/>
      <c r="Z7" s="3"/>
      <c r="AA7" s="3"/>
      <c r="AB7" s="3"/>
      <c r="AC7" s="3"/>
    </row>
    <row r="8" spans="1:29" ht="13">
      <c r="A8" s="3"/>
      <c r="B8" s="207"/>
      <c r="C8" s="3"/>
      <c r="D8" s="3"/>
      <c r="E8" s="3"/>
      <c r="F8" s="3"/>
      <c r="G8" s="3"/>
      <c r="H8" s="3"/>
      <c r="I8" s="3"/>
      <c r="J8" s="3"/>
      <c r="K8" s="443"/>
      <c r="L8" s="3"/>
      <c r="M8" s="3"/>
      <c r="N8" s="442"/>
      <c r="O8" s="3"/>
      <c r="P8" s="3"/>
      <c r="Q8" s="3"/>
      <c r="R8" s="3"/>
      <c r="S8" s="3"/>
      <c r="T8" s="3"/>
      <c r="U8" s="3"/>
      <c r="V8" s="3"/>
      <c r="W8" s="3"/>
      <c r="X8" s="3"/>
      <c r="Y8" s="3"/>
      <c r="Z8" s="3"/>
      <c r="AA8" s="3"/>
      <c r="AB8" s="3"/>
      <c r="AC8" s="3"/>
    </row>
    <row r="9" spans="1:29" ht="13">
      <c r="A9" s="440" t="s">
        <v>652</v>
      </c>
      <c r="B9" s="448"/>
      <c r="C9" s="5"/>
      <c r="D9" s="5"/>
      <c r="E9" s="5"/>
      <c r="F9" s="5"/>
      <c r="G9" s="5"/>
      <c r="H9" s="5"/>
      <c r="I9" s="5"/>
      <c r="J9" s="3"/>
      <c r="K9" s="443"/>
      <c r="L9" s="3"/>
      <c r="M9" s="3"/>
      <c r="N9" s="442"/>
      <c r="O9" s="3"/>
      <c r="P9" s="3"/>
      <c r="Q9" s="3"/>
      <c r="R9" s="3"/>
      <c r="S9" s="3"/>
      <c r="T9" s="3"/>
      <c r="U9" s="3"/>
      <c r="V9" s="3"/>
      <c r="W9" s="3"/>
      <c r="X9" s="3"/>
      <c r="Y9" s="3"/>
      <c r="Z9" s="3"/>
      <c r="AA9" s="3"/>
      <c r="AB9" s="3"/>
      <c r="AC9" s="3"/>
    </row>
    <row r="10" spans="1:29" ht="13">
      <c r="A10" s="3"/>
      <c r="B10" s="207"/>
      <c r="C10" s="3"/>
      <c r="D10" s="3"/>
      <c r="E10" s="3"/>
      <c r="F10" s="3"/>
      <c r="G10" s="3"/>
      <c r="H10" s="3"/>
      <c r="I10" s="3"/>
      <c r="J10" s="3"/>
      <c r="K10" s="443"/>
      <c r="L10" s="3"/>
      <c r="M10" s="3"/>
      <c r="N10" s="442"/>
      <c r="O10" s="3"/>
      <c r="P10" s="3"/>
      <c r="Q10" s="3"/>
      <c r="R10" s="3"/>
      <c r="S10" s="3"/>
      <c r="T10" s="3"/>
      <c r="U10" s="3"/>
      <c r="V10" s="3"/>
      <c r="W10" s="3"/>
      <c r="X10" s="3"/>
      <c r="Y10" s="3"/>
      <c r="Z10" s="3"/>
      <c r="AA10" s="3"/>
      <c r="AB10" s="3"/>
      <c r="AC10" s="3"/>
    </row>
    <row r="11" spans="1:29" ht="13">
      <c r="A11" s="449" t="s">
        <v>653</v>
      </c>
      <c r="B11" s="450"/>
      <c r="C11" s="451"/>
      <c r="D11" s="451"/>
      <c r="E11" s="451"/>
      <c r="F11" s="451"/>
      <c r="G11" s="451"/>
      <c r="H11" s="451"/>
      <c r="I11" s="451"/>
      <c r="J11" s="451"/>
      <c r="K11" s="452"/>
      <c r="L11" s="453"/>
      <c r="M11" s="453"/>
      <c r="N11" s="454"/>
      <c r="O11" s="453"/>
      <c r="P11" s="453"/>
      <c r="Q11" s="453"/>
      <c r="R11" s="453"/>
      <c r="S11" s="453"/>
      <c r="T11" s="453"/>
      <c r="U11" s="453"/>
      <c r="V11" s="453"/>
      <c r="W11" s="453"/>
      <c r="X11" s="453"/>
      <c r="Y11" s="453"/>
      <c r="Z11" s="453"/>
      <c r="AA11" s="453"/>
      <c r="AB11" s="453"/>
      <c r="AC11" s="453"/>
    </row>
    <row r="12" spans="1:29" ht="13">
      <c r="A12" s="3"/>
      <c r="B12" s="207"/>
      <c r="C12" s="455"/>
      <c r="D12" s="455"/>
      <c r="E12" s="455"/>
      <c r="F12" s="3"/>
      <c r="G12" s="455"/>
      <c r="H12" s="3"/>
      <c r="I12" s="3"/>
      <c r="J12" s="3"/>
      <c r="K12" s="443"/>
      <c r="L12" s="3"/>
      <c r="M12" s="3"/>
      <c r="N12" s="442"/>
      <c r="O12" s="3"/>
      <c r="P12" s="3"/>
      <c r="Q12" s="3"/>
      <c r="R12" s="3"/>
      <c r="S12" s="3"/>
      <c r="T12" s="3"/>
      <c r="U12" s="3"/>
      <c r="V12" s="3"/>
      <c r="W12" s="3"/>
      <c r="X12" s="3"/>
      <c r="Y12" s="3"/>
      <c r="Z12" s="3"/>
      <c r="AA12" s="3"/>
      <c r="AB12" s="3"/>
      <c r="AC12" s="3"/>
    </row>
    <row r="13" spans="1:29" ht="13">
      <c r="A13" s="207"/>
      <c r="B13" s="456" t="s">
        <v>654</v>
      </c>
      <c r="C13" s="457"/>
      <c r="D13" s="457"/>
      <c r="E13" s="458"/>
      <c r="F13" s="459" t="s">
        <v>655</v>
      </c>
      <c r="G13" s="460"/>
      <c r="H13" s="1080" t="s">
        <v>656</v>
      </c>
      <c r="I13" s="1081"/>
      <c r="J13" s="3"/>
      <c r="L13" s="443"/>
      <c r="M13" s="3"/>
      <c r="N13" s="3"/>
      <c r="O13" s="442"/>
      <c r="P13" s="3"/>
      <c r="Q13" s="3"/>
    </row>
    <row r="14" spans="1:29" ht="13">
      <c r="A14" s="207"/>
      <c r="B14" s="1082" t="str">
        <f ca="1">IFERROR(__xludf.DUMMYFUNCTION("iferror(ArrayFormula(HYPERLINK(""#gid=2015104756&amp;range=""&amp;""C""&amp;match(query('01_概要'!$F$99:$K$160,""select F where I = '""&amp;B13&amp;""'"",false),$C:$C,0),switch(query('01_概要'!$F$99:$K$160,""select F where I = '""&amp;B13&amp;""'""),""FIX"",""【FIX】"","""")&amp;query('01_概要'"&amp;"!$F$99:$K$160,""select F where I = '""&amp;B13&amp;""'"",false))),"""")"),"")</f>
        <v/>
      </c>
      <c r="C14" s="967"/>
      <c r="D14" s="967"/>
      <c r="E14" s="968"/>
      <c r="F14" s="1090" t="str">
        <f ca="1">IFERROR(__xludf.DUMMYFUNCTION("iferror(ArrayFormula(HYPERLINK(""#gid=2015104756&amp;range=""&amp;""C""&amp;match(query('01_概要'!$F$99:$K$160,""select F where I = '""&amp;$F$13&amp;""'"",false),$C:$C,0),switch(query('01_概要'!$F$99:$K$160,""select F where I = '""&amp;$F$13&amp;""'""),""FIX"",""【FIX】"","""")&amp;query('01"&amp;"_概要'!$F$99:$K$160,""select F where I = '""&amp;$F$13&amp;""'"",false))),"""")"),"")</f>
        <v/>
      </c>
      <c r="G14" s="968"/>
      <c r="H14" s="1041" t="str">
        <f ca="1">IFERROR(__xludf.DUMMYFUNCTION("iferror(unique(ArrayFormula(HYPERLINK(""#gid=2015104756&amp;range=""&amp;""C""&amp;match(query('01_概要'!$F$99:$K$160,""select F where I = '""&amp;$H$13&amp;""'"",false),$C:$C,0),switch(query('01_概要'!$F$99:$K$160,""select F where I = '""&amp;$H$13&amp;""'""),""FIX"",""【FIX】"","""")&amp;qu"&amp;"ery('01_概要'!$F$99:$K$160,""select F where I = '""&amp;$H$13&amp;""'"",false)))),"""")"),"")</f>
        <v/>
      </c>
      <c r="I14" s="1042"/>
      <c r="J14" s="3"/>
      <c r="L14" s="443"/>
      <c r="M14" s="3"/>
      <c r="N14" s="3"/>
      <c r="O14" s="442"/>
      <c r="P14" s="3"/>
      <c r="Q14" s="3"/>
    </row>
    <row r="15" spans="1:29" ht="13">
      <c r="A15" s="207"/>
      <c r="B15" s="1014"/>
      <c r="C15" s="964"/>
      <c r="D15" s="964"/>
      <c r="E15" s="969"/>
      <c r="F15" s="998"/>
      <c r="G15" s="969"/>
      <c r="H15" s="1083"/>
      <c r="I15" s="1026"/>
      <c r="J15" s="443"/>
      <c r="K15" s="443"/>
      <c r="L15" s="443"/>
      <c r="M15" s="3"/>
      <c r="N15" s="3"/>
      <c r="O15" s="442"/>
      <c r="P15" s="3"/>
      <c r="Q15" s="3"/>
    </row>
    <row r="16" spans="1:29" ht="13">
      <c r="A16" s="207"/>
      <c r="B16" s="1014"/>
      <c r="C16" s="964"/>
      <c r="D16" s="964"/>
      <c r="E16" s="969"/>
      <c r="F16" s="998"/>
      <c r="G16" s="969"/>
      <c r="H16" s="1035"/>
      <c r="I16" s="1026"/>
      <c r="J16" s="3"/>
      <c r="L16" s="443"/>
      <c r="M16" s="3"/>
      <c r="N16" s="3"/>
      <c r="O16" s="442"/>
      <c r="P16" s="3"/>
      <c r="Q16" s="3"/>
    </row>
    <row r="17" spans="1:17" ht="13">
      <c r="A17" s="207"/>
      <c r="B17" s="1014"/>
      <c r="C17" s="964"/>
      <c r="D17" s="964"/>
      <c r="E17" s="969"/>
      <c r="F17" s="1015"/>
      <c r="G17" s="969"/>
      <c r="H17" s="1035"/>
      <c r="I17" s="1026"/>
      <c r="J17" s="3"/>
      <c r="L17" s="443"/>
      <c r="M17" s="3"/>
      <c r="N17" s="3"/>
      <c r="O17" s="442"/>
      <c r="P17" s="3"/>
      <c r="Q17" s="3"/>
    </row>
    <row r="18" spans="1:17" ht="13">
      <c r="B18" s="1014"/>
      <c r="C18" s="964"/>
      <c r="D18" s="964"/>
      <c r="E18" s="969"/>
      <c r="F18" s="1015"/>
      <c r="G18" s="969"/>
      <c r="H18" s="1035"/>
      <c r="I18" s="1026"/>
      <c r="J18" s="3"/>
      <c r="L18" s="443"/>
      <c r="M18" s="3"/>
      <c r="N18" s="3"/>
      <c r="O18" s="442"/>
      <c r="P18" s="3"/>
      <c r="Q18" s="3"/>
    </row>
    <row r="19" spans="1:17" ht="13">
      <c r="B19" s="1014"/>
      <c r="C19" s="964"/>
      <c r="D19" s="964"/>
      <c r="E19" s="969"/>
      <c r="F19" s="1015"/>
      <c r="G19" s="969"/>
      <c r="H19" s="1035"/>
      <c r="I19" s="1026"/>
      <c r="J19" s="3"/>
      <c r="L19" s="443"/>
      <c r="M19" s="3"/>
      <c r="N19" s="3"/>
      <c r="O19" s="442"/>
      <c r="P19" s="3"/>
      <c r="Q19" s="3"/>
    </row>
    <row r="20" spans="1:17" ht="13">
      <c r="B20" s="1014"/>
      <c r="C20" s="964"/>
      <c r="D20" s="964"/>
      <c r="E20" s="969"/>
      <c r="F20" s="1015"/>
      <c r="G20" s="969"/>
      <c r="H20" s="1035"/>
      <c r="I20" s="1026"/>
      <c r="J20" s="3"/>
      <c r="L20" s="443"/>
      <c r="M20" s="3"/>
      <c r="N20" s="3"/>
      <c r="O20" s="442"/>
      <c r="P20" s="3"/>
      <c r="Q20" s="3"/>
    </row>
    <row r="21" spans="1:17" ht="13">
      <c r="B21" s="1014"/>
      <c r="C21" s="964"/>
      <c r="D21" s="964"/>
      <c r="E21" s="969"/>
      <c r="F21" s="1015"/>
      <c r="G21" s="969"/>
      <c r="H21" s="1035"/>
      <c r="I21" s="1026"/>
      <c r="J21" s="3"/>
      <c r="L21" s="443"/>
      <c r="M21" s="3"/>
      <c r="N21" s="3"/>
      <c r="O21" s="442"/>
      <c r="P21" s="3"/>
      <c r="Q21" s="3"/>
    </row>
    <row r="22" spans="1:17" ht="13">
      <c r="B22" s="1014"/>
      <c r="C22" s="964"/>
      <c r="D22" s="964"/>
      <c r="E22" s="969"/>
      <c r="F22" s="1015"/>
      <c r="G22" s="969"/>
      <c r="H22" s="1035"/>
      <c r="I22" s="1026"/>
      <c r="J22" s="3"/>
      <c r="L22" s="443"/>
      <c r="M22" s="3"/>
      <c r="N22" s="3"/>
      <c r="O22" s="442"/>
      <c r="P22" s="3"/>
      <c r="Q22" s="3"/>
    </row>
    <row r="23" spans="1:17" ht="13">
      <c r="B23" s="1014"/>
      <c r="C23" s="964"/>
      <c r="D23" s="964"/>
      <c r="E23" s="969"/>
      <c r="F23" s="1015"/>
      <c r="G23" s="969"/>
      <c r="H23" s="1035"/>
      <c r="I23" s="1026"/>
      <c r="J23" s="3"/>
      <c r="L23" s="443"/>
      <c r="M23" s="3"/>
      <c r="N23" s="3"/>
      <c r="O23" s="442"/>
      <c r="P23" s="3"/>
      <c r="Q23" s="3"/>
    </row>
    <row r="24" spans="1:17" ht="13">
      <c r="B24" s="1014"/>
      <c r="C24" s="964"/>
      <c r="D24" s="964"/>
      <c r="E24" s="969"/>
      <c r="F24" s="1015"/>
      <c r="G24" s="969"/>
      <c r="H24" s="1035"/>
      <c r="I24" s="1026"/>
      <c r="J24" s="3"/>
      <c r="L24" s="443"/>
      <c r="M24" s="3"/>
      <c r="N24" s="3"/>
      <c r="O24" s="442"/>
      <c r="P24" s="3"/>
      <c r="Q24" s="3"/>
    </row>
    <row r="25" spans="1:17" ht="13">
      <c r="B25" s="1014"/>
      <c r="C25" s="964"/>
      <c r="D25" s="964"/>
      <c r="E25" s="969"/>
      <c r="F25" s="1015"/>
      <c r="G25" s="969"/>
      <c r="H25" s="1035"/>
      <c r="I25" s="1026"/>
      <c r="J25" s="3"/>
      <c r="L25" s="443"/>
      <c r="M25" s="3"/>
      <c r="N25" s="3"/>
      <c r="O25" s="442"/>
      <c r="P25" s="3"/>
      <c r="Q25" s="3"/>
    </row>
    <row r="26" spans="1:17" ht="13">
      <c r="B26" s="1014"/>
      <c r="C26" s="964"/>
      <c r="D26" s="964"/>
      <c r="E26" s="969"/>
      <c r="F26" s="1015"/>
      <c r="G26" s="969"/>
      <c r="H26" s="1035"/>
      <c r="I26" s="1026"/>
      <c r="J26" s="3"/>
      <c r="L26" s="443"/>
      <c r="M26" s="3"/>
      <c r="N26" s="3"/>
      <c r="O26" s="442"/>
      <c r="P26" s="3"/>
      <c r="Q26" s="3"/>
    </row>
    <row r="27" spans="1:17" ht="13">
      <c r="B27" s="1014"/>
      <c r="C27" s="964"/>
      <c r="D27" s="964"/>
      <c r="E27" s="969"/>
      <c r="F27" s="1015"/>
      <c r="G27" s="969"/>
      <c r="H27" s="1035"/>
      <c r="I27" s="1026"/>
      <c r="J27" s="3"/>
      <c r="L27" s="443"/>
      <c r="M27" s="3"/>
      <c r="N27" s="3"/>
      <c r="O27" s="442"/>
      <c r="P27" s="3"/>
      <c r="Q27" s="3"/>
    </row>
    <row r="28" spans="1:17" ht="13">
      <c r="B28" s="1014"/>
      <c r="C28" s="964"/>
      <c r="D28" s="964"/>
      <c r="E28" s="969"/>
      <c r="F28" s="1015"/>
      <c r="G28" s="969"/>
      <c r="H28" s="1035"/>
      <c r="I28" s="1026"/>
      <c r="J28" s="3"/>
      <c r="L28" s="443"/>
      <c r="M28" s="3"/>
      <c r="N28" s="3"/>
      <c r="O28" s="442"/>
      <c r="P28" s="3"/>
      <c r="Q28" s="3"/>
    </row>
    <row r="29" spans="1:17" ht="13">
      <c r="B29" s="1014"/>
      <c r="C29" s="964"/>
      <c r="D29" s="964"/>
      <c r="E29" s="969"/>
      <c r="F29" s="1015"/>
      <c r="G29" s="969"/>
      <c r="H29" s="1035"/>
      <c r="I29" s="1026"/>
      <c r="J29" s="3"/>
      <c r="L29" s="443"/>
      <c r="M29" s="3"/>
      <c r="N29" s="3"/>
      <c r="O29" s="442"/>
      <c r="P29" s="3"/>
      <c r="Q29" s="3"/>
    </row>
    <row r="30" spans="1:17" ht="13">
      <c r="B30" s="1014"/>
      <c r="C30" s="964"/>
      <c r="D30" s="964"/>
      <c r="E30" s="969"/>
      <c r="F30" s="1015"/>
      <c r="G30" s="969"/>
      <c r="H30" s="1035"/>
      <c r="I30" s="1026"/>
      <c r="J30" s="3"/>
      <c r="L30" s="443"/>
      <c r="M30" s="3"/>
      <c r="N30" s="3"/>
      <c r="O30" s="442"/>
      <c r="P30" s="3"/>
      <c r="Q30" s="3"/>
    </row>
    <row r="31" spans="1:17" ht="13">
      <c r="B31" s="1014"/>
      <c r="C31" s="964"/>
      <c r="D31" s="964"/>
      <c r="E31" s="969"/>
      <c r="F31" s="1015"/>
      <c r="G31" s="969"/>
      <c r="H31" s="1035"/>
      <c r="I31" s="1026"/>
      <c r="J31" s="3"/>
      <c r="L31" s="443"/>
      <c r="M31" s="3"/>
      <c r="N31" s="3"/>
      <c r="O31" s="442"/>
      <c r="P31" s="3"/>
      <c r="Q31" s="3"/>
    </row>
    <row r="32" spans="1:17" ht="13">
      <c r="B32" s="1014"/>
      <c r="C32" s="964"/>
      <c r="D32" s="964"/>
      <c r="E32" s="969"/>
      <c r="F32" s="1015"/>
      <c r="G32" s="969"/>
      <c r="H32" s="1035"/>
      <c r="I32" s="1026"/>
      <c r="J32" s="3"/>
      <c r="L32" s="443"/>
      <c r="M32" s="3"/>
      <c r="N32" s="3"/>
      <c r="O32" s="442"/>
      <c r="P32" s="3"/>
      <c r="Q32" s="3"/>
    </row>
    <row r="33" spans="2:29" ht="13">
      <c r="B33" s="1014"/>
      <c r="C33" s="964"/>
      <c r="D33" s="964"/>
      <c r="E33" s="969"/>
      <c r="F33" s="1015"/>
      <c r="G33" s="969"/>
      <c r="H33" s="1035"/>
      <c r="I33" s="1026"/>
      <c r="J33" s="3"/>
      <c r="L33" s="443"/>
      <c r="M33" s="3"/>
      <c r="N33" s="3"/>
      <c r="O33" s="442"/>
      <c r="P33" s="3"/>
      <c r="Q33" s="3"/>
    </row>
    <row r="34" spans="2:29" ht="13">
      <c r="B34" s="1014"/>
      <c r="C34" s="964"/>
      <c r="D34" s="964"/>
      <c r="E34" s="969"/>
      <c r="F34" s="1015"/>
      <c r="G34" s="969"/>
      <c r="H34" s="1035"/>
      <c r="I34" s="1026"/>
      <c r="J34" s="3"/>
      <c r="L34" s="443"/>
      <c r="M34" s="3"/>
      <c r="N34" s="3"/>
      <c r="O34" s="442"/>
      <c r="P34" s="3"/>
      <c r="Q34" s="3"/>
    </row>
    <row r="35" spans="2:29" ht="13">
      <c r="B35" s="1067"/>
      <c r="C35" s="1068"/>
      <c r="D35" s="1068"/>
      <c r="E35" s="1069"/>
      <c r="F35" s="1075"/>
      <c r="G35" s="1069"/>
      <c r="H35" s="1056"/>
      <c r="I35" s="1057"/>
      <c r="J35" s="3"/>
      <c r="L35" s="443"/>
      <c r="M35" s="3"/>
      <c r="N35" s="3"/>
      <c r="O35" s="442"/>
      <c r="P35" s="3"/>
      <c r="Q35" s="3"/>
    </row>
    <row r="36" spans="2:29" ht="13">
      <c r="B36" s="461"/>
      <c r="C36" s="461"/>
      <c r="D36" s="461"/>
      <c r="E36" s="10"/>
      <c r="F36" s="10"/>
      <c r="G36" s="10"/>
      <c r="H36" s="10"/>
      <c r="I36" s="461"/>
      <c r="J36" s="3"/>
      <c r="K36" s="3"/>
      <c r="L36" s="3"/>
      <c r="M36" s="443"/>
      <c r="N36" s="3"/>
      <c r="O36" s="3"/>
      <c r="P36" s="442"/>
      <c r="Q36" s="3"/>
      <c r="R36" s="3"/>
      <c r="S36" s="3"/>
      <c r="T36" s="3"/>
      <c r="U36" s="3"/>
      <c r="V36" s="3"/>
      <c r="W36" s="3"/>
      <c r="X36" s="3"/>
      <c r="Y36" s="3"/>
      <c r="Z36" s="3"/>
      <c r="AA36" s="3"/>
      <c r="AB36" s="3"/>
      <c r="AC36" s="3"/>
    </row>
    <row r="37" spans="2:29" ht="13">
      <c r="B37" s="462" t="s">
        <v>657</v>
      </c>
      <c r="C37" s="463"/>
      <c r="D37" s="463"/>
      <c r="E37" s="464"/>
      <c r="F37" s="465" t="s">
        <v>658</v>
      </c>
      <c r="G37" s="466"/>
      <c r="H37" s="467" t="s">
        <v>659</v>
      </c>
      <c r="I37" s="468"/>
      <c r="J37" s="3"/>
      <c r="K37" s="3"/>
      <c r="L37" s="443"/>
      <c r="M37" s="3"/>
      <c r="N37" s="3"/>
      <c r="O37" s="442"/>
      <c r="P37" s="3"/>
      <c r="Q37" s="3"/>
    </row>
    <row r="38" spans="2:29" ht="13">
      <c r="B38" s="1063" t="str">
        <f ca="1">IFERROR(__xludf.DUMMYFUNCTION("iferror(ArrayFormula(HYPERLINK(""#gid=2015104756&amp;range=""&amp;""C""&amp;match(query('01_概要'!$F$99:$K$160,""select F where I = '""&amp;$B$37&amp;""'"",false),$C:$C,0),switch(query('01_概要'!$F$99:$K$160,""select F where I = '""&amp;$B$37&amp;""'""),""FIX"",""【FIX】"","""")&amp;query('01"&amp;"_概要'!$F$99:$K$160,""select F where I = '""&amp;$B$37&amp;""'"",false))),"""")"),"")</f>
        <v/>
      </c>
      <c r="C38" s="964"/>
      <c r="D38" s="964"/>
      <c r="E38" s="1026"/>
      <c r="F38" s="1055" t="str">
        <f ca="1">IFERROR(__xludf.DUMMYFUNCTION("iferror(ArrayFormula(HYPERLINK(""#gid=2015104756&amp;range=""&amp;""C""&amp;match(query('01_概要'!$F$99:$K$160,""select F where I = '""&amp;$F$37&amp;""'"",false),$C:$C,0),switch(query('01_概要'!$F$99:$K$160,""select F where I = '""&amp;$F$37&amp;""'""),""FIX"",""【FIX】"","""")&amp;query('01"&amp;"_概要'!$F$99:$K$160,""select F where I = '""&amp;$F$37&amp;""'"",false))),"""")"),"")</f>
        <v/>
      </c>
      <c r="G38" s="964"/>
      <c r="H38" s="1041" t="str">
        <f ca="1">IFERROR(__xludf.DUMMYFUNCTION("iferror(unique(ArrayFormula(HYPERLINK(""#gid=2015104756&amp;range=""&amp;""C""&amp;match(query('01_概要'!$F$99:$K$160,""select F where I = '""&amp;$H$37&amp;""'"",false),$C:$C,0),switch(query('01_概要'!$F$99:$K$160,""select F where I = '""&amp;$H$37&amp;""'""),""FIX"",""【FIX】"","""")&amp;qu"&amp;"ery('01_概要'!$F$99:$K$160,""select F where I = '""&amp;$H$37&amp;""'"",false)))),"""")"),"")</f>
        <v/>
      </c>
      <c r="I38" s="1042"/>
      <c r="J38" s="3"/>
      <c r="K38" s="3"/>
      <c r="L38" s="443"/>
      <c r="M38" s="3"/>
      <c r="N38" s="3"/>
      <c r="O38" s="442"/>
      <c r="P38" s="3"/>
      <c r="Q38" s="3"/>
    </row>
    <row r="39" spans="2:29" ht="15.75" customHeight="1">
      <c r="B39" s="1025"/>
      <c r="C39" s="964"/>
      <c r="D39" s="964"/>
      <c r="E39" s="1026"/>
      <c r="F39" s="1031"/>
      <c r="G39" s="964"/>
      <c r="H39" s="1025"/>
      <c r="I39" s="1026"/>
      <c r="J39" s="3"/>
      <c r="K39" s="3"/>
      <c r="L39" s="443"/>
      <c r="M39" s="3"/>
      <c r="N39" s="3"/>
      <c r="O39" s="442"/>
      <c r="P39" s="3"/>
      <c r="Q39" s="3"/>
    </row>
    <row r="40" spans="2:29" ht="15.75" customHeight="1">
      <c r="B40" s="1025"/>
      <c r="C40" s="964"/>
      <c r="D40" s="964"/>
      <c r="E40" s="1026"/>
      <c r="F40" s="1031"/>
      <c r="G40" s="964"/>
      <c r="H40" s="1025"/>
      <c r="I40" s="1026"/>
      <c r="J40" s="3"/>
      <c r="K40" s="3"/>
      <c r="L40" s="443"/>
      <c r="M40" s="3"/>
      <c r="N40" s="3"/>
      <c r="O40" s="442"/>
      <c r="P40" s="3"/>
      <c r="Q40" s="3"/>
    </row>
    <row r="41" spans="2:29" ht="15.75" customHeight="1">
      <c r="B41" s="1025"/>
      <c r="C41" s="964"/>
      <c r="D41" s="964"/>
      <c r="E41" s="1026"/>
      <c r="F41" s="1031"/>
      <c r="G41" s="964"/>
      <c r="H41" s="1025"/>
      <c r="I41" s="1026"/>
      <c r="J41" s="3"/>
      <c r="K41" s="3"/>
      <c r="L41" s="443"/>
      <c r="M41" s="3"/>
      <c r="N41" s="3"/>
      <c r="O41" s="442"/>
      <c r="P41" s="3"/>
      <c r="Q41" s="3"/>
    </row>
    <row r="42" spans="2:29" ht="13">
      <c r="B42" s="1025"/>
      <c r="C42" s="964"/>
      <c r="D42" s="964"/>
      <c r="E42" s="1026"/>
      <c r="F42" s="1033"/>
      <c r="G42" s="964"/>
      <c r="H42" s="1025"/>
      <c r="I42" s="1026"/>
      <c r="J42" s="3"/>
      <c r="K42" s="3"/>
      <c r="L42" s="443"/>
      <c r="M42" s="3"/>
      <c r="N42" s="3"/>
      <c r="O42" s="442"/>
      <c r="P42" s="3"/>
      <c r="Q42" s="3"/>
    </row>
    <row r="43" spans="2:29" ht="13">
      <c r="B43" s="1025"/>
      <c r="C43" s="964"/>
      <c r="D43" s="964"/>
      <c r="E43" s="1026"/>
      <c r="F43" s="1031"/>
      <c r="G43" s="964"/>
      <c r="H43" s="1025"/>
      <c r="I43" s="1026"/>
      <c r="J43" s="3"/>
      <c r="K43" s="3"/>
      <c r="L43" s="443"/>
      <c r="M43" s="3"/>
      <c r="N43" s="3"/>
      <c r="O43" s="442"/>
      <c r="P43" s="3"/>
      <c r="Q43" s="3"/>
    </row>
    <row r="44" spans="2:29" ht="13">
      <c r="B44" s="1025"/>
      <c r="C44" s="964"/>
      <c r="D44" s="964"/>
      <c r="E44" s="1026"/>
      <c r="F44" s="1033"/>
      <c r="G44" s="964"/>
      <c r="H44" s="1025"/>
      <c r="I44" s="1026"/>
      <c r="J44" s="3"/>
      <c r="K44" s="3"/>
      <c r="L44" s="443"/>
      <c r="M44" s="3"/>
      <c r="N44" s="3"/>
      <c r="O44" s="442"/>
      <c r="P44" s="3"/>
      <c r="Q44" s="3"/>
    </row>
    <row r="45" spans="2:29" ht="13">
      <c r="B45" s="1025"/>
      <c r="C45" s="964"/>
      <c r="D45" s="964"/>
      <c r="E45" s="1026"/>
      <c r="F45" s="1031"/>
      <c r="G45" s="964"/>
      <c r="H45" s="1025"/>
      <c r="I45" s="1026"/>
      <c r="J45" s="3"/>
      <c r="K45" s="3"/>
      <c r="L45" s="443"/>
      <c r="M45" s="3"/>
      <c r="N45" s="3"/>
      <c r="O45" s="442"/>
      <c r="P45" s="3"/>
      <c r="Q45" s="3"/>
    </row>
    <row r="46" spans="2:29" ht="13">
      <c r="B46" s="1025"/>
      <c r="C46" s="964"/>
      <c r="D46" s="964"/>
      <c r="E46" s="1026"/>
      <c r="F46" s="1031"/>
      <c r="G46" s="964"/>
      <c r="H46" s="1025"/>
      <c r="I46" s="1026"/>
      <c r="J46" s="3"/>
      <c r="K46" s="3"/>
      <c r="L46" s="443"/>
      <c r="M46" s="3"/>
      <c r="N46" s="3"/>
      <c r="O46" s="442"/>
      <c r="P46" s="3"/>
      <c r="Q46" s="3"/>
    </row>
    <row r="47" spans="2:29" ht="13">
      <c r="B47" s="1025"/>
      <c r="C47" s="964"/>
      <c r="D47" s="964"/>
      <c r="E47" s="1026"/>
      <c r="F47" s="1031"/>
      <c r="G47" s="964"/>
      <c r="H47" s="1025"/>
      <c r="I47" s="1026"/>
      <c r="J47" s="3"/>
      <c r="K47" s="3"/>
      <c r="L47" s="443"/>
      <c r="M47" s="3"/>
      <c r="N47" s="3"/>
      <c r="O47" s="442"/>
      <c r="P47" s="3"/>
      <c r="Q47" s="3"/>
    </row>
    <row r="48" spans="2:29" ht="13">
      <c r="B48" s="1025"/>
      <c r="C48" s="964"/>
      <c r="D48" s="964"/>
      <c r="E48" s="1026"/>
      <c r="F48" s="1031"/>
      <c r="G48" s="964"/>
      <c r="H48" s="1025"/>
      <c r="I48" s="1026"/>
      <c r="J48" s="3"/>
      <c r="K48" s="3"/>
      <c r="L48" s="443"/>
      <c r="M48" s="3"/>
      <c r="N48" s="3"/>
      <c r="O48" s="442"/>
      <c r="P48" s="3"/>
      <c r="Q48" s="3"/>
    </row>
    <row r="49" spans="1:29" ht="13">
      <c r="B49" s="1097"/>
      <c r="C49" s="964"/>
      <c r="D49" s="964"/>
      <c r="E49" s="1026"/>
      <c r="F49" s="10"/>
      <c r="G49" s="10"/>
      <c r="H49" s="1025"/>
      <c r="I49" s="1026"/>
      <c r="J49" s="3"/>
      <c r="K49" s="3"/>
      <c r="L49" s="443"/>
      <c r="M49" s="3"/>
      <c r="N49" s="3"/>
      <c r="O49" s="442"/>
      <c r="P49" s="3"/>
      <c r="Q49" s="3"/>
    </row>
    <row r="50" spans="1:29" ht="13">
      <c r="B50" s="1025"/>
      <c r="C50" s="964"/>
      <c r="D50" s="964"/>
      <c r="E50" s="1026"/>
      <c r="F50" s="10"/>
      <c r="G50" s="10"/>
      <c r="H50" s="1025"/>
      <c r="I50" s="1026"/>
      <c r="J50" s="3"/>
      <c r="K50" s="3"/>
      <c r="L50" s="443"/>
      <c r="M50" s="3"/>
      <c r="N50" s="3"/>
      <c r="O50" s="442"/>
      <c r="P50" s="3"/>
      <c r="Q50" s="3"/>
    </row>
    <row r="51" spans="1:29" ht="13">
      <c r="B51" s="1025"/>
      <c r="C51" s="964"/>
      <c r="D51" s="964"/>
      <c r="E51" s="1026"/>
      <c r="F51" s="1031"/>
      <c r="G51" s="964"/>
      <c r="H51" s="469"/>
      <c r="I51" s="470"/>
      <c r="J51" s="3"/>
      <c r="K51" s="3"/>
      <c r="L51" s="443"/>
      <c r="M51" s="3"/>
      <c r="N51" s="3"/>
      <c r="O51" s="442"/>
      <c r="P51" s="3"/>
      <c r="Q51" s="3"/>
    </row>
    <row r="52" spans="1:29" ht="13">
      <c r="A52" s="3"/>
      <c r="B52" s="471"/>
      <c r="C52" s="461"/>
      <c r="D52" s="10"/>
      <c r="E52" s="472"/>
      <c r="F52" s="10"/>
      <c r="G52" s="10"/>
      <c r="H52" s="469"/>
      <c r="I52" s="472"/>
      <c r="J52" s="3"/>
      <c r="K52" s="443"/>
      <c r="L52" s="3"/>
      <c r="M52" s="3"/>
      <c r="N52" s="442"/>
      <c r="O52" s="3"/>
      <c r="P52" s="3"/>
      <c r="Q52" s="3"/>
      <c r="R52" s="3"/>
      <c r="S52" s="3"/>
      <c r="T52" s="3"/>
      <c r="U52" s="3"/>
      <c r="V52" s="3"/>
      <c r="W52" s="3"/>
      <c r="X52" s="3"/>
      <c r="Y52" s="3"/>
      <c r="Z52" s="3"/>
      <c r="AA52" s="3"/>
      <c r="AB52" s="3"/>
      <c r="AC52" s="3"/>
    </row>
    <row r="53" spans="1:29" ht="13">
      <c r="A53" s="3"/>
      <c r="B53" s="471"/>
      <c r="C53" s="461"/>
      <c r="D53" s="10"/>
      <c r="E53" s="472"/>
      <c r="F53" s="10"/>
      <c r="G53" s="10"/>
      <c r="H53" s="469"/>
      <c r="I53" s="472"/>
      <c r="J53" s="3"/>
      <c r="K53" s="443"/>
      <c r="L53" s="3"/>
      <c r="M53" s="3"/>
      <c r="N53" s="442"/>
      <c r="O53" s="3"/>
      <c r="P53" s="3"/>
      <c r="Q53" s="3"/>
      <c r="R53" s="3"/>
      <c r="S53" s="3"/>
      <c r="T53" s="3"/>
      <c r="U53" s="3"/>
      <c r="V53" s="3"/>
      <c r="W53" s="3"/>
      <c r="X53" s="3"/>
      <c r="Y53" s="3"/>
      <c r="Z53" s="3"/>
      <c r="AA53" s="3"/>
      <c r="AB53" s="3"/>
      <c r="AC53" s="3"/>
    </row>
    <row r="54" spans="1:29" ht="13">
      <c r="B54" s="471"/>
      <c r="C54" s="461"/>
      <c r="D54" s="461"/>
      <c r="E54" s="470"/>
      <c r="F54" s="461"/>
      <c r="G54" s="461"/>
      <c r="H54" s="471"/>
      <c r="I54" s="470"/>
    </row>
    <row r="55" spans="1:29" ht="13">
      <c r="A55" s="285"/>
      <c r="B55" s="473"/>
      <c r="C55" s="474"/>
      <c r="D55" s="474"/>
      <c r="E55" s="475"/>
      <c r="F55" s="474"/>
      <c r="G55" s="474"/>
      <c r="H55" s="473"/>
      <c r="I55" s="475"/>
    </row>
    <row r="56" spans="1:29" ht="13">
      <c r="A56" s="285"/>
      <c r="B56" s="473"/>
      <c r="C56" s="474"/>
      <c r="D56" s="474"/>
      <c r="E56" s="475"/>
      <c r="F56" s="474"/>
      <c r="G56" s="474"/>
      <c r="H56" s="473"/>
      <c r="I56" s="475"/>
    </row>
    <row r="57" spans="1:29" ht="13">
      <c r="A57" s="285"/>
      <c r="B57" s="473"/>
      <c r="C57" s="474"/>
      <c r="D57" s="474"/>
      <c r="E57" s="475"/>
      <c r="F57" s="474"/>
      <c r="G57" s="474"/>
      <c r="H57" s="473"/>
      <c r="I57" s="475"/>
    </row>
    <row r="58" spans="1:29" ht="13">
      <c r="A58" s="285"/>
      <c r="B58" s="473"/>
      <c r="C58" s="474"/>
      <c r="D58" s="474"/>
      <c r="E58" s="475"/>
      <c r="F58" s="474"/>
      <c r="G58" s="474"/>
      <c r="H58" s="473"/>
      <c r="I58" s="475"/>
    </row>
    <row r="59" spans="1:29" ht="13">
      <c r="A59" s="285"/>
      <c r="B59" s="473"/>
      <c r="C59" s="474"/>
      <c r="D59" s="474"/>
      <c r="E59" s="475"/>
      <c r="F59" s="474"/>
      <c r="G59" s="474"/>
      <c r="H59" s="473"/>
      <c r="I59" s="475"/>
    </row>
    <row r="60" spans="1:29" ht="13">
      <c r="A60" s="285"/>
      <c r="B60" s="473"/>
      <c r="C60" s="474"/>
      <c r="D60" s="474"/>
      <c r="E60" s="475"/>
      <c r="F60" s="474"/>
      <c r="G60" s="474"/>
      <c r="H60" s="473"/>
      <c r="I60" s="475"/>
    </row>
    <row r="61" spans="1:29" ht="13">
      <c r="A61" s="285"/>
      <c r="B61" s="473"/>
      <c r="C61" s="474"/>
      <c r="D61" s="474"/>
      <c r="E61" s="475"/>
      <c r="F61" s="474"/>
      <c r="G61" s="474"/>
      <c r="H61" s="473"/>
      <c r="I61" s="475"/>
    </row>
    <row r="62" spans="1:29" ht="13">
      <c r="A62" s="285"/>
      <c r="B62" s="476"/>
      <c r="C62" s="477"/>
      <c r="D62" s="477"/>
      <c r="E62" s="478"/>
      <c r="F62" s="477"/>
      <c r="G62" s="477"/>
      <c r="H62" s="476"/>
      <c r="I62" s="478"/>
    </row>
    <row r="63" spans="1:29" ht="13">
      <c r="A63" s="285"/>
      <c r="B63" s="52"/>
      <c r="C63" s="1"/>
      <c r="D63" s="1"/>
      <c r="E63" s="1"/>
      <c r="F63" s="1"/>
      <c r="G63" s="1"/>
      <c r="H63" s="1"/>
      <c r="I63" s="1"/>
    </row>
    <row r="64" spans="1:29" ht="13">
      <c r="A64" s="479" t="s">
        <v>655</v>
      </c>
      <c r="B64" s="480"/>
      <c r="C64" s="451"/>
      <c r="D64" s="451"/>
      <c r="E64" s="451"/>
      <c r="F64" s="451"/>
      <c r="G64" s="451"/>
      <c r="H64" s="451"/>
      <c r="I64" s="481" t="s">
        <v>660</v>
      </c>
      <c r="J64" s="450"/>
      <c r="K64" s="450"/>
      <c r="L64" s="450"/>
      <c r="M64" s="450"/>
      <c r="N64" s="450"/>
      <c r="O64" s="450"/>
      <c r="P64" s="450"/>
      <c r="Q64" s="450"/>
      <c r="R64" s="450"/>
      <c r="S64" s="450"/>
      <c r="T64" s="450"/>
      <c r="U64" s="450"/>
      <c r="V64" s="450"/>
      <c r="W64" s="450"/>
      <c r="X64" s="450"/>
      <c r="Y64" s="450"/>
      <c r="Z64" s="450"/>
      <c r="AA64" s="450"/>
      <c r="AB64" s="450"/>
      <c r="AC64" s="450"/>
    </row>
    <row r="65" spans="1:10" ht="13">
      <c r="A65" s="281" t="s">
        <v>661</v>
      </c>
      <c r="B65" s="281"/>
    </row>
    <row r="66" spans="1:10" ht="16.5" customHeight="1"/>
    <row r="67" spans="1:10" ht="16.5" customHeight="1">
      <c r="C67" s="482" t="s">
        <v>662</v>
      </c>
      <c r="D67" s="482"/>
      <c r="E67" s="482"/>
      <c r="F67" s="482"/>
      <c r="G67" s="482"/>
      <c r="H67" s="482"/>
      <c r="I67" s="482"/>
      <c r="J67" s="482"/>
    </row>
    <row r="68" spans="1:10" ht="16.5" customHeight="1">
      <c r="D68" s="483" t="s">
        <v>0</v>
      </c>
      <c r="E68" s="1100"/>
      <c r="F68" s="932"/>
      <c r="G68" s="933"/>
    </row>
    <row r="69" spans="1:10" ht="16.5" customHeight="1">
      <c r="D69" s="483" t="s">
        <v>663</v>
      </c>
      <c r="E69" s="961"/>
      <c r="F69" s="932"/>
      <c r="G69" s="933"/>
    </row>
    <row r="70" spans="1:10" ht="16.5" customHeight="1">
      <c r="D70" s="483" t="s">
        <v>664</v>
      </c>
      <c r="E70" s="961"/>
      <c r="F70" s="932"/>
      <c r="G70" s="933"/>
    </row>
    <row r="71" spans="1:10" ht="16.5" customHeight="1">
      <c r="D71" s="483" t="s">
        <v>138</v>
      </c>
      <c r="E71" s="961"/>
      <c r="F71" s="932"/>
      <c r="G71" s="933"/>
    </row>
    <row r="72" spans="1:10" ht="16.5" customHeight="1">
      <c r="D72" s="281"/>
      <c r="E72" s="281"/>
      <c r="F72" s="281"/>
      <c r="G72" s="281"/>
    </row>
    <row r="73" spans="1:10" ht="16.5" customHeight="1">
      <c r="C73" s="482" t="s">
        <v>665</v>
      </c>
      <c r="D73" s="482"/>
      <c r="E73" s="482"/>
      <c r="F73" s="482"/>
      <c r="G73" s="482"/>
      <c r="H73" s="482"/>
      <c r="I73" s="482"/>
      <c r="J73" s="482"/>
    </row>
    <row r="74" spans="1:10" ht="16.5" customHeight="1">
      <c r="D74" s="281"/>
    </row>
    <row r="75" spans="1:10" ht="16.5" customHeight="1">
      <c r="D75" s="483" t="s">
        <v>136</v>
      </c>
      <c r="E75" s="961"/>
      <c r="F75" s="932"/>
      <c r="G75" s="932"/>
      <c r="H75" s="932"/>
      <c r="I75" s="932"/>
      <c r="J75" s="933"/>
    </row>
    <row r="76" spans="1:10" ht="16.5" customHeight="1">
      <c r="D76" s="483" t="s">
        <v>584</v>
      </c>
      <c r="E76" s="961"/>
      <c r="F76" s="932"/>
      <c r="G76" s="932"/>
      <c r="H76" s="932"/>
      <c r="I76" s="932"/>
      <c r="J76" s="933"/>
    </row>
    <row r="77" spans="1:10" ht="16.5" customHeight="1">
      <c r="D77" s="483" t="s">
        <v>664</v>
      </c>
      <c r="E77" s="961"/>
      <c r="F77" s="932"/>
      <c r="G77" s="932"/>
      <c r="H77" s="932"/>
      <c r="I77" s="932"/>
      <c r="J77" s="933"/>
    </row>
    <row r="78" spans="1:10" ht="16.5" customHeight="1">
      <c r="D78" s="1030" t="s">
        <v>666</v>
      </c>
      <c r="E78" s="1011"/>
      <c r="F78" s="967"/>
      <c r="G78" s="967"/>
      <c r="H78" s="967"/>
      <c r="I78" s="967"/>
      <c r="J78" s="968"/>
    </row>
    <row r="79" spans="1:10" ht="66.75" customHeight="1">
      <c r="D79" s="943"/>
      <c r="E79" s="982"/>
      <c r="F79" s="960"/>
      <c r="G79" s="960"/>
      <c r="H79" s="960"/>
      <c r="I79" s="960"/>
      <c r="J79" s="970"/>
    </row>
    <row r="80" spans="1:10" ht="16.5" customHeight="1">
      <c r="D80" s="483" t="s">
        <v>138</v>
      </c>
      <c r="E80" s="961"/>
      <c r="F80" s="932"/>
      <c r="G80" s="932"/>
      <c r="H80" s="932"/>
      <c r="I80" s="932"/>
      <c r="J80" s="933"/>
    </row>
    <row r="81" spans="4:12" ht="16.5" customHeight="1">
      <c r="D81" s="483" t="s">
        <v>667</v>
      </c>
      <c r="E81" s="961"/>
      <c r="F81" s="932"/>
      <c r="G81" s="932"/>
      <c r="H81" s="932"/>
      <c r="I81" s="932"/>
      <c r="J81" s="933"/>
    </row>
    <row r="82" spans="4:12" ht="16.5" customHeight="1">
      <c r="D82" s="1030" t="s">
        <v>668</v>
      </c>
      <c r="E82" s="961"/>
      <c r="F82" s="967"/>
      <c r="G82" s="967"/>
      <c r="H82" s="967"/>
      <c r="I82" s="967"/>
      <c r="J82" s="968"/>
    </row>
    <row r="83" spans="4:12" ht="16.5" customHeight="1">
      <c r="D83" s="942"/>
      <c r="E83" s="981"/>
      <c r="F83" s="964"/>
      <c r="G83" s="964"/>
      <c r="H83" s="964"/>
      <c r="I83" s="964"/>
      <c r="J83" s="969"/>
    </row>
    <row r="84" spans="4:12" ht="51" customHeight="1">
      <c r="D84" s="943"/>
      <c r="E84" s="982"/>
      <c r="F84" s="960"/>
      <c r="G84" s="960"/>
      <c r="H84" s="960"/>
      <c r="I84" s="960"/>
      <c r="J84" s="970"/>
    </row>
    <row r="85" spans="4:12" ht="16.5" customHeight="1"/>
    <row r="86" spans="4:12" ht="16.5" customHeight="1">
      <c r="D86" s="483" t="s">
        <v>136</v>
      </c>
      <c r="E86" s="961"/>
      <c r="F86" s="932"/>
      <c r="G86" s="932"/>
      <c r="H86" s="932"/>
      <c r="I86" s="932"/>
      <c r="J86" s="933"/>
      <c r="L86" s="484"/>
    </row>
    <row r="87" spans="4:12" ht="16.5" customHeight="1">
      <c r="D87" s="483" t="s">
        <v>584</v>
      </c>
      <c r="E87" s="961"/>
      <c r="F87" s="932"/>
      <c r="G87" s="932"/>
      <c r="H87" s="932"/>
      <c r="I87" s="932"/>
      <c r="J87" s="933"/>
    </row>
    <row r="88" spans="4:12" ht="16.5" customHeight="1">
      <c r="D88" s="483" t="s">
        <v>664</v>
      </c>
      <c r="E88" s="961"/>
      <c r="F88" s="932"/>
      <c r="G88" s="932"/>
      <c r="H88" s="932"/>
      <c r="I88" s="932"/>
      <c r="J88" s="933"/>
    </row>
    <row r="89" spans="4:12" ht="16.5" customHeight="1">
      <c r="D89" s="1030" t="s">
        <v>666</v>
      </c>
      <c r="E89" s="1029"/>
      <c r="F89" s="967"/>
      <c r="G89" s="967"/>
      <c r="H89" s="967"/>
      <c r="I89" s="967"/>
      <c r="J89" s="968"/>
    </row>
    <row r="90" spans="4:12" ht="16.5" customHeight="1">
      <c r="D90" s="943"/>
      <c r="E90" s="982"/>
      <c r="F90" s="960"/>
      <c r="G90" s="960"/>
      <c r="H90" s="960"/>
      <c r="I90" s="960"/>
      <c r="J90" s="970"/>
    </row>
    <row r="91" spans="4:12" ht="16.5" customHeight="1">
      <c r="D91" s="483" t="s">
        <v>138</v>
      </c>
      <c r="E91" s="961"/>
      <c r="F91" s="932"/>
      <c r="G91" s="932"/>
      <c r="H91" s="932"/>
      <c r="I91" s="932"/>
      <c r="J91" s="933"/>
    </row>
    <row r="92" spans="4:12" ht="16.5" customHeight="1">
      <c r="D92" s="483" t="s">
        <v>667</v>
      </c>
      <c r="E92" s="961"/>
      <c r="F92" s="932"/>
      <c r="G92" s="932"/>
      <c r="H92" s="932"/>
      <c r="I92" s="932"/>
      <c r="J92" s="933"/>
    </row>
    <row r="93" spans="4:12" ht="16.5" customHeight="1">
      <c r="D93" s="1030" t="s">
        <v>668</v>
      </c>
      <c r="E93" s="961"/>
      <c r="F93" s="967"/>
      <c r="G93" s="967"/>
      <c r="H93" s="967"/>
      <c r="I93" s="967"/>
      <c r="J93" s="968"/>
    </row>
    <row r="94" spans="4:12" ht="16.5" customHeight="1">
      <c r="D94" s="942"/>
      <c r="E94" s="981"/>
      <c r="F94" s="964"/>
      <c r="G94" s="964"/>
      <c r="H94" s="964"/>
      <c r="I94" s="964"/>
      <c r="J94" s="969"/>
    </row>
    <row r="95" spans="4:12" ht="16.5" customHeight="1">
      <c r="D95" s="943"/>
      <c r="E95" s="982"/>
      <c r="F95" s="960"/>
      <c r="G95" s="960"/>
      <c r="H95" s="960"/>
      <c r="I95" s="960"/>
      <c r="J95" s="970"/>
    </row>
    <row r="96" spans="4:12" ht="16.5" customHeight="1"/>
    <row r="97" spans="3:11" ht="16.5" customHeight="1"/>
    <row r="98" spans="3:11" ht="16.5" customHeight="1">
      <c r="C98" s="482" t="s">
        <v>669</v>
      </c>
      <c r="D98" s="482"/>
      <c r="E98" s="482"/>
      <c r="F98" s="482"/>
      <c r="G98" s="482"/>
      <c r="H98" s="482"/>
      <c r="I98" s="482"/>
      <c r="J98" s="482"/>
      <c r="K98" s="482"/>
    </row>
    <row r="99" spans="3:11" ht="16.5" customHeight="1"/>
    <row r="100" spans="3:11" ht="16.5" customHeight="1">
      <c r="D100" s="483" t="s">
        <v>136</v>
      </c>
      <c r="E100" s="961"/>
      <c r="F100" s="932"/>
      <c r="G100" s="932"/>
      <c r="H100" s="932"/>
      <c r="I100" s="932"/>
      <c r="J100" s="933"/>
    </row>
    <row r="101" spans="3:11" ht="16.5" customHeight="1">
      <c r="D101" s="483" t="s">
        <v>584</v>
      </c>
      <c r="E101" s="961"/>
      <c r="F101" s="932"/>
      <c r="G101" s="932"/>
      <c r="H101" s="932"/>
      <c r="I101" s="932"/>
      <c r="J101" s="933"/>
    </row>
    <row r="102" spans="3:11" ht="16.5" customHeight="1">
      <c r="D102" s="483" t="s">
        <v>664</v>
      </c>
      <c r="E102" s="961"/>
      <c r="F102" s="932"/>
      <c r="G102" s="932"/>
      <c r="H102" s="932"/>
      <c r="I102" s="932"/>
      <c r="J102" s="933"/>
    </row>
    <row r="103" spans="3:11" ht="16.5" customHeight="1">
      <c r="D103" s="1030" t="s">
        <v>666</v>
      </c>
      <c r="E103" s="1011"/>
      <c r="F103" s="967"/>
      <c r="G103" s="967"/>
      <c r="H103" s="967"/>
      <c r="I103" s="967"/>
      <c r="J103" s="968"/>
      <c r="K103" s="485"/>
    </row>
    <row r="104" spans="3:11" ht="16.5" customHeight="1">
      <c r="D104" s="943"/>
      <c r="E104" s="982"/>
      <c r="F104" s="960"/>
      <c r="G104" s="960"/>
      <c r="H104" s="960"/>
      <c r="I104" s="960"/>
      <c r="J104" s="970"/>
    </row>
    <row r="105" spans="3:11" ht="16.5" customHeight="1">
      <c r="D105" s="483" t="s">
        <v>670</v>
      </c>
      <c r="E105" s="1098"/>
      <c r="F105" s="932"/>
      <c r="G105" s="932"/>
      <c r="H105" s="932"/>
      <c r="I105" s="932"/>
      <c r="J105" s="933"/>
    </row>
    <row r="106" spans="3:11" ht="16.5" customHeight="1">
      <c r="D106" s="483" t="s">
        <v>138</v>
      </c>
      <c r="E106" s="961"/>
      <c r="F106" s="932"/>
      <c r="G106" s="932"/>
      <c r="H106" s="932"/>
      <c r="I106" s="932"/>
      <c r="J106" s="933"/>
    </row>
    <row r="107" spans="3:11" ht="16.5" customHeight="1">
      <c r="D107" s="1030" t="s">
        <v>668</v>
      </c>
      <c r="E107" s="1079"/>
      <c r="F107" s="967"/>
      <c r="G107" s="967"/>
      <c r="H107" s="967"/>
      <c r="I107" s="967"/>
      <c r="J107" s="968"/>
    </row>
    <row r="108" spans="3:11" ht="16.5" customHeight="1">
      <c r="D108" s="942"/>
      <c r="E108" s="981"/>
      <c r="F108" s="964"/>
      <c r="G108" s="964"/>
      <c r="H108" s="964"/>
      <c r="I108" s="964"/>
      <c r="J108" s="969"/>
    </row>
    <row r="109" spans="3:11" ht="16.5" customHeight="1">
      <c r="D109" s="942"/>
      <c r="E109" s="981"/>
      <c r="F109" s="964"/>
      <c r="G109" s="964"/>
      <c r="H109" s="964"/>
      <c r="I109" s="964"/>
      <c r="J109" s="969"/>
    </row>
    <row r="110" spans="3:11" ht="16.5" customHeight="1">
      <c r="D110" s="943"/>
      <c r="E110" s="982"/>
      <c r="F110" s="960"/>
      <c r="G110" s="960"/>
      <c r="H110" s="960"/>
      <c r="I110" s="960"/>
      <c r="J110" s="970"/>
    </row>
    <row r="111" spans="3:11" ht="16.5" customHeight="1"/>
    <row r="112" spans="3:11" ht="16.5" customHeight="1"/>
    <row r="113" spans="1:29" ht="16.5" customHeight="1"/>
    <row r="114" spans="1:29" ht="13">
      <c r="A114" s="479" t="s">
        <v>654</v>
      </c>
      <c r="B114" s="480"/>
      <c r="C114" s="451"/>
      <c r="D114" s="451"/>
      <c r="E114" s="451"/>
      <c r="F114" s="451"/>
      <c r="G114" s="451"/>
      <c r="H114" s="451"/>
      <c r="I114" s="481" t="s">
        <v>660</v>
      </c>
      <c r="J114" s="450"/>
      <c r="K114" s="450"/>
      <c r="L114" s="450"/>
      <c r="M114" s="450"/>
      <c r="N114" s="450"/>
      <c r="O114" s="450"/>
      <c r="P114" s="450"/>
      <c r="Q114" s="450"/>
      <c r="R114" s="450"/>
      <c r="S114" s="450"/>
      <c r="T114" s="450"/>
      <c r="U114" s="450"/>
      <c r="V114" s="450"/>
      <c r="W114" s="450"/>
      <c r="X114" s="450"/>
      <c r="Y114" s="450"/>
      <c r="Z114" s="450"/>
      <c r="AA114" s="450"/>
      <c r="AB114" s="450"/>
      <c r="AC114" s="450"/>
    </row>
    <row r="115" spans="1:29" ht="13">
      <c r="A115" s="485"/>
      <c r="B115" s="485" t="s">
        <v>671</v>
      </c>
    </row>
    <row r="116" spans="1:29" ht="13">
      <c r="C116" s="1004"/>
      <c r="D116" s="964"/>
      <c r="E116" s="964"/>
      <c r="F116" s="964"/>
      <c r="G116" s="964"/>
      <c r="H116" s="1004"/>
      <c r="I116" s="964"/>
      <c r="J116" s="279"/>
      <c r="K116" s="486"/>
      <c r="L116" s="486"/>
      <c r="M116" s="486"/>
      <c r="N116" s="487" t="s">
        <v>660</v>
      </c>
    </row>
    <row r="117" spans="1:29" ht="13">
      <c r="C117" s="270" t="s">
        <v>672</v>
      </c>
      <c r="D117" s="281"/>
      <c r="N117" s="488"/>
    </row>
    <row r="118" spans="1:29" ht="13">
      <c r="D118" s="489" t="s">
        <v>135</v>
      </c>
      <c r="E118" s="490"/>
      <c r="F118" s="1000" t="s">
        <v>136</v>
      </c>
      <c r="G118" s="960"/>
      <c r="H118" s="960"/>
      <c r="I118" s="960"/>
      <c r="J118" s="960"/>
      <c r="K118" s="960"/>
      <c r="L118" s="960"/>
      <c r="M118" s="960"/>
    </row>
    <row r="119" spans="1:29" ht="13">
      <c r="D119" s="961" t="s">
        <v>673</v>
      </c>
      <c r="E119" s="933"/>
      <c r="F119" s="1019"/>
      <c r="G119" s="932"/>
      <c r="H119" s="933"/>
      <c r="I119" s="1006" t="str">
        <f>IFERROR(VLOOKUP(F119,[1]触らない!$C$3:$D$50,2,FALSE),"")</f>
        <v/>
      </c>
      <c r="J119" s="960"/>
      <c r="K119" s="960"/>
      <c r="L119" s="960"/>
      <c r="M119" s="970"/>
    </row>
    <row r="120" spans="1:29" ht="13">
      <c r="D120" s="961" t="s">
        <v>8</v>
      </c>
      <c r="E120" s="933"/>
      <c r="F120" s="1029">
        <f>C116</f>
        <v>0</v>
      </c>
      <c r="G120" s="932"/>
      <c r="H120" s="932"/>
      <c r="I120" s="932"/>
      <c r="J120" s="933"/>
      <c r="K120" s="1008"/>
      <c r="L120" s="964"/>
      <c r="M120" s="969"/>
    </row>
    <row r="121" spans="1:29" ht="13">
      <c r="A121" s="1"/>
      <c r="B121" s="1"/>
      <c r="C121" s="492"/>
      <c r="D121" s="1064" t="s">
        <v>674</v>
      </c>
      <c r="E121" s="933"/>
      <c r="F121" s="1088"/>
      <c r="G121" s="932"/>
      <c r="H121" s="932"/>
      <c r="I121" s="493" t="s">
        <v>675</v>
      </c>
      <c r="J121" s="494"/>
      <c r="K121" s="495"/>
      <c r="L121" s="495"/>
      <c r="M121" s="496"/>
      <c r="N121" s="1"/>
      <c r="O121" s="1"/>
      <c r="P121" s="1"/>
      <c r="Q121" s="1"/>
      <c r="R121" s="1"/>
      <c r="S121" s="1"/>
      <c r="T121" s="1"/>
      <c r="U121" s="1"/>
      <c r="V121" s="1"/>
      <c r="W121" s="1"/>
      <c r="X121" s="1"/>
      <c r="Y121" s="1"/>
      <c r="Z121" s="1"/>
      <c r="AA121" s="1"/>
      <c r="AB121" s="1"/>
      <c r="AC121" s="1"/>
    </row>
    <row r="122" spans="1:29" ht="13">
      <c r="D122" s="961" t="s">
        <v>138</v>
      </c>
      <c r="E122" s="933"/>
      <c r="F122" s="999" t="e">
        <f>VLOOKUP(C116,'01_概要'!$F$99:$L$125,6,FALSE)</f>
        <v>#N/A</v>
      </c>
      <c r="G122" s="932"/>
      <c r="H122" s="933"/>
      <c r="I122" s="1007" t="s">
        <v>139</v>
      </c>
      <c r="J122" s="933"/>
      <c r="K122" s="1032" t="e">
        <f>VLOOKUP(C116,'01_概要'!$F$99:$L$125,7,FALSE)</f>
        <v>#N/A</v>
      </c>
      <c r="L122" s="932"/>
      <c r="M122" s="933"/>
    </row>
    <row r="123" spans="1:29" ht="13">
      <c r="D123" s="961" t="s">
        <v>676</v>
      </c>
      <c r="E123" s="933"/>
      <c r="F123" s="961" t="s">
        <v>677</v>
      </c>
      <c r="G123" s="932"/>
      <c r="H123" s="932"/>
      <c r="I123" s="932"/>
      <c r="J123" s="932"/>
      <c r="K123" s="932"/>
      <c r="L123" s="932"/>
      <c r="M123" s="933"/>
    </row>
    <row r="125" spans="1:29" ht="13">
      <c r="A125" s="1"/>
      <c r="B125" s="1"/>
      <c r="C125" s="1"/>
      <c r="E125" s="994" t="s">
        <v>678</v>
      </c>
      <c r="F125" s="933"/>
      <c r="G125" s="994" t="s">
        <v>679</v>
      </c>
      <c r="H125" s="933"/>
      <c r="I125" s="994" t="s">
        <v>680</v>
      </c>
      <c r="J125" s="932"/>
      <c r="K125" s="933"/>
      <c r="L125" s="497" t="s">
        <v>508</v>
      </c>
      <c r="R125" s="1"/>
      <c r="S125" s="1"/>
      <c r="T125" s="1"/>
      <c r="U125" s="1"/>
      <c r="V125" s="1"/>
      <c r="W125" s="1"/>
      <c r="X125" s="1"/>
      <c r="Y125" s="1"/>
      <c r="Z125" s="1"/>
      <c r="AA125" s="1"/>
      <c r="AB125" s="1"/>
      <c r="AC125" s="1"/>
    </row>
    <row r="126" spans="1:29" ht="13">
      <c r="A126" s="1"/>
      <c r="B126" s="1"/>
      <c r="C126" s="1"/>
      <c r="E126" s="1009"/>
      <c r="F126" s="933"/>
      <c r="G126" s="1009"/>
      <c r="H126" s="933"/>
      <c r="I126" s="1003"/>
      <c r="J126" s="932"/>
      <c r="K126" s="933"/>
      <c r="L126" s="59"/>
      <c r="R126" s="1"/>
      <c r="S126" s="1"/>
      <c r="T126" s="1"/>
      <c r="U126" s="1"/>
      <c r="V126" s="1"/>
      <c r="W126" s="1"/>
      <c r="X126" s="1"/>
      <c r="Y126" s="1"/>
      <c r="Z126" s="1"/>
      <c r="AA126" s="1"/>
      <c r="AB126" s="1"/>
      <c r="AC126" s="1"/>
    </row>
    <row r="127" spans="1:29" ht="13">
      <c r="A127" s="1"/>
      <c r="B127" s="1"/>
      <c r="C127" s="1"/>
      <c r="E127" s="1009"/>
      <c r="F127" s="933"/>
      <c r="G127" s="1009"/>
      <c r="H127" s="933"/>
      <c r="I127" s="1003"/>
      <c r="J127" s="932"/>
      <c r="K127" s="933"/>
      <c r="L127" s="59"/>
      <c r="R127" s="1"/>
      <c r="S127" s="1"/>
      <c r="T127" s="1"/>
      <c r="U127" s="1"/>
      <c r="V127" s="1"/>
      <c r="W127" s="1"/>
      <c r="X127" s="1"/>
      <c r="Y127" s="1"/>
      <c r="Z127" s="1"/>
      <c r="AA127" s="1"/>
      <c r="AB127" s="1"/>
      <c r="AC127" s="1"/>
    </row>
    <row r="128" spans="1:29" ht="13">
      <c r="A128" s="1"/>
      <c r="B128" s="1"/>
      <c r="C128" s="1"/>
      <c r="E128" s="1009"/>
      <c r="F128" s="933"/>
      <c r="G128" s="1009"/>
      <c r="H128" s="933"/>
      <c r="I128" s="1003"/>
      <c r="J128" s="932"/>
      <c r="K128" s="933"/>
      <c r="L128" s="59"/>
      <c r="R128" s="1"/>
      <c r="S128" s="1"/>
      <c r="T128" s="1"/>
      <c r="U128" s="1"/>
      <c r="V128" s="1"/>
      <c r="W128" s="1"/>
      <c r="X128" s="1"/>
      <c r="Y128" s="1"/>
      <c r="Z128" s="1"/>
      <c r="AA128" s="1"/>
      <c r="AB128" s="1"/>
      <c r="AC128" s="1"/>
    </row>
    <row r="129" spans="1:29" ht="13">
      <c r="A129" s="1"/>
      <c r="B129" s="1"/>
      <c r="C129" s="1"/>
      <c r="E129" s="1009"/>
      <c r="F129" s="933"/>
      <c r="G129" s="1009"/>
      <c r="H129" s="933"/>
      <c r="I129" s="961"/>
      <c r="J129" s="932"/>
      <c r="K129" s="933"/>
      <c r="L129" s="59"/>
      <c r="R129" s="1"/>
      <c r="S129" s="1"/>
      <c r="T129" s="1"/>
      <c r="U129" s="1"/>
      <c r="V129" s="1"/>
      <c r="W129" s="1"/>
      <c r="X129" s="1"/>
      <c r="Y129" s="1"/>
      <c r="Z129" s="1"/>
      <c r="AA129" s="1"/>
      <c r="AB129" s="1"/>
      <c r="AC129" s="1"/>
    </row>
    <row r="130" spans="1:29" ht="13">
      <c r="A130" s="1"/>
      <c r="B130" s="1"/>
      <c r="C130" s="1"/>
      <c r="E130" s="1009"/>
      <c r="F130" s="933"/>
      <c r="G130" s="1009"/>
      <c r="H130" s="933"/>
      <c r="I130" s="1003"/>
      <c r="J130" s="932"/>
      <c r="K130" s="933"/>
      <c r="L130" s="59"/>
      <c r="R130" s="1"/>
      <c r="S130" s="1"/>
      <c r="T130" s="1"/>
      <c r="U130" s="1"/>
      <c r="V130" s="1"/>
      <c r="W130" s="1"/>
      <c r="X130" s="1"/>
      <c r="Y130" s="1"/>
      <c r="Z130" s="1"/>
      <c r="AA130" s="1"/>
      <c r="AB130" s="1"/>
      <c r="AC130" s="1"/>
    </row>
    <row r="131" spans="1:29" ht="13">
      <c r="A131" s="1"/>
      <c r="B131" s="1"/>
      <c r="C131" s="1"/>
      <c r="E131" s="1009"/>
      <c r="F131" s="933"/>
      <c r="G131" s="1009"/>
      <c r="H131" s="933"/>
      <c r="I131" s="961"/>
      <c r="J131" s="932"/>
      <c r="K131" s="933"/>
      <c r="L131" s="59"/>
      <c r="R131" s="1"/>
      <c r="S131" s="1"/>
      <c r="T131" s="1"/>
      <c r="U131" s="1"/>
      <c r="V131" s="1"/>
      <c r="W131" s="1"/>
      <c r="X131" s="1"/>
      <c r="Y131" s="1"/>
      <c r="Z131" s="1"/>
      <c r="AA131" s="1"/>
      <c r="AB131" s="1"/>
      <c r="AC131" s="1"/>
    </row>
    <row r="132" spans="1:29" ht="13">
      <c r="A132" s="1"/>
      <c r="B132" s="1"/>
      <c r="C132" s="1"/>
      <c r="E132" s="1009"/>
      <c r="F132" s="933"/>
      <c r="G132" s="1009"/>
      <c r="H132" s="933"/>
      <c r="I132" s="1003"/>
      <c r="J132" s="932"/>
      <c r="K132" s="933"/>
      <c r="L132" s="59"/>
      <c r="R132" s="1"/>
      <c r="S132" s="1"/>
      <c r="T132" s="1"/>
      <c r="U132" s="1"/>
      <c r="V132" s="1"/>
      <c r="W132" s="1"/>
      <c r="X132" s="1"/>
      <c r="Y132" s="1"/>
      <c r="Z132" s="1"/>
      <c r="AA132" s="1"/>
      <c r="AB132" s="1"/>
      <c r="AC132" s="1"/>
    </row>
    <row r="133" spans="1:29" ht="13">
      <c r="A133" s="1"/>
      <c r="B133" s="1"/>
      <c r="C133" s="1"/>
      <c r="E133" s="1009"/>
      <c r="F133" s="933"/>
      <c r="G133" s="1009"/>
      <c r="H133" s="933"/>
      <c r="I133" s="961"/>
      <c r="J133" s="932"/>
      <c r="K133" s="933"/>
      <c r="L133" s="59"/>
      <c r="R133" s="1"/>
      <c r="S133" s="1"/>
      <c r="T133" s="1"/>
      <c r="U133" s="1"/>
      <c r="V133" s="1"/>
      <c r="W133" s="1"/>
      <c r="X133" s="1"/>
      <c r="Y133" s="1"/>
      <c r="Z133" s="1"/>
      <c r="AA133" s="1"/>
      <c r="AB133" s="1"/>
      <c r="AC133" s="1"/>
    </row>
    <row r="134" spans="1:29" ht="13">
      <c r="A134" s="1"/>
      <c r="B134" s="1"/>
      <c r="C134" s="1"/>
      <c r="E134" s="1009"/>
      <c r="F134" s="933"/>
      <c r="G134" s="1009"/>
      <c r="H134" s="933"/>
      <c r="I134" s="1003"/>
      <c r="J134" s="932"/>
      <c r="K134" s="933"/>
      <c r="L134" s="59"/>
      <c r="R134" s="1"/>
      <c r="S134" s="1"/>
      <c r="T134" s="1"/>
      <c r="U134" s="1"/>
      <c r="V134" s="1"/>
      <c r="W134" s="1"/>
      <c r="X134" s="1"/>
      <c r="Y134" s="1"/>
      <c r="Z134" s="1"/>
      <c r="AA134" s="1"/>
      <c r="AB134" s="1"/>
      <c r="AC134" s="1"/>
    </row>
    <row r="135" spans="1:29" ht="13">
      <c r="A135" s="1"/>
      <c r="B135" s="1"/>
      <c r="C135" s="1"/>
      <c r="E135" s="1009"/>
      <c r="F135" s="933"/>
      <c r="G135" s="1009"/>
      <c r="H135" s="933"/>
      <c r="I135" s="961"/>
      <c r="J135" s="932"/>
      <c r="K135" s="933"/>
      <c r="L135" s="59"/>
      <c r="R135" s="1"/>
      <c r="S135" s="1"/>
      <c r="T135" s="1"/>
      <c r="U135" s="1"/>
      <c r="V135" s="1"/>
      <c r="W135" s="1"/>
      <c r="X135" s="1"/>
      <c r="Y135" s="1"/>
      <c r="Z135" s="1"/>
      <c r="AA135" s="1"/>
      <c r="AB135" s="1"/>
      <c r="AC135" s="1"/>
    </row>
    <row r="136" spans="1:29" ht="13">
      <c r="A136" s="1"/>
      <c r="B136" s="1"/>
      <c r="C136" s="1"/>
      <c r="E136" s="1009"/>
      <c r="F136" s="933"/>
      <c r="G136" s="1009"/>
      <c r="H136" s="933"/>
      <c r="I136" s="961"/>
      <c r="J136" s="932"/>
      <c r="K136" s="933"/>
      <c r="L136" s="59"/>
      <c r="R136" s="1"/>
      <c r="S136" s="1"/>
      <c r="T136" s="1"/>
      <c r="U136" s="1"/>
      <c r="V136" s="1"/>
      <c r="W136" s="1"/>
      <c r="X136" s="1"/>
      <c r="Y136" s="1"/>
      <c r="Z136" s="1"/>
      <c r="AA136" s="1"/>
      <c r="AB136" s="1"/>
      <c r="AC136" s="1"/>
    </row>
    <row r="137" spans="1:29" ht="13">
      <c r="A137" s="1"/>
      <c r="B137" s="1"/>
      <c r="C137" s="1"/>
      <c r="E137" s="1009"/>
      <c r="F137" s="933"/>
      <c r="G137" s="1009"/>
      <c r="H137" s="933"/>
      <c r="I137" s="961"/>
      <c r="J137" s="932"/>
      <c r="K137" s="933"/>
      <c r="L137" s="59"/>
      <c r="R137" s="1"/>
      <c r="S137" s="1"/>
      <c r="T137" s="1"/>
      <c r="U137" s="1"/>
      <c r="V137" s="1"/>
      <c r="W137" s="1"/>
      <c r="X137" s="1"/>
      <c r="Y137" s="1"/>
      <c r="Z137" s="1"/>
      <c r="AA137" s="1"/>
      <c r="AB137" s="1"/>
      <c r="AC137" s="1"/>
    </row>
    <row r="138" spans="1:29" ht="13">
      <c r="A138" s="1"/>
      <c r="B138" s="1"/>
      <c r="C138" s="1"/>
      <c r="E138" s="1009"/>
      <c r="F138" s="933"/>
      <c r="G138" s="1009"/>
      <c r="H138" s="933"/>
      <c r="I138" s="961"/>
      <c r="J138" s="932"/>
      <c r="K138" s="933"/>
      <c r="L138" s="59"/>
      <c r="R138" s="1"/>
      <c r="S138" s="1"/>
      <c r="T138" s="1"/>
      <c r="U138" s="1"/>
      <c r="V138" s="1"/>
      <c r="W138" s="1"/>
      <c r="X138" s="1"/>
      <c r="Y138" s="1"/>
      <c r="Z138" s="1"/>
      <c r="AA138" s="1"/>
      <c r="AB138" s="1"/>
      <c r="AC138" s="1"/>
    </row>
    <row r="139" spans="1:29" ht="13">
      <c r="A139" s="485"/>
      <c r="B139" s="485"/>
    </row>
    <row r="140" spans="1:29" ht="13">
      <c r="A140" s="485"/>
      <c r="B140" s="485"/>
    </row>
    <row r="141" spans="1:29" ht="13">
      <c r="A141" s="485"/>
      <c r="B141" s="485"/>
      <c r="D141" s="482" t="s">
        <v>681</v>
      </c>
    </row>
    <row r="142" spans="1:29" ht="13">
      <c r="A142" s="485"/>
      <c r="B142" s="485"/>
    </row>
    <row r="143" spans="1:29" ht="13">
      <c r="C143" s="1004"/>
      <c r="D143" s="964"/>
      <c r="E143" s="964"/>
      <c r="F143" s="964"/>
      <c r="G143" s="964"/>
      <c r="H143" s="1004"/>
      <c r="I143" s="964"/>
      <c r="J143" s="279"/>
      <c r="K143" s="486"/>
      <c r="L143" s="486"/>
      <c r="M143" s="486"/>
      <c r="N143" s="487" t="s">
        <v>660</v>
      </c>
    </row>
    <row r="144" spans="1:29" ht="13">
      <c r="C144" s="270" t="s">
        <v>672</v>
      </c>
      <c r="D144" s="281"/>
      <c r="N144" s="488"/>
    </row>
    <row r="145" spans="1:29" ht="13">
      <c r="D145" s="489" t="s">
        <v>135</v>
      </c>
      <c r="E145" s="490"/>
      <c r="F145" s="1000" t="s">
        <v>136</v>
      </c>
      <c r="G145" s="960"/>
      <c r="H145" s="960"/>
      <c r="I145" s="960"/>
      <c r="J145" s="960"/>
      <c r="K145" s="960"/>
      <c r="L145" s="960"/>
      <c r="M145" s="960"/>
    </row>
    <row r="146" spans="1:29" ht="13">
      <c r="D146" s="961" t="s">
        <v>673</v>
      </c>
      <c r="E146" s="933"/>
      <c r="F146" s="1019"/>
      <c r="G146" s="932"/>
      <c r="H146" s="933"/>
      <c r="I146" s="1006" t="str">
        <f>IFERROR(VLOOKUP(F146,[1]触らない!$C$3:$D$50,2,FALSE),"")</f>
        <v/>
      </c>
      <c r="J146" s="960"/>
      <c r="K146" s="960"/>
      <c r="L146" s="960"/>
      <c r="M146" s="970"/>
    </row>
    <row r="147" spans="1:29" ht="13">
      <c r="D147" s="961" t="s">
        <v>8</v>
      </c>
      <c r="E147" s="933"/>
      <c r="F147" s="1029">
        <f>C143</f>
        <v>0</v>
      </c>
      <c r="G147" s="932"/>
      <c r="H147" s="932"/>
      <c r="I147" s="932"/>
      <c r="J147" s="933"/>
      <c r="K147" s="1008"/>
      <c r="L147" s="964"/>
      <c r="M147" s="969"/>
    </row>
    <row r="148" spans="1:29" ht="13">
      <c r="A148" s="1"/>
      <c r="B148" s="1"/>
      <c r="C148" s="492"/>
      <c r="D148" s="1064" t="s">
        <v>674</v>
      </c>
      <c r="E148" s="933"/>
      <c r="F148" s="1029"/>
      <c r="G148" s="932"/>
      <c r="H148" s="933"/>
      <c r="I148" s="498" t="s">
        <v>675</v>
      </c>
      <c r="J148" s="1029"/>
      <c r="K148" s="932"/>
      <c r="L148" s="932"/>
      <c r="M148" s="933"/>
      <c r="N148" s="1"/>
      <c r="O148" s="1"/>
      <c r="P148" s="1"/>
      <c r="Q148" s="1"/>
      <c r="R148" s="1"/>
      <c r="S148" s="1"/>
      <c r="T148" s="1"/>
      <c r="U148" s="1"/>
      <c r="V148" s="1"/>
      <c r="W148" s="1"/>
      <c r="X148" s="1"/>
      <c r="Y148" s="1"/>
      <c r="Z148" s="1"/>
      <c r="AA148" s="1"/>
      <c r="AB148" s="1"/>
      <c r="AC148" s="1"/>
    </row>
    <row r="149" spans="1:29" ht="13">
      <c r="D149" s="961" t="s">
        <v>138</v>
      </c>
      <c r="E149" s="933"/>
      <c r="F149" s="999" t="e">
        <f>VLOOKUP(C143,'01_概要'!$F$99:$L$153,6,FALSE)</f>
        <v>#N/A</v>
      </c>
      <c r="G149" s="932"/>
      <c r="H149" s="933"/>
      <c r="I149" s="1007" t="s">
        <v>139</v>
      </c>
      <c r="J149" s="933"/>
      <c r="K149" s="1032" t="e">
        <f>VLOOKUP(C143,'01_概要'!$F$99:$L$153,7,FALSE)</f>
        <v>#N/A</v>
      </c>
      <c r="L149" s="932"/>
      <c r="M149" s="933"/>
    </row>
    <row r="150" spans="1:29" ht="13">
      <c r="D150" s="961" t="s">
        <v>676</v>
      </c>
      <c r="E150" s="933"/>
      <c r="F150" s="961"/>
      <c r="G150" s="932"/>
      <c r="H150" s="932"/>
      <c r="I150" s="932"/>
      <c r="J150" s="932"/>
      <c r="K150" s="932"/>
      <c r="L150" s="932"/>
      <c r="M150" s="933"/>
    </row>
    <row r="153" spans="1:29" ht="13">
      <c r="D153" s="1062" t="s">
        <v>678</v>
      </c>
      <c r="E153" s="933"/>
      <c r="F153" s="1062" t="s">
        <v>679</v>
      </c>
      <c r="G153" s="933"/>
      <c r="H153" s="1062" t="s">
        <v>680</v>
      </c>
      <c r="I153" s="932"/>
      <c r="J153" s="933"/>
      <c r="K153" s="1037"/>
      <c r="L153" s="964"/>
      <c r="M153" s="281"/>
    </row>
    <row r="154" spans="1:29" ht="13">
      <c r="D154" s="1009"/>
      <c r="E154" s="933"/>
      <c r="F154" s="1009"/>
      <c r="G154" s="933"/>
      <c r="H154" s="1003"/>
      <c r="I154" s="932"/>
      <c r="J154" s="933"/>
      <c r="K154" s="964"/>
      <c r="L154" s="964"/>
    </row>
    <row r="155" spans="1:29" ht="13">
      <c r="D155" s="1009"/>
      <c r="E155" s="933"/>
      <c r="F155" s="1009"/>
      <c r="G155" s="933"/>
      <c r="H155" s="1003"/>
      <c r="I155" s="932"/>
      <c r="J155" s="933"/>
    </row>
    <row r="156" spans="1:29" ht="13">
      <c r="D156" s="1009"/>
      <c r="E156" s="933"/>
      <c r="F156" s="1009"/>
      <c r="G156" s="933"/>
      <c r="H156" s="1003"/>
      <c r="I156" s="932"/>
      <c r="J156" s="933"/>
    </row>
    <row r="157" spans="1:29" ht="13">
      <c r="A157" s="485"/>
      <c r="B157" s="485"/>
    </row>
    <row r="158" spans="1:29" ht="13">
      <c r="A158" s="485"/>
      <c r="B158" s="485"/>
      <c r="D158" s="482" t="s">
        <v>681</v>
      </c>
      <c r="F158" s="281" t="s">
        <v>682</v>
      </c>
    </row>
    <row r="159" spans="1:29" ht="13">
      <c r="A159" s="485"/>
      <c r="B159" s="485"/>
      <c r="D159" s="281"/>
      <c r="F159" s="281"/>
    </row>
    <row r="160" spans="1:29" ht="13">
      <c r="C160" s="1004"/>
      <c r="D160" s="964"/>
      <c r="E160" s="964"/>
      <c r="F160" s="964"/>
      <c r="G160" s="964"/>
      <c r="H160" s="1004"/>
      <c r="I160" s="964"/>
      <c r="J160" s="279"/>
      <c r="K160" s="486"/>
      <c r="L160" s="486"/>
      <c r="M160" s="486"/>
      <c r="N160" s="487" t="s">
        <v>660</v>
      </c>
    </row>
    <row r="161" spans="1:29" ht="13">
      <c r="C161" s="270" t="s">
        <v>672</v>
      </c>
      <c r="D161" s="281"/>
      <c r="N161" s="488"/>
    </row>
    <row r="162" spans="1:29" ht="13">
      <c r="D162" s="489" t="s">
        <v>135</v>
      </c>
      <c r="E162" s="490"/>
      <c r="F162" s="1000" t="s">
        <v>136</v>
      </c>
      <c r="G162" s="960"/>
      <c r="H162" s="960"/>
      <c r="I162" s="960"/>
      <c r="J162" s="960"/>
      <c r="K162" s="960"/>
      <c r="L162" s="960"/>
      <c r="M162" s="960"/>
    </row>
    <row r="163" spans="1:29" ht="13">
      <c r="D163" s="961" t="s">
        <v>673</v>
      </c>
      <c r="E163" s="933"/>
      <c r="F163" s="1019"/>
      <c r="G163" s="932"/>
      <c r="H163" s="933"/>
      <c r="I163" s="1006" t="str">
        <f>IFERROR(VLOOKUP(F163,[1]触らない!$C$3:$D$50,2,FALSE),"")</f>
        <v/>
      </c>
      <c r="J163" s="960"/>
      <c r="K163" s="960"/>
      <c r="L163" s="960"/>
      <c r="M163" s="970"/>
    </row>
    <row r="164" spans="1:29" ht="13">
      <c r="D164" s="961" t="s">
        <v>8</v>
      </c>
      <c r="E164" s="933"/>
      <c r="F164" s="1029">
        <f>C160</f>
        <v>0</v>
      </c>
      <c r="G164" s="932"/>
      <c r="H164" s="932"/>
      <c r="I164" s="932"/>
      <c r="J164" s="933"/>
      <c r="K164" s="1008"/>
      <c r="L164" s="964"/>
      <c r="M164" s="969"/>
    </row>
    <row r="165" spans="1:29" ht="13">
      <c r="A165" s="1"/>
      <c r="B165" s="1"/>
      <c r="C165" s="492"/>
      <c r="D165" s="1064" t="s">
        <v>674</v>
      </c>
      <c r="E165" s="933"/>
      <c r="F165" s="1029"/>
      <c r="G165" s="932"/>
      <c r="H165" s="933"/>
      <c r="I165" s="498" t="s">
        <v>675</v>
      </c>
      <c r="J165" s="1029"/>
      <c r="K165" s="932"/>
      <c r="L165" s="932"/>
      <c r="M165" s="933"/>
      <c r="N165" s="1"/>
      <c r="O165" s="1"/>
      <c r="P165" s="1"/>
      <c r="Q165" s="1"/>
      <c r="R165" s="1"/>
      <c r="S165" s="1"/>
      <c r="T165" s="1"/>
      <c r="U165" s="1"/>
      <c r="V165" s="1"/>
      <c r="W165" s="1"/>
      <c r="X165" s="1"/>
      <c r="Y165" s="1"/>
      <c r="Z165" s="1"/>
      <c r="AA165" s="1"/>
      <c r="AB165" s="1"/>
      <c r="AC165" s="1"/>
    </row>
    <row r="166" spans="1:29" ht="13">
      <c r="D166" s="961" t="s">
        <v>138</v>
      </c>
      <c r="E166" s="933"/>
      <c r="F166" s="999" t="e">
        <f>VLOOKUP(C160,'01_概要'!$F$99:$L$125,6,FALSE)</f>
        <v>#N/A</v>
      </c>
      <c r="G166" s="932"/>
      <c r="H166" s="933"/>
      <c r="I166" s="1007" t="s">
        <v>139</v>
      </c>
      <c r="J166" s="933"/>
      <c r="K166" s="1032" t="e">
        <f>VLOOKUP(C160,'01_概要'!$F$99:$L$125,7,FALSE)</f>
        <v>#N/A</v>
      </c>
      <c r="L166" s="932"/>
      <c r="M166" s="933"/>
    </row>
    <row r="167" spans="1:29" ht="13">
      <c r="D167" s="961" t="s">
        <v>676</v>
      </c>
      <c r="E167" s="933"/>
      <c r="F167" s="961"/>
      <c r="G167" s="932"/>
      <c r="H167" s="932"/>
      <c r="I167" s="932"/>
      <c r="J167" s="932"/>
      <c r="K167" s="932"/>
      <c r="L167" s="932"/>
      <c r="M167" s="933"/>
    </row>
    <row r="170" spans="1:29" ht="13">
      <c r="D170" s="1062" t="s">
        <v>678</v>
      </c>
      <c r="E170" s="933"/>
      <c r="F170" s="1062" t="s">
        <v>679</v>
      </c>
      <c r="G170" s="933"/>
      <c r="H170" s="1062" t="s">
        <v>680</v>
      </c>
      <c r="I170" s="932"/>
      <c r="J170" s="933"/>
      <c r="K170" s="1037"/>
      <c r="L170" s="964"/>
      <c r="M170" s="281"/>
    </row>
    <row r="171" spans="1:29" ht="13">
      <c r="D171" s="1009"/>
      <c r="E171" s="933"/>
      <c r="F171" s="1009"/>
      <c r="G171" s="933"/>
      <c r="H171" s="1003"/>
      <c r="I171" s="932"/>
      <c r="J171" s="933"/>
      <c r="K171" s="964"/>
      <c r="L171" s="964"/>
    </row>
    <row r="172" spans="1:29" ht="13">
      <c r="A172" s="485"/>
      <c r="B172" s="485"/>
    </row>
    <row r="173" spans="1:29" ht="13">
      <c r="A173" s="485"/>
      <c r="B173" s="485"/>
      <c r="D173" s="482" t="s">
        <v>681</v>
      </c>
    </row>
    <row r="174" spans="1:29" ht="13">
      <c r="A174" s="485"/>
      <c r="B174" s="485"/>
    </row>
    <row r="175" spans="1:29" ht="13">
      <c r="A175" s="485"/>
      <c r="B175" s="485"/>
    </row>
    <row r="176" spans="1:29" ht="13">
      <c r="A176" s="485"/>
      <c r="B176" s="485"/>
    </row>
    <row r="177" spans="1:14" ht="13">
      <c r="A177" s="485"/>
      <c r="B177" s="485" t="s">
        <v>683</v>
      </c>
    </row>
    <row r="178" spans="1:14" ht="13">
      <c r="C178" s="1004"/>
      <c r="D178" s="964"/>
      <c r="E178" s="964"/>
      <c r="F178" s="964"/>
      <c r="G178" s="964"/>
      <c r="H178" s="1004"/>
      <c r="I178" s="964"/>
      <c r="J178" s="279"/>
      <c r="K178" s="486"/>
      <c r="L178" s="486"/>
      <c r="M178" s="486"/>
      <c r="N178" s="487" t="s">
        <v>660</v>
      </c>
    </row>
    <row r="179" spans="1:14" ht="13">
      <c r="C179" s="270" t="s">
        <v>672</v>
      </c>
      <c r="D179" s="281"/>
      <c r="N179" s="488"/>
    </row>
    <row r="180" spans="1:14" ht="13">
      <c r="D180" s="489" t="s">
        <v>135</v>
      </c>
      <c r="E180" s="490"/>
      <c r="F180" s="1000" t="s">
        <v>136</v>
      </c>
      <c r="G180" s="960"/>
      <c r="H180" s="960"/>
      <c r="I180" s="960"/>
      <c r="J180" s="960"/>
      <c r="K180" s="960"/>
      <c r="L180" s="960"/>
      <c r="M180" s="960"/>
    </row>
    <row r="181" spans="1:14" ht="13">
      <c r="D181" s="961" t="s">
        <v>673</v>
      </c>
      <c r="E181" s="933"/>
      <c r="F181" s="1019"/>
      <c r="G181" s="932"/>
      <c r="H181" s="933"/>
      <c r="I181" s="1006" t="str">
        <f>IFERROR(VLOOKUP(F181,[1]触らない!$C$3:$D$50,2,FALSE),"")</f>
        <v/>
      </c>
      <c r="J181" s="960"/>
      <c r="K181" s="960"/>
      <c r="L181" s="960"/>
      <c r="M181" s="970"/>
    </row>
    <row r="182" spans="1:14" ht="13">
      <c r="D182" s="961" t="s">
        <v>8</v>
      </c>
      <c r="E182" s="933"/>
      <c r="F182" s="1029">
        <f>C178</f>
        <v>0</v>
      </c>
      <c r="G182" s="932"/>
      <c r="H182" s="932"/>
      <c r="I182" s="932"/>
      <c r="J182" s="933"/>
      <c r="K182" s="1008"/>
      <c r="L182" s="964"/>
      <c r="M182" s="969"/>
    </row>
    <row r="183" spans="1:14" ht="13">
      <c r="D183" s="961" t="s">
        <v>138</v>
      </c>
      <c r="E183" s="933"/>
      <c r="F183" s="999" t="e">
        <f>VLOOKUP(C178,'01_概要'!$F$99:$M$160,6,FALSE)</f>
        <v>#N/A</v>
      </c>
      <c r="G183" s="932"/>
      <c r="H183" s="933"/>
      <c r="I183" s="1007" t="s">
        <v>139</v>
      </c>
      <c r="J183" s="933"/>
      <c r="K183" s="1032" t="e">
        <f>VLOOKUP(C178,'01_概要'!$F$99:$M$160,7,FALSE)</f>
        <v>#N/A</v>
      </c>
      <c r="L183" s="932"/>
      <c r="M183" s="933"/>
    </row>
    <row r="186" spans="1:14" ht="13">
      <c r="D186" s="499" t="s">
        <v>638</v>
      </c>
      <c r="E186" s="281"/>
      <c r="F186" s="1045" t="s">
        <v>136</v>
      </c>
      <c r="G186" s="996"/>
      <c r="H186" s="997"/>
      <c r="I186" s="1045" t="s">
        <v>664</v>
      </c>
      <c r="J186" s="996"/>
      <c r="K186" s="997"/>
    </row>
    <row r="187" spans="1:14" ht="13">
      <c r="E187" s="281"/>
      <c r="F187" s="995"/>
      <c r="G187" s="996"/>
      <c r="H187" s="997"/>
      <c r="I187" s="995"/>
      <c r="J187" s="996"/>
      <c r="K187" s="997"/>
    </row>
    <row r="188" spans="1:14" ht="13">
      <c r="E188" s="281"/>
      <c r="F188" s="995"/>
      <c r="G188" s="996"/>
      <c r="H188" s="997"/>
      <c r="I188" s="995"/>
      <c r="J188" s="996"/>
      <c r="K188" s="997"/>
    </row>
    <row r="189" spans="1:14" ht="13">
      <c r="E189" s="281"/>
      <c r="F189" s="995"/>
      <c r="G189" s="996"/>
      <c r="H189" s="997"/>
      <c r="I189" s="995"/>
      <c r="J189" s="996"/>
      <c r="K189" s="997"/>
    </row>
    <row r="190" spans="1:14" ht="13">
      <c r="E190" s="281"/>
      <c r="F190" s="995"/>
      <c r="G190" s="996"/>
      <c r="H190" s="997"/>
      <c r="I190" s="1087"/>
      <c r="J190" s="996"/>
      <c r="K190" s="997"/>
    </row>
    <row r="191" spans="1:14" ht="13">
      <c r="E191" s="281"/>
    </row>
    <row r="192" spans="1:14" ht="13">
      <c r="E192" s="281"/>
    </row>
    <row r="193" spans="1:29" ht="13">
      <c r="E193" s="281"/>
    </row>
    <row r="194" spans="1:29" ht="13">
      <c r="E194" s="281"/>
    </row>
    <row r="195" spans="1:29" ht="13">
      <c r="A195" s="479" t="s">
        <v>657</v>
      </c>
      <c r="B195" s="480"/>
      <c r="C195" s="451"/>
      <c r="D195" s="451"/>
      <c r="E195" s="451"/>
      <c r="F195" s="451"/>
      <c r="G195" s="451"/>
      <c r="H195" s="451"/>
      <c r="I195" s="481" t="s">
        <v>660</v>
      </c>
      <c r="J195" s="450"/>
      <c r="K195" s="450"/>
      <c r="L195" s="450"/>
      <c r="M195" s="450"/>
      <c r="N195" s="450"/>
      <c r="O195" s="450"/>
      <c r="P195" s="450"/>
      <c r="Q195" s="450"/>
      <c r="R195" s="450"/>
      <c r="S195" s="450"/>
      <c r="T195" s="450"/>
      <c r="U195" s="450"/>
      <c r="V195" s="450"/>
      <c r="W195" s="450"/>
      <c r="X195" s="450"/>
      <c r="Y195" s="450"/>
      <c r="Z195" s="450"/>
      <c r="AA195" s="450"/>
      <c r="AB195" s="450"/>
      <c r="AC195" s="450"/>
    </row>
    <row r="197" spans="1:29" ht="13">
      <c r="C197" s="1004"/>
      <c r="D197" s="964"/>
      <c r="E197" s="964"/>
      <c r="F197" s="964"/>
      <c r="G197" s="964"/>
      <c r="H197" s="1004" t="s">
        <v>684</v>
      </c>
      <c r="I197" s="964"/>
      <c r="J197" s="279"/>
      <c r="K197" s="486"/>
      <c r="L197" s="486"/>
      <c r="M197" s="486"/>
      <c r="N197" s="487" t="s">
        <v>660</v>
      </c>
    </row>
    <row r="198" spans="1:29" ht="13">
      <c r="C198" s="270" t="s">
        <v>672</v>
      </c>
    </row>
    <row r="199" spans="1:29" ht="13">
      <c r="D199" s="491" t="s">
        <v>135</v>
      </c>
      <c r="E199" s="490"/>
      <c r="F199" s="491" t="s">
        <v>136</v>
      </c>
      <c r="G199" s="500"/>
      <c r="H199" s="500"/>
      <c r="I199" s="501"/>
      <c r="J199" s="501"/>
      <c r="K199" s="501"/>
      <c r="L199" s="1073"/>
      <c r="M199" s="964"/>
      <c r="N199" s="488"/>
      <c r="O199" s="488"/>
      <c r="P199" s="488"/>
      <c r="Q199" s="488"/>
      <c r="R199" s="488"/>
      <c r="S199" s="488"/>
      <c r="T199" s="488"/>
      <c r="U199" s="488"/>
      <c r="V199" s="488"/>
    </row>
    <row r="200" spans="1:29" ht="13">
      <c r="D200" s="1005" t="s">
        <v>673</v>
      </c>
      <c r="E200" s="970"/>
      <c r="F200" s="1019"/>
      <c r="G200" s="932"/>
      <c r="H200" s="933"/>
      <c r="I200" s="1006" t="str">
        <f>IFERROR(VLOOKUP(F200,[1]触らない!$C$3:$D$50,2,FALSE),"")</f>
        <v/>
      </c>
      <c r="J200" s="960"/>
      <c r="K200" s="960"/>
      <c r="L200" s="960"/>
      <c r="M200" s="970"/>
      <c r="N200" s="488"/>
      <c r="O200" s="488"/>
      <c r="P200" s="488"/>
      <c r="Q200" s="488"/>
      <c r="R200" s="488"/>
      <c r="S200" s="488"/>
      <c r="T200" s="488"/>
      <c r="U200" s="488"/>
      <c r="V200" s="488"/>
    </row>
    <row r="201" spans="1:29" ht="13">
      <c r="D201" s="1005" t="s">
        <v>8</v>
      </c>
      <c r="E201" s="970"/>
      <c r="F201" s="1016">
        <f>C197</f>
        <v>0</v>
      </c>
      <c r="G201" s="932"/>
      <c r="H201" s="932"/>
      <c r="I201" s="932"/>
      <c r="J201" s="933"/>
      <c r="K201" s="1016"/>
      <c r="L201" s="932"/>
      <c r="M201" s="933"/>
      <c r="N201" s="488"/>
      <c r="O201" s="488"/>
      <c r="P201" s="488"/>
      <c r="Q201" s="488"/>
      <c r="R201" s="488"/>
      <c r="S201" s="488"/>
      <c r="T201" s="488"/>
      <c r="U201" s="488"/>
      <c r="V201" s="488"/>
    </row>
    <row r="202" spans="1:29" ht="13">
      <c r="D202" s="1093" t="s">
        <v>685</v>
      </c>
      <c r="E202" s="933"/>
      <c r="F202" s="1059"/>
      <c r="G202" s="932"/>
      <c r="H202" s="932"/>
      <c r="I202" s="932"/>
      <c r="J202" s="932"/>
      <c r="K202" s="932"/>
      <c r="L202" s="932"/>
      <c r="M202" s="933"/>
      <c r="N202" s="488"/>
      <c r="O202" s="488"/>
      <c r="P202" s="488"/>
      <c r="Q202" s="488"/>
      <c r="R202" s="488"/>
      <c r="S202" s="488"/>
      <c r="T202" s="488"/>
      <c r="U202" s="488"/>
      <c r="V202" s="488"/>
    </row>
    <row r="203" spans="1:29" ht="13">
      <c r="A203" s="1"/>
      <c r="B203" s="1"/>
      <c r="C203" s="492"/>
      <c r="D203" s="1053" t="s">
        <v>674</v>
      </c>
      <c r="E203" s="933"/>
      <c r="F203" s="1049"/>
      <c r="G203" s="932"/>
      <c r="H203" s="932"/>
      <c r="I203" s="503" t="s">
        <v>675</v>
      </c>
      <c r="J203" s="1066"/>
      <c r="K203" s="932"/>
      <c r="L203" s="932"/>
      <c r="M203" s="933"/>
      <c r="N203" s="1"/>
      <c r="O203" s="1"/>
      <c r="P203" s="1"/>
      <c r="Q203" s="1"/>
      <c r="R203" s="1"/>
      <c r="S203" s="1"/>
      <c r="T203" s="1"/>
      <c r="U203" s="1"/>
      <c r="V203" s="1"/>
      <c r="W203" s="1"/>
      <c r="X203" s="1"/>
      <c r="Y203" s="1"/>
      <c r="Z203" s="1"/>
      <c r="AA203" s="1"/>
      <c r="AB203" s="1"/>
      <c r="AC203" s="1"/>
    </row>
    <row r="204" spans="1:29" ht="13">
      <c r="D204" s="1005" t="s">
        <v>686</v>
      </c>
      <c r="E204" s="970"/>
      <c r="F204" s="1013" t="s">
        <v>687</v>
      </c>
      <c r="G204" s="932"/>
      <c r="H204" s="932"/>
      <c r="I204" s="933"/>
      <c r="J204" s="505"/>
      <c r="K204" s="505"/>
      <c r="L204" s="505"/>
      <c r="M204" s="505"/>
      <c r="N204" s="488"/>
      <c r="O204" s="488"/>
      <c r="P204" s="488"/>
      <c r="Q204" s="488"/>
      <c r="R204" s="488"/>
      <c r="S204" s="488"/>
      <c r="T204" s="488"/>
      <c r="U204" s="488"/>
      <c r="V204" s="488"/>
    </row>
    <row r="205" spans="1:29" ht="13">
      <c r="D205" s="1005" t="s">
        <v>688</v>
      </c>
      <c r="E205" s="970"/>
      <c r="F205" s="1013"/>
      <c r="G205" s="932"/>
      <c r="H205" s="932"/>
      <c r="I205" s="932"/>
      <c r="J205" s="932"/>
      <c r="K205" s="932"/>
      <c r="L205" s="932"/>
      <c r="M205" s="933"/>
      <c r="N205" s="488"/>
      <c r="O205" s="488"/>
      <c r="P205" s="488"/>
      <c r="Q205" s="488"/>
      <c r="R205" s="488"/>
      <c r="S205" s="488"/>
      <c r="T205" s="488"/>
      <c r="U205" s="488"/>
      <c r="V205" s="488"/>
    </row>
    <row r="206" spans="1:29" ht="13">
      <c r="D206" s="1005" t="s">
        <v>138</v>
      </c>
      <c r="E206" s="970"/>
      <c r="F206" s="1018" t="e">
        <f>VLOOKUP(C197,'01_概要'!$F$99:$M$157,6,FALSE)</f>
        <v>#N/A</v>
      </c>
      <c r="G206" s="960"/>
      <c r="H206" s="970"/>
      <c r="I206" s="1052" t="s">
        <v>139</v>
      </c>
      <c r="J206" s="960"/>
      <c r="K206" s="1040" t="e">
        <f>VLOOKUP(C197,'01_概要'!$F$99:$M$157,7,FALSE)</f>
        <v>#N/A</v>
      </c>
      <c r="L206" s="960"/>
      <c r="M206" s="970"/>
      <c r="N206" s="488"/>
      <c r="O206" s="488"/>
      <c r="P206" s="488"/>
      <c r="Q206" s="488"/>
      <c r="R206" s="488"/>
      <c r="S206" s="488"/>
      <c r="T206" s="488"/>
      <c r="U206" s="488"/>
      <c r="V206" s="488"/>
    </row>
    <row r="207" spans="1:29" ht="13">
      <c r="N207" s="488"/>
      <c r="O207" s="488"/>
      <c r="P207" s="488"/>
      <c r="Q207" s="488"/>
      <c r="R207" s="488"/>
      <c r="S207" s="488"/>
      <c r="T207" s="488"/>
      <c r="U207" s="488"/>
      <c r="V207" s="488"/>
    </row>
    <row r="208" spans="1:29" ht="13">
      <c r="N208" s="488"/>
      <c r="O208" s="488"/>
      <c r="P208" s="488"/>
      <c r="Q208" s="488"/>
      <c r="R208" s="488"/>
      <c r="S208" s="488"/>
      <c r="T208" s="488"/>
      <c r="U208" s="488"/>
      <c r="V208" s="488"/>
    </row>
    <row r="209" spans="3:25" ht="13">
      <c r="D209" s="506" t="s">
        <v>136</v>
      </c>
      <c r="F209" s="507"/>
      <c r="N209" s="488"/>
      <c r="O209" s="488"/>
      <c r="P209" s="488"/>
      <c r="Q209" s="488"/>
      <c r="R209" s="488"/>
      <c r="S209" s="488"/>
      <c r="T209" s="488"/>
      <c r="U209" s="488"/>
      <c r="V209" s="488"/>
    </row>
    <row r="210" spans="3:25" ht="13">
      <c r="N210" s="488"/>
      <c r="O210" s="488"/>
      <c r="P210" s="488"/>
      <c r="Q210" s="488"/>
      <c r="R210" s="488"/>
      <c r="S210" s="488"/>
      <c r="T210" s="488"/>
      <c r="U210" s="488"/>
      <c r="V210" s="488"/>
    </row>
    <row r="211" spans="3:25" ht="13">
      <c r="N211" s="488"/>
      <c r="O211" s="488"/>
      <c r="P211" s="488"/>
      <c r="Q211" s="488"/>
      <c r="R211" s="488"/>
      <c r="S211" s="488"/>
      <c r="T211" s="488"/>
      <c r="U211" s="488"/>
      <c r="V211" s="488"/>
    </row>
    <row r="212" spans="3:25" ht="13">
      <c r="N212" s="488"/>
      <c r="O212" s="488"/>
      <c r="P212" s="488"/>
      <c r="Q212" s="488"/>
      <c r="R212" s="488"/>
      <c r="S212" s="488"/>
      <c r="T212" s="488"/>
      <c r="U212" s="488"/>
      <c r="V212" s="488"/>
    </row>
    <row r="213" spans="3:25" ht="13">
      <c r="D213" s="450" t="s">
        <v>689</v>
      </c>
      <c r="F213" s="1096" t="s">
        <v>689</v>
      </c>
      <c r="G213" s="933"/>
      <c r="I213" s="485"/>
      <c r="N213" s="488"/>
      <c r="O213" s="488"/>
      <c r="P213" s="488"/>
      <c r="Q213" s="488"/>
      <c r="R213" s="488"/>
      <c r="S213" s="488"/>
      <c r="T213" s="488"/>
      <c r="U213" s="488"/>
      <c r="V213" s="488"/>
    </row>
    <row r="214" spans="3:25" ht="13">
      <c r="F214" s="1013"/>
      <c r="G214" s="933"/>
      <c r="L214" s="508"/>
      <c r="N214" s="488"/>
      <c r="O214" s="488"/>
      <c r="P214" s="488"/>
      <c r="Q214" s="488"/>
      <c r="R214" s="488"/>
      <c r="S214" s="488"/>
      <c r="T214" s="488"/>
      <c r="U214" s="488"/>
      <c r="V214" s="488"/>
    </row>
    <row r="215" spans="3:25" ht="13">
      <c r="F215" s="1013"/>
      <c r="G215" s="933"/>
      <c r="U215" s="964"/>
      <c r="V215" s="964"/>
      <c r="W215" s="964"/>
      <c r="X215" s="964"/>
      <c r="Y215" s="964"/>
    </row>
    <row r="216" spans="3:25" ht="13">
      <c r="F216" s="1013"/>
      <c r="G216" s="933"/>
      <c r="U216" s="964"/>
      <c r="V216" s="964"/>
      <c r="W216" s="964"/>
      <c r="X216" s="964"/>
      <c r="Y216" s="964"/>
    </row>
    <row r="217" spans="3:25" ht="13">
      <c r="F217" s="1013"/>
      <c r="G217" s="933"/>
      <c r="U217" s="964"/>
      <c r="V217" s="964"/>
      <c r="W217" s="964"/>
      <c r="X217" s="964"/>
      <c r="Y217" s="964"/>
    </row>
    <row r="218" spans="3:25" ht="13">
      <c r="F218" s="1013"/>
      <c r="G218" s="933"/>
      <c r="U218" s="964"/>
      <c r="V218" s="964"/>
      <c r="W218" s="964"/>
      <c r="X218" s="964"/>
      <c r="Y218" s="964"/>
    </row>
    <row r="219" spans="3:25" ht="13">
      <c r="U219" s="964"/>
      <c r="V219" s="964"/>
      <c r="W219" s="964"/>
      <c r="X219" s="964"/>
      <c r="Y219" s="964"/>
    </row>
    <row r="220" spans="3:25" ht="13">
      <c r="D220" s="499" t="s">
        <v>681</v>
      </c>
      <c r="U220" s="964"/>
      <c r="V220" s="964"/>
      <c r="W220" s="964"/>
      <c r="X220" s="964"/>
      <c r="Y220" s="964"/>
    </row>
    <row r="221" spans="3:25" ht="13">
      <c r="U221" s="964"/>
      <c r="V221" s="964"/>
      <c r="W221" s="964"/>
      <c r="X221" s="964"/>
      <c r="Y221" s="964"/>
    </row>
    <row r="222" spans="3:25" ht="13">
      <c r="D222" s="509" t="s">
        <v>167</v>
      </c>
      <c r="F222" s="484"/>
      <c r="G222" s="2"/>
      <c r="H222" s="2"/>
      <c r="I222" s="2"/>
      <c r="J222" s="964"/>
      <c r="K222" s="964"/>
      <c r="U222" s="964"/>
      <c r="V222" s="964"/>
      <c r="W222" s="964"/>
      <c r="X222" s="964"/>
      <c r="Y222" s="964"/>
    </row>
    <row r="223" spans="3:25" ht="13">
      <c r="F223" s="964"/>
      <c r="G223" s="964"/>
      <c r="H223" s="964"/>
      <c r="I223" s="281"/>
      <c r="J223" s="964"/>
      <c r="K223" s="964"/>
      <c r="U223" s="964"/>
      <c r="V223" s="964"/>
      <c r="W223" s="964"/>
      <c r="X223" s="964"/>
      <c r="Y223" s="964"/>
    </row>
    <row r="224" spans="3:25" ht="13">
      <c r="C224" s="1004"/>
      <c r="D224" s="964"/>
      <c r="E224" s="964"/>
      <c r="F224" s="964"/>
      <c r="G224" s="964"/>
      <c r="H224" s="1004"/>
      <c r="I224" s="964"/>
      <c r="J224" s="279"/>
      <c r="K224" s="486"/>
      <c r="L224" s="486"/>
      <c r="M224" s="486"/>
      <c r="N224" s="487" t="s">
        <v>660</v>
      </c>
    </row>
    <row r="225" spans="1:29" ht="13">
      <c r="C225" s="270" t="s">
        <v>672</v>
      </c>
    </row>
    <row r="226" spans="1:29" ht="13">
      <c r="D226" s="491" t="s">
        <v>135</v>
      </c>
      <c r="E226" s="490"/>
      <c r="F226" s="491" t="s">
        <v>136</v>
      </c>
      <c r="G226" s="500"/>
      <c r="H226" s="500"/>
      <c r="I226" s="501"/>
      <c r="J226" s="501"/>
      <c r="K226" s="501"/>
      <c r="L226" s="1073"/>
      <c r="M226" s="964"/>
      <c r="N226" s="488"/>
    </row>
    <row r="227" spans="1:29" ht="13">
      <c r="D227" s="1005" t="s">
        <v>673</v>
      </c>
      <c r="E227" s="970"/>
      <c r="F227" s="1019"/>
      <c r="G227" s="932"/>
      <c r="H227" s="933"/>
      <c r="I227" s="1006" t="str">
        <f>IFERROR(VLOOKUP(F227,[1]触らない!$C$3:$D$50,2,FALSE),"")</f>
        <v/>
      </c>
      <c r="J227" s="960"/>
      <c r="K227" s="960"/>
      <c r="L227" s="960"/>
      <c r="M227" s="970"/>
      <c r="N227" s="488"/>
    </row>
    <row r="228" spans="1:29" ht="13">
      <c r="D228" s="1005" t="s">
        <v>8</v>
      </c>
      <c r="E228" s="970"/>
      <c r="F228" s="1016">
        <f>C224</f>
        <v>0</v>
      </c>
      <c r="G228" s="932"/>
      <c r="H228" s="932"/>
      <c r="I228" s="932"/>
      <c r="J228" s="933"/>
      <c r="K228" s="1016"/>
      <c r="L228" s="932"/>
      <c r="M228" s="933"/>
      <c r="N228" s="510"/>
    </row>
    <row r="229" spans="1:29" ht="13">
      <c r="D229" s="1060" t="s">
        <v>690</v>
      </c>
      <c r="E229" s="970"/>
      <c r="F229" s="511" t="b">
        <v>0</v>
      </c>
      <c r="G229" s="1016" t="s">
        <v>691</v>
      </c>
      <c r="H229" s="932"/>
      <c r="I229" s="932"/>
      <c r="J229" s="932"/>
      <c r="K229" s="932"/>
      <c r="L229" s="932"/>
      <c r="M229" s="933"/>
    </row>
    <row r="230" spans="1:29" ht="13">
      <c r="A230" s="1"/>
      <c r="B230" s="1"/>
      <c r="C230" s="492"/>
      <c r="D230" s="1053" t="s">
        <v>674</v>
      </c>
      <c r="E230" s="933"/>
      <c r="F230" s="1049"/>
      <c r="G230" s="932"/>
      <c r="H230" s="932"/>
      <c r="I230" s="503" t="s">
        <v>675</v>
      </c>
      <c r="J230" s="1066"/>
      <c r="K230" s="932"/>
      <c r="L230" s="932"/>
      <c r="M230" s="933"/>
      <c r="N230" s="1"/>
      <c r="O230" s="1"/>
      <c r="P230" s="1"/>
      <c r="Q230" s="1"/>
      <c r="R230" s="1"/>
      <c r="S230" s="1"/>
      <c r="T230" s="1"/>
      <c r="U230" s="1"/>
      <c r="V230" s="1"/>
      <c r="W230" s="1"/>
      <c r="X230" s="1"/>
      <c r="Y230" s="1"/>
      <c r="Z230" s="1"/>
      <c r="AA230" s="1"/>
      <c r="AB230" s="1"/>
      <c r="AC230" s="1"/>
    </row>
    <row r="231" spans="1:29" ht="13">
      <c r="D231" s="1005" t="s">
        <v>686</v>
      </c>
      <c r="E231" s="970"/>
      <c r="F231" s="1010" t="s">
        <v>687</v>
      </c>
      <c r="G231" s="960"/>
      <c r="H231" s="960"/>
      <c r="I231" s="970"/>
      <c r="J231" s="505"/>
      <c r="K231" s="505"/>
      <c r="L231" s="505"/>
      <c r="M231" s="505"/>
    </row>
    <row r="232" spans="1:29" ht="13">
      <c r="D232" s="1005" t="s">
        <v>688</v>
      </c>
      <c r="E232" s="970"/>
      <c r="F232" s="1013" t="s">
        <v>692</v>
      </c>
      <c r="G232" s="932"/>
      <c r="H232" s="932"/>
      <c r="I232" s="932"/>
      <c r="J232" s="932"/>
      <c r="K232" s="932"/>
      <c r="L232" s="932"/>
      <c r="M232" s="933"/>
      <c r="N232" s="1"/>
    </row>
    <row r="233" spans="1:29" ht="13">
      <c r="D233" s="1005" t="s">
        <v>138</v>
      </c>
      <c r="E233" s="970"/>
      <c r="F233" s="1018" t="e">
        <f>VLOOKUP(C224,'01_概要'!$F$99:$M$157,6,FALSE)</f>
        <v>#N/A</v>
      </c>
      <c r="G233" s="960"/>
      <c r="H233" s="970"/>
      <c r="I233" s="1052" t="s">
        <v>139</v>
      </c>
      <c r="J233" s="960"/>
      <c r="K233" s="1040" t="e">
        <f>VLOOKUP(C224,'01_概要'!$F$99:$M$157,7,FALSE)</f>
        <v>#N/A</v>
      </c>
      <c r="L233" s="960"/>
      <c r="M233" s="970"/>
      <c r="N233" s="1"/>
    </row>
    <row r="235" spans="1:29" ht="13">
      <c r="D235" s="512" t="s">
        <v>693</v>
      </c>
    </row>
    <row r="236" spans="1:29" ht="13">
      <c r="F236" s="485"/>
    </row>
    <row r="238" spans="1:29" ht="13">
      <c r="D238" s="506" t="s">
        <v>694</v>
      </c>
    </row>
    <row r="241" spans="1:29" ht="13">
      <c r="F241" s="281"/>
      <c r="G241" s="1050"/>
      <c r="H241" s="964"/>
    </row>
    <row r="242" spans="1:29" ht="13">
      <c r="D242" s="450" t="s">
        <v>689</v>
      </c>
      <c r="F242" s="513" t="s">
        <v>689</v>
      </c>
      <c r="G242" s="937"/>
      <c r="H242" s="933"/>
    </row>
    <row r="244" spans="1:29" ht="13">
      <c r="C244" s="1004"/>
      <c r="D244" s="964"/>
      <c r="E244" s="964"/>
      <c r="F244" s="964"/>
      <c r="G244" s="964"/>
      <c r="H244" s="1004" t="s">
        <v>684</v>
      </c>
      <c r="I244" s="964"/>
      <c r="J244" s="279"/>
      <c r="K244" s="486"/>
      <c r="L244" s="486"/>
      <c r="M244" s="486"/>
      <c r="N244" s="487" t="s">
        <v>660</v>
      </c>
    </row>
    <row r="245" spans="1:29" ht="13">
      <c r="C245" s="270" t="s">
        <v>672</v>
      </c>
    </row>
    <row r="246" spans="1:29" ht="13">
      <c r="D246" s="491" t="s">
        <v>135</v>
      </c>
      <c r="E246" s="490"/>
      <c r="F246" s="491" t="s">
        <v>136</v>
      </c>
      <c r="G246" s="500"/>
      <c r="H246" s="500"/>
      <c r="I246" s="501"/>
      <c r="J246" s="501"/>
      <c r="K246" s="501"/>
      <c r="L246" s="1073"/>
      <c r="M246" s="964"/>
      <c r="N246" s="488"/>
    </row>
    <row r="247" spans="1:29" ht="13">
      <c r="D247" s="1005" t="s">
        <v>673</v>
      </c>
      <c r="E247" s="970"/>
      <c r="F247" s="1019"/>
      <c r="G247" s="932"/>
      <c r="H247" s="933"/>
      <c r="I247" s="1006" t="str">
        <f>IFERROR(VLOOKUP(F247,[1]触らない!$C$3:$D$50,2,FALSE),"")</f>
        <v/>
      </c>
      <c r="J247" s="960"/>
      <c r="K247" s="960"/>
      <c r="L247" s="960"/>
      <c r="M247" s="970"/>
      <c r="N247" s="488"/>
    </row>
    <row r="248" spans="1:29" ht="13">
      <c r="D248" s="1005" t="s">
        <v>8</v>
      </c>
      <c r="E248" s="970"/>
      <c r="F248" s="1016">
        <f>C244</f>
        <v>0</v>
      </c>
      <c r="G248" s="932"/>
      <c r="H248" s="932"/>
      <c r="I248" s="932"/>
      <c r="J248" s="933"/>
      <c r="K248" s="1016"/>
      <c r="L248" s="932"/>
      <c r="M248" s="933"/>
      <c r="N248" s="510"/>
    </row>
    <row r="249" spans="1:29" ht="13">
      <c r="D249" s="1060" t="s">
        <v>690</v>
      </c>
      <c r="E249" s="969"/>
      <c r="F249" s="511" t="b">
        <v>0</v>
      </c>
      <c r="G249" s="1016" t="s">
        <v>695</v>
      </c>
      <c r="H249" s="932"/>
      <c r="I249" s="932"/>
      <c r="J249" s="932"/>
      <c r="K249" s="932"/>
      <c r="L249" s="932"/>
      <c r="M249" s="933"/>
    </row>
    <row r="250" spans="1:29" ht="13">
      <c r="D250" s="981"/>
      <c r="E250" s="969"/>
      <c r="F250" s="511" t="b">
        <v>0</v>
      </c>
      <c r="G250" s="1016" t="s">
        <v>696</v>
      </c>
      <c r="H250" s="932"/>
      <c r="I250" s="932"/>
      <c r="J250" s="932"/>
      <c r="K250" s="932"/>
      <c r="L250" s="932"/>
      <c r="M250" s="933"/>
      <c r="N250" s="1"/>
    </row>
    <row r="251" spans="1:29" ht="13">
      <c r="D251" s="982"/>
      <c r="E251" s="970"/>
      <c r="F251" s="511" t="b">
        <v>0</v>
      </c>
      <c r="G251" s="1016" t="s">
        <v>697</v>
      </c>
      <c r="H251" s="932"/>
      <c r="I251" s="932"/>
      <c r="J251" s="932"/>
      <c r="K251" s="932"/>
      <c r="L251" s="932"/>
      <c r="M251" s="933"/>
      <c r="N251" s="1"/>
    </row>
    <row r="252" spans="1:29" ht="13">
      <c r="A252" s="1"/>
      <c r="B252" s="1"/>
      <c r="C252" s="492"/>
      <c r="D252" s="1053" t="s">
        <v>674</v>
      </c>
      <c r="E252" s="933"/>
      <c r="F252" s="1049"/>
      <c r="G252" s="932"/>
      <c r="H252" s="932"/>
      <c r="I252" s="503" t="s">
        <v>675</v>
      </c>
      <c r="J252" s="961"/>
      <c r="K252" s="932"/>
      <c r="L252" s="932"/>
      <c r="M252" s="933"/>
      <c r="N252" s="1"/>
      <c r="O252" s="1"/>
      <c r="P252" s="1"/>
      <c r="Q252" s="1"/>
      <c r="R252" s="1"/>
      <c r="S252" s="1"/>
      <c r="T252" s="1"/>
      <c r="U252" s="1"/>
      <c r="V252" s="1"/>
      <c r="W252" s="1"/>
      <c r="X252" s="1"/>
      <c r="Y252" s="1"/>
      <c r="Z252" s="1"/>
      <c r="AA252" s="1"/>
      <c r="AB252" s="1"/>
      <c r="AC252" s="1"/>
    </row>
    <row r="253" spans="1:29" ht="13">
      <c r="D253" s="1005" t="s">
        <v>686</v>
      </c>
      <c r="E253" s="970"/>
      <c r="F253" s="1085" t="s">
        <v>687</v>
      </c>
      <c r="G253" s="932"/>
      <c r="H253" s="932"/>
      <c r="I253" s="932"/>
      <c r="J253" s="514"/>
      <c r="K253" s="514"/>
      <c r="L253" s="514"/>
      <c r="M253" s="514"/>
      <c r="N253" s="1"/>
    </row>
    <row r="254" spans="1:29" ht="13">
      <c r="D254" s="1005" t="s">
        <v>688</v>
      </c>
      <c r="E254" s="970"/>
      <c r="F254" s="1013"/>
      <c r="G254" s="932"/>
      <c r="H254" s="932"/>
      <c r="I254" s="932"/>
      <c r="J254" s="932"/>
      <c r="K254" s="932"/>
      <c r="L254" s="932"/>
      <c r="M254" s="933"/>
      <c r="N254" s="515"/>
    </row>
    <row r="255" spans="1:29" ht="13">
      <c r="D255" s="1005" t="s">
        <v>138</v>
      </c>
      <c r="E255" s="970"/>
      <c r="F255" s="1018" t="e">
        <f>VLOOKUP(C244,'01_概要'!$F$99:$M$157,6,FALSE)</f>
        <v>#N/A</v>
      </c>
      <c r="G255" s="960"/>
      <c r="H255" s="970"/>
      <c r="I255" s="1052" t="s">
        <v>139</v>
      </c>
      <c r="J255" s="960"/>
      <c r="K255" s="1040" t="e">
        <f>VLOOKUP(C244,'01_概要'!$F$99:$M$157,7,FALSE)</f>
        <v>#N/A</v>
      </c>
      <c r="L255" s="960"/>
      <c r="M255" s="970"/>
    </row>
    <row r="257" spans="3:14" ht="13">
      <c r="D257" s="506" t="s">
        <v>136</v>
      </c>
    </row>
    <row r="261" spans="3:14" ht="13">
      <c r="D261" s="450" t="s">
        <v>698</v>
      </c>
      <c r="E261" s="516"/>
      <c r="F261" s="517" t="s">
        <v>690</v>
      </c>
      <c r="G261" s="1091" t="s">
        <v>698</v>
      </c>
      <c r="H261" s="997"/>
      <c r="I261" s="281" t="s">
        <v>699</v>
      </c>
    </row>
    <row r="262" spans="3:14" ht="13">
      <c r="D262" s="281"/>
      <c r="F262" s="518" t="s">
        <v>695</v>
      </c>
      <c r="G262" s="1047"/>
      <c r="H262" s="997"/>
      <c r="I262" s="281"/>
    </row>
    <row r="263" spans="3:14" ht="13">
      <c r="D263" s="281"/>
      <c r="F263" s="518" t="s">
        <v>696</v>
      </c>
      <c r="G263" s="1047"/>
      <c r="H263" s="997"/>
      <c r="I263" s="281"/>
    </row>
    <row r="264" spans="3:14" ht="13">
      <c r="D264" s="281"/>
      <c r="F264" s="518" t="s">
        <v>697</v>
      </c>
      <c r="G264" s="1047"/>
      <c r="H264" s="997"/>
      <c r="I264" s="281"/>
    </row>
    <row r="265" spans="3:14" ht="13">
      <c r="D265" s="281"/>
      <c r="F265" s="281"/>
      <c r="G265" s="1050"/>
      <c r="H265" s="964"/>
      <c r="I265" s="281"/>
    </row>
    <row r="267" spans="3:14" ht="13">
      <c r="D267" s="499" t="s">
        <v>638</v>
      </c>
    </row>
    <row r="268" spans="3:14" ht="13">
      <c r="F268" s="519"/>
      <c r="G268" s="519"/>
      <c r="H268" s="519"/>
      <c r="I268" s="519"/>
      <c r="J268" s="519"/>
    </row>
    <row r="269" spans="3:14" ht="13">
      <c r="C269" s="1004"/>
      <c r="D269" s="964"/>
      <c r="E269" s="964"/>
      <c r="F269" s="964"/>
      <c r="G269" s="964"/>
      <c r="H269" s="1004"/>
      <c r="I269" s="964"/>
      <c r="J269" s="279"/>
      <c r="K269" s="486"/>
      <c r="L269" s="486"/>
      <c r="M269" s="486"/>
      <c r="N269" s="487" t="s">
        <v>660</v>
      </c>
    </row>
    <row r="270" spans="3:14" ht="13">
      <c r="C270" s="270" t="s">
        <v>672</v>
      </c>
    </row>
    <row r="271" spans="3:14" ht="13">
      <c r="D271" s="491" t="s">
        <v>135</v>
      </c>
      <c r="E271" s="500"/>
      <c r="F271" s="520" t="s">
        <v>136</v>
      </c>
      <c r="G271" s="521"/>
      <c r="H271" s="521"/>
      <c r="I271" s="501"/>
      <c r="J271" s="501"/>
      <c r="K271" s="501"/>
      <c r="L271" s="1073"/>
      <c r="M271" s="964"/>
      <c r="N271" s="488"/>
    </row>
    <row r="272" spans="3:14" ht="13">
      <c r="D272" s="1005" t="s">
        <v>673</v>
      </c>
      <c r="E272" s="970"/>
      <c r="F272" s="1019"/>
      <c r="G272" s="932"/>
      <c r="H272" s="933"/>
      <c r="I272" s="1006" t="str">
        <f>IFERROR(VLOOKUP(F272,[1]触らない!$C$3:$D$50,2,FALSE),"")</f>
        <v/>
      </c>
      <c r="J272" s="960"/>
      <c r="K272" s="960"/>
      <c r="L272" s="960"/>
      <c r="M272" s="970"/>
      <c r="N272" s="488"/>
    </row>
    <row r="273" spans="1:29" ht="13">
      <c r="D273" s="1005" t="s">
        <v>8</v>
      </c>
      <c r="E273" s="970"/>
      <c r="F273" s="1016">
        <f>C269</f>
        <v>0</v>
      </c>
      <c r="G273" s="932"/>
      <c r="H273" s="932"/>
      <c r="I273" s="932"/>
      <c r="J273" s="933"/>
      <c r="K273" s="1016"/>
      <c r="L273" s="932"/>
      <c r="M273" s="933"/>
      <c r="N273" s="510"/>
    </row>
    <row r="274" spans="1:29" ht="13">
      <c r="D274" s="1060" t="s">
        <v>690</v>
      </c>
      <c r="E274" s="969"/>
      <c r="F274" s="511" t="b">
        <v>0</v>
      </c>
      <c r="G274" s="1016" t="s">
        <v>695</v>
      </c>
      <c r="H274" s="932"/>
      <c r="I274" s="932"/>
      <c r="J274" s="932"/>
      <c r="K274" s="932"/>
      <c r="L274" s="932"/>
      <c r="M274" s="933"/>
    </row>
    <row r="275" spans="1:29" ht="13">
      <c r="D275" s="981"/>
      <c r="E275" s="969"/>
      <c r="F275" s="511" t="b">
        <v>0</v>
      </c>
      <c r="G275" s="1016" t="s">
        <v>696</v>
      </c>
      <c r="H275" s="932"/>
      <c r="I275" s="932"/>
      <c r="J275" s="932"/>
      <c r="K275" s="932"/>
      <c r="L275" s="932"/>
      <c r="M275" s="933"/>
    </row>
    <row r="276" spans="1:29" ht="13">
      <c r="D276" s="981"/>
      <c r="E276" s="969"/>
      <c r="F276" s="511" t="b">
        <v>0</v>
      </c>
      <c r="G276" s="1016" t="s">
        <v>697</v>
      </c>
      <c r="H276" s="932"/>
      <c r="I276" s="932"/>
      <c r="J276" s="932"/>
      <c r="K276" s="932"/>
      <c r="L276" s="932"/>
      <c r="M276" s="933"/>
    </row>
    <row r="277" spans="1:29" ht="13">
      <c r="D277" s="982"/>
      <c r="E277" s="970"/>
      <c r="F277" s="502" t="b">
        <v>0</v>
      </c>
      <c r="G277" s="1016" t="s">
        <v>700</v>
      </c>
      <c r="H277" s="932"/>
      <c r="I277" s="932"/>
      <c r="J277" s="932"/>
      <c r="K277" s="932"/>
      <c r="L277" s="932"/>
      <c r="M277" s="933"/>
    </row>
    <row r="278" spans="1:29" ht="13">
      <c r="A278" s="1"/>
      <c r="B278" s="1"/>
      <c r="C278" s="492"/>
      <c r="D278" s="1053" t="s">
        <v>674</v>
      </c>
      <c r="E278" s="933"/>
      <c r="F278" s="1049"/>
      <c r="G278" s="932"/>
      <c r="H278" s="932"/>
      <c r="I278" s="498" t="s">
        <v>675</v>
      </c>
      <c r="J278" s="961"/>
      <c r="K278" s="932"/>
      <c r="L278" s="932"/>
      <c r="M278" s="933"/>
      <c r="N278" s="1"/>
      <c r="O278" s="1"/>
      <c r="P278" s="1"/>
      <c r="Q278" s="1"/>
      <c r="R278" s="1"/>
      <c r="S278" s="1"/>
      <c r="T278" s="1"/>
      <c r="U278" s="1"/>
      <c r="V278" s="1"/>
      <c r="W278" s="1"/>
      <c r="X278" s="1"/>
      <c r="Y278" s="1"/>
      <c r="Z278" s="1"/>
      <c r="AA278" s="1"/>
      <c r="AB278" s="1"/>
      <c r="AC278" s="1"/>
    </row>
    <row r="279" spans="1:29" ht="13">
      <c r="D279" s="1005" t="s">
        <v>686</v>
      </c>
      <c r="E279" s="970"/>
      <c r="F279" s="1013" t="s">
        <v>687</v>
      </c>
      <c r="G279" s="932"/>
      <c r="H279" s="932"/>
      <c r="I279" s="933"/>
      <c r="J279" s="505"/>
      <c r="K279" s="505"/>
      <c r="L279" s="505"/>
      <c r="M279" s="505"/>
    </row>
    <row r="280" spans="1:29" ht="13">
      <c r="D280" s="1005" t="s">
        <v>688</v>
      </c>
      <c r="E280" s="970"/>
      <c r="F280" s="1013"/>
      <c r="G280" s="932"/>
      <c r="H280" s="932"/>
      <c r="I280" s="932"/>
      <c r="J280" s="932"/>
      <c r="K280" s="932"/>
      <c r="L280" s="932"/>
      <c r="M280" s="933"/>
    </row>
    <row r="281" spans="1:29" ht="13">
      <c r="D281" s="1005" t="s">
        <v>138</v>
      </c>
      <c r="E281" s="970"/>
      <c r="F281" s="999" t="e">
        <f>VLOOKUP(C269,'01_概要'!$F$99:$M$157,6,FALSE)</f>
        <v>#N/A</v>
      </c>
      <c r="G281" s="932"/>
      <c r="H281" s="933"/>
      <c r="I281" s="1036" t="s">
        <v>139</v>
      </c>
      <c r="J281" s="933"/>
      <c r="K281" s="1032" t="e">
        <f>VLOOKUP(C269,'01_概要'!$F$99:$M$157,7,FALSE)</f>
        <v>#N/A</v>
      </c>
      <c r="L281" s="932"/>
      <c r="M281" s="933"/>
      <c r="N281" s="1"/>
    </row>
    <row r="283" spans="1:29" ht="13">
      <c r="D283" s="506" t="s">
        <v>136</v>
      </c>
    </row>
    <row r="285" spans="1:29" ht="13">
      <c r="D285" s="450" t="s">
        <v>162</v>
      </c>
      <c r="F285" s="2"/>
      <c r="G285" s="2"/>
      <c r="H285" s="281"/>
      <c r="I285" s="281"/>
      <c r="J285" s="281"/>
      <c r="K285" s="1050"/>
      <c r="L285" s="964"/>
    </row>
    <row r="286" spans="1:29" ht="13">
      <c r="D286" s="450" t="s">
        <v>701</v>
      </c>
      <c r="F286" s="281"/>
      <c r="G286" s="281"/>
      <c r="H286" s="281"/>
      <c r="I286" s="281"/>
      <c r="J286" s="281"/>
      <c r="K286" s="1050"/>
      <c r="L286" s="964"/>
    </row>
    <row r="287" spans="1:29" ht="13">
      <c r="F287" s="281"/>
      <c r="G287" s="281"/>
      <c r="H287" s="281"/>
      <c r="I287" s="281"/>
      <c r="J287" s="281"/>
    </row>
    <row r="288" spans="1:29" ht="13">
      <c r="F288" s="281"/>
      <c r="G288" s="281"/>
      <c r="H288" s="281"/>
      <c r="I288" s="281"/>
      <c r="J288" s="281"/>
    </row>
    <row r="289" spans="1:29" ht="13">
      <c r="F289" s="281"/>
      <c r="G289" s="281"/>
      <c r="H289" s="281"/>
      <c r="I289" s="281"/>
      <c r="J289" s="281"/>
    </row>
    <row r="291" spans="1:29" ht="13">
      <c r="D291" s="522" t="s">
        <v>702</v>
      </c>
      <c r="F291" s="485"/>
    </row>
    <row r="292" spans="1:29" ht="13">
      <c r="G292" s="523"/>
      <c r="M292" s="1038"/>
      <c r="N292" s="964"/>
    </row>
    <row r="293" spans="1:29" ht="13">
      <c r="S293" s="1"/>
      <c r="T293" s="1"/>
    </row>
    <row r="294" spans="1:29" ht="13">
      <c r="D294" s="486" t="s">
        <v>638</v>
      </c>
      <c r="F294" s="1037"/>
      <c r="G294" s="964"/>
      <c r="H294" s="964"/>
      <c r="I294" s="2"/>
      <c r="S294" s="1002"/>
      <c r="T294" s="964"/>
    </row>
    <row r="295" spans="1:29" ht="13">
      <c r="F295" s="1050"/>
      <c r="G295" s="964"/>
      <c r="H295" s="964"/>
      <c r="I295" s="281"/>
      <c r="S295" s="1002"/>
      <c r="T295" s="964"/>
    </row>
    <row r="296" spans="1:29" ht="13">
      <c r="D296" s="499" t="s">
        <v>632</v>
      </c>
      <c r="S296" s="1002"/>
      <c r="T296" s="964"/>
    </row>
    <row r="297" spans="1:29" ht="13">
      <c r="S297" s="1002"/>
      <c r="T297" s="964"/>
    </row>
    <row r="298" spans="1:29" ht="13">
      <c r="A298" s="1"/>
      <c r="B298" s="1"/>
      <c r="C298" s="1004"/>
      <c r="D298" s="964"/>
      <c r="E298" s="964"/>
      <c r="F298" s="964"/>
      <c r="G298" s="964"/>
      <c r="H298" s="524"/>
      <c r="I298" s="524"/>
      <c r="J298" s="525"/>
      <c r="K298" s="524"/>
      <c r="L298" s="524"/>
      <c r="M298" s="524"/>
      <c r="N298" s="526" t="s">
        <v>660</v>
      </c>
      <c r="O298" s="1"/>
      <c r="P298" s="1"/>
      <c r="Q298" s="1"/>
      <c r="R298" s="1"/>
      <c r="S298" s="1"/>
      <c r="T298" s="1"/>
      <c r="U298" s="1"/>
      <c r="V298" s="1"/>
      <c r="W298" s="1"/>
      <c r="X298" s="1"/>
      <c r="Y298" s="1"/>
      <c r="Z298" s="1"/>
      <c r="AA298" s="1"/>
      <c r="AB298" s="1"/>
      <c r="AC298" s="1"/>
    </row>
    <row r="299" spans="1:29" ht="13">
      <c r="A299" s="1"/>
      <c r="B299" s="1"/>
      <c r="C299" s="270" t="s">
        <v>672</v>
      </c>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3">
      <c r="A300" s="1"/>
      <c r="B300" s="1"/>
      <c r="C300" s="492"/>
      <c r="D300" s="491" t="s">
        <v>135</v>
      </c>
      <c r="E300" s="490"/>
      <c r="F300" s="1000" t="s">
        <v>136</v>
      </c>
      <c r="G300" s="960"/>
      <c r="H300" s="960"/>
      <c r="I300" s="960"/>
      <c r="J300" s="960"/>
      <c r="K300" s="960"/>
      <c r="L300" s="960"/>
      <c r="M300" s="960"/>
      <c r="N300" s="1"/>
      <c r="O300" s="1"/>
      <c r="P300" s="1"/>
      <c r="Q300" s="1"/>
      <c r="R300" s="1"/>
      <c r="S300" s="1"/>
      <c r="T300" s="1"/>
      <c r="U300" s="1"/>
      <c r="V300" s="1"/>
      <c r="W300" s="1"/>
      <c r="X300" s="1"/>
      <c r="Y300" s="1"/>
      <c r="Z300" s="1"/>
      <c r="AA300" s="1"/>
      <c r="AB300" s="1"/>
      <c r="AC300" s="1"/>
    </row>
    <row r="301" spans="1:29" ht="13">
      <c r="A301" s="1"/>
      <c r="B301" s="1"/>
      <c r="C301" s="492"/>
      <c r="D301" s="1013" t="s">
        <v>673</v>
      </c>
      <c r="E301" s="933"/>
      <c r="F301" s="961"/>
      <c r="G301" s="932"/>
      <c r="H301" s="933"/>
      <c r="I301" s="1054" t="str">
        <f>IFERROR(VLOOKUP(J301,[1]触らない!$C$3:$D$50,2,FALSE),"")</f>
        <v/>
      </c>
      <c r="J301" s="932"/>
      <c r="K301" s="932"/>
      <c r="L301" s="932"/>
      <c r="M301" s="933"/>
      <c r="N301" s="1"/>
      <c r="O301" s="1"/>
      <c r="P301" s="1"/>
      <c r="Q301" s="1"/>
      <c r="R301" s="1"/>
      <c r="S301" s="1"/>
      <c r="T301" s="1"/>
      <c r="U301" s="1"/>
      <c r="V301" s="1"/>
      <c r="W301" s="1"/>
      <c r="X301" s="1"/>
      <c r="Y301" s="1"/>
      <c r="Z301" s="1"/>
      <c r="AA301" s="1"/>
      <c r="AB301" s="1"/>
      <c r="AC301" s="1"/>
    </row>
    <row r="302" spans="1:29" ht="13">
      <c r="A302" s="1"/>
      <c r="B302" s="1"/>
      <c r="C302" s="492"/>
      <c r="D302" s="1013" t="s">
        <v>8</v>
      </c>
      <c r="E302" s="933"/>
      <c r="F302" s="1013">
        <f>C298</f>
        <v>0</v>
      </c>
      <c r="G302" s="932"/>
      <c r="H302" s="932"/>
      <c r="I302" s="932"/>
      <c r="J302" s="932"/>
      <c r="K302" s="932"/>
      <c r="L302" s="932"/>
      <c r="M302" s="933"/>
      <c r="N302" s="1"/>
      <c r="O302" s="1"/>
      <c r="P302" s="1"/>
      <c r="Q302" s="1"/>
      <c r="R302" s="1"/>
      <c r="S302" s="1"/>
      <c r="T302" s="1"/>
      <c r="U302" s="1"/>
      <c r="V302" s="1"/>
      <c r="W302" s="1"/>
      <c r="X302" s="1"/>
      <c r="Y302" s="1"/>
      <c r="Z302" s="1"/>
      <c r="AA302" s="1"/>
      <c r="AB302" s="1"/>
      <c r="AC302" s="1"/>
    </row>
    <row r="303" spans="1:29" ht="13">
      <c r="A303" s="1"/>
      <c r="B303" s="1"/>
      <c r="C303" s="1"/>
      <c r="D303" s="1013" t="s">
        <v>138</v>
      </c>
      <c r="E303" s="933"/>
      <c r="F303" s="999" t="e">
        <f>VLOOKUP(C298,'01_概要'!$F$99:$M$160,6,FALSE)</f>
        <v>#N/A</v>
      </c>
      <c r="G303" s="932"/>
      <c r="H303" s="933"/>
      <c r="I303" s="1094" t="s">
        <v>139</v>
      </c>
      <c r="J303" s="933"/>
      <c r="K303" s="1032" t="e">
        <f>VLOOKUP(C298,'01_概要'!$F$99:$M$160,7,FALSE)</f>
        <v>#N/A</v>
      </c>
      <c r="L303" s="932"/>
      <c r="M303" s="933"/>
      <c r="N303" s="1"/>
      <c r="O303" s="1"/>
      <c r="P303" s="1"/>
      <c r="Q303" s="1"/>
      <c r="R303" s="1"/>
      <c r="S303" s="1"/>
      <c r="T303" s="1"/>
      <c r="U303" s="1"/>
      <c r="V303" s="1"/>
      <c r="W303" s="1"/>
      <c r="X303" s="1"/>
      <c r="Y303" s="1"/>
      <c r="Z303" s="1"/>
      <c r="AA303" s="1"/>
      <c r="AB303" s="1"/>
      <c r="AC303" s="1"/>
    </row>
    <row r="304" spans="1:29"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3">
      <c r="A305" s="1"/>
      <c r="B305" s="1"/>
      <c r="C305" s="1"/>
      <c r="D305" s="527" t="s">
        <v>136</v>
      </c>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3">
      <c r="A306" s="1"/>
      <c r="B306" s="1"/>
      <c r="C306" s="1"/>
      <c r="D306" s="1"/>
      <c r="E306" s="1"/>
      <c r="F306" s="528"/>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3">
      <c r="D307" s="507"/>
      <c r="E307" s="507"/>
      <c r="F307" s="1061"/>
      <c r="G307" s="964"/>
      <c r="H307" s="964"/>
      <c r="I307" s="1061"/>
      <c r="J307" s="964"/>
      <c r="K307" s="507"/>
      <c r="L307" s="507"/>
      <c r="M307" s="507"/>
      <c r="N307" s="507"/>
    </row>
    <row r="308" spans="1:29" ht="13">
      <c r="C308" s="1004"/>
      <c r="D308" s="964"/>
      <c r="E308" s="964"/>
      <c r="F308" s="964"/>
      <c r="G308" s="964"/>
      <c r="H308" s="1004"/>
      <c r="I308" s="964"/>
      <c r="J308" s="279"/>
      <c r="K308" s="486"/>
      <c r="L308" s="486"/>
      <c r="M308" s="486"/>
      <c r="N308" s="487" t="s">
        <v>660</v>
      </c>
    </row>
    <row r="309" spans="1:29" ht="13">
      <c r="C309" s="270" t="s">
        <v>672</v>
      </c>
    </row>
    <row r="310" spans="1:29" ht="13">
      <c r="D310" s="491" t="s">
        <v>135</v>
      </c>
      <c r="E310" s="490"/>
      <c r="F310" s="491" t="s">
        <v>136</v>
      </c>
      <c r="G310" s="500"/>
      <c r="H310" s="500"/>
      <c r="I310" s="501"/>
      <c r="J310" s="501"/>
      <c r="K310" s="501"/>
      <c r="L310" s="1073"/>
      <c r="M310" s="964"/>
      <c r="N310" s="488"/>
    </row>
    <row r="311" spans="1:29" ht="13">
      <c r="D311" s="1005" t="s">
        <v>673</v>
      </c>
      <c r="E311" s="970"/>
      <c r="F311" s="1019"/>
      <c r="G311" s="932"/>
      <c r="H311" s="933"/>
      <c r="I311" s="1006" t="str">
        <f>IFERROR(VLOOKUP(J301,[1]触らない!$C$3:$D$50,2,FALSE),"")</f>
        <v/>
      </c>
      <c r="J311" s="960"/>
      <c r="K311" s="960"/>
      <c r="L311" s="960"/>
      <c r="M311" s="970"/>
      <c r="N311" s="488"/>
    </row>
    <row r="312" spans="1:29" ht="13">
      <c r="D312" s="1005" t="s">
        <v>8</v>
      </c>
      <c r="E312" s="970"/>
      <c r="F312" s="1016">
        <f>C308</f>
        <v>0</v>
      </c>
      <c r="G312" s="932"/>
      <c r="H312" s="932"/>
      <c r="I312" s="932"/>
      <c r="J312" s="933"/>
      <c r="K312" s="1016"/>
      <c r="L312" s="932"/>
      <c r="M312" s="933"/>
      <c r="N312" s="510"/>
    </row>
    <row r="313" spans="1:29" ht="13">
      <c r="D313" s="1060" t="s">
        <v>690</v>
      </c>
      <c r="E313" s="969"/>
      <c r="F313" s="511" t="b">
        <v>0</v>
      </c>
      <c r="G313" s="1016" t="s">
        <v>695</v>
      </c>
      <c r="H313" s="932"/>
      <c r="I313" s="932"/>
      <c r="J313" s="932"/>
      <c r="K313" s="932"/>
      <c r="L313" s="932"/>
      <c r="M313" s="933"/>
      <c r="N313" s="510"/>
    </row>
    <row r="314" spans="1:29" ht="13">
      <c r="D314" s="981"/>
      <c r="E314" s="969"/>
      <c r="F314" s="511" t="b">
        <v>0</v>
      </c>
      <c r="G314" s="1016" t="s">
        <v>696</v>
      </c>
      <c r="H314" s="932"/>
      <c r="I314" s="932"/>
      <c r="J314" s="932"/>
      <c r="K314" s="932"/>
      <c r="L314" s="932"/>
      <c r="M314" s="933"/>
      <c r="N314" s="510"/>
    </row>
    <row r="315" spans="1:29" ht="13">
      <c r="D315" s="982"/>
      <c r="E315" s="970"/>
      <c r="F315" s="511" t="b">
        <v>0</v>
      </c>
      <c r="G315" s="1016" t="s">
        <v>697</v>
      </c>
      <c r="H315" s="932"/>
      <c r="I315" s="932"/>
      <c r="J315" s="932"/>
      <c r="K315" s="932"/>
      <c r="L315" s="932"/>
      <c r="M315" s="933"/>
      <c r="N315" s="510"/>
    </row>
    <row r="316" spans="1:29" ht="13">
      <c r="A316" s="1"/>
      <c r="B316" s="1"/>
      <c r="C316" s="492"/>
      <c r="D316" s="1053" t="s">
        <v>674</v>
      </c>
      <c r="E316" s="933"/>
      <c r="F316" s="1049"/>
      <c r="G316" s="932"/>
      <c r="H316" s="932"/>
      <c r="I316" s="503" t="s">
        <v>675</v>
      </c>
      <c r="J316" s="961"/>
      <c r="K316" s="932"/>
      <c r="L316" s="932"/>
      <c r="M316" s="933"/>
      <c r="N316" s="1"/>
      <c r="O316" s="1"/>
      <c r="P316" s="1"/>
      <c r="Q316" s="1"/>
      <c r="R316" s="1"/>
      <c r="S316" s="1"/>
      <c r="T316" s="1"/>
      <c r="U316" s="1"/>
      <c r="V316" s="1"/>
      <c r="W316" s="1"/>
      <c r="X316" s="1"/>
      <c r="Y316" s="1"/>
      <c r="Z316" s="1"/>
      <c r="AA316" s="1"/>
      <c r="AB316" s="1"/>
      <c r="AC316" s="1"/>
    </row>
    <row r="317" spans="1:29" ht="13">
      <c r="D317" s="1005" t="s">
        <v>686</v>
      </c>
      <c r="E317" s="970"/>
      <c r="F317" s="1085" t="s">
        <v>687</v>
      </c>
      <c r="G317" s="932"/>
      <c r="H317" s="932"/>
      <c r="I317" s="932"/>
      <c r="J317" s="514"/>
      <c r="K317" s="514"/>
      <c r="L317" s="514"/>
      <c r="M317" s="514"/>
      <c r="N317" s="1"/>
    </row>
    <row r="318" spans="1:29" ht="13">
      <c r="D318" s="1005" t="s">
        <v>688</v>
      </c>
      <c r="E318" s="970"/>
      <c r="F318" s="1013"/>
      <c r="G318" s="932"/>
      <c r="H318" s="932"/>
      <c r="I318" s="932"/>
      <c r="J318" s="932"/>
      <c r="K318" s="932"/>
      <c r="L318" s="932"/>
      <c r="M318" s="933"/>
      <c r="N318" s="1"/>
    </row>
    <row r="319" spans="1:29" ht="13">
      <c r="D319" s="1005" t="s">
        <v>138</v>
      </c>
      <c r="E319" s="970"/>
      <c r="F319" s="1018" t="e">
        <f>VLOOKUP(C308,'01_概要'!$F$99:$M$157,6,FALSE)</f>
        <v>#N/A</v>
      </c>
      <c r="G319" s="960"/>
      <c r="H319" s="970"/>
      <c r="I319" s="1052" t="s">
        <v>139</v>
      </c>
      <c r="J319" s="960"/>
      <c r="K319" s="1040" t="e">
        <f>VLOOKUP(C308,'01_概要'!$F$99:$M$157,7,FALSE)</f>
        <v>#N/A</v>
      </c>
      <c r="L319" s="960"/>
      <c r="M319" s="970"/>
      <c r="N319" s="515"/>
    </row>
    <row r="321" spans="3:26" ht="13">
      <c r="D321" s="512" t="s">
        <v>693</v>
      </c>
      <c r="X321" s="281" t="s">
        <v>703</v>
      </c>
    </row>
    <row r="322" spans="3:26" ht="13">
      <c r="T322" s="964"/>
      <c r="U322" s="964"/>
      <c r="V322" s="964"/>
      <c r="X322" s="1050"/>
      <c r="Y322" s="964"/>
      <c r="Z322" s="964"/>
    </row>
    <row r="323" spans="3:26" ht="13">
      <c r="D323" s="506" t="s">
        <v>694</v>
      </c>
      <c r="G323" s="529"/>
      <c r="I323" s="530"/>
      <c r="T323" s="964"/>
      <c r="U323" s="964"/>
      <c r="V323" s="964"/>
      <c r="X323" s="964"/>
      <c r="Y323" s="964"/>
      <c r="Z323" s="964"/>
    </row>
    <row r="324" spans="3:26" ht="13">
      <c r="F324" s="531"/>
      <c r="K324" s="446"/>
      <c r="L324" s="532"/>
      <c r="M324" s="532"/>
      <c r="N324" s="533"/>
    </row>
    <row r="325" spans="3:26" ht="13">
      <c r="F325" s="531"/>
      <c r="K325" s="446"/>
      <c r="L325" s="532"/>
      <c r="M325" s="532"/>
      <c r="N325" s="533"/>
    </row>
    <row r="326" spans="3:26" ht="13">
      <c r="D326" s="450" t="s">
        <v>698</v>
      </c>
      <c r="F326" s="517" t="s">
        <v>690</v>
      </c>
      <c r="G326" s="1091" t="s">
        <v>698</v>
      </c>
      <c r="H326" s="997"/>
      <c r="I326" s="281" t="s">
        <v>699</v>
      </c>
      <c r="K326" s="446"/>
      <c r="L326" s="532"/>
      <c r="M326" s="532"/>
      <c r="N326" s="533"/>
    </row>
    <row r="327" spans="3:26" ht="13">
      <c r="D327" s="531"/>
      <c r="F327" s="518" t="s">
        <v>695</v>
      </c>
      <c r="G327" s="1047"/>
      <c r="H327" s="997"/>
      <c r="K327" s="446"/>
      <c r="L327" s="532"/>
      <c r="M327" s="532"/>
      <c r="N327" s="533"/>
    </row>
    <row r="328" spans="3:26" ht="13">
      <c r="D328" s="531"/>
      <c r="F328" s="518" t="s">
        <v>696</v>
      </c>
      <c r="G328" s="1047"/>
      <c r="H328" s="997"/>
      <c r="K328" s="446"/>
      <c r="L328" s="532"/>
      <c r="M328" s="532"/>
      <c r="N328" s="533"/>
    </row>
    <row r="329" spans="3:26" ht="13">
      <c r="D329" s="531"/>
      <c r="F329" s="518" t="s">
        <v>697</v>
      </c>
      <c r="G329" s="1047"/>
      <c r="H329" s="997"/>
      <c r="K329" s="446"/>
      <c r="L329" s="532"/>
      <c r="M329" s="532"/>
      <c r="N329" s="533"/>
    </row>
    <row r="330" spans="3:26" ht="13">
      <c r="D330" s="531"/>
      <c r="F330" s="531"/>
      <c r="K330" s="446"/>
      <c r="L330" s="532"/>
      <c r="M330" s="532"/>
      <c r="N330" s="533"/>
    </row>
    <row r="331" spans="3:26" ht="13">
      <c r="D331" s="531"/>
      <c r="L331" s="532"/>
      <c r="M331" s="532"/>
      <c r="N331" s="533"/>
    </row>
    <row r="332" spans="3:26" ht="13">
      <c r="D332" s="499" t="s">
        <v>638</v>
      </c>
      <c r="F332" s="532"/>
      <c r="G332" s="533"/>
      <c r="L332" s="532"/>
      <c r="M332" s="532"/>
      <c r="N332" s="533"/>
    </row>
    <row r="333" spans="3:26" ht="13">
      <c r="D333" s="531"/>
      <c r="F333" s="532"/>
      <c r="G333" s="533"/>
      <c r="L333" s="532"/>
      <c r="M333" s="532"/>
      <c r="N333" s="533"/>
    </row>
    <row r="334" spans="3:26" ht="13">
      <c r="D334" s="531"/>
      <c r="F334" s="531"/>
      <c r="K334" s="446"/>
      <c r="L334" s="532"/>
      <c r="M334" s="532"/>
      <c r="N334" s="533"/>
    </row>
    <row r="335" spans="3:26" ht="13">
      <c r="C335" s="1004"/>
      <c r="D335" s="964"/>
      <c r="E335" s="964"/>
      <c r="F335" s="964"/>
      <c r="G335" s="964"/>
      <c r="H335" s="1004"/>
      <c r="I335" s="964"/>
      <c r="J335" s="279"/>
      <c r="K335" s="486"/>
      <c r="L335" s="486"/>
      <c r="M335" s="486"/>
      <c r="N335" s="487" t="s">
        <v>660</v>
      </c>
    </row>
    <row r="336" spans="3:26" ht="13">
      <c r="C336" s="270" t="s">
        <v>672</v>
      </c>
    </row>
    <row r="337" spans="1:29" ht="13">
      <c r="D337" s="1043" t="s">
        <v>135</v>
      </c>
      <c r="E337" s="933"/>
      <c r="F337" s="1043" t="s">
        <v>136</v>
      </c>
      <c r="G337" s="932"/>
      <c r="H337" s="932"/>
      <c r="I337" s="932"/>
      <c r="J337" s="932"/>
      <c r="K337" s="932"/>
      <c r="L337" s="932"/>
      <c r="M337" s="933"/>
      <c r="N337" s="488"/>
    </row>
    <row r="338" spans="1:29" ht="13">
      <c r="D338" s="1044" t="s">
        <v>673</v>
      </c>
      <c r="E338" s="933"/>
      <c r="F338" s="1019"/>
      <c r="G338" s="932"/>
      <c r="H338" s="933"/>
      <c r="I338" s="1006" t="str">
        <f>IFERROR(VLOOKUP(F338,[1]触らない!$C$3:$D$50,2,FALSE),"")</f>
        <v/>
      </c>
      <c r="J338" s="960"/>
      <c r="K338" s="960"/>
      <c r="L338" s="960"/>
      <c r="M338" s="970"/>
      <c r="N338" s="488"/>
    </row>
    <row r="339" spans="1:29" ht="13">
      <c r="D339" s="1044" t="s">
        <v>8</v>
      </c>
      <c r="E339" s="933"/>
      <c r="F339" s="1016">
        <f>C335</f>
        <v>0</v>
      </c>
      <c r="G339" s="932"/>
      <c r="H339" s="932"/>
      <c r="I339" s="932"/>
      <c r="J339" s="933"/>
      <c r="K339" s="1016"/>
      <c r="L339" s="932"/>
      <c r="M339" s="933"/>
      <c r="N339" s="510"/>
    </row>
    <row r="340" spans="1:29" ht="13">
      <c r="D340" s="1074" t="s">
        <v>690</v>
      </c>
      <c r="E340" s="968"/>
      <c r="F340" s="511" t="b">
        <v>0</v>
      </c>
      <c r="G340" s="1016" t="s">
        <v>696</v>
      </c>
      <c r="H340" s="932"/>
      <c r="I340" s="932"/>
      <c r="J340" s="932"/>
      <c r="K340" s="932"/>
      <c r="L340" s="932"/>
      <c r="M340" s="933"/>
    </row>
    <row r="341" spans="1:29" ht="13">
      <c r="D341" s="981"/>
      <c r="E341" s="969"/>
      <c r="F341" s="511" t="b">
        <v>0</v>
      </c>
      <c r="G341" s="1016" t="s">
        <v>697</v>
      </c>
      <c r="H341" s="932"/>
      <c r="I341" s="932"/>
      <c r="J341" s="932"/>
      <c r="K341" s="932"/>
      <c r="L341" s="932"/>
      <c r="M341" s="933"/>
    </row>
    <row r="342" spans="1:29" ht="13">
      <c r="D342" s="981"/>
      <c r="E342" s="969"/>
      <c r="F342" s="511" t="b">
        <v>0</v>
      </c>
      <c r="G342" s="1016" t="s">
        <v>704</v>
      </c>
      <c r="H342" s="932"/>
      <c r="I342" s="932"/>
      <c r="J342" s="932"/>
      <c r="K342" s="932"/>
      <c r="L342" s="932"/>
      <c r="M342" s="933"/>
    </row>
    <row r="343" spans="1:29" ht="13">
      <c r="D343" s="982"/>
      <c r="E343" s="970"/>
      <c r="F343" s="511" t="b">
        <v>0</v>
      </c>
      <c r="G343" s="1016" t="s">
        <v>705</v>
      </c>
      <c r="H343" s="932"/>
      <c r="I343" s="932"/>
      <c r="J343" s="932"/>
      <c r="K343" s="932"/>
      <c r="L343" s="932"/>
      <c r="M343" s="933"/>
    </row>
    <row r="344" spans="1:29" ht="13">
      <c r="A344" s="1"/>
      <c r="B344" s="1"/>
      <c r="C344" s="492"/>
      <c r="D344" s="1053" t="s">
        <v>674</v>
      </c>
      <c r="E344" s="933"/>
      <c r="F344" s="1001"/>
      <c r="G344" s="960"/>
      <c r="H344" s="960"/>
      <c r="I344" s="503" t="s">
        <v>675</v>
      </c>
      <c r="J344" s="1034"/>
      <c r="K344" s="960"/>
      <c r="L344" s="960"/>
      <c r="M344" s="970"/>
      <c r="N344" s="1"/>
      <c r="O344" s="1"/>
      <c r="P344" s="1"/>
      <c r="Q344" s="1"/>
      <c r="R344" s="1"/>
      <c r="S344" s="1"/>
      <c r="T344" s="1"/>
      <c r="U344" s="1"/>
      <c r="V344" s="1"/>
      <c r="W344" s="1"/>
      <c r="X344" s="1"/>
      <c r="Y344" s="1"/>
      <c r="Z344" s="1"/>
      <c r="AA344" s="1"/>
      <c r="AB344" s="1"/>
      <c r="AC344" s="1"/>
    </row>
    <row r="345" spans="1:29" ht="13">
      <c r="D345" s="1044" t="s">
        <v>686</v>
      </c>
      <c r="E345" s="933"/>
      <c r="F345" s="1013" t="s">
        <v>687</v>
      </c>
      <c r="G345" s="932"/>
      <c r="H345" s="932"/>
      <c r="I345" s="933"/>
      <c r="J345" s="505"/>
      <c r="K345" s="505"/>
      <c r="L345" s="505"/>
      <c r="M345" s="505"/>
    </row>
    <row r="346" spans="1:29" ht="13">
      <c r="D346" s="1044" t="s">
        <v>688</v>
      </c>
      <c r="E346" s="933"/>
      <c r="F346" s="1089"/>
      <c r="G346" s="932"/>
      <c r="H346" s="932"/>
      <c r="I346" s="932"/>
      <c r="J346" s="932"/>
      <c r="K346" s="932"/>
      <c r="L346" s="932"/>
      <c r="M346" s="933"/>
      <c r="N346" s="516"/>
    </row>
    <row r="347" spans="1:29" ht="13">
      <c r="D347" s="1044" t="s">
        <v>138</v>
      </c>
      <c r="E347" s="933"/>
      <c r="F347" s="999" t="e">
        <f>VLOOKUP(C335,'01_概要'!$F$99:$M$157,6,FALSE)</f>
        <v>#N/A</v>
      </c>
      <c r="G347" s="932"/>
      <c r="H347" s="933"/>
      <c r="I347" s="1036" t="s">
        <v>139</v>
      </c>
      <c r="J347" s="933"/>
      <c r="K347" s="1032" t="e">
        <f>VLOOKUP(C335,'01_概要'!$F$99:$M$157,7,FALSE)</f>
        <v>#N/A</v>
      </c>
      <c r="L347" s="932"/>
      <c r="M347" s="933"/>
    </row>
    <row r="349" spans="1:29" ht="13">
      <c r="D349" s="512" t="s">
        <v>693</v>
      </c>
    </row>
    <row r="351" spans="1:29" ht="13">
      <c r="D351" s="506" t="s">
        <v>694</v>
      </c>
    </row>
    <row r="353" spans="3:14" ht="13">
      <c r="D353" s="535" t="s">
        <v>698</v>
      </c>
      <c r="F353" s="536" t="s">
        <v>690</v>
      </c>
      <c r="G353" s="1092" t="s">
        <v>698</v>
      </c>
      <c r="H353" s="1022"/>
      <c r="I353" s="281" t="s">
        <v>699</v>
      </c>
    </row>
    <row r="354" spans="3:14" ht="13">
      <c r="E354" s="537"/>
      <c r="F354" s="538" t="s">
        <v>696</v>
      </c>
      <c r="G354" s="1046"/>
      <c r="H354" s="1022"/>
      <c r="I354" s="281"/>
    </row>
    <row r="355" spans="3:14" ht="13">
      <c r="E355" s="537"/>
      <c r="F355" s="538" t="s">
        <v>697</v>
      </c>
      <c r="G355" s="1046"/>
      <c r="H355" s="1022"/>
      <c r="I355" s="281"/>
    </row>
    <row r="356" spans="3:14" ht="13">
      <c r="E356" s="537"/>
      <c r="F356" s="538" t="s">
        <v>704</v>
      </c>
      <c r="G356" s="1028"/>
      <c r="H356" s="1022"/>
      <c r="I356" s="281"/>
    </row>
    <row r="357" spans="3:14" ht="13">
      <c r="E357" s="537"/>
      <c r="F357" s="539" t="s">
        <v>706</v>
      </c>
      <c r="G357" s="1028"/>
      <c r="H357" s="1022"/>
      <c r="I357" s="539" t="s">
        <v>689</v>
      </c>
      <c r="J357" s="539"/>
    </row>
    <row r="358" spans="3:14" ht="13">
      <c r="E358" s="537"/>
    </row>
    <row r="359" spans="3:14" ht="13">
      <c r="D359" s="499" t="s">
        <v>638</v>
      </c>
    </row>
    <row r="360" spans="3:14" ht="13">
      <c r="E360" s="540"/>
    </row>
    <row r="361" spans="3:14" ht="13">
      <c r="E361" s="540"/>
    </row>
    <row r="362" spans="3:14" ht="13">
      <c r="E362" s="540"/>
    </row>
    <row r="363" spans="3:14" ht="13">
      <c r="C363" s="1004"/>
      <c r="D363" s="964"/>
      <c r="E363" s="964"/>
      <c r="F363" s="964"/>
      <c r="G363" s="964"/>
      <c r="H363" s="1004" t="s">
        <v>684</v>
      </c>
      <c r="I363" s="964"/>
      <c r="J363" s="279"/>
      <c r="K363" s="279"/>
      <c r="L363" s="279"/>
      <c r="M363" s="279"/>
      <c r="N363" s="541" t="s">
        <v>660</v>
      </c>
    </row>
    <row r="364" spans="3:14" ht="13">
      <c r="C364" s="270" t="s">
        <v>672</v>
      </c>
      <c r="F364" s="542"/>
      <c r="G364" s="543"/>
      <c r="H364" s="543"/>
      <c r="I364" s="543"/>
      <c r="J364" s="293"/>
      <c r="K364" s="293"/>
      <c r="L364" s="3"/>
      <c r="M364" s="3"/>
      <c r="N364" s="10"/>
    </row>
    <row r="365" spans="3:14" ht="13">
      <c r="D365" s="1043" t="s">
        <v>135</v>
      </c>
      <c r="E365" s="933"/>
      <c r="F365" s="1043" t="s">
        <v>136</v>
      </c>
      <c r="G365" s="932"/>
      <c r="H365" s="932"/>
      <c r="I365" s="932"/>
      <c r="J365" s="932"/>
      <c r="K365" s="932"/>
      <c r="L365" s="932"/>
      <c r="M365" s="933"/>
    </row>
    <row r="366" spans="3:14" ht="13">
      <c r="D366" s="1044" t="s">
        <v>673</v>
      </c>
      <c r="E366" s="933"/>
      <c r="F366" s="1019"/>
      <c r="G366" s="932"/>
      <c r="H366" s="933"/>
      <c r="I366" s="1006" t="str">
        <f>IFERROR(VLOOKUP(F366,[1]触らない!$C$3:$D$50,2,FALSE),"")</f>
        <v/>
      </c>
      <c r="J366" s="960"/>
      <c r="K366" s="960"/>
      <c r="L366" s="960"/>
      <c r="M366" s="970"/>
    </row>
    <row r="367" spans="3:14" ht="13">
      <c r="D367" s="1044" t="s">
        <v>8</v>
      </c>
      <c r="E367" s="933"/>
      <c r="F367" s="1016">
        <f>C363</f>
        <v>0</v>
      </c>
      <c r="G367" s="932"/>
      <c r="H367" s="932"/>
      <c r="I367" s="932"/>
      <c r="J367" s="933"/>
      <c r="K367" s="1016"/>
      <c r="L367" s="932"/>
      <c r="M367" s="933"/>
    </row>
    <row r="368" spans="3:14" ht="13">
      <c r="D368" s="1074" t="s">
        <v>690</v>
      </c>
      <c r="E368" s="968"/>
      <c r="F368" s="511" t="b">
        <v>0</v>
      </c>
      <c r="G368" s="1016" t="s">
        <v>695</v>
      </c>
      <c r="H368" s="932"/>
      <c r="I368" s="932"/>
      <c r="J368" s="932"/>
      <c r="K368" s="932"/>
      <c r="L368" s="932"/>
      <c r="M368" s="933"/>
    </row>
    <row r="369" spans="1:29" ht="13">
      <c r="D369" s="981"/>
      <c r="E369" s="969"/>
      <c r="F369" s="511" t="b">
        <v>0</v>
      </c>
      <c r="G369" s="1016" t="s">
        <v>696</v>
      </c>
      <c r="H369" s="932"/>
      <c r="I369" s="932"/>
      <c r="J369" s="932"/>
      <c r="K369" s="932"/>
      <c r="L369" s="932"/>
      <c r="M369" s="933"/>
    </row>
    <row r="370" spans="1:29" ht="13">
      <c r="D370" s="982"/>
      <c r="E370" s="970"/>
      <c r="F370" s="511" t="b">
        <v>0</v>
      </c>
      <c r="G370" s="1016" t="s">
        <v>697</v>
      </c>
      <c r="H370" s="932"/>
      <c r="I370" s="932"/>
      <c r="J370" s="932"/>
      <c r="K370" s="932"/>
      <c r="L370" s="932"/>
      <c r="M370" s="933"/>
    </row>
    <row r="371" spans="1:29" ht="13">
      <c r="A371" s="1"/>
      <c r="B371" s="1"/>
      <c r="C371" s="492"/>
      <c r="D371" s="1053" t="s">
        <v>674</v>
      </c>
      <c r="E371" s="933"/>
      <c r="F371" s="1001"/>
      <c r="G371" s="960"/>
      <c r="H371" s="960"/>
      <c r="I371" s="503" t="s">
        <v>675</v>
      </c>
      <c r="J371" s="1034"/>
      <c r="K371" s="960"/>
      <c r="L371" s="960"/>
      <c r="M371" s="970"/>
      <c r="N371" s="1"/>
      <c r="O371" s="1"/>
      <c r="P371" s="1"/>
      <c r="Q371" s="1"/>
      <c r="R371" s="1"/>
      <c r="S371" s="1"/>
      <c r="T371" s="1"/>
      <c r="U371" s="1"/>
      <c r="V371" s="1"/>
      <c r="W371" s="1"/>
      <c r="X371" s="1"/>
      <c r="Y371" s="1"/>
      <c r="Z371" s="1"/>
      <c r="AA371" s="1"/>
      <c r="AB371" s="1"/>
      <c r="AC371" s="1"/>
    </row>
    <row r="372" spans="1:29" ht="13">
      <c r="D372" s="1044" t="s">
        <v>686</v>
      </c>
      <c r="E372" s="933"/>
      <c r="F372" s="1013" t="s">
        <v>687</v>
      </c>
      <c r="G372" s="932"/>
      <c r="H372" s="932"/>
      <c r="I372" s="933"/>
      <c r="J372" s="505"/>
      <c r="K372" s="505"/>
      <c r="L372" s="505"/>
      <c r="M372" s="505"/>
    </row>
    <row r="373" spans="1:29" ht="13">
      <c r="D373" s="1044" t="s">
        <v>688</v>
      </c>
      <c r="E373" s="933"/>
      <c r="F373" s="1013"/>
      <c r="G373" s="932"/>
      <c r="H373" s="932"/>
      <c r="I373" s="932"/>
      <c r="J373" s="932"/>
      <c r="K373" s="932"/>
      <c r="L373" s="932"/>
      <c r="M373" s="933"/>
    </row>
    <row r="374" spans="1:29" ht="13">
      <c r="D374" s="1044" t="s">
        <v>138</v>
      </c>
      <c r="E374" s="933"/>
      <c r="F374" s="999" t="e">
        <f>VLOOKUP(C363,'01_概要'!$F$99:$M$157,6,FALSE)</f>
        <v>#N/A</v>
      </c>
      <c r="G374" s="932"/>
      <c r="H374" s="933"/>
      <c r="I374" s="1036" t="s">
        <v>139</v>
      </c>
      <c r="J374" s="933"/>
      <c r="K374" s="1032" t="e">
        <f>VLOOKUP(C363,'01_概要'!$F$99:$M$157,7,FALSE)</f>
        <v>#N/A</v>
      </c>
      <c r="L374" s="932"/>
      <c r="M374" s="933"/>
    </row>
    <row r="375" spans="1:29" ht="13">
      <c r="D375" s="281"/>
      <c r="K375" s="281"/>
    </row>
    <row r="376" spans="1:29" ht="13">
      <c r="D376" s="512" t="s">
        <v>693</v>
      </c>
    </row>
    <row r="378" spans="1:29" ht="13">
      <c r="D378" s="506" t="s">
        <v>694</v>
      </c>
    </row>
    <row r="381" spans="1:29" ht="13">
      <c r="D381" s="535" t="s">
        <v>698</v>
      </c>
      <c r="F381" s="536" t="s">
        <v>690</v>
      </c>
      <c r="G381" s="1092" t="s">
        <v>698</v>
      </c>
      <c r="H381" s="1022"/>
      <c r="I381" s="281" t="s">
        <v>699</v>
      </c>
    </row>
    <row r="382" spans="1:29" ht="13">
      <c r="E382" s="537"/>
      <c r="F382" s="538" t="s">
        <v>695</v>
      </c>
      <c r="G382" s="1046"/>
      <c r="H382" s="1022"/>
    </row>
    <row r="383" spans="1:29" ht="13">
      <c r="E383" s="537"/>
      <c r="F383" s="538" t="s">
        <v>696</v>
      </c>
      <c r="G383" s="1046"/>
      <c r="H383" s="1022"/>
    </row>
    <row r="384" spans="1:29" ht="13">
      <c r="E384" s="537"/>
      <c r="F384" s="538" t="s">
        <v>697</v>
      </c>
      <c r="G384" s="1028"/>
      <c r="H384" s="1022"/>
    </row>
    <row r="385" spans="1:29" ht="13">
      <c r="D385" s="499" t="s">
        <v>638</v>
      </c>
    </row>
    <row r="386" spans="1:29" ht="13">
      <c r="D386" s="281"/>
      <c r="H386" s="530"/>
      <c r="I386" s="530"/>
      <c r="J386" s="281"/>
      <c r="K386" s="281"/>
      <c r="L386" s="281"/>
      <c r="M386" s="281"/>
      <c r="N386" s="281"/>
    </row>
    <row r="387" spans="1:29" ht="13">
      <c r="C387" s="1004"/>
      <c r="D387" s="964"/>
      <c r="E387" s="964"/>
      <c r="F387" s="964"/>
      <c r="G387" s="964"/>
      <c r="H387" s="1004" t="s">
        <v>684</v>
      </c>
      <c r="I387" s="964"/>
      <c r="J387" s="279"/>
      <c r="K387" s="279"/>
      <c r="L387" s="279"/>
      <c r="M387" s="279"/>
      <c r="N387" s="541" t="s">
        <v>660</v>
      </c>
    </row>
    <row r="388" spans="1:29" ht="13">
      <c r="C388" s="270" t="s">
        <v>672</v>
      </c>
      <c r="F388" s="542"/>
      <c r="G388" s="543"/>
      <c r="H388" s="543"/>
      <c r="I388" s="543"/>
      <c r="J388" s="293"/>
      <c r="K388" s="293"/>
      <c r="L388" s="3"/>
      <c r="M388" s="3"/>
      <c r="N388" s="10"/>
    </row>
    <row r="389" spans="1:29" ht="13">
      <c r="D389" s="1043" t="s">
        <v>135</v>
      </c>
      <c r="E389" s="933"/>
      <c r="F389" s="1043" t="s">
        <v>136</v>
      </c>
      <c r="G389" s="932"/>
      <c r="H389" s="932"/>
      <c r="I389" s="932"/>
      <c r="J389" s="932"/>
      <c r="K389" s="932"/>
      <c r="L389" s="932"/>
      <c r="M389" s="933"/>
    </row>
    <row r="390" spans="1:29" ht="13">
      <c r="D390" s="1044" t="s">
        <v>673</v>
      </c>
      <c r="E390" s="933"/>
      <c r="F390" s="1019"/>
      <c r="G390" s="932"/>
      <c r="H390" s="933"/>
      <c r="I390" s="1006" t="str">
        <f>IFERROR(VLOOKUP(F390,[1]触らない!$C$3:$D$50,2,FALSE),"")</f>
        <v/>
      </c>
      <c r="J390" s="960"/>
      <c r="K390" s="960"/>
      <c r="L390" s="960"/>
      <c r="M390" s="970"/>
    </row>
    <row r="391" spans="1:29" ht="13">
      <c r="D391" s="1044" t="s">
        <v>8</v>
      </c>
      <c r="E391" s="933"/>
      <c r="F391" s="1016">
        <f>C387</f>
        <v>0</v>
      </c>
      <c r="G391" s="932"/>
      <c r="H391" s="932"/>
      <c r="I391" s="932"/>
      <c r="J391" s="933"/>
      <c r="K391" s="1016"/>
      <c r="L391" s="932"/>
      <c r="M391" s="933"/>
    </row>
    <row r="392" spans="1:29" ht="13">
      <c r="A392" s="1"/>
      <c r="B392" s="1"/>
      <c r="C392" s="1"/>
      <c r="D392" s="1044" t="s">
        <v>690</v>
      </c>
      <c r="E392" s="933"/>
      <c r="F392" s="511" t="b">
        <v>0</v>
      </c>
      <c r="G392" s="1016" t="s">
        <v>706</v>
      </c>
      <c r="H392" s="932"/>
      <c r="I392" s="932"/>
      <c r="J392" s="932"/>
      <c r="K392" s="932"/>
      <c r="L392" s="932"/>
      <c r="M392" s="933"/>
      <c r="N392" s="1"/>
      <c r="O392" s="1"/>
      <c r="P392" s="1"/>
      <c r="Q392" s="1"/>
      <c r="R392" s="1"/>
      <c r="S392" s="1"/>
      <c r="T392" s="1"/>
      <c r="U392" s="1"/>
      <c r="V392" s="1"/>
      <c r="W392" s="1"/>
      <c r="X392" s="1"/>
      <c r="Y392" s="1"/>
      <c r="Z392" s="1"/>
      <c r="AA392" s="1"/>
      <c r="AB392" s="1"/>
      <c r="AC392" s="1"/>
    </row>
    <row r="393" spans="1:29" ht="13">
      <c r="A393" s="1"/>
      <c r="B393" s="1"/>
      <c r="C393" s="492"/>
      <c r="D393" s="1053" t="s">
        <v>674</v>
      </c>
      <c r="E393" s="933"/>
      <c r="F393" s="1001"/>
      <c r="G393" s="960"/>
      <c r="H393" s="960"/>
      <c r="I393" s="503" t="s">
        <v>675</v>
      </c>
      <c r="J393" s="1034"/>
      <c r="K393" s="960"/>
      <c r="L393" s="960"/>
      <c r="M393" s="970"/>
      <c r="N393" s="1"/>
      <c r="O393" s="1"/>
      <c r="P393" s="1"/>
      <c r="Q393" s="1"/>
      <c r="R393" s="1"/>
      <c r="S393" s="1"/>
      <c r="T393" s="1"/>
      <c r="U393" s="1"/>
      <c r="V393" s="1"/>
      <c r="W393" s="1"/>
      <c r="X393" s="1"/>
      <c r="Y393" s="1"/>
      <c r="Z393" s="1"/>
      <c r="AA393" s="1"/>
      <c r="AB393" s="1"/>
      <c r="AC393" s="1"/>
    </row>
    <row r="394" spans="1:29" ht="13">
      <c r="D394" s="1044" t="s">
        <v>686</v>
      </c>
      <c r="E394" s="933"/>
      <c r="F394" s="1013" t="s">
        <v>687</v>
      </c>
      <c r="G394" s="932"/>
      <c r="H394" s="932"/>
      <c r="I394" s="933"/>
      <c r="J394" s="505"/>
      <c r="K394" s="505"/>
      <c r="L394" s="505"/>
      <c r="M394" s="505"/>
    </row>
    <row r="395" spans="1:29" ht="13">
      <c r="D395" s="1044" t="s">
        <v>688</v>
      </c>
      <c r="E395" s="933"/>
      <c r="F395" s="1013" t="s">
        <v>707</v>
      </c>
      <c r="G395" s="932"/>
      <c r="H395" s="932"/>
      <c r="I395" s="932"/>
      <c r="J395" s="932"/>
      <c r="K395" s="932"/>
      <c r="L395" s="932"/>
      <c r="M395" s="933"/>
    </row>
    <row r="396" spans="1:29" ht="13">
      <c r="D396" s="1044" t="s">
        <v>138</v>
      </c>
      <c r="E396" s="933"/>
      <c r="F396" s="999" t="e">
        <f>VLOOKUP(C387,'01_概要'!$F$99:$M$157,6,FALSE)</f>
        <v>#N/A</v>
      </c>
      <c r="G396" s="932"/>
      <c r="H396" s="933"/>
      <c r="I396" s="1036" t="s">
        <v>139</v>
      </c>
      <c r="J396" s="933"/>
      <c r="K396" s="1032" t="e">
        <f>VLOOKUP(C387,'01_概要'!$F$99:$M$157,7,FALSE)</f>
        <v>#N/A</v>
      </c>
      <c r="L396" s="932"/>
      <c r="M396" s="933"/>
    </row>
    <row r="397" spans="1:29" ht="13">
      <c r="D397" s="281"/>
      <c r="K397" s="281"/>
    </row>
    <row r="398" spans="1:29" ht="13">
      <c r="D398" s="512" t="s">
        <v>693</v>
      </c>
    </row>
    <row r="401" spans="1:29" ht="13">
      <c r="D401" s="450" t="s">
        <v>694</v>
      </c>
    </row>
    <row r="404" spans="1:29" ht="13">
      <c r="D404" s="499" t="s">
        <v>689</v>
      </c>
      <c r="F404" s="544" t="s">
        <v>689</v>
      </c>
      <c r="G404" s="59"/>
      <c r="H404" s="1076"/>
      <c r="I404" s="964"/>
      <c r="J404" s="1050"/>
      <c r="K404" s="964"/>
      <c r="L404" s="1050"/>
      <c r="M404" s="964"/>
      <c r="N404" s="964"/>
    </row>
    <row r="407" spans="1:29" ht="13">
      <c r="A407" s="479" t="s">
        <v>708</v>
      </c>
      <c r="B407" s="480"/>
      <c r="C407" s="451"/>
      <c r="D407" s="451"/>
      <c r="E407" s="451"/>
      <c r="F407" s="451"/>
      <c r="G407" s="451"/>
      <c r="H407" s="451"/>
      <c r="I407" s="451"/>
    </row>
    <row r="409" spans="1:29" ht="13">
      <c r="C409" s="1004"/>
      <c r="D409" s="964"/>
      <c r="E409" s="964"/>
      <c r="F409" s="964"/>
      <c r="G409" s="964"/>
      <c r="H409" s="486"/>
      <c r="I409" s="486"/>
      <c r="J409" s="279" t="s">
        <v>709</v>
      </c>
      <c r="K409" s="486"/>
      <c r="L409" s="486"/>
      <c r="M409" s="486"/>
      <c r="N409" s="487" t="s">
        <v>660</v>
      </c>
    </row>
    <row r="410" spans="1:29" ht="13">
      <c r="C410" s="270" t="s">
        <v>672</v>
      </c>
      <c r="N410" s="488"/>
    </row>
    <row r="411" spans="1:29" ht="13">
      <c r="D411" s="489" t="s">
        <v>135</v>
      </c>
      <c r="E411" s="490"/>
      <c r="F411" s="1000" t="s">
        <v>136</v>
      </c>
      <c r="G411" s="960"/>
      <c r="H411" s="960"/>
      <c r="I411" s="960"/>
      <c r="J411" s="960"/>
      <c r="K411" s="960"/>
      <c r="L411" s="960"/>
      <c r="M411" s="960"/>
    </row>
    <row r="412" spans="1:29" ht="13">
      <c r="D412" s="961" t="s">
        <v>673</v>
      </c>
      <c r="E412" s="933"/>
      <c r="F412" s="1019"/>
      <c r="G412" s="932"/>
      <c r="H412" s="933"/>
      <c r="I412" s="1006" t="str">
        <f>IFERROR(VLOOKUP(F412,[1]触らない!$C$3:$D$50,2,FALSE),"")</f>
        <v/>
      </c>
      <c r="J412" s="960"/>
      <c r="K412" s="960"/>
      <c r="L412" s="960"/>
      <c r="M412" s="970"/>
    </row>
    <row r="413" spans="1:29" ht="13">
      <c r="D413" s="961" t="s">
        <v>8</v>
      </c>
      <c r="E413" s="933"/>
      <c r="F413" s="1029">
        <f>C409</f>
        <v>0</v>
      </c>
      <c r="G413" s="932"/>
      <c r="H413" s="932"/>
      <c r="I413" s="932"/>
      <c r="J413" s="933"/>
      <c r="K413" s="1016"/>
      <c r="L413" s="932"/>
      <c r="M413" s="933"/>
    </row>
    <row r="414" spans="1:29" ht="13">
      <c r="A414" s="1"/>
      <c r="B414" s="1"/>
      <c r="C414" s="492"/>
      <c r="D414" s="1064" t="s">
        <v>674</v>
      </c>
      <c r="E414" s="933"/>
      <c r="F414" s="1001"/>
      <c r="G414" s="960"/>
      <c r="H414" s="960"/>
      <c r="I414" s="503" t="s">
        <v>675</v>
      </c>
      <c r="J414" s="1034"/>
      <c r="K414" s="960"/>
      <c r="L414" s="960"/>
      <c r="M414" s="970"/>
      <c r="N414" s="1"/>
      <c r="O414" s="1"/>
      <c r="P414" s="1"/>
      <c r="Q414" s="1"/>
      <c r="R414" s="1"/>
      <c r="S414" s="1"/>
      <c r="T414" s="1"/>
      <c r="U414" s="1"/>
      <c r="V414" s="1"/>
      <c r="W414" s="1"/>
      <c r="X414" s="1"/>
      <c r="Y414" s="1"/>
      <c r="Z414" s="1"/>
      <c r="AA414" s="1"/>
      <c r="AB414" s="1"/>
      <c r="AC414" s="1"/>
    </row>
    <row r="415" spans="1:29" ht="13">
      <c r="D415" s="961" t="s">
        <v>138</v>
      </c>
      <c r="E415" s="933"/>
      <c r="F415" s="999" t="e">
        <f>VLOOKUP(C409,'01_概要'!$F$99:$M$160,6,FALSE)</f>
        <v>#N/A</v>
      </c>
      <c r="G415" s="932"/>
      <c r="H415" s="933"/>
      <c r="I415" s="1007" t="s">
        <v>139</v>
      </c>
      <c r="J415" s="933"/>
      <c r="K415" s="1032" t="e">
        <f>VLOOKUP(C409,'01_概要'!$F$99:$M$160,7,FALSE)</f>
        <v>#N/A</v>
      </c>
      <c r="L415" s="932"/>
      <c r="M415" s="933"/>
    </row>
    <row r="417" spans="3:14" ht="13">
      <c r="D417" s="506" t="s">
        <v>136</v>
      </c>
    </row>
    <row r="420" spans="3:14" ht="13">
      <c r="C420" s="1004"/>
      <c r="D420" s="964"/>
      <c r="E420" s="964"/>
      <c r="F420" s="964"/>
      <c r="G420" s="964"/>
      <c r="H420" s="486"/>
      <c r="I420" s="486"/>
      <c r="J420" s="279" t="s">
        <v>709</v>
      </c>
      <c r="K420" s="486"/>
      <c r="L420" s="486"/>
      <c r="M420" s="486"/>
      <c r="N420" s="487" t="s">
        <v>660</v>
      </c>
    </row>
    <row r="421" spans="3:14" ht="13">
      <c r="C421" s="270" t="s">
        <v>672</v>
      </c>
      <c r="N421" s="488"/>
    </row>
    <row r="422" spans="3:14" ht="13">
      <c r="D422" s="489" t="s">
        <v>135</v>
      </c>
      <c r="E422" s="490"/>
      <c r="F422" s="1000" t="s">
        <v>136</v>
      </c>
      <c r="G422" s="960"/>
      <c r="H422" s="960"/>
      <c r="I422" s="960"/>
      <c r="J422" s="960"/>
      <c r="K422" s="960"/>
      <c r="L422" s="960"/>
      <c r="M422" s="960"/>
    </row>
    <row r="423" spans="3:14" ht="13">
      <c r="D423" s="961" t="s">
        <v>673</v>
      </c>
      <c r="E423" s="933"/>
      <c r="F423" s="1019"/>
      <c r="G423" s="932"/>
      <c r="H423" s="933"/>
      <c r="I423" s="1006" t="str">
        <f>IFERROR(VLOOKUP(F423,[1]触らない!$C$3:$D$50,2,FALSE),"")</f>
        <v/>
      </c>
      <c r="J423" s="960"/>
      <c r="K423" s="960"/>
      <c r="L423" s="960"/>
      <c r="M423" s="970"/>
    </row>
    <row r="424" spans="3:14" ht="13">
      <c r="D424" s="961" t="s">
        <v>8</v>
      </c>
      <c r="E424" s="933"/>
      <c r="F424" s="1029">
        <f>C420</f>
        <v>0</v>
      </c>
      <c r="G424" s="932"/>
      <c r="H424" s="932"/>
      <c r="I424" s="932"/>
      <c r="J424" s="932"/>
      <c r="K424" s="932"/>
      <c r="L424" s="932"/>
      <c r="M424" s="933"/>
    </row>
    <row r="425" spans="3:14" ht="13">
      <c r="D425" s="961" t="s">
        <v>138</v>
      </c>
      <c r="E425" s="933"/>
      <c r="F425" s="999" t="e">
        <f>VLOOKUP(C420,'01_概要'!$F$99:$M$160,6,FALSE)</f>
        <v>#N/A</v>
      </c>
      <c r="G425" s="932"/>
      <c r="H425" s="933"/>
      <c r="I425" s="1007" t="s">
        <v>139</v>
      </c>
      <c r="J425" s="933"/>
      <c r="K425" s="1032" t="e">
        <f>VLOOKUP(C420,'01_概要'!$F$99:$M$160,7,FALSE)</f>
        <v>#N/A</v>
      </c>
      <c r="L425" s="932"/>
      <c r="M425" s="933"/>
    </row>
    <row r="427" spans="3:14" ht="13">
      <c r="D427" s="506" t="s">
        <v>136</v>
      </c>
    </row>
    <row r="428" spans="3:14" ht="13">
      <c r="D428" s="281"/>
    </row>
    <row r="429" spans="3:14" ht="13">
      <c r="D429" s="281"/>
    </row>
    <row r="430" spans="3:14" ht="13">
      <c r="C430" s="1004"/>
      <c r="D430" s="964"/>
      <c r="E430" s="964"/>
      <c r="F430" s="964"/>
      <c r="G430" s="964"/>
      <c r="H430" s="486"/>
      <c r="I430" s="486"/>
      <c r="J430" s="279" t="s">
        <v>709</v>
      </c>
      <c r="K430" s="486"/>
      <c r="L430" s="486"/>
      <c r="M430" s="486"/>
      <c r="N430" s="487" t="s">
        <v>660</v>
      </c>
    </row>
    <row r="431" spans="3:14" ht="13">
      <c r="C431" s="270" t="s">
        <v>672</v>
      </c>
      <c r="N431" s="488"/>
    </row>
    <row r="432" spans="3:14" ht="13">
      <c r="D432" s="489" t="s">
        <v>135</v>
      </c>
      <c r="E432" s="490"/>
      <c r="F432" s="1000" t="s">
        <v>136</v>
      </c>
      <c r="G432" s="960"/>
      <c r="H432" s="960"/>
      <c r="I432" s="960"/>
      <c r="J432" s="960"/>
      <c r="K432" s="960"/>
      <c r="L432" s="960"/>
      <c r="M432" s="960"/>
    </row>
    <row r="433" spans="3:14" ht="13">
      <c r="D433" s="961" t="s">
        <v>673</v>
      </c>
      <c r="E433" s="933"/>
      <c r="F433" s="1019"/>
      <c r="G433" s="932"/>
      <c r="H433" s="933"/>
      <c r="I433" s="1006" t="str">
        <f>IFERROR(VLOOKUP(F433,[1]触らない!$C$3:$D$50,2,FALSE),"")</f>
        <v/>
      </c>
      <c r="J433" s="960"/>
      <c r="K433" s="960"/>
      <c r="L433" s="960"/>
      <c r="M433" s="970"/>
    </row>
    <row r="434" spans="3:14" ht="13">
      <c r="D434" s="961" t="s">
        <v>8</v>
      </c>
      <c r="E434" s="933"/>
      <c r="F434" s="1029">
        <f>C430</f>
        <v>0</v>
      </c>
      <c r="G434" s="932"/>
      <c r="H434" s="932"/>
      <c r="I434" s="932"/>
      <c r="J434" s="932"/>
      <c r="K434" s="932"/>
      <c r="L434" s="932"/>
      <c r="M434" s="933"/>
    </row>
    <row r="435" spans="3:14" ht="13">
      <c r="D435" s="961" t="s">
        <v>138</v>
      </c>
      <c r="E435" s="933"/>
      <c r="F435" s="999" t="e">
        <f>VLOOKUP(C430,'01_概要'!$F$99:$M$160,6,FALSE)</f>
        <v>#N/A</v>
      </c>
      <c r="G435" s="932"/>
      <c r="H435" s="933"/>
      <c r="I435" s="1007" t="s">
        <v>139</v>
      </c>
      <c r="J435" s="933"/>
      <c r="K435" s="1032" t="e">
        <f>VLOOKUP(C430,'01_概要'!$F$99:$M$160,7,FALSE)</f>
        <v>#N/A</v>
      </c>
      <c r="L435" s="932"/>
      <c r="M435" s="933"/>
    </row>
    <row r="437" spans="3:14" ht="13">
      <c r="D437" s="506" t="s">
        <v>136</v>
      </c>
    </row>
    <row r="438" spans="3:14" ht="13">
      <c r="D438" s="281"/>
    </row>
    <row r="439" spans="3:14" ht="13">
      <c r="D439" s="281"/>
    </row>
    <row r="440" spans="3:14" ht="13">
      <c r="C440" s="486"/>
      <c r="D440" s="486"/>
      <c r="E440" s="486"/>
      <c r="F440" s="486"/>
      <c r="G440" s="486"/>
      <c r="H440" s="1004" t="s">
        <v>684</v>
      </c>
      <c r="I440" s="964"/>
      <c r="J440" s="279"/>
      <c r="K440" s="279"/>
      <c r="L440" s="279"/>
      <c r="M440" s="279"/>
      <c r="N440" s="541" t="s">
        <v>660</v>
      </c>
    </row>
    <row r="441" spans="3:14" ht="13">
      <c r="C441" s="270" t="s">
        <v>672</v>
      </c>
      <c r="F441" s="542"/>
      <c r="G441" s="543"/>
      <c r="H441" s="543"/>
      <c r="I441" s="543"/>
      <c r="J441" s="293"/>
      <c r="K441" s="293"/>
      <c r="L441" s="3"/>
      <c r="M441" s="3"/>
      <c r="N441" s="10"/>
    </row>
    <row r="442" spans="3:14" ht="13">
      <c r="D442" s="489" t="s">
        <v>135</v>
      </c>
      <c r="E442" s="490"/>
      <c r="F442" s="1000" t="s">
        <v>136</v>
      </c>
      <c r="G442" s="960"/>
      <c r="H442" s="960"/>
      <c r="I442" s="960"/>
      <c r="J442" s="960"/>
      <c r="K442" s="960"/>
      <c r="L442" s="960"/>
      <c r="M442" s="960"/>
    </row>
    <row r="443" spans="3:14" ht="13">
      <c r="D443" s="545" t="s">
        <v>673</v>
      </c>
      <c r="E443" s="546"/>
      <c r="F443" s="1019"/>
      <c r="G443" s="932"/>
      <c r="H443" s="933"/>
      <c r="I443" s="1006" t="str">
        <f>IFERROR(VLOOKUP(F443,[1]触らない!$C$3:$D$50,2,FALSE),"")</f>
        <v/>
      </c>
      <c r="J443" s="960"/>
      <c r="K443" s="960"/>
      <c r="L443" s="960"/>
      <c r="M443" s="970"/>
    </row>
    <row r="444" spans="3:14" ht="13">
      <c r="D444" s="545" t="s">
        <v>8</v>
      </c>
      <c r="E444" s="546"/>
      <c r="F444" s="1010">
        <f>C440</f>
        <v>0</v>
      </c>
      <c r="G444" s="960"/>
      <c r="H444" s="960"/>
      <c r="I444" s="960"/>
      <c r="J444" s="960"/>
      <c r="K444" s="960"/>
      <c r="L444" s="960"/>
      <c r="M444" s="970"/>
    </row>
    <row r="445" spans="3:14" ht="13">
      <c r="D445" s="545" t="s">
        <v>710</v>
      </c>
      <c r="E445" s="546"/>
      <c r="F445" s="1024"/>
      <c r="G445" s="960"/>
      <c r="H445" s="960"/>
      <c r="I445" s="960"/>
      <c r="J445" s="960"/>
      <c r="K445" s="960"/>
      <c r="L445" s="960"/>
      <c r="M445" s="970"/>
    </row>
    <row r="446" spans="3:14" ht="13">
      <c r="D446" s="545" t="s">
        <v>138</v>
      </c>
      <c r="E446" s="546"/>
      <c r="F446" s="999" t="e">
        <f>VLOOKUP(C440,'01_概要'!$F$99:$L$125,6,FALSE)</f>
        <v>#N/A</v>
      </c>
      <c r="G446" s="932"/>
      <c r="H446" s="933"/>
      <c r="I446" s="1007" t="s">
        <v>139</v>
      </c>
      <c r="J446" s="933"/>
      <c r="K446" s="1032" t="e">
        <f>VLOOKUP(C440,'01_概要'!$F$99:$M$160,7,FALSE)</f>
        <v>#N/A</v>
      </c>
      <c r="L446" s="932"/>
      <c r="M446" s="933"/>
    </row>
    <row r="447" spans="3:14" ht="13">
      <c r="D447" s="516"/>
    </row>
    <row r="448" spans="3:14" ht="13">
      <c r="D448" s="547" t="s">
        <v>711</v>
      </c>
      <c r="E448" s="52"/>
      <c r="G448" s="52"/>
      <c r="H448" s="52"/>
    </row>
    <row r="449" spans="3:14" ht="13">
      <c r="E449" s="281" t="s">
        <v>712</v>
      </c>
    </row>
    <row r="450" spans="3:14" ht="13">
      <c r="D450" s="281"/>
    </row>
    <row r="451" spans="3:14" ht="13">
      <c r="D451" s="281"/>
    </row>
    <row r="452" spans="3:14" ht="13">
      <c r="D452" s="281"/>
    </row>
    <row r="453" spans="3:14" ht="13">
      <c r="D453" s="281"/>
    </row>
    <row r="454" spans="3:14" ht="13">
      <c r="D454" s="281"/>
    </row>
    <row r="455" spans="3:14" ht="13">
      <c r="C455" s="1004"/>
      <c r="D455" s="964"/>
      <c r="E455" s="964"/>
      <c r="F455" s="964"/>
      <c r="G455" s="964"/>
      <c r="H455" s="486"/>
      <c r="I455" s="486"/>
      <c r="J455" s="279" t="s">
        <v>709</v>
      </c>
      <c r="K455" s="486"/>
      <c r="L455" s="486"/>
      <c r="M455" s="486"/>
      <c r="N455" s="487" t="s">
        <v>660</v>
      </c>
    </row>
    <row r="456" spans="3:14" ht="13">
      <c r="C456" s="270" t="s">
        <v>672</v>
      </c>
      <c r="N456" s="488"/>
    </row>
    <row r="457" spans="3:14" ht="13">
      <c r="D457" s="489" t="s">
        <v>135</v>
      </c>
      <c r="E457" s="490"/>
      <c r="F457" s="1000" t="s">
        <v>136</v>
      </c>
      <c r="G457" s="960"/>
      <c r="H457" s="960"/>
      <c r="I457" s="960"/>
      <c r="J457" s="960"/>
      <c r="K457" s="960"/>
      <c r="L457" s="960"/>
      <c r="M457" s="960"/>
    </row>
    <row r="458" spans="3:14" ht="13">
      <c r="D458" s="961" t="s">
        <v>673</v>
      </c>
      <c r="E458" s="933"/>
      <c r="F458" s="1019"/>
      <c r="G458" s="932"/>
      <c r="H458" s="933"/>
      <c r="I458" s="1006" t="str">
        <f>IFERROR(VLOOKUP(F458,[1]触らない!$C$3:$D$50,2,FALSE),"")</f>
        <v/>
      </c>
      <c r="J458" s="960"/>
      <c r="K458" s="960"/>
      <c r="L458" s="960"/>
      <c r="M458" s="970"/>
    </row>
    <row r="459" spans="3:14" ht="13">
      <c r="D459" s="961" t="s">
        <v>8</v>
      </c>
      <c r="E459" s="933"/>
      <c r="F459" s="1029">
        <f>C455</f>
        <v>0</v>
      </c>
      <c r="G459" s="932"/>
      <c r="H459" s="932"/>
      <c r="I459" s="932"/>
      <c r="J459" s="932"/>
      <c r="K459" s="932"/>
      <c r="L459" s="932"/>
      <c r="M459" s="933"/>
    </row>
    <row r="460" spans="3:14" ht="13">
      <c r="D460" s="961" t="s">
        <v>138</v>
      </c>
      <c r="E460" s="933"/>
      <c r="F460" s="999" t="e">
        <f>VLOOKUP(C455,'01_概要'!$F$99:$M$160,6,FALSE)</f>
        <v>#N/A</v>
      </c>
      <c r="G460" s="932"/>
      <c r="H460" s="933"/>
      <c r="I460" s="1007" t="s">
        <v>139</v>
      </c>
      <c r="J460" s="933"/>
      <c r="K460" s="1032" t="e">
        <f>VLOOKUP(C455,'01_概要'!$F$99:$M$160,7,FALSE)</f>
        <v>#N/A</v>
      </c>
      <c r="L460" s="932"/>
      <c r="M460" s="933"/>
    </row>
    <row r="462" spans="3:14" ht="13">
      <c r="D462" s="506" t="s">
        <v>136</v>
      </c>
    </row>
    <row r="463" spans="3:14" ht="13">
      <c r="D463" s="512" t="s">
        <v>713</v>
      </c>
    </row>
    <row r="466" spans="1:14" ht="13">
      <c r="C466" s="1004"/>
      <c r="D466" s="964"/>
      <c r="E466" s="964"/>
      <c r="F466" s="964"/>
      <c r="G466" s="964"/>
      <c r="H466" s="1004"/>
      <c r="I466" s="964"/>
      <c r="J466" s="279"/>
      <c r="K466" s="279"/>
      <c r="L466" s="279"/>
      <c r="M466" s="279"/>
      <c r="N466" s="541" t="s">
        <v>660</v>
      </c>
    </row>
    <row r="467" spans="1:14" ht="13">
      <c r="C467" s="270" t="s">
        <v>672</v>
      </c>
      <c r="F467" s="542"/>
      <c r="G467" s="543"/>
      <c r="H467" s="543"/>
      <c r="I467" s="543"/>
      <c r="J467" s="293"/>
      <c r="K467" s="293"/>
      <c r="L467" s="3"/>
      <c r="M467" s="3"/>
      <c r="N467" s="10"/>
    </row>
    <row r="468" spans="1:14" ht="13">
      <c r="D468" s="489" t="s">
        <v>135</v>
      </c>
      <c r="E468" s="490"/>
      <c r="F468" s="1000" t="s">
        <v>136</v>
      </c>
      <c r="G468" s="960"/>
      <c r="H468" s="960"/>
      <c r="I468" s="960"/>
      <c r="J468" s="960"/>
      <c r="K468" s="960"/>
      <c r="L468" s="960"/>
      <c r="M468" s="960"/>
    </row>
    <row r="469" spans="1:14" ht="13">
      <c r="D469" s="545" t="s">
        <v>673</v>
      </c>
      <c r="E469" s="546"/>
      <c r="F469" s="1019"/>
      <c r="G469" s="932"/>
      <c r="H469" s="933"/>
      <c r="I469" s="1006" t="str">
        <f>IFERROR(VLOOKUP(F469,[1]触らない!$C$3:$D$50,2,FALSE),"")</f>
        <v/>
      </c>
      <c r="J469" s="960"/>
      <c r="K469" s="960"/>
      <c r="L469" s="960"/>
      <c r="M469" s="970"/>
    </row>
    <row r="470" spans="1:14" ht="13">
      <c r="D470" s="545" t="s">
        <v>8</v>
      </c>
      <c r="E470" s="546"/>
      <c r="F470" s="1010">
        <f>C466</f>
        <v>0</v>
      </c>
      <c r="G470" s="960"/>
      <c r="H470" s="960"/>
      <c r="I470" s="960"/>
      <c r="J470" s="960"/>
      <c r="K470" s="960"/>
      <c r="L470" s="960"/>
      <c r="M470" s="970"/>
    </row>
    <row r="471" spans="1:14" ht="13">
      <c r="D471" s="545" t="s">
        <v>710</v>
      </c>
      <c r="E471" s="546"/>
      <c r="F471" s="1024"/>
      <c r="G471" s="960"/>
      <c r="H471" s="960"/>
      <c r="I471" s="960"/>
      <c r="J471" s="960"/>
      <c r="K471" s="960"/>
      <c r="L471" s="960"/>
      <c r="M471" s="970"/>
    </row>
    <row r="472" spans="1:14" ht="13">
      <c r="D472" s="545" t="s">
        <v>138</v>
      </c>
      <c r="E472" s="546"/>
      <c r="F472" s="999" t="e">
        <f>VLOOKUP(C466,'01_概要'!$F$99:$M$159,6,FALSE)</f>
        <v>#N/A</v>
      </c>
      <c r="G472" s="932"/>
      <c r="H472" s="933"/>
      <c r="I472" s="1007" t="s">
        <v>139</v>
      </c>
      <c r="J472" s="933"/>
      <c r="K472" s="1032" t="e">
        <f>VLOOKUP(C466,'01_概要'!$F$99:$M$159,7,FALSE)</f>
        <v>#N/A</v>
      </c>
      <c r="L472" s="932"/>
      <c r="M472" s="933"/>
    </row>
    <row r="473" spans="1:14" ht="13">
      <c r="D473" s="516"/>
    </row>
    <row r="476" spans="1:14" ht="13">
      <c r="D476" s="547" t="s">
        <v>711</v>
      </c>
      <c r="E476" s="548"/>
    </row>
    <row r="478" spans="1:14" ht="13">
      <c r="A478" s="479" t="s">
        <v>658</v>
      </c>
      <c r="B478" s="480"/>
      <c r="C478" s="451"/>
      <c r="D478" s="451"/>
      <c r="E478" s="451"/>
      <c r="F478" s="451"/>
      <c r="G478" s="451"/>
      <c r="H478" s="451"/>
      <c r="I478" s="451"/>
    </row>
    <row r="481" spans="3:14" ht="13">
      <c r="C481" s="486"/>
      <c r="D481" s="486"/>
      <c r="E481" s="486"/>
      <c r="F481" s="486"/>
      <c r="G481" s="486"/>
      <c r="H481" s="1004" t="s">
        <v>684</v>
      </c>
      <c r="I481" s="964"/>
      <c r="J481" s="279"/>
      <c r="K481" s="279"/>
      <c r="L481" s="279"/>
      <c r="M481" s="279"/>
      <c r="N481" s="541" t="s">
        <v>660</v>
      </c>
    </row>
    <row r="482" spans="3:14" ht="13">
      <c r="C482" s="270" t="s">
        <v>672</v>
      </c>
      <c r="F482" s="542"/>
      <c r="G482" s="543"/>
      <c r="H482" s="543"/>
      <c r="I482" s="543"/>
      <c r="J482" s="293"/>
      <c r="K482" s="293"/>
      <c r="L482" s="3"/>
      <c r="M482" s="3"/>
      <c r="N482" s="10"/>
    </row>
    <row r="483" spans="3:14" ht="13">
      <c r="D483" s="489" t="s">
        <v>135</v>
      </c>
      <c r="E483" s="490"/>
      <c r="F483" s="1000" t="s">
        <v>136</v>
      </c>
      <c r="G483" s="960"/>
      <c r="H483" s="960"/>
      <c r="I483" s="960"/>
      <c r="J483" s="960"/>
      <c r="K483" s="960"/>
      <c r="L483" s="960"/>
      <c r="M483" s="960"/>
    </row>
    <row r="484" spans="3:14" ht="13">
      <c r="D484" s="545" t="s">
        <v>673</v>
      </c>
      <c r="E484" s="546"/>
      <c r="F484" s="1019"/>
      <c r="G484" s="932"/>
      <c r="H484" s="933"/>
      <c r="I484" s="1006" t="str">
        <f>IFERROR(VLOOKUP(F484,[1]触らない!$C$3:$D$50,2,FALSE),"")</f>
        <v/>
      </c>
      <c r="J484" s="960"/>
      <c r="K484" s="960"/>
      <c r="L484" s="960"/>
      <c r="M484" s="970"/>
    </row>
    <row r="485" spans="3:14" ht="13">
      <c r="D485" s="545" t="s">
        <v>8</v>
      </c>
      <c r="E485" s="546"/>
      <c r="F485" s="1010">
        <f>C481</f>
        <v>0</v>
      </c>
      <c r="G485" s="960"/>
      <c r="H485" s="960"/>
      <c r="I485" s="960"/>
      <c r="J485" s="960"/>
      <c r="K485" s="960"/>
      <c r="L485" s="960"/>
      <c r="M485" s="970"/>
    </row>
    <row r="486" spans="3:14" ht="13">
      <c r="D486" s="545" t="s">
        <v>710</v>
      </c>
      <c r="E486" s="546"/>
      <c r="F486" s="1024"/>
      <c r="G486" s="960"/>
      <c r="H486" s="960"/>
      <c r="I486" s="960"/>
      <c r="J486" s="960"/>
      <c r="K486" s="960"/>
      <c r="L486" s="960"/>
      <c r="M486" s="970"/>
    </row>
    <row r="487" spans="3:14" ht="13">
      <c r="D487" s="545" t="s">
        <v>138</v>
      </c>
      <c r="E487" s="546"/>
      <c r="F487" s="999" t="e">
        <f>VLOOKUP(C481,'01_概要'!$F$99:$L$125,6,FALSE)</f>
        <v>#N/A</v>
      </c>
      <c r="G487" s="932"/>
      <c r="H487" s="933"/>
      <c r="I487" s="1007" t="s">
        <v>139</v>
      </c>
      <c r="J487" s="933"/>
      <c r="K487" s="1032" t="e">
        <f>VLOOKUP(C481,'01_概要'!$F$99:$L$125,7,FALSE)</f>
        <v>#N/A</v>
      </c>
      <c r="L487" s="932"/>
      <c r="M487" s="933"/>
    </row>
    <row r="488" spans="3:14" ht="13">
      <c r="D488" s="516"/>
    </row>
    <row r="489" spans="3:14" ht="13">
      <c r="D489" s="547" t="s">
        <v>711</v>
      </c>
      <c r="E489" s="52"/>
      <c r="G489" s="52"/>
      <c r="H489" s="52"/>
    </row>
    <row r="490" spans="3:14" ht="13">
      <c r="E490" s="281" t="s">
        <v>712</v>
      </c>
    </row>
    <row r="493" spans="3:14" ht="13">
      <c r="C493" s="1004"/>
      <c r="D493" s="964"/>
      <c r="E493" s="964"/>
      <c r="F493" s="964"/>
      <c r="G493" s="964"/>
      <c r="H493" s="1004" t="s">
        <v>684</v>
      </c>
      <c r="I493" s="964"/>
      <c r="J493" s="279"/>
      <c r="K493" s="279"/>
      <c r="L493" s="279"/>
      <c r="M493" s="279"/>
      <c r="N493" s="541" t="s">
        <v>660</v>
      </c>
    </row>
    <row r="494" spans="3:14" ht="13">
      <c r="C494" s="270" t="s">
        <v>672</v>
      </c>
      <c r="F494" s="542"/>
      <c r="G494" s="543"/>
      <c r="H494" s="543"/>
      <c r="I494" s="543"/>
      <c r="J494" s="293"/>
      <c r="K494" s="293"/>
      <c r="L494" s="3"/>
      <c r="M494" s="3"/>
      <c r="N494" s="10"/>
    </row>
    <row r="495" spans="3:14" ht="13">
      <c r="D495" s="489" t="s">
        <v>135</v>
      </c>
      <c r="E495" s="490"/>
      <c r="F495" s="1000" t="s">
        <v>136</v>
      </c>
      <c r="G495" s="960"/>
      <c r="H495" s="960"/>
      <c r="I495" s="960"/>
      <c r="J495" s="960"/>
      <c r="K495" s="960"/>
      <c r="L495" s="960"/>
      <c r="M495" s="960"/>
    </row>
    <row r="496" spans="3:14" ht="13">
      <c r="D496" s="545" t="s">
        <v>673</v>
      </c>
      <c r="E496" s="546"/>
      <c r="F496" s="1019"/>
      <c r="G496" s="932"/>
      <c r="H496" s="933"/>
      <c r="I496" s="1006" t="str">
        <f>IFERROR(VLOOKUP(F496,[1]触らない!$C$3:$D$50,2,FALSE),"")</f>
        <v/>
      </c>
      <c r="J496" s="960"/>
      <c r="K496" s="960"/>
      <c r="L496" s="960"/>
      <c r="M496" s="970"/>
    </row>
    <row r="497" spans="3:14" ht="13">
      <c r="D497" s="545" t="s">
        <v>8</v>
      </c>
      <c r="E497" s="546"/>
      <c r="F497" s="1010">
        <f>C493</f>
        <v>0</v>
      </c>
      <c r="G497" s="960"/>
      <c r="H497" s="960"/>
      <c r="I497" s="960"/>
      <c r="J497" s="960"/>
      <c r="K497" s="960"/>
      <c r="L497" s="960"/>
      <c r="M497" s="970"/>
    </row>
    <row r="498" spans="3:14" ht="13">
      <c r="D498" s="545" t="s">
        <v>710</v>
      </c>
      <c r="E498" s="546"/>
      <c r="F498" s="1024"/>
      <c r="G498" s="960"/>
      <c r="H498" s="960"/>
      <c r="I498" s="960"/>
      <c r="J498" s="960"/>
      <c r="K498" s="960"/>
      <c r="L498" s="960"/>
      <c r="M498" s="970"/>
    </row>
    <row r="499" spans="3:14" ht="13">
      <c r="D499" s="545" t="s">
        <v>138</v>
      </c>
      <c r="E499" s="546"/>
      <c r="F499" s="999" t="e">
        <f>VLOOKUP(C493,'01_概要'!$F$99:$L$125,6,FALSE)</f>
        <v>#N/A</v>
      </c>
      <c r="G499" s="932"/>
      <c r="H499" s="933"/>
      <c r="I499" s="1007" t="s">
        <v>139</v>
      </c>
      <c r="J499" s="933"/>
      <c r="K499" s="1032" t="e">
        <f>VLOOKUP(C493,'01_概要'!$F$99:$L$125,7,FALSE)</f>
        <v>#N/A</v>
      </c>
      <c r="L499" s="932"/>
      <c r="M499" s="933"/>
    </row>
    <row r="500" spans="3:14" ht="13">
      <c r="D500" s="516" t="s">
        <v>714</v>
      </c>
    </row>
    <row r="502" spans="3:14" ht="13">
      <c r="D502" s="547" t="s">
        <v>711</v>
      </c>
      <c r="E502" s="52"/>
      <c r="G502" s="52"/>
      <c r="H502" s="52"/>
    </row>
    <row r="503" spans="3:14" ht="13">
      <c r="E503" s="281" t="s">
        <v>712</v>
      </c>
    </row>
    <row r="505" spans="3:14" ht="13">
      <c r="C505" s="1004"/>
      <c r="D505" s="964"/>
      <c r="E505" s="964"/>
      <c r="F505" s="964"/>
      <c r="G505" s="964"/>
      <c r="H505" s="1004" t="s">
        <v>684</v>
      </c>
      <c r="I505" s="964"/>
      <c r="J505" s="279"/>
      <c r="K505" s="279"/>
      <c r="L505" s="279"/>
      <c r="M505" s="279"/>
      <c r="N505" s="541" t="s">
        <v>660</v>
      </c>
    </row>
    <row r="506" spans="3:14" ht="13">
      <c r="C506" s="270" t="s">
        <v>672</v>
      </c>
      <c r="F506" s="542"/>
      <c r="G506" s="543"/>
      <c r="H506" s="543"/>
      <c r="I506" s="543"/>
      <c r="J506" s="293"/>
      <c r="K506" s="293"/>
      <c r="L506" s="3"/>
      <c r="M506" s="3"/>
      <c r="N506" s="10"/>
    </row>
    <row r="507" spans="3:14" ht="13">
      <c r="D507" s="489" t="s">
        <v>135</v>
      </c>
      <c r="E507" s="490"/>
      <c r="F507" s="1000" t="s">
        <v>136</v>
      </c>
      <c r="G507" s="960"/>
      <c r="H507" s="960"/>
      <c r="I507" s="960"/>
      <c r="J507" s="960"/>
      <c r="K507" s="960"/>
      <c r="L507" s="960"/>
      <c r="M507" s="960"/>
    </row>
    <row r="508" spans="3:14" ht="13">
      <c r="D508" s="545" t="s">
        <v>673</v>
      </c>
      <c r="E508" s="546"/>
      <c r="F508" s="1019"/>
      <c r="G508" s="932"/>
      <c r="H508" s="933"/>
      <c r="I508" s="1006" t="str">
        <f>IFERROR(VLOOKUP(F508,[1]触らない!$C$3:$D$50,2,FALSE),"")</f>
        <v/>
      </c>
      <c r="J508" s="960"/>
      <c r="K508" s="960"/>
      <c r="L508" s="960"/>
      <c r="M508" s="970"/>
    </row>
    <row r="509" spans="3:14" ht="13">
      <c r="D509" s="545" t="s">
        <v>8</v>
      </c>
      <c r="E509" s="546"/>
      <c r="F509" s="1010"/>
      <c r="G509" s="960"/>
      <c r="H509" s="960"/>
      <c r="I509" s="960"/>
      <c r="J509" s="960"/>
      <c r="K509" s="960"/>
      <c r="L509" s="960"/>
      <c r="M509" s="970"/>
    </row>
    <row r="510" spans="3:14" ht="13">
      <c r="D510" s="545" t="s">
        <v>710</v>
      </c>
      <c r="E510" s="546"/>
      <c r="F510" s="1024"/>
      <c r="G510" s="960"/>
      <c r="H510" s="960"/>
      <c r="I510" s="960"/>
      <c r="J510" s="960"/>
      <c r="K510" s="960"/>
      <c r="L510" s="960"/>
      <c r="M510" s="970"/>
    </row>
    <row r="511" spans="3:14" ht="13">
      <c r="D511" s="545" t="s">
        <v>138</v>
      </c>
      <c r="E511" s="546"/>
      <c r="F511" s="999" t="e">
        <f>VLOOKUP(C505,'01_概要'!$F$99:$M$146,6,FALSE)</f>
        <v>#N/A</v>
      </c>
      <c r="G511" s="932"/>
      <c r="H511" s="933"/>
      <c r="I511" s="1007" t="s">
        <v>139</v>
      </c>
      <c r="J511" s="933"/>
      <c r="K511" s="1032" t="e">
        <f>VLOOKUP(C505,'01_概要'!$F$99:$M$146,7,FALSE)</f>
        <v>#N/A</v>
      </c>
      <c r="L511" s="932"/>
      <c r="M511" s="933"/>
    </row>
    <row r="512" spans="3:14" ht="13">
      <c r="D512" s="516" t="s">
        <v>714</v>
      </c>
    </row>
    <row r="513" spans="3:14" ht="13">
      <c r="D513" s="547" t="s">
        <v>711</v>
      </c>
      <c r="E513" s="1"/>
    </row>
    <row r="514" spans="3:14" ht="13">
      <c r="D514" s="1"/>
      <c r="E514" s="1"/>
      <c r="F514" s="964"/>
      <c r="G514" s="964"/>
    </row>
    <row r="516" spans="3:14" ht="13">
      <c r="C516" s="1004"/>
      <c r="D516" s="964"/>
      <c r="E516" s="964"/>
      <c r="F516" s="964"/>
      <c r="G516" s="964"/>
      <c r="H516" s="1004" t="s">
        <v>684</v>
      </c>
      <c r="I516" s="964"/>
      <c r="J516" s="279"/>
      <c r="K516" s="279"/>
      <c r="L516" s="279"/>
      <c r="M516" s="279"/>
      <c r="N516" s="541" t="s">
        <v>660</v>
      </c>
    </row>
    <row r="517" spans="3:14" ht="13">
      <c r="C517" s="270" t="s">
        <v>672</v>
      </c>
      <c r="F517" s="542"/>
      <c r="G517" s="543"/>
      <c r="H517" s="543"/>
      <c r="I517" s="543"/>
      <c r="J517" s="293"/>
      <c r="K517" s="293"/>
      <c r="L517" s="3"/>
      <c r="M517" s="3"/>
      <c r="N517" s="10"/>
    </row>
    <row r="518" spans="3:14" ht="13">
      <c r="D518" s="489" t="s">
        <v>135</v>
      </c>
      <c r="E518" s="490"/>
      <c r="F518" s="1000" t="s">
        <v>136</v>
      </c>
      <c r="G518" s="960"/>
      <c r="H518" s="960"/>
      <c r="I518" s="960"/>
      <c r="J518" s="960"/>
      <c r="K518" s="960"/>
      <c r="L518" s="960"/>
      <c r="M518" s="960"/>
    </row>
    <row r="519" spans="3:14" ht="13">
      <c r="D519" s="545" t="s">
        <v>673</v>
      </c>
      <c r="E519" s="546"/>
      <c r="F519" s="1019"/>
      <c r="G519" s="932"/>
      <c r="H519" s="933"/>
      <c r="I519" s="1006" t="str">
        <f>IFERROR(VLOOKUP(F519,[1]触らない!$C$3:$D$50,2,FALSE),"")</f>
        <v/>
      </c>
      <c r="J519" s="960"/>
      <c r="K519" s="960"/>
      <c r="L519" s="960"/>
      <c r="M519" s="970"/>
    </row>
    <row r="520" spans="3:14" ht="13">
      <c r="D520" s="545" t="s">
        <v>8</v>
      </c>
      <c r="E520" s="546"/>
      <c r="F520" s="1010">
        <f>C516</f>
        <v>0</v>
      </c>
      <c r="G520" s="960"/>
      <c r="H520" s="960"/>
      <c r="I520" s="960"/>
      <c r="J520" s="960"/>
      <c r="K520" s="960"/>
      <c r="L520" s="960"/>
      <c r="M520" s="970"/>
    </row>
    <row r="521" spans="3:14" ht="13">
      <c r="D521" s="545" t="s">
        <v>710</v>
      </c>
      <c r="E521" s="546"/>
      <c r="F521" s="1024"/>
      <c r="G521" s="960"/>
      <c r="H521" s="960"/>
      <c r="I521" s="960"/>
      <c r="J521" s="960"/>
      <c r="K521" s="960"/>
      <c r="L521" s="960"/>
      <c r="M521" s="970"/>
    </row>
    <row r="522" spans="3:14" ht="13">
      <c r="D522" s="545" t="s">
        <v>138</v>
      </c>
      <c r="E522" s="546"/>
      <c r="F522" s="999" t="e">
        <f>VLOOKUP(C516,'01_概要'!$F$99:$L$125,6,FALSE)</f>
        <v>#N/A</v>
      </c>
      <c r="G522" s="932"/>
      <c r="H522" s="933"/>
      <c r="I522" s="1007" t="s">
        <v>139</v>
      </c>
      <c r="J522" s="933"/>
      <c r="K522" s="1032" t="e">
        <f>VLOOKUP(C516,'01_概要'!$F$99:$L$125,7,FALSE)</f>
        <v>#N/A</v>
      </c>
      <c r="L522" s="932"/>
      <c r="M522" s="933"/>
    </row>
    <row r="523" spans="3:14" ht="13">
      <c r="D523" s="516" t="s">
        <v>714</v>
      </c>
    </row>
    <row r="524" spans="3:14" ht="13">
      <c r="E524" s="281" t="s">
        <v>715</v>
      </c>
    </row>
    <row r="525" spans="3:14" ht="13">
      <c r="D525" s="547" t="s">
        <v>711</v>
      </c>
      <c r="E525" s="516"/>
    </row>
    <row r="529" spans="3:14" ht="13">
      <c r="C529" s="1004"/>
      <c r="D529" s="964"/>
      <c r="E529" s="964"/>
      <c r="F529" s="964"/>
      <c r="G529" s="964"/>
      <c r="H529" s="1004" t="s">
        <v>684</v>
      </c>
      <c r="I529" s="964"/>
      <c r="J529" s="279"/>
      <c r="K529" s="279"/>
      <c r="L529" s="279"/>
      <c r="M529" s="279"/>
      <c r="N529" s="541" t="s">
        <v>660</v>
      </c>
    </row>
    <row r="530" spans="3:14" ht="13">
      <c r="C530" s="270" t="s">
        <v>672</v>
      </c>
      <c r="F530" s="542"/>
      <c r="G530" s="543"/>
      <c r="H530" s="543"/>
      <c r="I530" s="543"/>
      <c r="J530" s="293"/>
      <c r="K530" s="293"/>
      <c r="L530" s="3"/>
      <c r="M530" s="3"/>
      <c r="N530" s="10"/>
    </row>
    <row r="531" spans="3:14" ht="13">
      <c r="D531" s="489" t="s">
        <v>135</v>
      </c>
      <c r="E531" s="490"/>
      <c r="F531" s="1000" t="s">
        <v>136</v>
      </c>
      <c r="G531" s="960"/>
      <c r="H531" s="960"/>
      <c r="I531" s="960"/>
      <c r="J531" s="960"/>
      <c r="K531" s="960"/>
      <c r="L531" s="960"/>
      <c r="M531" s="960"/>
    </row>
    <row r="532" spans="3:14" ht="13">
      <c r="D532" s="545" t="s">
        <v>673</v>
      </c>
      <c r="E532" s="546"/>
      <c r="F532" s="1019"/>
      <c r="G532" s="932"/>
      <c r="H532" s="933"/>
      <c r="I532" s="1006" t="str">
        <f>IFERROR(VLOOKUP(F532,[1]触らない!$C$3:$D$50,2,FALSE),"")</f>
        <v/>
      </c>
      <c r="J532" s="960"/>
      <c r="K532" s="960"/>
      <c r="L532" s="960"/>
      <c r="M532" s="970"/>
    </row>
    <row r="533" spans="3:14" ht="13">
      <c r="D533" s="545" t="s">
        <v>8</v>
      </c>
      <c r="E533" s="546"/>
      <c r="F533" s="1010">
        <f>C529</f>
        <v>0</v>
      </c>
      <c r="G533" s="960"/>
      <c r="H533" s="960"/>
      <c r="I533" s="960"/>
      <c r="J533" s="960"/>
      <c r="K533" s="960"/>
      <c r="L533" s="960"/>
      <c r="M533" s="970"/>
    </row>
    <row r="534" spans="3:14" ht="13">
      <c r="D534" s="545" t="s">
        <v>710</v>
      </c>
      <c r="E534" s="546"/>
      <c r="F534" s="1024"/>
      <c r="G534" s="960"/>
      <c r="H534" s="960"/>
      <c r="I534" s="960"/>
      <c r="J534" s="960"/>
      <c r="K534" s="960"/>
      <c r="L534" s="960"/>
      <c r="M534" s="970"/>
    </row>
    <row r="535" spans="3:14" ht="13">
      <c r="D535" s="545" t="s">
        <v>138</v>
      </c>
      <c r="E535" s="546"/>
      <c r="F535" s="999" t="e">
        <f>VLOOKUP(C529,'01_概要'!$F$99:$L$125,6,FALSE)</f>
        <v>#N/A</v>
      </c>
      <c r="G535" s="932"/>
      <c r="H535" s="933"/>
      <c r="I535" s="1007" t="s">
        <v>139</v>
      </c>
      <c r="J535" s="933"/>
      <c r="K535" s="1032" t="e">
        <f>VLOOKUP(C529,'01_概要'!$F$99:$L$125,7,FALSE)</f>
        <v>#N/A</v>
      </c>
      <c r="L535" s="932"/>
      <c r="M535" s="933"/>
    </row>
    <row r="536" spans="3:14" ht="13">
      <c r="D536" s="516" t="s">
        <v>714</v>
      </c>
    </row>
    <row r="537" spans="3:14" ht="13">
      <c r="D537" s="516"/>
    </row>
    <row r="538" spans="3:14" ht="13">
      <c r="D538" s="547" t="s">
        <v>711</v>
      </c>
      <c r="E538" s="184"/>
      <c r="F538" s="184"/>
      <c r="G538" s="184"/>
      <c r="H538" s="184"/>
    </row>
    <row r="539" spans="3:14" ht="13">
      <c r="E539" s="281" t="s">
        <v>712</v>
      </c>
      <c r="F539" s="184"/>
      <c r="G539" s="184"/>
      <c r="H539" s="184"/>
    </row>
    <row r="543" spans="3:14" ht="13">
      <c r="C543" s="1004"/>
      <c r="D543" s="964"/>
      <c r="E543" s="964"/>
      <c r="F543" s="964"/>
      <c r="G543" s="964"/>
      <c r="H543" s="1004" t="s">
        <v>684</v>
      </c>
      <c r="I543" s="964"/>
      <c r="J543" s="279"/>
      <c r="K543" s="279"/>
      <c r="L543" s="279"/>
      <c r="M543" s="279"/>
      <c r="N543" s="541" t="s">
        <v>660</v>
      </c>
    </row>
    <row r="544" spans="3:14" ht="13">
      <c r="C544" s="270" t="s">
        <v>672</v>
      </c>
      <c r="F544" s="542"/>
      <c r="G544" s="543"/>
      <c r="H544" s="543"/>
      <c r="I544" s="543"/>
      <c r="J544" s="293"/>
      <c r="K544" s="293"/>
      <c r="L544" s="3"/>
      <c r="M544" s="3"/>
      <c r="N544" s="10"/>
    </row>
    <row r="545" spans="3:14" ht="13">
      <c r="D545" s="489" t="s">
        <v>135</v>
      </c>
      <c r="E545" s="490"/>
      <c r="F545" s="1000" t="s">
        <v>136</v>
      </c>
      <c r="G545" s="960"/>
      <c r="H545" s="960"/>
      <c r="I545" s="960"/>
      <c r="J545" s="960"/>
      <c r="K545" s="960"/>
      <c r="L545" s="960"/>
      <c r="M545" s="960"/>
    </row>
    <row r="546" spans="3:14" ht="13">
      <c r="D546" s="545" t="s">
        <v>673</v>
      </c>
      <c r="E546" s="546"/>
      <c r="F546" s="1019"/>
      <c r="G546" s="932"/>
      <c r="H546" s="933"/>
      <c r="I546" s="1006" t="str">
        <f>IFERROR(VLOOKUP(F546,[1]触らない!$C$3:$D$50,2,FALSE),"")</f>
        <v/>
      </c>
      <c r="J546" s="960"/>
      <c r="K546" s="960"/>
      <c r="L546" s="960"/>
      <c r="M546" s="970"/>
    </row>
    <row r="547" spans="3:14" ht="13">
      <c r="D547" s="545" t="s">
        <v>8</v>
      </c>
      <c r="E547" s="546"/>
      <c r="F547" s="1010">
        <f>C543</f>
        <v>0</v>
      </c>
      <c r="G547" s="960"/>
      <c r="H547" s="960"/>
      <c r="I547" s="960"/>
      <c r="J547" s="960"/>
      <c r="K547" s="960"/>
      <c r="L547" s="960"/>
      <c r="M547" s="970"/>
    </row>
    <row r="548" spans="3:14" ht="13">
      <c r="D548" s="545" t="s">
        <v>710</v>
      </c>
      <c r="E548" s="546"/>
      <c r="F548" s="1024"/>
      <c r="G548" s="960"/>
      <c r="H548" s="960"/>
      <c r="I548" s="960"/>
      <c r="J548" s="960"/>
      <c r="K548" s="960"/>
      <c r="L548" s="960"/>
      <c r="M548" s="970"/>
    </row>
    <row r="549" spans="3:14" ht="13">
      <c r="D549" s="545" t="s">
        <v>138</v>
      </c>
      <c r="E549" s="546"/>
      <c r="F549" s="999" t="e">
        <f>VLOOKUP(C543,'01_概要'!$F$99:$M$157,6,FALSE)</f>
        <v>#N/A</v>
      </c>
      <c r="G549" s="932"/>
      <c r="H549" s="933"/>
      <c r="I549" s="1007" t="s">
        <v>139</v>
      </c>
      <c r="J549" s="933"/>
      <c r="K549" s="1032" t="e">
        <f>VLOOKUP(C543,'01_概要'!$F$99:$M$157,7,FALSE)</f>
        <v>#N/A</v>
      </c>
      <c r="L549" s="932"/>
      <c r="M549" s="933"/>
    </row>
    <row r="550" spans="3:14" ht="13">
      <c r="D550" s="516"/>
    </row>
    <row r="552" spans="3:14" ht="13">
      <c r="D552" s="547" t="s">
        <v>711</v>
      </c>
      <c r="E552" s="52"/>
      <c r="F552" s="52"/>
      <c r="G552" s="52"/>
      <c r="H552" s="52"/>
    </row>
    <row r="553" spans="3:14" ht="13">
      <c r="E553" s="281" t="s">
        <v>712</v>
      </c>
      <c r="F553" s="549"/>
      <c r="G553" s="52"/>
      <c r="H553" s="52"/>
    </row>
    <row r="557" spans="3:14" ht="13">
      <c r="C557" s="1004"/>
      <c r="D557" s="964"/>
      <c r="E557" s="964"/>
      <c r="F557" s="964"/>
      <c r="G557" s="964"/>
      <c r="H557" s="1004"/>
      <c r="I557" s="964"/>
      <c r="J557" s="279"/>
      <c r="K557" s="279"/>
      <c r="L557" s="279"/>
      <c r="M557" s="279"/>
      <c r="N557" s="541" t="s">
        <v>660</v>
      </c>
    </row>
    <row r="558" spans="3:14" ht="13">
      <c r="C558" s="270" t="s">
        <v>672</v>
      </c>
      <c r="F558" s="542"/>
      <c r="G558" s="543"/>
      <c r="H558" s="543"/>
      <c r="I558" s="543"/>
      <c r="J558" s="293"/>
      <c r="K558" s="293"/>
      <c r="L558" s="3"/>
      <c r="M558" s="3"/>
      <c r="N558" s="10"/>
    </row>
    <row r="559" spans="3:14" ht="13">
      <c r="D559" s="489" t="s">
        <v>135</v>
      </c>
      <c r="E559" s="490"/>
      <c r="F559" s="1000" t="s">
        <v>136</v>
      </c>
      <c r="G559" s="960"/>
      <c r="H559" s="960"/>
      <c r="I559" s="960"/>
      <c r="J559" s="960"/>
      <c r="K559" s="960"/>
      <c r="L559" s="960"/>
      <c r="M559" s="960"/>
    </row>
    <row r="560" spans="3:14" ht="13">
      <c r="D560" s="545" t="s">
        <v>673</v>
      </c>
      <c r="E560" s="546"/>
      <c r="F560" s="1019"/>
      <c r="G560" s="932"/>
      <c r="H560" s="933"/>
      <c r="I560" s="1006" t="str">
        <f>IFERROR(VLOOKUP(F560,[1]触らない!$C$3:$D$50,2,FALSE),"")</f>
        <v/>
      </c>
      <c r="J560" s="960"/>
      <c r="K560" s="960"/>
      <c r="L560" s="960"/>
      <c r="M560" s="970"/>
    </row>
    <row r="561" spans="3:14" ht="13">
      <c r="D561" s="545" t="s">
        <v>8</v>
      </c>
      <c r="E561" s="546"/>
      <c r="F561" s="1010">
        <f>C557</f>
        <v>0</v>
      </c>
      <c r="G561" s="960"/>
      <c r="H561" s="960"/>
      <c r="I561" s="960"/>
      <c r="J561" s="960"/>
      <c r="K561" s="960"/>
      <c r="L561" s="960"/>
      <c r="M561" s="970"/>
    </row>
    <row r="562" spans="3:14" ht="13">
      <c r="D562" s="545" t="s">
        <v>710</v>
      </c>
      <c r="E562" s="546"/>
      <c r="F562" s="1024"/>
      <c r="G562" s="960"/>
      <c r="H562" s="960"/>
      <c r="I562" s="960"/>
      <c r="J562" s="960"/>
      <c r="K562" s="960"/>
      <c r="L562" s="960"/>
      <c r="M562" s="970"/>
    </row>
    <row r="563" spans="3:14" ht="13">
      <c r="D563" s="545" t="s">
        <v>138</v>
      </c>
      <c r="E563" s="546"/>
      <c r="F563" s="999" t="e">
        <f>VLOOKUP(C557,'01_概要'!$F$99:$M$157,6,FALSE)</f>
        <v>#N/A</v>
      </c>
      <c r="G563" s="932"/>
      <c r="H563" s="933"/>
      <c r="I563" s="1007" t="s">
        <v>139</v>
      </c>
      <c r="J563" s="933"/>
      <c r="K563" s="1032" t="e">
        <f>VLOOKUP(C557,'01_概要'!$F$99:$M$157,7,FALSE)</f>
        <v>#N/A</v>
      </c>
      <c r="L563" s="932"/>
      <c r="M563" s="933"/>
    </row>
    <row r="564" spans="3:14" ht="13">
      <c r="D564" s="516"/>
    </row>
    <row r="565" spans="3:14" ht="13">
      <c r="D565" s="547" t="s">
        <v>711</v>
      </c>
      <c r="E565" s="184"/>
      <c r="F565" s="184"/>
      <c r="G565" s="184"/>
      <c r="H565" s="184"/>
    </row>
    <row r="566" spans="3:14" ht="13">
      <c r="D566" s="184"/>
      <c r="E566" s="281" t="s">
        <v>712</v>
      </c>
      <c r="F566" s="184"/>
      <c r="G566" s="184"/>
      <c r="H566" s="184"/>
    </row>
    <row r="567" spans="3:14" ht="13">
      <c r="D567" s="550"/>
    </row>
    <row r="569" spans="3:14" ht="13">
      <c r="C569" s="1004"/>
      <c r="D569" s="964"/>
      <c r="E569" s="964"/>
      <c r="F569" s="964"/>
      <c r="G569" s="964"/>
      <c r="H569" s="1004"/>
      <c r="I569" s="964"/>
      <c r="J569" s="279"/>
      <c r="K569" s="279"/>
      <c r="L569" s="279"/>
      <c r="M569" s="279"/>
      <c r="N569" s="541" t="s">
        <v>660</v>
      </c>
    </row>
    <row r="570" spans="3:14" ht="13">
      <c r="C570" s="270" t="s">
        <v>672</v>
      </c>
      <c r="F570" s="542"/>
      <c r="G570" s="543"/>
      <c r="H570" s="543"/>
      <c r="I570" s="543"/>
      <c r="J570" s="293"/>
      <c r="K570" s="293"/>
      <c r="L570" s="3"/>
      <c r="M570" s="3"/>
      <c r="N570" s="10"/>
    </row>
    <row r="571" spans="3:14" ht="13">
      <c r="D571" s="489" t="s">
        <v>135</v>
      </c>
      <c r="E571" s="490"/>
      <c r="F571" s="1000" t="s">
        <v>136</v>
      </c>
      <c r="G571" s="960"/>
      <c r="H571" s="960"/>
      <c r="I571" s="960"/>
      <c r="J571" s="960"/>
      <c r="K571" s="960"/>
      <c r="L571" s="960"/>
      <c r="M571" s="960"/>
    </row>
    <row r="572" spans="3:14" ht="13">
      <c r="D572" s="545" t="s">
        <v>673</v>
      </c>
      <c r="E572" s="546"/>
      <c r="F572" s="1019"/>
      <c r="G572" s="932"/>
      <c r="H572" s="933"/>
      <c r="I572" s="1006" t="str">
        <f>IFERROR(VLOOKUP(F572,[1]触らない!$C$3:$D$50,2,FALSE),"")</f>
        <v/>
      </c>
      <c r="J572" s="960"/>
      <c r="K572" s="960"/>
      <c r="L572" s="960"/>
      <c r="M572" s="970"/>
    </row>
    <row r="573" spans="3:14" ht="13">
      <c r="D573" s="545" t="s">
        <v>8</v>
      </c>
      <c r="E573" s="546"/>
      <c r="F573" s="1010">
        <f>C569</f>
        <v>0</v>
      </c>
      <c r="G573" s="960"/>
      <c r="H573" s="960"/>
      <c r="I573" s="960"/>
      <c r="J573" s="960"/>
      <c r="K573" s="960"/>
      <c r="L573" s="960"/>
      <c r="M573" s="970"/>
    </row>
    <row r="574" spans="3:14" ht="13">
      <c r="D574" s="545" t="s">
        <v>710</v>
      </c>
      <c r="E574" s="546"/>
      <c r="F574" s="1024"/>
      <c r="G574" s="960"/>
      <c r="H574" s="960"/>
      <c r="I574" s="960"/>
      <c r="J574" s="960"/>
      <c r="K574" s="960"/>
      <c r="L574" s="960"/>
      <c r="M574" s="970"/>
    </row>
    <row r="575" spans="3:14" ht="13">
      <c r="D575" s="545" t="s">
        <v>138</v>
      </c>
      <c r="E575" s="546"/>
      <c r="F575" s="999" t="e">
        <f>VLOOKUP(C569,'01_概要'!$F$31:$M$157,6,FALSE)</f>
        <v>#N/A</v>
      </c>
      <c r="G575" s="932"/>
      <c r="H575" s="933"/>
      <c r="I575" s="1007" t="s">
        <v>139</v>
      </c>
      <c r="J575" s="933"/>
      <c r="K575" s="1032" t="e">
        <f>VLOOKUP(C569,'01_概要'!$F$99:$M$157,7,FALSE)</f>
        <v>#N/A</v>
      </c>
      <c r="L575" s="932"/>
      <c r="M575" s="933"/>
    </row>
    <row r="576" spans="3:14" ht="13">
      <c r="D576" s="516"/>
    </row>
    <row r="579" spans="3:14" ht="13">
      <c r="D579" s="547" t="s">
        <v>711</v>
      </c>
      <c r="E579" s="551"/>
    </row>
    <row r="580" spans="3:14" ht="13">
      <c r="E580" s="281" t="s">
        <v>712</v>
      </c>
    </row>
    <row r="583" spans="3:14" ht="13">
      <c r="C583" s="1004"/>
      <c r="D583" s="964"/>
      <c r="E583" s="964"/>
      <c r="F583" s="964"/>
      <c r="G583" s="964"/>
      <c r="H583" s="1004"/>
      <c r="I583" s="964"/>
      <c r="J583" s="279"/>
      <c r="K583" s="279"/>
      <c r="L583" s="279"/>
      <c r="M583" s="279"/>
      <c r="N583" s="541" t="s">
        <v>660</v>
      </c>
    </row>
    <row r="584" spans="3:14" ht="13">
      <c r="C584" s="270" t="s">
        <v>672</v>
      </c>
      <c r="F584" s="542"/>
      <c r="G584" s="543"/>
      <c r="H584" s="543"/>
      <c r="I584" s="543"/>
      <c r="J584" s="293"/>
      <c r="K584" s="293"/>
      <c r="L584" s="3"/>
      <c r="M584" s="3"/>
      <c r="N584" s="10"/>
    </row>
    <row r="585" spans="3:14" ht="13">
      <c r="D585" s="489" t="s">
        <v>135</v>
      </c>
      <c r="E585" s="490"/>
      <c r="F585" s="1000" t="s">
        <v>136</v>
      </c>
      <c r="G585" s="960"/>
      <c r="H585" s="960"/>
      <c r="I585" s="960"/>
      <c r="J585" s="960"/>
      <c r="K585" s="960"/>
      <c r="L585" s="960"/>
      <c r="M585" s="960"/>
    </row>
    <row r="586" spans="3:14" ht="13">
      <c r="D586" s="545" t="s">
        <v>673</v>
      </c>
      <c r="E586" s="546"/>
      <c r="F586" s="1019"/>
      <c r="G586" s="932"/>
      <c r="H586" s="933"/>
      <c r="I586" s="1006" t="str">
        <f>IFERROR(VLOOKUP(F586,[1]触らない!$C$3:$D$50,2,FALSE),"")</f>
        <v/>
      </c>
      <c r="J586" s="960"/>
      <c r="K586" s="960"/>
      <c r="L586" s="960"/>
      <c r="M586" s="970"/>
    </row>
    <row r="587" spans="3:14" ht="13">
      <c r="D587" s="545" t="s">
        <v>8</v>
      </c>
      <c r="E587" s="546"/>
      <c r="F587" s="1010">
        <f>C583</f>
        <v>0</v>
      </c>
      <c r="G587" s="960"/>
      <c r="H587" s="960"/>
      <c r="I587" s="960"/>
      <c r="J587" s="960"/>
      <c r="K587" s="960"/>
      <c r="L587" s="960"/>
      <c r="M587" s="970"/>
    </row>
    <row r="588" spans="3:14" ht="13">
      <c r="D588" s="545" t="s">
        <v>710</v>
      </c>
      <c r="E588" s="546"/>
      <c r="F588" s="1024"/>
      <c r="G588" s="960"/>
      <c r="H588" s="960"/>
      <c r="I588" s="960"/>
      <c r="J588" s="960"/>
      <c r="K588" s="960"/>
      <c r="L588" s="960"/>
      <c r="M588" s="970"/>
    </row>
    <row r="589" spans="3:14" ht="13">
      <c r="D589" s="545" t="s">
        <v>138</v>
      </c>
      <c r="E589" s="546"/>
      <c r="F589" s="999" t="e">
        <f>VLOOKUP(C583,'01_概要'!$F$99:$M$159,6,FALSE)</f>
        <v>#N/A</v>
      </c>
      <c r="G589" s="932"/>
      <c r="H589" s="933"/>
      <c r="I589" s="1007" t="s">
        <v>139</v>
      </c>
      <c r="J589" s="933"/>
      <c r="K589" s="1032" t="e">
        <f>VLOOKUP(C583,'01_概要'!$F$99:$M$159,7,FALSE)</f>
        <v>#N/A</v>
      </c>
      <c r="L589" s="932"/>
      <c r="M589" s="933"/>
    </row>
    <row r="590" spans="3:14" ht="13">
      <c r="D590" s="516"/>
    </row>
    <row r="593" spans="3:14" ht="13">
      <c r="D593" s="547" t="s">
        <v>711</v>
      </c>
    </row>
    <row r="594" spans="3:14" ht="13">
      <c r="E594" s="281" t="s">
        <v>712</v>
      </c>
    </row>
    <row r="598" spans="3:14" ht="13">
      <c r="C598" s="1004"/>
      <c r="D598" s="964"/>
      <c r="E598" s="964"/>
      <c r="F598" s="964"/>
      <c r="G598" s="964"/>
      <c r="H598" s="1004"/>
      <c r="I598" s="964"/>
      <c r="J598" s="279"/>
      <c r="K598" s="279"/>
      <c r="L598" s="279"/>
      <c r="M598" s="279"/>
      <c r="N598" s="541" t="s">
        <v>660</v>
      </c>
    </row>
    <row r="599" spans="3:14" ht="13">
      <c r="C599" s="270" t="s">
        <v>672</v>
      </c>
      <c r="F599" s="542"/>
      <c r="G599" s="543"/>
      <c r="H599" s="543"/>
      <c r="I599" s="543"/>
      <c r="J599" s="293"/>
      <c r="K599" s="293"/>
      <c r="L599" s="3"/>
      <c r="M599" s="3"/>
      <c r="N599" s="10"/>
    </row>
    <row r="600" spans="3:14" ht="13">
      <c r="D600" s="489" t="s">
        <v>135</v>
      </c>
      <c r="E600" s="490"/>
      <c r="F600" s="1000" t="s">
        <v>136</v>
      </c>
      <c r="G600" s="960"/>
      <c r="H600" s="960"/>
      <c r="I600" s="960"/>
      <c r="J600" s="960"/>
      <c r="K600" s="960"/>
      <c r="L600" s="960"/>
      <c r="M600" s="960"/>
    </row>
    <row r="601" spans="3:14" ht="13">
      <c r="D601" s="545" t="s">
        <v>673</v>
      </c>
      <c r="E601" s="546"/>
      <c r="F601" s="1019"/>
      <c r="G601" s="932"/>
      <c r="H601" s="933"/>
      <c r="I601" s="1006" t="str">
        <f>IFERROR(VLOOKUP(F601,[1]触らない!$C$3:$D$50,2,FALSE),"")</f>
        <v/>
      </c>
      <c r="J601" s="960"/>
      <c r="K601" s="960"/>
      <c r="L601" s="960"/>
      <c r="M601" s="970"/>
    </row>
    <row r="602" spans="3:14" ht="13">
      <c r="D602" s="545" t="s">
        <v>8</v>
      </c>
      <c r="E602" s="546"/>
      <c r="F602" s="1010">
        <f>C598</f>
        <v>0</v>
      </c>
      <c r="G602" s="960"/>
      <c r="H602" s="960"/>
      <c r="I602" s="960"/>
      <c r="J602" s="960"/>
      <c r="K602" s="960"/>
      <c r="L602" s="960"/>
      <c r="M602" s="970"/>
    </row>
    <row r="603" spans="3:14" ht="13">
      <c r="D603" s="545" t="s">
        <v>710</v>
      </c>
      <c r="E603" s="546"/>
      <c r="F603" s="1024" t="s">
        <v>716</v>
      </c>
      <c r="G603" s="960"/>
      <c r="H603" s="960"/>
      <c r="I603" s="960"/>
      <c r="J603" s="960"/>
      <c r="K603" s="960"/>
      <c r="L603" s="960"/>
      <c r="M603" s="970"/>
    </row>
    <row r="604" spans="3:14" ht="13">
      <c r="D604" s="545" t="s">
        <v>138</v>
      </c>
      <c r="E604" s="546"/>
      <c r="F604" s="999" t="e">
        <f>VLOOKUP(C598,'01_概要'!$F$99:$M$159,6,FALSE)</f>
        <v>#N/A</v>
      </c>
      <c r="G604" s="932"/>
      <c r="H604" s="933"/>
      <c r="I604" s="1007" t="s">
        <v>139</v>
      </c>
      <c r="J604" s="933"/>
      <c r="K604" s="1032" t="e">
        <f>VLOOKUP(C598,'01_概要'!$F$99:$M$159,7,FALSE)</f>
        <v>#N/A</v>
      </c>
      <c r="L604" s="932"/>
      <c r="M604" s="933"/>
    </row>
    <row r="605" spans="3:14" ht="13">
      <c r="D605" s="516"/>
    </row>
    <row r="608" spans="3:14" ht="13">
      <c r="D608" s="547" t="s">
        <v>711</v>
      </c>
      <c r="E608" s="551"/>
      <c r="F608" s="551"/>
      <c r="G608" s="551"/>
      <c r="H608" s="551"/>
    </row>
    <row r="609" spans="3:14" ht="13">
      <c r="E609" s="281" t="s">
        <v>712</v>
      </c>
    </row>
    <row r="611" spans="3:14" ht="13">
      <c r="C611" s="1004"/>
      <c r="D611" s="964"/>
      <c r="E611" s="964"/>
      <c r="F611" s="964"/>
      <c r="G611" s="964"/>
      <c r="H611" s="1004"/>
      <c r="I611" s="964"/>
      <c r="J611" s="279"/>
      <c r="K611" s="279"/>
      <c r="L611" s="279"/>
      <c r="M611" s="279"/>
      <c r="N611" s="541" t="s">
        <v>660</v>
      </c>
    </row>
    <row r="612" spans="3:14" ht="13">
      <c r="C612" s="270" t="s">
        <v>672</v>
      </c>
      <c r="F612" s="542"/>
      <c r="G612" s="543"/>
      <c r="H612" s="543"/>
      <c r="I612" s="543"/>
      <c r="J612" s="293"/>
      <c r="K612" s="293"/>
      <c r="L612" s="3"/>
      <c r="M612" s="3"/>
      <c r="N612" s="10"/>
    </row>
    <row r="613" spans="3:14" ht="13">
      <c r="D613" s="489" t="s">
        <v>135</v>
      </c>
      <c r="E613" s="490"/>
      <c r="F613" s="1000" t="s">
        <v>136</v>
      </c>
      <c r="G613" s="960"/>
      <c r="H613" s="960"/>
      <c r="I613" s="960"/>
      <c r="J613" s="960"/>
      <c r="K613" s="960"/>
      <c r="L613" s="960"/>
      <c r="M613" s="960"/>
    </row>
    <row r="614" spans="3:14" ht="13">
      <c r="D614" s="545" t="s">
        <v>673</v>
      </c>
      <c r="E614" s="546"/>
      <c r="F614" s="1019"/>
      <c r="G614" s="932"/>
      <c r="H614" s="933"/>
      <c r="I614" s="1006" t="str">
        <f>IFERROR(VLOOKUP(F614,[1]触らない!$C$3:$D$50,2,FALSE),"")</f>
        <v/>
      </c>
      <c r="J614" s="960"/>
      <c r="K614" s="960"/>
      <c r="L614" s="960"/>
      <c r="M614" s="970"/>
    </row>
    <row r="615" spans="3:14" ht="13">
      <c r="D615" s="545" t="s">
        <v>8</v>
      </c>
      <c r="E615" s="546"/>
      <c r="F615" s="1010">
        <f>C611</f>
        <v>0</v>
      </c>
      <c r="G615" s="960"/>
      <c r="H615" s="960"/>
      <c r="I615" s="960"/>
      <c r="J615" s="960"/>
      <c r="K615" s="960"/>
      <c r="L615" s="960"/>
      <c r="M615" s="970"/>
    </row>
    <row r="616" spans="3:14" ht="13">
      <c r="D616" s="545" t="s">
        <v>710</v>
      </c>
      <c r="E616" s="546"/>
      <c r="F616" s="1024"/>
      <c r="G616" s="960"/>
      <c r="H616" s="960"/>
      <c r="I616" s="960"/>
      <c r="J616" s="960"/>
      <c r="K616" s="960"/>
      <c r="L616" s="960"/>
      <c r="M616" s="970"/>
    </row>
    <row r="617" spans="3:14" ht="13">
      <c r="D617" s="545" t="s">
        <v>138</v>
      </c>
      <c r="E617" s="546"/>
      <c r="F617" s="999" t="e">
        <f>VLOOKUP(C611,'01_概要'!$F$99:$M$159,6,FALSE)</f>
        <v>#N/A</v>
      </c>
      <c r="G617" s="932"/>
      <c r="H617" s="933"/>
      <c r="I617" s="1007" t="s">
        <v>139</v>
      </c>
      <c r="J617" s="933"/>
      <c r="K617" s="1032" t="e">
        <f>VLOOKUP(C611,'01_概要'!$F$99:$M$159,7,FALSE)</f>
        <v>#N/A</v>
      </c>
      <c r="L617" s="932"/>
      <c r="M617" s="933"/>
    </row>
    <row r="618" spans="3:14" ht="13">
      <c r="D618" s="516" t="s">
        <v>714</v>
      </c>
    </row>
    <row r="621" spans="3:14" ht="13">
      <c r="D621" s="547" t="s">
        <v>711</v>
      </c>
      <c r="E621" s="552"/>
      <c r="F621" s="551"/>
      <c r="G621" s="551"/>
      <c r="H621" s="551"/>
    </row>
    <row r="622" spans="3:14" ht="13">
      <c r="E622" s="281" t="s">
        <v>712</v>
      </c>
    </row>
    <row r="624" spans="3:14" ht="13">
      <c r="C624" s="1004"/>
      <c r="D624" s="964"/>
      <c r="E624" s="964"/>
      <c r="F624" s="964"/>
      <c r="G624" s="964"/>
      <c r="H624" s="1004"/>
      <c r="I624" s="964"/>
      <c r="J624" s="279"/>
      <c r="K624" s="279"/>
      <c r="L624" s="279"/>
      <c r="M624" s="279"/>
      <c r="N624" s="541" t="s">
        <v>660</v>
      </c>
    </row>
    <row r="625" spans="3:14" ht="13">
      <c r="C625" s="270" t="s">
        <v>672</v>
      </c>
      <c r="F625" s="542"/>
      <c r="G625" s="543"/>
      <c r="H625" s="543"/>
      <c r="I625" s="543"/>
      <c r="J625" s="293"/>
      <c r="K625" s="293"/>
      <c r="L625" s="3"/>
      <c r="M625" s="3"/>
      <c r="N625" s="10"/>
    </row>
    <row r="626" spans="3:14" ht="13">
      <c r="D626" s="489" t="s">
        <v>135</v>
      </c>
      <c r="E626" s="490"/>
      <c r="F626" s="1000" t="s">
        <v>136</v>
      </c>
      <c r="G626" s="960"/>
      <c r="H626" s="960"/>
      <c r="I626" s="960"/>
      <c r="J626" s="960"/>
      <c r="K626" s="960"/>
      <c r="L626" s="960"/>
      <c r="M626" s="960"/>
    </row>
    <row r="627" spans="3:14" ht="13">
      <c r="D627" s="545" t="s">
        <v>673</v>
      </c>
      <c r="E627" s="546"/>
      <c r="F627" s="1019"/>
      <c r="G627" s="932"/>
      <c r="H627" s="933"/>
      <c r="I627" s="1006" t="str">
        <f>IFERROR(VLOOKUP(F627,[1]触らない!$C$3:$D$50,2,FALSE),"")</f>
        <v/>
      </c>
      <c r="J627" s="960"/>
      <c r="K627" s="960"/>
      <c r="L627" s="960"/>
      <c r="M627" s="970"/>
    </row>
    <row r="628" spans="3:14" ht="13">
      <c r="D628" s="545" t="s">
        <v>8</v>
      </c>
      <c r="E628" s="546"/>
      <c r="F628" s="1010">
        <f>C624</f>
        <v>0</v>
      </c>
      <c r="G628" s="960"/>
      <c r="H628" s="960"/>
      <c r="I628" s="960"/>
      <c r="J628" s="960"/>
      <c r="K628" s="960"/>
      <c r="L628" s="960"/>
      <c r="M628" s="970"/>
    </row>
    <row r="629" spans="3:14" ht="13">
      <c r="D629" s="545" t="s">
        <v>710</v>
      </c>
      <c r="E629" s="546"/>
      <c r="F629" s="1024"/>
      <c r="G629" s="960"/>
      <c r="H629" s="960"/>
      <c r="I629" s="960"/>
      <c r="J629" s="960"/>
      <c r="K629" s="960"/>
      <c r="L629" s="960"/>
      <c r="M629" s="970"/>
    </row>
    <row r="630" spans="3:14" ht="13">
      <c r="D630" s="545" t="s">
        <v>138</v>
      </c>
      <c r="E630" s="546"/>
      <c r="F630" s="999" t="e">
        <f>VLOOKUP(C624,'01_概要'!$F$99:$M$159,6,FALSE)</f>
        <v>#N/A</v>
      </c>
      <c r="G630" s="932"/>
      <c r="H630" s="933"/>
      <c r="I630" s="1007" t="s">
        <v>139</v>
      </c>
      <c r="J630" s="933"/>
      <c r="K630" s="1032" t="e">
        <f>VLOOKUP(C624,'01_概要'!$F$99:$M$159,7,FALSE)</f>
        <v>#N/A</v>
      </c>
      <c r="L630" s="932"/>
      <c r="M630" s="933"/>
    </row>
    <row r="631" spans="3:14" ht="13">
      <c r="D631" s="516"/>
    </row>
    <row r="634" spans="3:14" ht="13">
      <c r="D634" s="547" t="s">
        <v>711</v>
      </c>
      <c r="E634" s="551"/>
      <c r="F634" s="551"/>
      <c r="G634" s="551"/>
      <c r="H634" s="551"/>
      <c r="I634" s="551"/>
    </row>
    <row r="635" spans="3:14" ht="13">
      <c r="E635" s="281" t="s">
        <v>712</v>
      </c>
    </row>
    <row r="637" spans="3:14" ht="13">
      <c r="C637" s="1004"/>
      <c r="D637" s="964"/>
      <c r="E637" s="964"/>
      <c r="F637" s="964"/>
      <c r="G637" s="964"/>
      <c r="H637" s="1004"/>
      <c r="I637" s="964"/>
      <c r="J637" s="279"/>
      <c r="K637" s="279"/>
      <c r="L637" s="279"/>
      <c r="M637" s="279"/>
      <c r="N637" s="541" t="s">
        <v>660</v>
      </c>
    </row>
    <row r="638" spans="3:14" ht="13">
      <c r="C638" s="270" t="s">
        <v>672</v>
      </c>
      <c r="F638" s="542"/>
      <c r="G638" s="543"/>
      <c r="H638" s="543"/>
      <c r="I638" s="543"/>
      <c r="J638" s="293"/>
      <c r="K638" s="293"/>
      <c r="L638" s="3"/>
      <c r="M638" s="3"/>
      <c r="N638" s="10"/>
    </row>
    <row r="639" spans="3:14" ht="13">
      <c r="D639" s="489" t="s">
        <v>135</v>
      </c>
      <c r="E639" s="490"/>
      <c r="F639" s="1000" t="s">
        <v>136</v>
      </c>
      <c r="G639" s="960"/>
      <c r="H639" s="960"/>
      <c r="I639" s="960"/>
      <c r="J639" s="960"/>
      <c r="K639" s="960"/>
      <c r="L639" s="960"/>
      <c r="M639" s="960"/>
    </row>
    <row r="640" spans="3:14" ht="13">
      <c r="D640" s="545" t="s">
        <v>673</v>
      </c>
      <c r="E640" s="546"/>
      <c r="F640" s="1019"/>
      <c r="G640" s="932"/>
      <c r="H640" s="933"/>
      <c r="I640" s="1006" t="str">
        <f>IFERROR(VLOOKUP(F640,[1]触らない!$C$3:$D$50,2,FALSE),"")</f>
        <v/>
      </c>
      <c r="J640" s="960"/>
      <c r="K640" s="960"/>
      <c r="L640" s="960"/>
      <c r="M640" s="970"/>
    </row>
    <row r="641" spans="3:14" ht="13">
      <c r="D641" s="545" t="s">
        <v>8</v>
      </c>
      <c r="E641" s="546"/>
      <c r="F641" s="1010">
        <f>C637</f>
        <v>0</v>
      </c>
      <c r="G641" s="960"/>
      <c r="H641" s="960"/>
      <c r="I641" s="960"/>
      <c r="J641" s="960"/>
      <c r="K641" s="960"/>
      <c r="L641" s="960"/>
      <c r="M641" s="970"/>
    </row>
    <row r="642" spans="3:14" ht="13">
      <c r="D642" s="545" t="s">
        <v>710</v>
      </c>
      <c r="E642" s="546"/>
      <c r="F642" s="1024"/>
      <c r="G642" s="960"/>
      <c r="H642" s="960"/>
      <c r="I642" s="960"/>
      <c r="J642" s="960"/>
      <c r="K642" s="960"/>
      <c r="L642" s="960"/>
      <c r="M642" s="970"/>
    </row>
    <row r="643" spans="3:14" ht="13">
      <c r="D643" s="545" t="s">
        <v>138</v>
      </c>
      <c r="E643" s="546"/>
      <c r="F643" s="999" t="e">
        <f>VLOOKUP(C637,'01_概要'!$F$99:$M$159,6,FALSE)</f>
        <v>#N/A</v>
      </c>
      <c r="G643" s="932"/>
      <c r="H643" s="933"/>
      <c r="I643" s="1007" t="s">
        <v>139</v>
      </c>
      <c r="J643" s="933"/>
      <c r="K643" s="1032" t="e">
        <f>VLOOKUP(C637,'01_概要'!$F$99:$M$159,7,FALSE)</f>
        <v>#N/A</v>
      </c>
      <c r="L643" s="932"/>
      <c r="M643" s="933"/>
    </row>
    <row r="644" spans="3:14" ht="13">
      <c r="D644" s="516"/>
    </row>
    <row r="647" spans="3:14" ht="13">
      <c r="D647" s="547" t="s">
        <v>711</v>
      </c>
      <c r="E647" s="551"/>
    </row>
    <row r="648" spans="3:14" ht="13">
      <c r="E648" s="281" t="s">
        <v>712</v>
      </c>
    </row>
    <row r="650" spans="3:14" ht="13">
      <c r="C650" s="1004"/>
      <c r="D650" s="964"/>
      <c r="E650" s="964"/>
      <c r="F650" s="964"/>
      <c r="G650" s="964"/>
      <c r="H650" s="1004"/>
      <c r="I650" s="964"/>
      <c r="J650" s="279"/>
      <c r="K650" s="279"/>
      <c r="L650" s="279"/>
      <c r="M650" s="279"/>
      <c r="N650" s="541" t="s">
        <v>660</v>
      </c>
    </row>
    <row r="651" spans="3:14" ht="13">
      <c r="C651" s="270" t="s">
        <v>672</v>
      </c>
      <c r="F651" s="542"/>
      <c r="G651" s="543"/>
      <c r="H651" s="543"/>
      <c r="I651" s="543"/>
      <c r="J651" s="293"/>
      <c r="K651" s="293"/>
      <c r="L651" s="3"/>
      <c r="M651" s="3"/>
      <c r="N651" s="10"/>
    </row>
    <row r="652" spans="3:14" ht="13">
      <c r="D652" s="489" t="s">
        <v>135</v>
      </c>
      <c r="E652" s="490"/>
      <c r="F652" s="1000" t="s">
        <v>136</v>
      </c>
      <c r="G652" s="960"/>
      <c r="H652" s="960"/>
      <c r="I652" s="960"/>
      <c r="J652" s="960"/>
      <c r="K652" s="960"/>
      <c r="L652" s="960"/>
      <c r="M652" s="960"/>
    </row>
    <row r="653" spans="3:14" ht="13">
      <c r="D653" s="545" t="s">
        <v>673</v>
      </c>
      <c r="E653" s="546"/>
      <c r="F653" s="1019"/>
      <c r="G653" s="932"/>
      <c r="H653" s="933"/>
      <c r="I653" s="1006" t="str">
        <f>IFERROR(VLOOKUP(F653,[1]触らない!$C$3:$D$50,2,FALSE),"")</f>
        <v/>
      </c>
      <c r="J653" s="960"/>
      <c r="K653" s="960"/>
      <c r="L653" s="960"/>
      <c r="M653" s="970"/>
    </row>
    <row r="654" spans="3:14" ht="13">
      <c r="D654" s="545" t="s">
        <v>8</v>
      </c>
      <c r="E654" s="546"/>
      <c r="F654" s="1010">
        <f>C650</f>
        <v>0</v>
      </c>
      <c r="G654" s="960"/>
      <c r="H654" s="960"/>
      <c r="I654" s="960"/>
      <c r="J654" s="960"/>
      <c r="K654" s="960"/>
      <c r="L654" s="960"/>
      <c r="M654" s="970"/>
    </row>
    <row r="655" spans="3:14" ht="13">
      <c r="D655" s="545" t="s">
        <v>710</v>
      </c>
      <c r="E655" s="546"/>
      <c r="F655" s="1024"/>
      <c r="G655" s="960"/>
      <c r="H655" s="960"/>
      <c r="I655" s="960"/>
      <c r="J655" s="960"/>
      <c r="K655" s="960"/>
      <c r="L655" s="960"/>
      <c r="M655" s="970"/>
    </row>
    <row r="656" spans="3:14" ht="13">
      <c r="D656" s="545" t="s">
        <v>138</v>
      </c>
      <c r="E656" s="546"/>
      <c r="F656" s="999" t="e">
        <f>VLOOKUP(C650,'01_概要'!$F$99:$M$159,6,FALSE)</f>
        <v>#N/A</v>
      </c>
      <c r="G656" s="932"/>
      <c r="H656" s="933"/>
      <c r="I656" s="1007" t="s">
        <v>139</v>
      </c>
      <c r="J656" s="933"/>
      <c r="K656" s="1032" t="e">
        <f>VLOOKUP(C650,'01_概要'!$F$99:$M$159,7,FALSE)</f>
        <v>#N/A</v>
      </c>
      <c r="L656" s="932"/>
      <c r="M656" s="933"/>
    </row>
    <row r="657" spans="3:15" ht="13">
      <c r="D657" s="516"/>
    </row>
    <row r="660" spans="3:15" ht="13">
      <c r="D660" s="547" t="s">
        <v>711</v>
      </c>
      <c r="E660" s="281"/>
    </row>
    <row r="661" spans="3:15" ht="13">
      <c r="E661" s="281" t="s">
        <v>712</v>
      </c>
    </row>
    <row r="663" spans="3:15" ht="13">
      <c r="C663" s="1004"/>
      <c r="D663" s="964"/>
      <c r="E663" s="964"/>
      <c r="F663" s="964"/>
      <c r="G663" s="964"/>
      <c r="H663" s="1004"/>
      <c r="I663" s="964"/>
      <c r="J663" s="279"/>
      <c r="K663" s="279"/>
      <c r="L663" s="279"/>
      <c r="M663" s="279"/>
      <c r="N663" s="541" t="s">
        <v>660</v>
      </c>
    </row>
    <row r="664" spans="3:15" ht="13">
      <c r="C664" s="270" t="s">
        <v>672</v>
      </c>
      <c r="F664" s="542"/>
      <c r="G664" s="543"/>
      <c r="H664" s="543"/>
      <c r="I664" s="543"/>
      <c r="J664" s="293"/>
      <c r="K664" s="293"/>
      <c r="L664" s="3"/>
      <c r="M664" s="3"/>
      <c r="N664" s="10"/>
    </row>
    <row r="665" spans="3:15" ht="13">
      <c r="D665" s="489" t="s">
        <v>135</v>
      </c>
      <c r="E665" s="490"/>
      <c r="F665" s="1000" t="s">
        <v>136</v>
      </c>
      <c r="G665" s="960"/>
      <c r="H665" s="960"/>
      <c r="I665" s="960"/>
      <c r="J665" s="960"/>
      <c r="K665" s="960"/>
      <c r="L665" s="960"/>
      <c r="M665" s="960"/>
    </row>
    <row r="666" spans="3:15" ht="13">
      <c r="D666" s="545" t="s">
        <v>673</v>
      </c>
      <c r="E666" s="546"/>
      <c r="F666" s="1019"/>
      <c r="G666" s="932"/>
      <c r="H666" s="933"/>
      <c r="I666" s="1006" t="str">
        <f>IFERROR(VLOOKUP(F666,[1]触らない!$C$3:$D$50,2,FALSE),"")</f>
        <v/>
      </c>
      <c r="J666" s="960"/>
      <c r="K666" s="960"/>
      <c r="L666" s="960"/>
      <c r="M666" s="970"/>
    </row>
    <row r="667" spans="3:15" ht="13">
      <c r="D667" s="545" t="s">
        <v>8</v>
      </c>
      <c r="E667" s="546"/>
      <c r="F667" s="1010">
        <f>C663</f>
        <v>0</v>
      </c>
      <c r="G667" s="960"/>
      <c r="H667" s="960"/>
      <c r="I667" s="960"/>
      <c r="J667" s="960"/>
      <c r="K667" s="960"/>
      <c r="L667" s="960"/>
      <c r="M667" s="970"/>
    </row>
    <row r="668" spans="3:15" ht="13">
      <c r="D668" s="545" t="s">
        <v>710</v>
      </c>
      <c r="E668" s="546"/>
      <c r="F668" s="1024"/>
      <c r="G668" s="960"/>
      <c r="H668" s="960"/>
      <c r="I668" s="960"/>
      <c r="J668" s="960"/>
      <c r="K668" s="960"/>
      <c r="L668" s="960"/>
      <c r="M668" s="970"/>
    </row>
    <row r="669" spans="3:15" ht="13">
      <c r="D669" s="545" t="s">
        <v>138</v>
      </c>
      <c r="E669" s="546"/>
      <c r="F669" s="999" t="e">
        <f>VLOOKUP(C663,'01_概要'!$F$99:$M$159,6,FALSE)</f>
        <v>#N/A</v>
      </c>
      <c r="G669" s="932"/>
      <c r="H669" s="933"/>
      <c r="I669" s="1007" t="s">
        <v>139</v>
      </c>
      <c r="J669" s="933"/>
      <c r="K669" s="1032" t="e">
        <f>VLOOKUP(C663,'01_概要'!$F$99:$M$159,7,FALSE)</f>
        <v>#N/A</v>
      </c>
      <c r="L669" s="932"/>
      <c r="M669" s="933"/>
    </row>
    <row r="670" spans="3:15" ht="13">
      <c r="D670" s="516"/>
    </row>
    <row r="672" spans="3:15" ht="13">
      <c r="O672" s="281"/>
    </row>
    <row r="673" spans="3:14" ht="13">
      <c r="D673" s="547" t="s">
        <v>711</v>
      </c>
      <c r="E673" s="551"/>
    </row>
    <row r="674" spans="3:14" ht="13">
      <c r="E674" s="281" t="s">
        <v>712</v>
      </c>
    </row>
    <row r="676" spans="3:14" ht="13">
      <c r="C676" s="1004"/>
      <c r="D676" s="964"/>
      <c r="E676" s="964"/>
      <c r="F676" s="964"/>
      <c r="G676" s="964"/>
      <c r="H676" s="1004"/>
      <c r="I676" s="964"/>
      <c r="J676" s="279"/>
      <c r="K676" s="279"/>
      <c r="L676" s="279"/>
      <c r="M676" s="279"/>
      <c r="N676" s="541" t="s">
        <v>660</v>
      </c>
    </row>
    <row r="677" spans="3:14" ht="13">
      <c r="C677" s="270" t="s">
        <v>672</v>
      </c>
      <c r="F677" s="542"/>
      <c r="G677" s="543"/>
      <c r="H677" s="543"/>
      <c r="I677" s="543"/>
      <c r="J677" s="293"/>
      <c r="K677" s="293"/>
      <c r="L677" s="3"/>
      <c r="M677" s="3"/>
      <c r="N677" s="10"/>
    </row>
    <row r="678" spans="3:14" ht="13">
      <c r="D678" s="489" t="s">
        <v>135</v>
      </c>
      <c r="E678" s="490"/>
      <c r="F678" s="1000" t="s">
        <v>136</v>
      </c>
      <c r="G678" s="960"/>
      <c r="H678" s="960"/>
      <c r="I678" s="960"/>
      <c r="J678" s="960"/>
      <c r="K678" s="960"/>
      <c r="L678" s="960"/>
      <c r="M678" s="960"/>
    </row>
    <row r="679" spans="3:14" ht="13">
      <c r="D679" s="545" t="s">
        <v>673</v>
      </c>
      <c r="E679" s="546"/>
      <c r="F679" s="1019"/>
      <c r="G679" s="932"/>
      <c r="H679" s="933"/>
      <c r="I679" s="1006" t="str">
        <f>IFERROR(VLOOKUP(F679,[1]触らない!$C$3:$D$50,2,FALSE),"")</f>
        <v/>
      </c>
      <c r="J679" s="960"/>
      <c r="K679" s="960"/>
      <c r="L679" s="960"/>
      <c r="M679" s="970"/>
    </row>
    <row r="680" spans="3:14" ht="13">
      <c r="D680" s="545" t="s">
        <v>8</v>
      </c>
      <c r="E680" s="546"/>
      <c r="F680" s="1010">
        <f>C676</f>
        <v>0</v>
      </c>
      <c r="G680" s="960"/>
      <c r="H680" s="960"/>
      <c r="I680" s="960"/>
      <c r="J680" s="960"/>
      <c r="K680" s="960"/>
      <c r="L680" s="960"/>
      <c r="M680" s="970"/>
    </row>
    <row r="681" spans="3:14" ht="13">
      <c r="D681" s="545" t="s">
        <v>710</v>
      </c>
      <c r="E681" s="546"/>
      <c r="F681" s="1024"/>
      <c r="G681" s="960"/>
      <c r="H681" s="960"/>
      <c r="I681" s="960"/>
      <c r="J681" s="960"/>
      <c r="K681" s="960"/>
      <c r="L681" s="960"/>
      <c r="M681" s="970"/>
    </row>
    <row r="682" spans="3:14" ht="13">
      <c r="D682" s="545" t="s">
        <v>138</v>
      </c>
      <c r="E682" s="546"/>
      <c r="F682" s="999" t="e">
        <f>VLOOKUP(C676,'01_概要'!$F$99:$M$159,6,FALSE)</f>
        <v>#N/A</v>
      </c>
      <c r="G682" s="932"/>
      <c r="H682" s="933"/>
      <c r="I682" s="1007" t="s">
        <v>139</v>
      </c>
      <c r="J682" s="933"/>
      <c r="K682" s="1032" t="e">
        <f>VLOOKUP(C676,'01_概要'!$F$99:$M$159,7,FALSE)</f>
        <v>#N/A</v>
      </c>
      <c r="L682" s="932"/>
      <c r="M682" s="933"/>
    </row>
    <row r="683" spans="3:14" ht="13">
      <c r="D683" s="516"/>
    </row>
    <row r="686" spans="3:14" ht="13">
      <c r="D686" s="547" t="s">
        <v>711</v>
      </c>
      <c r="E686" s="1"/>
      <c r="F686" s="531"/>
      <c r="G686" s="531"/>
      <c r="H686" s="531"/>
      <c r="I686" s="1"/>
    </row>
    <row r="687" spans="3:14" ht="13">
      <c r="E687" s="281" t="s">
        <v>712</v>
      </c>
      <c r="F687" s="1"/>
      <c r="G687" s="1"/>
      <c r="H687" s="1"/>
      <c r="I687" s="1"/>
    </row>
    <row r="688" spans="3:14" ht="13">
      <c r="E688" s="281"/>
    </row>
    <row r="689" spans="3:14" ht="13">
      <c r="C689" s="1004"/>
      <c r="D689" s="964"/>
      <c r="E689" s="964"/>
      <c r="F689" s="964"/>
      <c r="G689" s="964"/>
      <c r="H689" s="1004"/>
      <c r="I689" s="964"/>
      <c r="J689" s="279"/>
      <c r="K689" s="279"/>
      <c r="L689" s="279"/>
      <c r="M689" s="279"/>
      <c r="N689" s="541" t="s">
        <v>660</v>
      </c>
    </row>
    <row r="690" spans="3:14" ht="13">
      <c r="C690" s="270" t="s">
        <v>672</v>
      </c>
      <c r="F690" s="542"/>
      <c r="G690" s="543"/>
      <c r="H690" s="543"/>
      <c r="I690" s="543"/>
      <c r="J690" s="293"/>
      <c r="K690" s="293"/>
      <c r="L690" s="3"/>
      <c r="M690" s="3"/>
      <c r="N690" s="10"/>
    </row>
    <row r="691" spans="3:14" ht="13">
      <c r="D691" s="489" t="s">
        <v>135</v>
      </c>
      <c r="E691" s="490"/>
      <c r="F691" s="1000" t="s">
        <v>136</v>
      </c>
      <c r="G691" s="960"/>
      <c r="H691" s="960"/>
      <c r="I691" s="960"/>
      <c r="J691" s="960"/>
      <c r="K691" s="960"/>
      <c r="L691" s="960"/>
      <c r="M691" s="960"/>
    </row>
    <row r="692" spans="3:14" ht="13">
      <c r="D692" s="545" t="s">
        <v>673</v>
      </c>
      <c r="E692" s="546"/>
      <c r="F692" s="1019"/>
      <c r="G692" s="932"/>
      <c r="H692" s="933"/>
      <c r="I692" s="1006" t="str">
        <f>IFERROR(VLOOKUP(F692,[1]触らない!$C$3:$D$50,2,FALSE),"")</f>
        <v/>
      </c>
      <c r="J692" s="960"/>
      <c r="K692" s="960"/>
      <c r="L692" s="960"/>
      <c r="M692" s="970"/>
    </row>
    <row r="693" spans="3:14" ht="13">
      <c r="D693" s="545" t="s">
        <v>8</v>
      </c>
      <c r="E693" s="546"/>
      <c r="F693" s="1010">
        <f>C689</f>
        <v>0</v>
      </c>
      <c r="G693" s="960"/>
      <c r="H693" s="960"/>
      <c r="I693" s="960"/>
      <c r="J693" s="960"/>
      <c r="K693" s="960"/>
      <c r="L693" s="960"/>
      <c r="M693" s="970"/>
    </row>
    <row r="694" spans="3:14" ht="13">
      <c r="D694" s="545" t="s">
        <v>710</v>
      </c>
      <c r="E694" s="546"/>
      <c r="F694" s="1024"/>
      <c r="G694" s="960"/>
      <c r="H694" s="960"/>
      <c r="I694" s="960"/>
      <c r="J694" s="960"/>
      <c r="K694" s="960"/>
      <c r="L694" s="960"/>
      <c r="M694" s="970"/>
    </row>
    <row r="695" spans="3:14" ht="13">
      <c r="D695" s="545" t="s">
        <v>138</v>
      </c>
      <c r="E695" s="546"/>
      <c r="F695" s="999" t="e">
        <f>VLOOKUP(C689,'01_概要'!$F$99:$M$159,6,FALSE)</f>
        <v>#N/A</v>
      </c>
      <c r="G695" s="932"/>
      <c r="H695" s="933"/>
      <c r="I695" s="1007" t="s">
        <v>139</v>
      </c>
      <c r="J695" s="933"/>
      <c r="K695" s="1032" t="e">
        <f>VLOOKUP(C689,'01_概要'!$F$99:$M$159,7,FALSE)</f>
        <v>#N/A</v>
      </c>
      <c r="L695" s="932"/>
      <c r="M695" s="933"/>
    </row>
    <row r="696" spans="3:14" ht="13">
      <c r="D696" s="516" t="s">
        <v>714</v>
      </c>
    </row>
    <row r="699" spans="3:14" ht="13">
      <c r="D699" s="547" t="s">
        <v>711</v>
      </c>
    </row>
    <row r="700" spans="3:14" ht="13">
      <c r="E700" s="281" t="s">
        <v>712</v>
      </c>
    </row>
    <row r="702" spans="3:14" ht="13">
      <c r="C702" s="1004"/>
      <c r="D702" s="964"/>
      <c r="E702" s="964"/>
      <c r="F702" s="964"/>
      <c r="G702" s="964"/>
      <c r="H702" s="1004" t="s">
        <v>717</v>
      </c>
      <c r="I702" s="964"/>
      <c r="J702" s="279"/>
      <c r="K702" s="279"/>
      <c r="L702" s="279"/>
      <c r="M702" s="279"/>
      <c r="N702" s="541" t="s">
        <v>660</v>
      </c>
    </row>
    <row r="703" spans="3:14" ht="13">
      <c r="C703" s="270" t="s">
        <v>672</v>
      </c>
      <c r="F703" s="542"/>
      <c r="G703" s="543"/>
      <c r="H703" s="543"/>
      <c r="I703" s="543"/>
      <c r="J703" s="293"/>
      <c r="K703" s="293"/>
      <c r="L703" s="3"/>
      <c r="M703" s="3"/>
      <c r="N703" s="10"/>
    </row>
    <row r="704" spans="3:14" ht="13">
      <c r="D704" s="489" t="s">
        <v>135</v>
      </c>
      <c r="E704" s="490"/>
      <c r="F704" s="1000" t="s">
        <v>136</v>
      </c>
      <c r="G704" s="960"/>
      <c r="H704" s="960"/>
      <c r="I704" s="960"/>
      <c r="J704" s="960"/>
      <c r="K704" s="960"/>
      <c r="L704" s="960"/>
      <c r="M704" s="960"/>
    </row>
    <row r="705" spans="1:13" ht="13">
      <c r="D705" s="545" t="s">
        <v>673</v>
      </c>
      <c r="E705" s="546"/>
      <c r="F705" s="1019"/>
      <c r="G705" s="932"/>
      <c r="H705" s="933"/>
      <c r="I705" s="1006" t="str">
        <f>IFERROR(VLOOKUP(F705,[1]触らない!$C$3:$D$50,2,FALSE),"")</f>
        <v/>
      </c>
      <c r="J705" s="960"/>
      <c r="K705" s="960"/>
      <c r="L705" s="960"/>
      <c r="M705" s="970"/>
    </row>
    <row r="706" spans="1:13" ht="13">
      <c r="D706" s="545" t="s">
        <v>8</v>
      </c>
      <c r="E706" s="546"/>
      <c r="F706" s="1010">
        <f>C702</f>
        <v>0</v>
      </c>
      <c r="G706" s="960"/>
      <c r="H706" s="960"/>
      <c r="I706" s="960"/>
      <c r="J706" s="960"/>
      <c r="K706" s="960"/>
      <c r="L706" s="960"/>
      <c r="M706" s="970"/>
    </row>
    <row r="707" spans="1:13" ht="13">
      <c r="D707" s="545" t="s">
        <v>710</v>
      </c>
      <c r="E707" s="546"/>
      <c r="F707" s="1024"/>
      <c r="G707" s="960"/>
      <c r="H707" s="960"/>
      <c r="I707" s="960"/>
      <c r="J707" s="960"/>
      <c r="K707" s="960"/>
      <c r="L707" s="960"/>
      <c r="M707" s="970"/>
    </row>
    <row r="708" spans="1:13" ht="13">
      <c r="D708" s="545" t="s">
        <v>138</v>
      </c>
      <c r="E708" s="546"/>
      <c r="F708" s="999" t="e">
        <f>VLOOKUP(C702,'01_概要'!$F$99:$M$159,6,FALSE)</f>
        <v>#N/A</v>
      </c>
      <c r="G708" s="932"/>
      <c r="H708" s="933"/>
      <c r="I708" s="1007" t="s">
        <v>139</v>
      </c>
      <c r="J708" s="933"/>
      <c r="K708" s="1032" t="e">
        <f>VLOOKUP(C702,'01_概要'!$F$99:$M$159,7,FALSE)</f>
        <v>#N/A</v>
      </c>
      <c r="L708" s="932"/>
      <c r="M708" s="933"/>
    </row>
    <row r="709" spans="1:13" ht="13">
      <c r="D709" s="516"/>
    </row>
    <row r="712" spans="1:13" ht="13">
      <c r="D712" s="547" t="s">
        <v>711</v>
      </c>
      <c r="E712" s="281"/>
    </row>
    <row r="714" spans="1:13" ht="13">
      <c r="A714" s="450" t="s">
        <v>657</v>
      </c>
      <c r="B714" s="480"/>
      <c r="C714" s="451"/>
      <c r="D714" s="451"/>
      <c r="E714" s="451"/>
      <c r="F714" s="451"/>
      <c r="G714" s="451"/>
      <c r="H714" s="451"/>
      <c r="I714" s="451"/>
    </row>
    <row r="716" spans="1:13" ht="13">
      <c r="C716" s="1012"/>
      <c r="D716" s="964"/>
      <c r="E716" s="964"/>
      <c r="F716" s="964"/>
      <c r="G716" s="279"/>
      <c r="H716" s="279"/>
      <c r="I716" s="279"/>
      <c r="J716" s="279"/>
      <c r="K716" s="279"/>
      <c r="L716" s="279"/>
      <c r="M716" s="541" t="s">
        <v>660</v>
      </c>
    </row>
    <row r="717" spans="1:13" ht="13">
      <c r="C717" s="554"/>
      <c r="D717" s="270" t="s">
        <v>672</v>
      </c>
      <c r="E717" s="555"/>
      <c r="F717" s="543"/>
      <c r="G717" s="543"/>
      <c r="H717" s="543"/>
      <c r="I717" s="293"/>
      <c r="J717" s="293"/>
      <c r="K717" s="3"/>
      <c r="L717" s="3"/>
      <c r="M717" s="10"/>
    </row>
    <row r="718" spans="1:13" ht="13">
      <c r="C718" s="554"/>
      <c r="D718" s="489" t="s">
        <v>135</v>
      </c>
      <c r="E718" s="490"/>
      <c r="F718" s="491" t="s">
        <v>136</v>
      </c>
      <c r="G718" s="500"/>
      <c r="H718" s="1039"/>
      <c r="I718" s="960"/>
      <c r="J718" s="960"/>
      <c r="K718" s="960"/>
      <c r="L718" s="960"/>
      <c r="M718" s="970"/>
    </row>
    <row r="719" spans="1:13" ht="13">
      <c r="C719" s="554"/>
      <c r="D719" s="545" t="s">
        <v>673</v>
      </c>
      <c r="E719" s="546"/>
      <c r="F719" s="1019"/>
      <c r="G719" s="932"/>
      <c r="H719" s="933"/>
      <c r="I719" s="1006" t="str">
        <f>IFERROR(VLOOKUP(F719,[1]触らない!$C$3:$D$50,2,FALSE),"")</f>
        <v/>
      </c>
      <c r="J719" s="960"/>
      <c r="K719" s="960"/>
      <c r="L719" s="960"/>
      <c r="M719" s="970"/>
    </row>
    <row r="720" spans="1:13" ht="13">
      <c r="C720" s="554"/>
      <c r="D720" s="545" t="s">
        <v>8</v>
      </c>
      <c r="E720" s="546"/>
      <c r="F720" s="1013">
        <f>C716</f>
        <v>0</v>
      </c>
      <c r="G720" s="932"/>
      <c r="H720" s="932"/>
      <c r="I720" s="932"/>
      <c r="J720" s="932"/>
      <c r="K720" s="932"/>
      <c r="L720" s="932"/>
      <c r="M720" s="933"/>
    </row>
    <row r="721" spans="3:13" ht="13">
      <c r="C721" s="554"/>
      <c r="D721" s="545" t="s">
        <v>710</v>
      </c>
      <c r="E721" s="546"/>
      <c r="F721" s="1034"/>
      <c r="G721" s="960"/>
      <c r="H721" s="960"/>
      <c r="I721" s="960"/>
      <c r="J721" s="960"/>
      <c r="K721" s="960"/>
      <c r="L721" s="960"/>
      <c r="M721" s="970"/>
    </row>
    <row r="722" spans="3:13" ht="13">
      <c r="C722" s="554"/>
      <c r="D722" s="545" t="s">
        <v>138</v>
      </c>
      <c r="E722" s="546"/>
      <c r="F722" s="999" t="e">
        <f>VLOOKUP(C716,'01_概要'!$F$99:$M$159,6,FALSE)</f>
        <v>#N/A</v>
      </c>
      <c r="G722" s="932"/>
      <c r="H722" s="933"/>
      <c r="I722" s="1017" t="s">
        <v>139</v>
      </c>
      <c r="J722" s="970"/>
      <c r="K722" s="1032" t="e">
        <f>VLOOKUP(C716,'01_概要'!$F$99:$M$159,7,FALSE)</f>
        <v>#N/A</v>
      </c>
      <c r="L722" s="932"/>
      <c r="M722" s="933"/>
    </row>
    <row r="723" spans="3:13" ht="13">
      <c r="C723" s="554"/>
      <c r="D723" s="556"/>
      <c r="E723" s="3"/>
      <c r="F723" s="3"/>
      <c r="G723" s="3"/>
      <c r="H723" s="557"/>
      <c r="I723" s="3"/>
      <c r="J723" s="3"/>
      <c r="K723" s="558"/>
      <c r="L723" s="3"/>
      <c r="M723" s="10"/>
    </row>
    <row r="724" spans="3:13" ht="13">
      <c r="C724" s="554"/>
      <c r="D724" s="559" t="s">
        <v>31</v>
      </c>
      <c r="E724" s="556"/>
      <c r="F724" s="560"/>
      <c r="G724" s="3"/>
      <c r="H724" s="3"/>
      <c r="I724" s="3"/>
      <c r="J724" s="3"/>
      <c r="K724" s="3"/>
      <c r="L724" s="10"/>
    </row>
    <row r="725" spans="3:13" ht="13">
      <c r="F725" s="560"/>
    </row>
    <row r="726" spans="3:13" ht="13">
      <c r="F726" s="560"/>
    </row>
    <row r="727" spans="3:13" ht="13">
      <c r="F727" s="560"/>
    </row>
    <row r="728" spans="3:13" ht="13">
      <c r="F728" s="560"/>
    </row>
    <row r="729" spans="3:13" ht="13">
      <c r="F729" s="560"/>
    </row>
    <row r="730" spans="3:13" ht="13">
      <c r="F730" s="560"/>
    </row>
    <row r="731" spans="3:13" ht="13">
      <c r="F731" s="560"/>
    </row>
    <row r="732" spans="3:13" ht="13">
      <c r="F732" s="560"/>
    </row>
    <row r="733" spans="3:13" ht="13">
      <c r="F733" s="560"/>
    </row>
    <row r="735" spans="3:13" ht="13">
      <c r="C735" s="486"/>
      <c r="D735" s="486"/>
      <c r="E735" s="486"/>
      <c r="F735" s="486"/>
      <c r="G735" s="486"/>
      <c r="H735" s="486"/>
      <c r="I735" s="486"/>
      <c r="J735" s="486"/>
      <c r="K735" s="486"/>
      <c r="L735" s="486"/>
      <c r="M735" s="541" t="s">
        <v>660</v>
      </c>
    </row>
    <row r="737" spans="1:13" ht="13">
      <c r="D737" s="1043" t="s">
        <v>135</v>
      </c>
      <c r="E737" s="933"/>
      <c r="F737" s="1043" t="s">
        <v>136</v>
      </c>
      <c r="G737" s="932"/>
      <c r="H737" s="932"/>
      <c r="I737" s="932"/>
      <c r="J737" s="932"/>
      <c r="K737" s="932"/>
      <c r="L737" s="932"/>
      <c r="M737" s="933"/>
    </row>
    <row r="738" spans="1:13" ht="13">
      <c r="D738" s="1044" t="s">
        <v>673</v>
      </c>
      <c r="E738" s="933"/>
      <c r="F738" s="1019" t="s">
        <v>531</v>
      </c>
      <c r="G738" s="932"/>
      <c r="H738" s="933"/>
      <c r="I738" s="1058" t="str">
        <f>IFERROR(VLOOKUP(F738,[1]触らない!$C$3:$D$47,2,FALSE),"")</f>
        <v/>
      </c>
      <c r="J738" s="932"/>
      <c r="K738" s="932"/>
      <c r="L738" s="932"/>
      <c r="M738" s="933"/>
    </row>
    <row r="739" spans="1:13" ht="13">
      <c r="D739" s="1044" t="s">
        <v>8</v>
      </c>
      <c r="E739" s="933"/>
      <c r="F739" s="1013">
        <f>C735</f>
        <v>0</v>
      </c>
      <c r="G739" s="932"/>
      <c r="H739" s="932"/>
      <c r="I739" s="932"/>
      <c r="J739" s="932"/>
      <c r="K739" s="932"/>
      <c r="L739" s="932"/>
      <c r="M739" s="933"/>
    </row>
    <row r="740" spans="1:13" ht="13">
      <c r="D740" s="1044" t="s">
        <v>718</v>
      </c>
      <c r="E740" s="933"/>
      <c r="F740" s="1099" t="e">
        <f>VLOOKUP(C735,'01_概要'!$F$99:$M$145,6,FALSE)</f>
        <v>#N/A</v>
      </c>
      <c r="G740" s="932"/>
      <c r="H740" s="932"/>
      <c r="I740" s="932"/>
      <c r="J740" s="932"/>
      <c r="K740" s="933"/>
      <c r="L740" s="1086" t="s">
        <v>139</v>
      </c>
      <c r="M740" s="933"/>
    </row>
    <row r="743" spans="1:13" ht="13">
      <c r="D743" s="1048" t="s">
        <v>719</v>
      </c>
      <c r="E743" s="961"/>
      <c r="F743" s="932"/>
      <c r="G743" s="932"/>
      <c r="H743" s="933"/>
    </row>
    <row r="744" spans="1:13" ht="13">
      <c r="D744" s="942"/>
      <c r="E744" s="961"/>
      <c r="F744" s="932"/>
      <c r="G744" s="932"/>
      <c r="H744" s="933"/>
    </row>
    <row r="745" spans="1:13" ht="13">
      <c r="D745" s="942"/>
      <c r="E745" s="1077"/>
      <c r="F745" s="932"/>
      <c r="G745" s="932"/>
      <c r="H745" s="933"/>
    </row>
    <row r="746" spans="1:13" ht="13">
      <c r="D746" s="942"/>
      <c r="E746" s="961"/>
      <c r="F746" s="932"/>
      <c r="G746" s="932"/>
      <c r="H746" s="933"/>
    </row>
    <row r="747" spans="1:13" ht="13">
      <c r="D747" s="943"/>
      <c r="E747" s="961"/>
      <c r="F747" s="932"/>
      <c r="G747" s="932"/>
      <c r="H747" s="933"/>
    </row>
    <row r="750" spans="1:13" ht="13">
      <c r="A750" s="479" t="s">
        <v>659</v>
      </c>
      <c r="B750" s="480"/>
      <c r="C750" s="451"/>
      <c r="D750" s="451"/>
      <c r="E750" s="451"/>
      <c r="F750" s="451"/>
      <c r="G750" s="451"/>
      <c r="H750" s="451"/>
      <c r="I750" s="451"/>
    </row>
    <row r="752" spans="1:13" ht="13">
      <c r="C752" s="1012" t="s">
        <v>628</v>
      </c>
      <c r="D752" s="964"/>
      <c r="E752" s="964"/>
      <c r="F752" s="964"/>
      <c r="G752" s="279"/>
      <c r="H752" s="279"/>
      <c r="I752" s="279"/>
      <c r="J752" s="279"/>
      <c r="K752" s="279"/>
      <c r="L752" s="279"/>
      <c r="M752" s="541" t="s">
        <v>660</v>
      </c>
    </row>
    <row r="753" spans="3:13" ht="13">
      <c r="C753" s="554"/>
      <c r="D753" s="270" t="s">
        <v>672</v>
      </c>
      <c r="E753" s="555"/>
      <c r="F753" s="543"/>
      <c r="G753" s="543"/>
      <c r="H753" s="543"/>
      <c r="I753" s="293"/>
      <c r="J753" s="293"/>
      <c r="K753" s="3"/>
      <c r="L753" s="3"/>
      <c r="M753" s="10"/>
    </row>
    <row r="754" spans="3:13" ht="13">
      <c r="C754" s="554"/>
      <c r="D754" s="489" t="s">
        <v>135</v>
      </c>
      <c r="E754" s="490"/>
      <c r="F754" s="491" t="s">
        <v>136</v>
      </c>
      <c r="G754" s="500"/>
      <c r="H754" s="1039"/>
      <c r="I754" s="960"/>
      <c r="J754" s="960"/>
      <c r="K754" s="960"/>
      <c r="L754" s="960"/>
      <c r="M754" s="970"/>
    </row>
    <row r="755" spans="3:13" ht="13">
      <c r="C755" s="554"/>
      <c r="D755" s="545" t="s">
        <v>673</v>
      </c>
      <c r="E755" s="546"/>
      <c r="F755" s="1019"/>
      <c r="G755" s="932"/>
      <c r="H755" s="933"/>
      <c r="I755" s="1006" t="str">
        <f>IFERROR(VLOOKUP(F755,[1]触らない!$C$3:$D$50,2,FALSE),"")</f>
        <v/>
      </c>
      <c r="J755" s="960"/>
      <c r="K755" s="960"/>
      <c r="L755" s="960"/>
      <c r="M755" s="970"/>
    </row>
    <row r="756" spans="3:13" ht="13">
      <c r="C756" s="554"/>
      <c r="D756" s="545" t="s">
        <v>8</v>
      </c>
      <c r="E756" s="546"/>
      <c r="F756" s="1013" t="str">
        <f>C752</f>
        <v>ホーム画面</v>
      </c>
      <c r="G756" s="932"/>
      <c r="H756" s="932"/>
      <c r="I756" s="932"/>
      <c r="J756" s="932"/>
      <c r="K756" s="932"/>
      <c r="L756" s="932"/>
      <c r="M756" s="933"/>
    </row>
    <row r="757" spans="3:13" ht="13">
      <c r="C757" s="554"/>
      <c r="D757" s="545" t="s">
        <v>710</v>
      </c>
      <c r="E757" s="546"/>
      <c r="F757" s="1034"/>
      <c r="G757" s="960"/>
      <c r="H757" s="960"/>
      <c r="I757" s="960"/>
      <c r="J757" s="960"/>
      <c r="K757" s="960"/>
      <c r="L757" s="960"/>
      <c r="M757" s="970"/>
    </row>
    <row r="758" spans="3:13" ht="13">
      <c r="C758" s="554"/>
      <c r="D758" s="545" t="s">
        <v>138</v>
      </c>
      <c r="E758" s="546"/>
      <c r="F758" s="1018" t="e">
        <f>VLOOKUP(C752,'01_概要'!$F$93:$M$160,6,FALSE)</f>
        <v>#N/A</v>
      </c>
      <c r="G758" s="960"/>
      <c r="H758" s="970"/>
      <c r="I758" s="1017" t="s">
        <v>139</v>
      </c>
      <c r="J758" s="970"/>
      <c r="K758" s="1027" t="e">
        <f>VLOOKUP(C752,'01_概要'!$F$99:$M$159,7,FALSE)</f>
        <v>#N/A</v>
      </c>
      <c r="L758" s="960"/>
      <c r="M758" s="970"/>
    </row>
    <row r="760" spans="3:13" ht="13">
      <c r="D760" s="512" t="s">
        <v>167</v>
      </c>
      <c r="F760" s="1071" t="s">
        <v>31</v>
      </c>
      <c r="G760" s="1021"/>
      <c r="H760" s="1022"/>
    </row>
    <row r="761" spans="3:13" ht="13">
      <c r="F761" s="1020"/>
      <c r="G761" s="1021"/>
      <c r="H761" s="1022"/>
    </row>
    <row r="762" spans="3:13" ht="13">
      <c r="F762" s="1072"/>
      <c r="G762" s="1021"/>
      <c r="H762" s="1022"/>
    </row>
    <row r="763" spans="3:13" ht="13">
      <c r="F763" s="1020"/>
      <c r="G763" s="1021"/>
      <c r="H763" s="1022"/>
    </row>
    <row r="764" spans="3:13" ht="13">
      <c r="F764" s="1020"/>
      <c r="G764" s="1021"/>
      <c r="H764" s="1022"/>
    </row>
    <row r="765" spans="3:13" ht="13">
      <c r="F765" s="1078"/>
      <c r="G765" s="1021"/>
      <c r="H765" s="1022"/>
    </row>
    <row r="766" spans="3:13" ht="13">
      <c r="F766" s="1020"/>
      <c r="G766" s="1021"/>
      <c r="H766" s="1022"/>
    </row>
    <row r="767" spans="3:13" ht="13">
      <c r="F767" s="1020"/>
      <c r="G767" s="1021"/>
      <c r="H767" s="1022"/>
    </row>
    <row r="768" spans="3:13" ht="13">
      <c r="F768" s="1028"/>
      <c r="G768" s="1021"/>
      <c r="H768" s="1022"/>
    </row>
    <row r="769" spans="3:8" ht="13">
      <c r="D769" s="281"/>
      <c r="F769" s="1028"/>
      <c r="G769" s="1021"/>
      <c r="H769" s="1022"/>
    </row>
    <row r="770" spans="3:8" ht="13">
      <c r="D770" s="281"/>
    </row>
    <row r="771" spans="3:8" ht="13">
      <c r="D771" s="535" t="s">
        <v>720</v>
      </c>
    </row>
    <row r="774" spans="3:8" ht="13">
      <c r="D774" s="482" t="s">
        <v>721</v>
      </c>
    </row>
    <row r="776" spans="3:8" ht="13">
      <c r="D776" s="512" t="s">
        <v>722</v>
      </c>
    </row>
    <row r="779" spans="3:8" ht="13">
      <c r="C779" s="1012" t="s">
        <v>723</v>
      </c>
      <c r="D779" s="964"/>
      <c r="E779" s="964"/>
      <c r="F779" s="964"/>
      <c r="G779" s="279"/>
      <c r="H779" s="281" t="s">
        <v>724</v>
      </c>
    </row>
    <row r="780" spans="3:8" ht="13">
      <c r="D780" s="281" t="s">
        <v>725</v>
      </c>
    </row>
    <row r="781" spans="3:8" ht="13">
      <c r="D781" s="561" t="s">
        <v>629</v>
      </c>
      <c r="E781" s="1046"/>
      <c r="F781" s="1021"/>
      <c r="G781" s="1022"/>
    </row>
    <row r="782" spans="3:8" ht="13">
      <c r="D782" s="561" t="s">
        <v>726</v>
      </c>
      <c r="E782" s="1046"/>
      <c r="F782" s="1021"/>
      <c r="G782" s="1022"/>
      <c r="H782" s="281" t="s">
        <v>727</v>
      </c>
    </row>
    <row r="783" spans="3:8" ht="13">
      <c r="D783" s="561" t="s">
        <v>728</v>
      </c>
      <c r="E783" s="1046"/>
      <c r="F783" s="1021"/>
      <c r="G783" s="1022"/>
      <c r="H783" s="281" t="s">
        <v>729</v>
      </c>
    </row>
    <row r="784" spans="3:8" ht="13">
      <c r="D784" s="561" t="s">
        <v>730</v>
      </c>
      <c r="E784" s="1046"/>
      <c r="F784" s="1021"/>
      <c r="G784" s="1022"/>
      <c r="H784" s="281" t="s">
        <v>731</v>
      </c>
    </row>
    <row r="785" spans="3:8" ht="13">
      <c r="D785" s="562" t="s">
        <v>732</v>
      </c>
      <c r="E785" s="1046"/>
      <c r="F785" s="1021"/>
      <c r="G785" s="1022"/>
    </row>
    <row r="787" spans="3:8" ht="13">
      <c r="D787" s="563" t="s">
        <v>721</v>
      </c>
      <c r="E787" s="1046"/>
      <c r="F787" s="1021"/>
      <c r="G787" s="1022"/>
    </row>
    <row r="788" spans="3:8" ht="13">
      <c r="D788" s="561" t="s">
        <v>733</v>
      </c>
      <c r="E788" s="1046"/>
      <c r="F788" s="1021"/>
      <c r="G788" s="1022"/>
    </row>
    <row r="789" spans="3:8" ht="13">
      <c r="D789" s="281"/>
      <c r="E789" s="281"/>
      <c r="F789" s="281"/>
      <c r="G789" s="281"/>
    </row>
    <row r="790" spans="3:8" ht="13">
      <c r="D790" s="1065" t="s">
        <v>734</v>
      </c>
      <c r="E790" s="1021"/>
      <c r="F790" s="1022"/>
      <c r="G790" s="281" t="s">
        <v>735</v>
      </c>
      <c r="H790" s="564" t="s">
        <v>736</v>
      </c>
    </row>
    <row r="791" spans="3:8" ht="13">
      <c r="D791" s="1028"/>
      <c r="E791" s="1021"/>
      <c r="F791" s="1022"/>
      <c r="H791" s="539"/>
    </row>
    <row r="792" spans="3:8" ht="13">
      <c r="D792" s="1028"/>
      <c r="E792" s="1021"/>
      <c r="F792" s="1022"/>
      <c r="H792" s="565"/>
    </row>
    <row r="793" spans="3:8" ht="13">
      <c r="D793" s="1028"/>
      <c r="E793" s="1021"/>
      <c r="F793" s="1022"/>
      <c r="H793" s="539"/>
    </row>
    <row r="794" spans="3:8" ht="13">
      <c r="D794" s="1028"/>
      <c r="E794" s="1021"/>
      <c r="F794" s="1022"/>
      <c r="H794" s="539"/>
    </row>
    <row r="795" spans="3:8" ht="13">
      <c r="D795" s="1028"/>
      <c r="E795" s="1021"/>
      <c r="F795" s="1022"/>
      <c r="H795" s="539"/>
    </row>
    <row r="796" spans="3:8" ht="13">
      <c r="D796" s="1028"/>
      <c r="E796" s="1021"/>
      <c r="F796" s="1022"/>
      <c r="H796" s="539"/>
    </row>
    <row r="797" spans="3:8" ht="13">
      <c r="D797" s="1028"/>
      <c r="E797" s="1021"/>
      <c r="F797" s="1022"/>
      <c r="H797" s="539"/>
    </row>
    <row r="798" spans="3:8" ht="13">
      <c r="D798" s="1028"/>
      <c r="E798" s="1021"/>
      <c r="F798" s="1022"/>
      <c r="H798" s="539"/>
    </row>
    <row r="800" spans="3:8" ht="13">
      <c r="C800" s="1012" t="s">
        <v>737</v>
      </c>
      <c r="D800" s="964"/>
      <c r="E800" s="964"/>
      <c r="F800" s="964"/>
      <c r="G800" s="279"/>
      <c r="H800" s="281" t="s">
        <v>724</v>
      </c>
    </row>
    <row r="802" spans="4:4" ht="13">
      <c r="D802" s="512" t="s">
        <v>136</v>
      </c>
    </row>
  </sheetData>
  <mergeCells count="846">
    <mergeCell ref="E4:F7"/>
    <mergeCell ref="F44:G44"/>
    <mergeCell ref="F761:H761"/>
    <mergeCell ref="F617:H617"/>
    <mergeCell ref="I705:M705"/>
    <mergeCell ref="F396:H396"/>
    <mergeCell ref="H154:J154"/>
    <mergeCell ref="F180:M180"/>
    <mergeCell ref="B48:E48"/>
    <mergeCell ref="F312:J312"/>
    <mergeCell ref="J404:K404"/>
    <mergeCell ref="E68:G68"/>
    <mergeCell ref="D89:D90"/>
    <mergeCell ref="F227:H227"/>
    <mergeCell ref="H156:J156"/>
    <mergeCell ref="D121:E121"/>
    <mergeCell ref="D344:E344"/>
    <mergeCell ref="G229:M229"/>
    <mergeCell ref="H308:I308"/>
    <mergeCell ref="F120:J120"/>
    <mergeCell ref="D123:E123"/>
    <mergeCell ref="I546:M546"/>
    <mergeCell ref="K248:M248"/>
    <mergeCell ref="E746:H746"/>
    <mergeCell ref="F303:H303"/>
    <mergeCell ref="F24:G24"/>
    <mergeCell ref="F601:H601"/>
    <mergeCell ref="G327:H327"/>
    <mergeCell ref="K391:M391"/>
    <mergeCell ref="H46:I46"/>
    <mergeCell ref="K589:M589"/>
    <mergeCell ref="F740:K740"/>
    <mergeCell ref="G264:H264"/>
    <mergeCell ref="F32:G32"/>
    <mergeCell ref="C335:G335"/>
    <mergeCell ref="F26:G26"/>
    <mergeCell ref="B46:E46"/>
    <mergeCell ref="F630:H630"/>
    <mergeCell ref="D395:E395"/>
    <mergeCell ref="F27:G27"/>
    <mergeCell ref="H27:I27"/>
    <mergeCell ref="F769:H769"/>
    <mergeCell ref="E75:J75"/>
    <mergeCell ref="F148:H148"/>
    <mergeCell ref="F446:H446"/>
    <mergeCell ref="F682:H682"/>
    <mergeCell ref="F535:H535"/>
    <mergeCell ref="H569:I569"/>
    <mergeCell ref="I692:M692"/>
    <mergeCell ref="F187:H187"/>
    <mergeCell ref="F167:M167"/>
    <mergeCell ref="F423:H423"/>
    <mergeCell ref="F459:M459"/>
    <mergeCell ref="E134:F134"/>
    <mergeCell ref="I458:M458"/>
    <mergeCell ref="G134:H134"/>
    <mergeCell ref="H160:I160"/>
    <mergeCell ref="H598:I598"/>
    <mergeCell ref="F604:H604"/>
    <mergeCell ref="I627:M627"/>
    <mergeCell ref="H224:I224"/>
    <mergeCell ref="D458:E458"/>
    <mergeCell ref="G343:M343"/>
    <mergeCell ref="D433:E433"/>
    <mergeCell ref="F162:M162"/>
    <mergeCell ref="F758:H758"/>
    <mergeCell ref="F301:H301"/>
    <mergeCell ref="C298:G298"/>
    <mergeCell ref="H387:I387"/>
    <mergeCell ref="F295:H295"/>
    <mergeCell ref="F514:G514"/>
    <mergeCell ref="F393:H393"/>
    <mergeCell ref="I319:J319"/>
    <mergeCell ref="H38:I38"/>
    <mergeCell ref="F182:J182"/>
    <mergeCell ref="F218:G218"/>
    <mergeCell ref="D247:E247"/>
    <mergeCell ref="C583:G583"/>
    <mergeCell ref="I366:M366"/>
    <mergeCell ref="H516:I516"/>
    <mergeCell ref="F681:M681"/>
    <mergeCell ref="F510:M510"/>
    <mergeCell ref="K149:M149"/>
    <mergeCell ref="H153:J153"/>
    <mergeCell ref="H40:I40"/>
    <mergeCell ref="I163:M163"/>
    <mergeCell ref="I666:M666"/>
    <mergeCell ref="D170:E170"/>
    <mergeCell ref="D120:E120"/>
    <mergeCell ref="I755:M755"/>
    <mergeCell ref="B27:E27"/>
    <mergeCell ref="F395:M395"/>
    <mergeCell ref="F693:M693"/>
    <mergeCell ref="F669:H669"/>
    <mergeCell ref="D392:E392"/>
    <mergeCell ref="E102:J102"/>
    <mergeCell ref="C409:G409"/>
    <mergeCell ref="F206:H206"/>
    <mergeCell ref="F655:M655"/>
    <mergeCell ref="D165:E165"/>
    <mergeCell ref="C430:G430"/>
    <mergeCell ref="F391:J391"/>
    <mergeCell ref="D394:E394"/>
    <mergeCell ref="I446:J446"/>
    <mergeCell ref="F613:M613"/>
    <mergeCell ref="D279:E279"/>
    <mergeCell ref="I682:J682"/>
    <mergeCell ref="I511:J511"/>
    <mergeCell ref="I669:J669"/>
    <mergeCell ref="G261:H261"/>
    <mergeCell ref="F522:H522"/>
    <mergeCell ref="F216:G216"/>
    <mergeCell ref="D252:E252"/>
    <mergeCell ref="S295:T295"/>
    <mergeCell ref="E782:G782"/>
    <mergeCell ref="F163:H163"/>
    <mergeCell ref="C160:G160"/>
    <mergeCell ref="J252:M252"/>
    <mergeCell ref="T322:V323"/>
    <mergeCell ref="F585:M585"/>
    <mergeCell ref="E127:F127"/>
    <mergeCell ref="H50:I50"/>
    <mergeCell ref="F666:H666"/>
    <mergeCell ref="E105:J105"/>
    <mergeCell ref="F756:M756"/>
    <mergeCell ref="I233:J233"/>
    <mergeCell ref="F165:H165"/>
    <mergeCell ref="B50:E50"/>
    <mergeCell ref="F587:M587"/>
    <mergeCell ref="F705:H705"/>
    <mergeCell ref="C143:G143"/>
    <mergeCell ref="F311:H311"/>
    <mergeCell ref="E101:J101"/>
    <mergeCell ref="K312:M312"/>
    <mergeCell ref="E70:G70"/>
    <mergeCell ref="I435:J435"/>
    <mergeCell ref="F425:H425"/>
    <mergeCell ref="E787:G787"/>
    <mergeCell ref="C516:G516"/>
    <mergeCell ref="F639:M639"/>
    <mergeCell ref="I122:J122"/>
    <mergeCell ref="F145:M145"/>
    <mergeCell ref="D150:E150"/>
    <mergeCell ref="H663:I663"/>
    <mergeCell ref="F692:H692"/>
    <mergeCell ref="B31:E31"/>
    <mergeCell ref="F215:G215"/>
    <mergeCell ref="K511:M511"/>
    <mergeCell ref="D103:D104"/>
    <mergeCell ref="H45:I45"/>
    <mergeCell ref="F445:M445"/>
    <mergeCell ref="B39:E39"/>
    <mergeCell ref="F281:H281"/>
    <mergeCell ref="F432:M432"/>
    <mergeCell ref="K575:M575"/>
    <mergeCell ref="F680:M680"/>
    <mergeCell ref="F509:M509"/>
    <mergeCell ref="K415:M415"/>
    <mergeCell ref="L226:M226"/>
    <mergeCell ref="E136:F136"/>
    <mergeCell ref="D164:E164"/>
    <mergeCell ref="D739:E739"/>
    <mergeCell ref="D155:E155"/>
    <mergeCell ref="L246:M246"/>
    <mergeCell ref="C387:G387"/>
    <mergeCell ref="D149:E149"/>
    <mergeCell ref="G381:H381"/>
    <mergeCell ref="E785:G785"/>
    <mergeCell ref="C4:D7"/>
    <mergeCell ref="E131:F131"/>
    <mergeCell ref="F15:G15"/>
    <mergeCell ref="F213:G213"/>
    <mergeCell ref="F603:M603"/>
    <mergeCell ref="C569:G569"/>
    <mergeCell ref="F572:H572"/>
    <mergeCell ref="D228:E228"/>
    <mergeCell ref="I425:J425"/>
    <mergeCell ref="B49:E49"/>
    <mergeCell ref="F300:M300"/>
    <mergeCell ref="F34:G34"/>
    <mergeCell ref="B32:E32"/>
    <mergeCell ref="B26:E26"/>
    <mergeCell ref="F30:G30"/>
    <mergeCell ref="K499:M499"/>
    <mergeCell ref="F629:M629"/>
    <mergeCell ref="H26:I26"/>
    <mergeCell ref="K122:M122"/>
    <mergeCell ref="K285:L285"/>
    <mergeCell ref="D318:E318"/>
    <mergeCell ref="F722:H722"/>
    <mergeCell ref="D389:E389"/>
    <mergeCell ref="F203:H203"/>
    <mergeCell ref="F374:H374"/>
    <mergeCell ref="E129:F129"/>
    <mergeCell ref="F280:M280"/>
    <mergeCell ref="F498:M498"/>
    <mergeCell ref="K435:M435"/>
    <mergeCell ref="E100:J100"/>
    <mergeCell ref="F232:M232"/>
    <mergeCell ref="F616:M616"/>
    <mergeCell ref="F316:H316"/>
    <mergeCell ref="F471:M471"/>
    <mergeCell ref="F614:H614"/>
    <mergeCell ref="F248:J248"/>
    <mergeCell ref="F548:M548"/>
    <mergeCell ref="D278:E278"/>
    <mergeCell ref="D163:E163"/>
    <mergeCell ref="L404:N404"/>
    <mergeCell ref="C466:G466"/>
    <mergeCell ref="G3:H3"/>
    <mergeCell ref="I138:K138"/>
    <mergeCell ref="C716:F716"/>
    <mergeCell ref="D200:E200"/>
    <mergeCell ref="E81:J81"/>
    <mergeCell ref="G353:H353"/>
    <mergeCell ref="D227:E227"/>
    <mergeCell ref="F589:H589"/>
    <mergeCell ref="D202:E202"/>
    <mergeCell ref="F150:M150"/>
    <mergeCell ref="F371:H371"/>
    <mergeCell ref="D373:E373"/>
    <mergeCell ref="I303:J303"/>
    <mergeCell ref="K367:M367"/>
    <mergeCell ref="K183:M183"/>
    <mergeCell ref="E106:J106"/>
    <mergeCell ref="I133:K133"/>
    <mergeCell ref="G384:H384"/>
    <mergeCell ref="I4:I7"/>
    <mergeCell ref="H543:I543"/>
    <mergeCell ref="H481:I481"/>
    <mergeCell ref="H24:I24"/>
    <mergeCell ref="D231:E231"/>
    <mergeCell ref="H18:I18"/>
    <mergeCell ref="E784:G784"/>
    <mergeCell ref="F346:M346"/>
    <mergeCell ref="F14:G14"/>
    <mergeCell ref="B34:E34"/>
    <mergeCell ref="B28:E28"/>
    <mergeCell ref="H30:I30"/>
    <mergeCell ref="H29:I29"/>
    <mergeCell ref="B30:E30"/>
    <mergeCell ref="F188:H188"/>
    <mergeCell ref="I484:M484"/>
    <mergeCell ref="H363:I363"/>
    <mergeCell ref="H624:I624"/>
    <mergeCell ref="H44:I44"/>
    <mergeCell ref="F279:I279"/>
    <mergeCell ref="F737:M737"/>
    <mergeCell ref="F422:M422"/>
    <mergeCell ref="I186:K186"/>
    <mergeCell ref="E86:J86"/>
    <mergeCell ref="F190:H190"/>
    <mergeCell ref="E80:J80"/>
    <mergeCell ref="D249:E251"/>
    <mergeCell ref="G262:H262"/>
    <mergeCell ref="I200:M200"/>
    <mergeCell ref="D459:E459"/>
    <mergeCell ref="C779:F779"/>
    <mergeCell ref="F121:H121"/>
    <mergeCell ref="H21:I21"/>
    <mergeCell ref="F563:H563"/>
    <mergeCell ref="H718:M718"/>
    <mergeCell ref="D415:E415"/>
    <mergeCell ref="D792:F792"/>
    <mergeCell ref="F434:M434"/>
    <mergeCell ref="I132:K132"/>
    <mergeCell ref="F627:H627"/>
    <mergeCell ref="F294:H294"/>
    <mergeCell ref="I146:M146"/>
    <mergeCell ref="H650:I650"/>
    <mergeCell ref="L310:M310"/>
    <mergeCell ref="I181:M181"/>
    <mergeCell ref="E783:G783"/>
    <mergeCell ref="D367:E367"/>
    <mergeCell ref="F411:M411"/>
    <mergeCell ref="F656:H656"/>
    <mergeCell ref="F372:I372"/>
    <mergeCell ref="D146:E146"/>
    <mergeCell ref="D317:E317"/>
    <mergeCell ref="F602:M602"/>
    <mergeCell ref="D319:E319"/>
    <mergeCell ref="B15:E15"/>
    <mergeCell ref="G315:M315"/>
    <mergeCell ref="D435:E435"/>
    <mergeCell ref="D413:E413"/>
    <mergeCell ref="I487:J487"/>
    <mergeCell ref="I281:J281"/>
    <mergeCell ref="F217:G217"/>
    <mergeCell ref="I130:K130"/>
    <mergeCell ref="E743:H743"/>
    <mergeCell ref="G126:H126"/>
    <mergeCell ref="I190:K190"/>
    <mergeCell ref="C197:G197"/>
    <mergeCell ref="F200:H200"/>
    <mergeCell ref="F21:G21"/>
    <mergeCell ref="H16:I16"/>
    <mergeCell ref="K549:M549"/>
    <mergeCell ref="F424:M424"/>
    <mergeCell ref="D434:E434"/>
    <mergeCell ref="D154:E154"/>
    <mergeCell ref="G326:H326"/>
    <mergeCell ref="I522:J522"/>
    <mergeCell ref="H493:I493"/>
    <mergeCell ref="H116:I116"/>
    <mergeCell ref="F254:M254"/>
    <mergeCell ref="F766:H766"/>
    <mergeCell ref="I247:M247"/>
    <mergeCell ref="J344:M344"/>
    <mergeCell ref="F721:M721"/>
    <mergeCell ref="E71:G71"/>
    <mergeCell ref="F39:G39"/>
    <mergeCell ref="K164:M164"/>
    <mergeCell ref="G129:H129"/>
    <mergeCell ref="F472:H472"/>
    <mergeCell ref="F643:H643"/>
    <mergeCell ref="I433:M433"/>
    <mergeCell ref="F665:M665"/>
    <mergeCell ref="F708:H708"/>
    <mergeCell ref="G249:M249"/>
    <mergeCell ref="F253:I253"/>
    <mergeCell ref="G314:M314"/>
    <mergeCell ref="D393:E393"/>
    <mergeCell ref="F345:I345"/>
    <mergeCell ref="K228:M228"/>
    <mergeCell ref="G131:H131"/>
    <mergeCell ref="G313:M313"/>
    <mergeCell ref="F317:I317"/>
    <mergeCell ref="D153:E153"/>
    <mergeCell ref="C543:G543"/>
    <mergeCell ref="E781:G781"/>
    <mergeCell ref="H25:I25"/>
    <mergeCell ref="G355:H355"/>
    <mergeCell ref="D425:E425"/>
    <mergeCell ref="F574:M574"/>
    <mergeCell ref="I499:J499"/>
    <mergeCell ref="F519:H519"/>
    <mergeCell ref="D796:F796"/>
    <mergeCell ref="G4:H7"/>
    <mergeCell ref="F164:J164"/>
    <mergeCell ref="D204:E204"/>
    <mergeCell ref="F497:M497"/>
    <mergeCell ref="F33:G33"/>
    <mergeCell ref="B25:E25"/>
    <mergeCell ref="D738:E738"/>
    <mergeCell ref="F228:J228"/>
    <mergeCell ref="D206:E206"/>
    <mergeCell ref="D181:E181"/>
    <mergeCell ref="C611:G611"/>
    <mergeCell ref="D273:E273"/>
    <mergeCell ref="F31:G31"/>
    <mergeCell ref="K233:M233"/>
    <mergeCell ref="K460:M460"/>
    <mergeCell ref="F28:G28"/>
    <mergeCell ref="H13:I13"/>
    <mergeCell ref="I617:J617"/>
    <mergeCell ref="D347:E347"/>
    <mergeCell ref="B14:E14"/>
    <mergeCell ref="D791:F791"/>
    <mergeCell ref="F43:G43"/>
    <mergeCell ref="I166:J166"/>
    <mergeCell ref="K472:M472"/>
    <mergeCell ref="F170:G170"/>
    <mergeCell ref="D412:E412"/>
    <mergeCell ref="I535:J535"/>
    <mergeCell ref="K708:M708"/>
    <mergeCell ref="I189:K189"/>
    <mergeCell ref="F255:H255"/>
    <mergeCell ref="H15:I15"/>
    <mergeCell ref="K487:M487"/>
    <mergeCell ref="F642:M642"/>
    <mergeCell ref="K281:M281"/>
    <mergeCell ref="F123:M123"/>
    <mergeCell ref="E88:J88"/>
    <mergeCell ref="I708:J708"/>
    <mergeCell ref="F695:H695"/>
    <mergeCell ref="F171:G171"/>
    <mergeCell ref="F415:H415"/>
    <mergeCell ref="F765:H765"/>
    <mergeCell ref="K617:M617"/>
    <mergeCell ref="E128:F128"/>
    <mergeCell ref="K396:M396"/>
    <mergeCell ref="D78:D79"/>
    <mergeCell ref="G128:H128"/>
    <mergeCell ref="D254:E254"/>
    <mergeCell ref="I519:M519"/>
    <mergeCell ref="D346:E346"/>
    <mergeCell ref="F166:H166"/>
    <mergeCell ref="E107:J110"/>
    <mergeCell ref="J230:M230"/>
    <mergeCell ref="G357:H357"/>
    <mergeCell ref="I412:M412"/>
    <mergeCell ref="C244:G244"/>
    <mergeCell ref="I187:K187"/>
    <mergeCell ref="D313:E315"/>
    <mergeCell ref="F706:M706"/>
    <mergeCell ref="D203:E203"/>
    <mergeCell ref="D374:E374"/>
    <mergeCell ref="F485:M485"/>
    <mergeCell ref="F545:M545"/>
    <mergeCell ref="F205:M205"/>
    <mergeCell ref="F181:H181"/>
    <mergeCell ref="U215:Y223"/>
    <mergeCell ref="I758:J758"/>
    <mergeCell ref="I589:J589"/>
    <mergeCell ref="D340:E343"/>
    <mergeCell ref="F307:H307"/>
    <mergeCell ref="F25:G25"/>
    <mergeCell ref="I695:J695"/>
    <mergeCell ref="F763:H763"/>
    <mergeCell ref="E745:H745"/>
    <mergeCell ref="K630:M630"/>
    <mergeCell ref="K153:L153"/>
    <mergeCell ref="J278:M278"/>
    <mergeCell ref="E77:J77"/>
    <mergeCell ref="C624:G624"/>
    <mergeCell ref="D93:D95"/>
    <mergeCell ref="G241:H241"/>
    <mergeCell ref="F118:M118"/>
    <mergeCell ref="C598:G598"/>
    <mergeCell ref="H28:I28"/>
    <mergeCell ref="I472:J472"/>
    <mergeCell ref="I643:J643"/>
    <mergeCell ref="F367:J367"/>
    <mergeCell ref="C493:G493"/>
    <mergeCell ref="L740:M740"/>
    <mergeCell ref="H32:I32"/>
    <mergeCell ref="H47:I47"/>
    <mergeCell ref="K319:M319"/>
    <mergeCell ref="K604:M604"/>
    <mergeCell ref="G265:H265"/>
    <mergeCell ref="D201:E201"/>
    <mergeCell ref="D372:E372"/>
    <mergeCell ref="G342:M342"/>
    <mergeCell ref="E89:J90"/>
    <mergeCell ref="J148:M148"/>
    <mergeCell ref="I563:J563"/>
    <mergeCell ref="C529:G529"/>
    <mergeCell ref="F337:M337"/>
    <mergeCell ref="D424:E424"/>
    <mergeCell ref="F573:M573"/>
    <mergeCell ref="C308:G308"/>
    <mergeCell ref="C116:G116"/>
    <mergeCell ref="I135:K135"/>
    <mergeCell ref="G242:H242"/>
    <mergeCell ref="H197:I197"/>
    <mergeCell ref="D171:E171"/>
    <mergeCell ref="L199:M199"/>
    <mergeCell ref="I396:J396"/>
    <mergeCell ref="K154:L154"/>
    <mergeCell ref="K682:M682"/>
    <mergeCell ref="F35:G35"/>
    <mergeCell ref="F412:H412"/>
    <mergeCell ref="H170:J170"/>
    <mergeCell ref="K535:M535"/>
    <mergeCell ref="K669:M669"/>
    <mergeCell ref="D371:E371"/>
    <mergeCell ref="H404:I404"/>
    <mergeCell ref="K206:M206"/>
    <mergeCell ref="I614:M614"/>
    <mergeCell ref="I630:J630"/>
    <mergeCell ref="G274:M274"/>
    <mergeCell ref="D119:E119"/>
    <mergeCell ref="D233:E233"/>
    <mergeCell ref="F40:G40"/>
    <mergeCell ref="D338:E338"/>
    <mergeCell ref="C663:G663"/>
    <mergeCell ref="D183:E183"/>
    <mergeCell ref="D248:E248"/>
    <mergeCell ref="E138:F138"/>
    <mergeCell ref="K446:M446"/>
    <mergeCell ref="F41:G41"/>
    <mergeCell ref="A3:B3"/>
    <mergeCell ref="I549:J549"/>
    <mergeCell ref="G263:H263"/>
    <mergeCell ref="D156:E156"/>
    <mergeCell ref="D460:E460"/>
    <mergeCell ref="F156:G156"/>
    <mergeCell ref="B43:E43"/>
    <mergeCell ref="F760:H760"/>
    <mergeCell ref="F318:M318"/>
    <mergeCell ref="F22:G22"/>
    <mergeCell ref="F155:G155"/>
    <mergeCell ref="D391:E391"/>
    <mergeCell ref="H22:I22"/>
    <mergeCell ref="K522:M522"/>
    <mergeCell ref="H689:I689"/>
    <mergeCell ref="L271:M271"/>
    <mergeCell ref="H676:I676"/>
    <mergeCell ref="E125:F125"/>
    <mergeCell ref="E93:J95"/>
    <mergeCell ref="H42:I42"/>
    <mergeCell ref="F755:H755"/>
    <mergeCell ref="F468:M468"/>
    <mergeCell ref="F231:I231"/>
    <mergeCell ref="F223:H223"/>
    <mergeCell ref="S294:T294"/>
    <mergeCell ref="C637:G637"/>
    <mergeCell ref="H505:I505"/>
    <mergeCell ref="K374:M374"/>
    <mergeCell ref="E130:F130"/>
    <mergeCell ref="G130:H130"/>
    <mergeCell ref="F508:H508"/>
    <mergeCell ref="H31:I31"/>
    <mergeCell ref="E135:F135"/>
    <mergeCell ref="F457:M457"/>
    <mergeCell ref="K425:M425"/>
    <mergeCell ref="E132:F132"/>
    <mergeCell ref="K303:M303"/>
    <mergeCell ref="G328:H328"/>
    <mergeCell ref="G132:H132"/>
    <mergeCell ref="I390:M390"/>
    <mergeCell ref="G277:M277"/>
    <mergeCell ref="F366:H366"/>
    <mergeCell ref="F521:M521"/>
    <mergeCell ref="D82:D84"/>
    <mergeCell ref="G276:M276"/>
    <mergeCell ref="F460:H460"/>
    <mergeCell ref="F154:G154"/>
    <mergeCell ref="D396:E396"/>
    <mergeCell ref="A4:B7"/>
    <mergeCell ref="D166:E166"/>
    <mergeCell ref="D337:E337"/>
    <mergeCell ref="I460:J460"/>
    <mergeCell ref="F302:M302"/>
    <mergeCell ref="F373:M373"/>
    <mergeCell ref="F600:M600"/>
    <mergeCell ref="C752:F752"/>
    <mergeCell ref="D230:E230"/>
    <mergeCell ref="D339:E339"/>
    <mergeCell ref="F615:M615"/>
    <mergeCell ref="G392:M392"/>
    <mergeCell ref="D167:E167"/>
    <mergeCell ref="D232:E232"/>
    <mergeCell ref="F532:H532"/>
    <mergeCell ref="G341:M341"/>
    <mergeCell ref="D414:E414"/>
    <mergeCell ref="J414:M414"/>
    <mergeCell ref="D182:E182"/>
    <mergeCell ref="D368:E370"/>
    <mergeCell ref="I338:M338"/>
    <mergeCell ref="D280:E280"/>
    <mergeCell ref="C363:G363"/>
    <mergeCell ref="D345:E345"/>
    <mergeCell ref="C676:G676"/>
    <mergeCell ref="F147:J147"/>
    <mergeCell ref="I586:M586"/>
    <mergeCell ref="F19:G19"/>
    <mergeCell ref="C455:G455"/>
    <mergeCell ref="F390:H390"/>
    <mergeCell ref="B33:E33"/>
    <mergeCell ref="H41:I41"/>
    <mergeCell ref="D790:F790"/>
    <mergeCell ref="H34:I34"/>
    <mergeCell ref="B41:E41"/>
    <mergeCell ref="F214:G214"/>
    <mergeCell ref="D390:E390"/>
    <mergeCell ref="J203:M203"/>
    <mergeCell ref="B35:E35"/>
    <mergeCell ref="F20:G20"/>
    <mergeCell ref="H155:J155"/>
    <mergeCell ref="H49:I49"/>
    <mergeCell ref="F444:M444"/>
    <mergeCell ref="F571:M571"/>
    <mergeCell ref="F149:H149"/>
    <mergeCell ref="E91:J91"/>
    <mergeCell ref="F757:M757"/>
    <mergeCell ref="F762:H762"/>
    <mergeCell ref="F764:H764"/>
    <mergeCell ref="I307:J307"/>
    <mergeCell ref="B22:E22"/>
    <mergeCell ref="D797:F797"/>
    <mergeCell ref="F153:G153"/>
    <mergeCell ref="J4:J7"/>
    <mergeCell ref="K656:M656"/>
    <mergeCell ref="D737:E737"/>
    <mergeCell ref="L4:L7"/>
    <mergeCell ref="I137:K137"/>
    <mergeCell ref="F389:M389"/>
    <mergeCell ref="F499:H499"/>
    <mergeCell ref="H557:I557"/>
    <mergeCell ref="E103:J104"/>
    <mergeCell ref="D255:E255"/>
    <mergeCell ref="K201:M201"/>
    <mergeCell ref="F518:M518"/>
    <mergeCell ref="K722:M722"/>
    <mergeCell ref="G383:H383"/>
    <mergeCell ref="I311:M311"/>
    <mergeCell ref="B38:E38"/>
    <mergeCell ref="J393:M393"/>
    <mergeCell ref="H23:I23"/>
    <mergeCell ref="F691:M691"/>
    <mergeCell ref="E788:G788"/>
    <mergeCell ref="D301:E301"/>
    <mergeCell ref="D122:E122"/>
    <mergeCell ref="I604:J604"/>
    <mergeCell ref="C650:G650"/>
    <mergeCell ref="K643:M643"/>
    <mergeCell ref="F511:H511"/>
    <mergeCell ref="F146:H146"/>
    <mergeCell ref="F739:M739"/>
    <mergeCell ref="I188:K188"/>
    <mergeCell ref="F575:H575"/>
    <mergeCell ref="I126:K126"/>
    <mergeCell ref="H440:I440"/>
    <mergeCell ref="F252:H252"/>
    <mergeCell ref="K182:M182"/>
    <mergeCell ref="H269:I269"/>
    <mergeCell ref="H244:I244"/>
    <mergeCell ref="F319:H319"/>
    <mergeCell ref="F586:H586"/>
    <mergeCell ref="F668:M668"/>
    <mergeCell ref="H529:I529"/>
    <mergeCell ref="F678:M678"/>
    <mergeCell ref="F507:M507"/>
    <mergeCell ref="G136:H136"/>
    <mergeCell ref="D794:F794"/>
    <mergeCell ref="I129:K129"/>
    <mergeCell ref="I134:K134"/>
    <mergeCell ref="H20:I20"/>
    <mergeCell ref="K563:M563"/>
    <mergeCell ref="F738:H738"/>
    <mergeCell ref="I415:J415"/>
    <mergeCell ref="I131:K131"/>
    <mergeCell ref="G382:H382"/>
    <mergeCell ref="B20:E20"/>
    <mergeCell ref="F433:H433"/>
    <mergeCell ref="F122:H122"/>
    <mergeCell ref="E126:F126"/>
    <mergeCell ref="I443:M443"/>
    <mergeCell ref="I272:M272"/>
    <mergeCell ref="K286:L286"/>
    <mergeCell ref="I679:M679"/>
    <mergeCell ref="F435:H435"/>
    <mergeCell ref="F51:G51"/>
    <mergeCell ref="F484:H484"/>
    <mergeCell ref="G370:M370"/>
    <mergeCell ref="I719:M719"/>
    <mergeCell ref="H178:I178"/>
    <mergeCell ref="D316:E316"/>
    <mergeCell ref="K4:K7"/>
    <mergeCell ref="C224:G224"/>
    <mergeCell ref="C420:G420"/>
    <mergeCell ref="F344:H344"/>
    <mergeCell ref="I653:M653"/>
    <mergeCell ref="I136:K136"/>
    <mergeCell ref="B44:E44"/>
    <mergeCell ref="E92:J92"/>
    <mergeCell ref="D303:E303"/>
    <mergeCell ref="F560:H560"/>
    <mergeCell ref="I255:J255"/>
    <mergeCell ref="C557:G557"/>
    <mergeCell ref="B19:E19"/>
    <mergeCell ref="K171:L171"/>
    <mergeCell ref="I301:M301"/>
    <mergeCell ref="D272:E272"/>
    <mergeCell ref="I206:J206"/>
    <mergeCell ref="D147:E147"/>
    <mergeCell ref="F38:G38"/>
    <mergeCell ref="I601:M601"/>
    <mergeCell ref="H33:I33"/>
    <mergeCell ref="E82:J84"/>
    <mergeCell ref="H35:I35"/>
    <mergeCell ref="F29:G29"/>
    <mergeCell ref="D743:D747"/>
    <mergeCell ref="F278:H278"/>
    <mergeCell ref="F549:H549"/>
    <mergeCell ref="E133:F133"/>
    <mergeCell ref="K339:M339"/>
    <mergeCell ref="G133:H133"/>
    <mergeCell ref="X322:Z323"/>
    <mergeCell ref="C689:G689"/>
    <mergeCell ref="G356:H356"/>
    <mergeCell ref="H171:J171"/>
    <mergeCell ref="I496:M496"/>
    <mergeCell ref="G135:H135"/>
    <mergeCell ref="J223:K223"/>
    <mergeCell ref="F720:M720"/>
    <mergeCell ref="J316:M316"/>
    <mergeCell ref="C505:G505"/>
    <mergeCell ref="I738:M738"/>
    <mergeCell ref="D740:E740"/>
    <mergeCell ref="F202:M202"/>
    <mergeCell ref="I532:M532"/>
    <mergeCell ref="D229:E229"/>
    <mergeCell ref="F201:J201"/>
    <mergeCell ref="D274:E277"/>
    <mergeCell ref="F365:M365"/>
    <mergeCell ref="H14:I14"/>
    <mergeCell ref="D365:E365"/>
    <mergeCell ref="D798:F798"/>
    <mergeCell ref="F707:M707"/>
    <mergeCell ref="F641:M641"/>
    <mergeCell ref="G369:M369"/>
    <mergeCell ref="I469:M469"/>
    <mergeCell ref="I640:M640"/>
    <mergeCell ref="E87:J87"/>
    <mergeCell ref="F719:H719"/>
    <mergeCell ref="F486:M486"/>
    <mergeCell ref="F458:H458"/>
    <mergeCell ref="D302:E302"/>
    <mergeCell ref="G368:M368"/>
    <mergeCell ref="H43:I43"/>
    <mergeCell ref="F339:J339"/>
    <mergeCell ref="F443:H443"/>
    <mergeCell ref="C269:G269"/>
    <mergeCell ref="F272:H272"/>
    <mergeCell ref="B24:E24"/>
    <mergeCell ref="F679:H679"/>
    <mergeCell ref="D366:E366"/>
    <mergeCell ref="F247:H247"/>
    <mergeCell ref="H702:I702"/>
    <mergeCell ref="D795:F795"/>
    <mergeCell ref="F47:G47"/>
    <mergeCell ref="F546:H546"/>
    <mergeCell ref="E744:H744"/>
    <mergeCell ref="K170:L170"/>
    <mergeCell ref="H611:I611"/>
    <mergeCell ref="I128:K128"/>
    <mergeCell ref="M292:N292"/>
    <mergeCell ref="F483:M483"/>
    <mergeCell ref="H754:M754"/>
    <mergeCell ref="K255:M255"/>
    <mergeCell ref="F496:H496"/>
    <mergeCell ref="F119:H119"/>
    <mergeCell ref="C178:G178"/>
    <mergeCell ref="K413:M413"/>
    <mergeCell ref="F204:I204"/>
    <mergeCell ref="F653:H653"/>
    <mergeCell ref="F547:M547"/>
    <mergeCell ref="F183:H183"/>
    <mergeCell ref="F48:G48"/>
    <mergeCell ref="K695:M695"/>
    <mergeCell ref="F534:M534"/>
    <mergeCell ref="H48:I48"/>
    <mergeCell ref="G138:H138"/>
    <mergeCell ref="C3:D3"/>
    <mergeCell ref="E3:F3"/>
    <mergeCell ref="F626:M626"/>
    <mergeCell ref="F561:M561"/>
    <mergeCell ref="F588:M588"/>
    <mergeCell ref="I423:M423"/>
    <mergeCell ref="G250:M250"/>
    <mergeCell ref="E69:G69"/>
    <mergeCell ref="K273:M273"/>
    <mergeCell ref="B51:E51"/>
    <mergeCell ref="I183:J183"/>
    <mergeCell ref="F413:J413"/>
    <mergeCell ref="D107:D110"/>
    <mergeCell ref="I560:M560"/>
    <mergeCell ref="G125:H125"/>
    <mergeCell ref="B16:E16"/>
    <mergeCell ref="F18:G18"/>
    <mergeCell ref="F45:G45"/>
    <mergeCell ref="J222:K222"/>
    <mergeCell ref="K347:M347"/>
    <mergeCell ref="F42:G42"/>
    <mergeCell ref="J371:M371"/>
    <mergeCell ref="J165:M165"/>
    <mergeCell ref="G127:H127"/>
    <mergeCell ref="C800:F800"/>
    <mergeCell ref="D205:E205"/>
    <mergeCell ref="F394:I394"/>
    <mergeCell ref="B21:E21"/>
    <mergeCell ref="F23:G23"/>
    <mergeCell ref="F273:J273"/>
    <mergeCell ref="I722:J722"/>
    <mergeCell ref="F495:M495"/>
    <mergeCell ref="B23:E23"/>
    <mergeCell ref="E747:H747"/>
    <mergeCell ref="F233:H233"/>
    <mergeCell ref="F559:M559"/>
    <mergeCell ref="F469:H469"/>
    <mergeCell ref="F640:H640"/>
    <mergeCell ref="F767:H767"/>
    <mergeCell ref="H583:I583"/>
    <mergeCell ref="F628:M628"/>
    <mergeCell ref="F652:M652"/>
    <mergeCell ref="K758:M758"/>
    <mergeCell ref="F768:H768"/>
    <mergeCell ref="D793:F793"/>
    <mergeCell ref="F694:M694"/>
    <mergeCell ref="D253:E253"/>
    <mergeCell ref="I347:J347"/>
    <mergeCell ref="I656:J656"/>
    <mergeCell ref="G137:H137"/>
    <mergeCell ref="F704:M704"/>
    <mergeCell ref="F533:M533"/>
    <mergeCell ref="D312:E312"/>
    <mergeCell ref="C702:G702"/>
    <mergeCell ref="K147:M147"/>
    <mergeCell ref="E78:J79"/>
    <mergeCell ref="F470:M470"/>
    <mergeCell ref="I119:M119"/>
    <mergeCell ref="I374:J374"/>
    <mergeCell ref="H335:I335"/>
    <mergeCell ref="F347:H347"/>
    <mergeCell ref="K166:M166"/>
    <mergeCell ref="F562:M562"/>
    <mergeCell ref="F667:M667"/>
    <mergeCell ref="F338:H338"/>
    <mergeCell ref="G251:M251"/>
    <mergeCell ref="F186:H186"/>
    <mergeCell ref="F654:M654"/>
    <mergeCell ref="G354:H354"/>
    <mergeCell ref="G329:H329"/>
    <mergeCell ref="I227:M227"/>
    <mergeCell ref="F230:H230"/>
    <mergeCell ref="H637:I637"/>
    <mergeCell ref="H143:I143"/>
    <mergeCell ref="F531:M531"/>
    <mergeCell ref="D281:E281"/>
    <mergeCell ref="I508:M508"/>
    <mergeCell ref="I575:J575"/>
    <mergeCell ref="K120:M120"/>
    <mergeCell ref="E137:F137"/>
    <mergeCell ref="I572:M572"/>
    <mergeCell ref="F520:M520"/>
    <mergeCell ref="D148:E148"/>
    <mergeCell ref="I149:J149"/>
    <mergeCell ref="G275:M275"/>
    <mergeCell ref="D311:E311"/>
    <mergeCell ref="G340:M340"/>
    <mergeCell ref="I125:K125"/>
    <mergeCell ref="F189:H189"/>
    <mergeCell ref="F16:G16"/>
    <mergeCell ref="D423:E423"/>
    <mergeCell ref="F487:H487"/>
    <mergeCell ref="F442:M442"/>
    <mergeCell ref="F414:H414"/>
    <mergeCell ref="S297:T297"/>
    <mergeCell ref="I127:K127"/>
    <mergeCell ref="H466:I466"/>
    <mergeCell ref="F17:G17"/>
    <mergeCell ref="H17:I17"/>
    <mergeCell ref="B18:E18"/>
    <mergeCell ref="F46:G46"/>
    <mergeCell ref="H19:I19"/>
    <mergeCell ref="B29:E29"/>
    <mergeCell ref="E76:J76"/>
    <mergeCell ref="B42:E42"/>
    <mergeCell ref="B17:E17"/>
    <mergeCell ref="H39:I39"/>
    <mergeCell ref="B45:E45"/>
    <mergeCell ref="B47:E47"/>
    <mergeCell ref="S296:T296"/>
    <mergeCell ref="B40:E40"/>
  </mergeCells>
  <phoneticPr fontId="135"/>
  <conditionalFormatting sqref="B14:H35 J15:L15 I17:I35 B38 F38 H38">
    <cfRule type="containsBlanks" dxfId="78" priority="1">
      <formula>LEN(TRIM(B14))=0</formula>
    </cfRule>
    <cfRule type="notContainsText" dxfId="77" priority="2" operator="notContains" text="FIX">
      <formula>ISERROR(SEARCH(("FIX"),(B14)))</formula>
    </cfRule>
  </conditionalFormatting>
  <conditionalFormatting sqref="B38:H51">
    <cfRule type="containsBlanks" dxfId="76" priority="3">
      <formula>LEN(TRIM(B38))=0</formula>
    </cfRule>
    <cfRule type="notContainsText" dxfId="75" priority="4" operator="notContains" text="FIX">
      <formula>ISERROR(SEARCH(("FIX"),(B38)))</formula>
    </cfRule>
  </conditionalFormatting>
  <conditionalFormatting sqref="D117 D144 D161 K201:M201 K228:M228 K248:M248 K273:M273 K312:M312 K339:M339 K367:M367 K391:M391 K413:M413 E787:G788">
    <cfRule type="containsBlanks" dxfId="74" priority="5">
      <formula>LEN(TRIM(D117))=0</formula>
    </cfRule>
  </conditionalFormatting>
  <conditionalFormatting sqref="D179">
    <cfRule type="containsBlanks" dxfId="73" priority="6">
      <formula>LEN(TRIM(D179))=0</formula>
    </cfRule>
  </conditionalFormatting>
  <conditionalFormatting sqref="E781:G785">
    <cfRule type="containsBlanks" dxfId="72" priority="8">
      <formula>LEN(TRIM(E781))=0</formula>
    </cfRule>
  </conditionalFormatting>
  <dataValidations count="3">
    <dataValidation type="list" allowBlank="1" sqref="G779 G800 I716 I752 J116 J143 J160 J178 J197 J224 J244 J269 J308 J335 J363 J387 J409 J420 J430 J440 J455 J466 J481 J493 J505 J516 J529 J543 J557 J569 J583 J598 J611 J624 J637 J650 J663 J676 J689 J702" xr:uid="{00000000-0002-0000-0800-000003000000}">
      <formula1>"FIX"</formula1>
    </dataValidation>
    <dataValidation type="list" allowBlank="1" sqref="E781 E785" xr:uid="{00000000-0002-0000-0800-000006000000}">
      <formula1>"有り,無し"</formula1>
    </dataValidation>
    <dataValidation type="list" allowBlank="1" sqref="E77" xr:uid="{00000000-0002-0000-0800-000009000000}">
      <formula1>"スタンプ,ルビー,キャラ,チケット"</formula1>
    </dataValidation>
  </dataValidations>
  <hyperlinks>
    <hyperlink ref="I64" location="null!B19" display="目次へ" xr:uid="{00000000-0004-0000-0800-000000000000}"/>
    <hyperlink ref="I114" location="null!B19" display="目次へ" xr:uid="{00000000-0004-0000-0800-000001000000}"/>
    <hyperlink ref="N116" location="null!A11" display="目次へ" xr:uid="{00000000-0004-0000-0800-000002000000}"/>
    <hyperlink ref="N143" location="null!A11" display="目次へ" xr:uid="{00000000-0004-0000-0800-000003000000}"/>
    <hyperlink ref="N160" location="null!A11" display="目次へ" xr:uid="{00000000-0004-0000-0800-000004000000}"/>
    <hyperlink ref="N178" location="null!A11" display="目次へ" xr:uid="{00000000-0004-0000-0800-000005000000}"/>
    <hyperlink ref="I195" location="null!B19" display="目次へ" xr:uid="{00000000-0004-0000-0800-000006000000}"/>
    <hyperlink ref="N197" location="null!A11" display="目次へ" xr:uid="{00000000-0004-0000-0800-000007000000}"/>
    <hyperlink ref="N224" location="null!A11" display="目次へ" xr:uid="{00000000-0004-0000-0800-000008000000}"/>
    <hyperlink ref="N244" location="null!A11" display="目次へ" xr:uid="{00000000-0004-0000-0800-000009000000}"/>
    <hyperlink ref="N269" location="null!A11" display="目次へ" xr:uid="{00000000-0004-0000-0800-00000A000000}"/>
    <hyperlink ref="N298" location="null!A11" display="目次へ" xr:uid="{00000000-0004-0000-0800-00000B000000}"/>
    <hyperlink ref="N308" location="null!A11" display="目次へ" xr:uid="{00000000-0004-0000-0800-00000C000000}"/>
    <hyperlink ref="N335" location="null!A11" display="目次へ" xr:uid="{00000000-0004-0000-0800-00000D000000}"/>
    <hyperlink ref="N363" location="null!B19" display="目次へ" xr:uid="{00000000-0004-0000-0800-00000E000000}"/>
    <hyperlink ref="N387" location="null!B19" display="目次へ" xr:uid="{00000000-0004-0000-0800-00000F000000}"/>
    <hyperlink ref="N409" location="null!A11" display="目次へ" xr:uid="{00000000-0004-0000-0800-000010000000}"/>
    <hyperlink ref="N420" location="null!A11" display="目次へ" xr:uid="{00000000-0004-0000-0800-000011000000}"/>
    <hyperlink ref="N430" location="null!A11" display="目次へ" xr:uid="{00000000-0004-0000-0800-000012000000}"/>
    <hyperlink ref="N440" location="null!B19" display="目次へ" xr:uid="{00000000-0004-0000-0800-000013000000}"/>
    <hyperlink ref="N455" location="null!A11" display="目次へ" xr:uid="{00000000-0004-0000-0800-000014000000}"/>
    <hyperlink ref="N466" location="null!B19" display="目次へ" xr:uid="{00000000-0004-0000-0800-000015000000}"/>
    <hyperlink ref="N481" location="null!B19" display="目次へ" xr:uid="{00000000-0004-0000-0800-000016000000}"/>
    <hyperlink ref="N493" location="null!B19" display="目次へ" xr:uid="{00000000-0004-0000-0800-000017000000}"/>
    <hyperlink ref="N505" location="null!B19" display="目次へ" xr:uid="{00000000-0004-0000-0800-000018000000}"/>
    <hyperlink ref="N516" location="null!B19" display="目次へ" xr:uid="{00000000-0004-0000-0800-000019000000}"/>
    <hyperlink ref="N529" location="null!B19" display="目次へ" xr:uid="{00000000-0004-0000-0800-00001A000000}"/>
    <hyperlink ref="N543" location="null!B19" display="目次へ" xr:uid="{00000000-0004-0000-0800-00001B000000}"/>
    <hyperlink ref="N557" location="null!B19" display="目次へ" xr:uid="{00000000-0004-0000-0800-00001C000000}"/>
    <hyperlink ref="N569" location="null!B19" display="目次へ" xr:uid="{00000000-0004-0000-0800-00001D000000}"/>
    <hyperlink ref="N583" location="null!B19" display="目次へ" xr:uid="{00000000-0004-0000-0800-00001E000000}"/>
    <hyperlink ref="N598" location="null!B19" display="目次へ" xr:uid="{00000000-0004-0000-0800-00001F000000}"/>
    <hyperlink ref="N611" location="null!B19" display="目次へ" xr:uid="{00000000-0004-0000-0800-000020000000}"/>
    <hyperlink ref="N624" location="null!B19" display="目次へ" xr:uid="{00000000-0004-0000-0800-000021000000}"/>
    <hyperlink ref="N637" location="null!B19" display="目次へ" xr:uid="{00000000-0004-0000-0800-000022000000}"/>
    <hyperlink ref="N650" location="null!B19" display="目次へ" xr:uid="{00000000-0004-0000-0800-000023000000}"/>
    <hyperlink ref="N663" location="null!B19" display="目次へ" xr:uid="{00000000-0004-0000-0800-000024000000}"/>
    <hyperlink ref="N676" location="null!B19" display="目次へ" xr:uid="{00000000-0004-0000-0800-000025000000}"/>
    <hyperlink ref="N689" location="null!B19" display="目次へ" xr:uid="{00000000-0004-0000-0800-000026000000}"/>
    <hyperlink ref="N702" location="null!B19" display="目次へ" xr:uid="{00000000-0004-0000-0800-000027000000}"/>
    <hyperlink ref="M716" location="null!B19" display="目次へ" xr:uid="{00000000-0004-0000-0800-000028000000}"/>
    <hyperlink ref="M735" location="null!B19" display="目次へ" xr:uid="{00000000-0004-0000-0800-000029000000}"/>
    <hyperlink ref="M752" location="null!B19" display="目次へ" xr:uid="{00000000-0004-0000-0800-00002A000000}"/>
  </hyperlinks>
  <pageMargins left="0.75" right="0.75" top="1" bottom="1" header="0.5" footer="0.5"/>
  <drawing r:id="rId1"/>
  <legacyDrawing r:id="rId2"/>
  <extLst>
    <ext xmlns:x14="http://schemas.microsoft.com/office/spreadsheetml/2009/9/main" uri="{CCE6A557-97BC-4b89-ADB6-D9C93CAAB3DF}">
      <x14:dataValidations xmlns:xm="http://schemas.microsoft.com/office/excel/2006/main" count="1">
        <x14:dataValidation type="list" allowBlank="1" xr:uid="{00000000-0002-0000-0800-000000000000}">
          <x14:formula1>
            <xm:f>触らない!#REF!</xm:f>
          </x14:formula1>
          <xm:sqref>E75 E86 E100 K201 F721 F757 F204 F231 F253 F279 F317 F345 F372 F394 K182 F738 K120 K147 K164 F119 F146 F163 F181 F200 F227 F247 F272 F311 F338 F366 F390 F412 F423 F433 F443 F458 F469 F484 F496 F508 F519 F532 F546 F560 F572 F586 F601 F614 F627 F640 F653 F666 F679 F692 F705 F719 F755 K228 K248 K273 K312 K339 K367 K391 K413 E88 E102 H116 H143 H160 H178 H197 H224 H244 H269 H308 H335 H363 H387 H440 H466 H481 H493 H505 H516 H529 H543 H557 H569 H583 H598 H611 H624 H637 H650 H663 H676 H689 H702 F445 F471 F486 F498 F510 F521 F534 F548 F562 F574 F588 F603 F616 F629 F642 F655 F668 F681 F694 F707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72"/>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cols>
    <col min="1" max="1" width="15.1640625" customWidth="1"/>
    <col min="2" max="2" width="29" customWidth="1"/>
    <col min="3" max="3" width="31.1640625" customWidth="1"/>
    <col min="4" max="4" width="10.33203125" customWidth="1"/>
    <col min="5" max="5" width="14.6640625" customWidth="1"/>
    <col min="6" max="6" width="34.83203125" customWidth="1"/>
    <col min="7" max="7" width="28.1640625" customWidth="1"/>
    <col min="8" max="8" width="6.83203125" customWidth="1"/>
    <col min="9" max="9" width="10.83203125" customWidth="1"/>
    <col min="10" max="10" width="9.6640625" customWidth="1"/>
    <col min="11" max="11" width="9.83203125" customWidth="1"/>
    <col min="12" max="12" width="18.1640625" customWidth="1"/>
  </cols>
  <sheetData>
    <row r="1" spans="1:12" ht="27" customHeight="1">
      <c r="A1" s="566" t="s">
        <v>578</v>
      </c>
      <c r="B1" s="567" t="s">
        <v>738</v>
      </c>
      <c r="C1" s="567" t="s">
        <v>739</v>
      </c>
      <c r="D1" s="568"/>
      <c r="E1" s="352"/>
      <c r="F1" s="89"/>
      <c r="G1" s="89"/>
      <c r="H1" s="352"/>
      <c r="I1" s="352"/>
      <c r="J1" s="352"/>
      <c r="K1" s="352"/>
      <c r="L1" s="569"/>
    </row>
    <row r="2" spans="1:12" ht="26">
      <c r="A2" s="570" t="s">
        <v>583</v>
      </c>
      <c r="B2" s="570" t="s">
        <v>584</v>
      </c>
      <c r="C2" s="571" t="s">
        <v>136</v>
      </c>
      <c r="D2" s="572" t="s">
        <v>740</v>
      </c>
      <c r="E2" s="573" t="s">
        <v>595</v>
      </c>
      <c r="F2" s="574" t="s">
        <v>596</v>
      </c>
      <c r="G2" s="575" t="s">
        <v>597</v>
      </c>
      <c r="H2" s="573" t="s">
        <v>594</v>
      </c>
      <c r="I2" s="573" t="s">
        <v>598</v>
      </c>
      <c r="J2" s="576" t="s">
        <v>599</v>
      </c>
      <c r="K2" s="575" t="s">
        <v>600</v>
      </c>
      <c r="L2" s="577" t="s">
        <v>741</v>
      </c>
    </row>
    <row r="3" spans="1:12" ht="13">
      <c r="A3" s="578"/>
      <c r="B3" s="578"/>
      <c r="C3" s="177"/>
      <c r="D3" s="369"/>
      <c r="E3" s="384"/>
      <c r="F3" s="177"/>
      <c r="G3" s="177"/>
      <c r="H3" s="375"/>
      <c r="I3" s="397"/>
      <c r="J3" s="375"/>
      <c r="K3" s="375"/>
      <c r="L3" s="48"/>
    </row>
    <row r="4" spans="1:12" ht="13">
      <c r="A4" s="578"/>
      <c r="B4" s="578"/>
      <c r="C4" s="373"/>
      <c r="D4" s="369"/>
      <c r="E4" s="384"/>
      <c r="F4" s="396"/>
      <c r="G4" s="177"/>
      <c r="H4" s="375"/>
      <c r="I4" s="397"/>
      <c r="J4" s="375"/>
      <c r="K4" s="375"/>
      <c r="L4" s="48"/>
    </row>
    <row r="5" spans="1:12" ht="13">
      <c r="A5" s="578"/>
      <c r="B5" s="578"/>
      <c r="C5" s="373"/>
      <c r="D5" s="369"/>
      <c r="E5" s="384"/>
      <c r="F5" s="373"/>
      <c r="G5" s="177"/>
      <c r="H5" s="375"/>
      <c r="I5" s="397"/>
      <c r="J5" s="375"/>
      <c r="K5" s="375"/>
      <c r="L5" s="48"/>
    </row>
    <row r="6" spans="1:12" ht="13">
      <c r="A6" s="579"/>
      <c r="B6" s="579"/>
      <c r="C6" s="373"/>
      <c r="D6" s="369"/>
      <c r="E6" s="384"/>
      <c r="F6" s="396"/>
      <c r="G6" s="177"/>
      <c r="H6" s="375"/>
      <c r="I6" s="397"/>
      <c r="J6" s="375"/>
      <c r="K6" s="375"/>
      <c r="L6" s="48"/>
    </row>
    <row r="7" spans="1:12" ht="13">
      <c r="A7" s="578"/>
      <c r="B7" s="578"/>
      <c r="C7" s="373"/>
      <c r="D7" s="369"/>
      <c r="E7" s="384"/>
      <c r="F7" s="177"/>
      <c r="G7" s="177"/>
      <c r="H7" s="375"/>
      <c r="I7" s="397"/>
      <c r="J7" s="375"/>
      <c r="K7" s="375"/>
      <c r="L7" s="48"/>
    </row>
    <row r="8" spans="1:12" ht="13">
      <c r="A8" s="578"/>
      <c r="B8" s="578"/>
      <c r="C8" s="373"/>
      <c r="D8" s="369"/>
      <c r="E8" s="384"/>
      <c r="F8" s="177"/>
      <c r="G8" s="580"/>
      <c r="H8" s="375"/>
      <c r="I8" s="397"/>
      <c r="J8" s="375"/>
      <c r="K8" s="375"/>
      <c r="L8" s="48"/>
    </row>
    <row r="9" spans="1:12" ht="13">
      <c r="A9" s="578"/>
      <c r="B9" s="578"/>
      <c r="C9" s="373"/>
      <c r="D9" s="369"/>
      <c r="E9" s="384"/>
      <c r="F9" s="580"/>
      <c r="G9" s="177"/>
      <c r="H9" s="375"/>
      <c r="I9" s="397"/>
      <c r="J9" s="375"/>
      <c r="K9" s="375"/>
      <c r="L9" s="48"/>
    </row>
    <row r="10" spans="1:12" ht="13">
      <c r="A10" s="578"/>
      <c r="B10" s="578"/>
      <c r="C10" s="373"/>
      <c r="D10" s="369"/>
      <c r="E10" s="384"/>
      <c r="F10" s="581"/>
      <c r="G10" s="177"/>
      <c r="H10" s="375"/>
      <c r="I10" s="397"/>
      <c r="J10" s="375"/>
      <c r="K10" s="375"/>
      <c r="L10" s="48"/>
    </row>
    <row r="11" spans="1:12" ht="13">
      <c r="A11" s="578"/>
      <c r="B11" s="578"/>
      <c r="C11" s="373"/>
      <c r="D11" s="369"/>
      <c r="E11" s="384"/>
      <c r="F11" s="177"/>
      <c r="G11" s="177"/>
      <c r="H11" s="375"/>
      <c r="I11" s="397"/>
      <c r="J11" s="375"/>
      <c r="K11" s="375"/>
      <c r="L11" s="48"/>
    </row>
    <row r="12" spans="1:12" ht="13">
      <c r="A12" s="578"/>
      <c r="B12" s="578"/>
      <c r="C12" s="373"/>
      <c r="D12" s="369"/>
      <c r="E12" s="384"/>
      <c r="F12" s="582"/>
      <c r="G12" s="177"/>
      <c r="H12" s="375"/>
      <c r="I12" s="397"/>
      <c r="J12" s="375"/>
      <c r="K12" s="375"/>
      <c r="L12" s="48"/>
    </row>
    <row r="13" spans="1:12" ht="13">
      <c r="A13" s="578"/>
      <c r="B13" s="578"/>
      <c r="C13" s="373"/>
      <c r="D13" s="369"/>
      <c r="E13" s="384"/>
      <c r="F13" s="582"/>
      <c r="G13" s="177"/>
      <c r="H13" s="375"/>
      <c r="I13" s="397"/>
      <c r="J13" s="375"/>
      <c r="K13" s="375"/>
      <c r="L13" s="48"/>
    </row>
    <row r="14" spans="1:12" ht="13">
      <c r="A14" s="578"/>
      <c r="B14" s="578"/>
      <c r="C14" s="373"/>
      <c r="D14" s="369"/>
      <c r="E14" s="384"/>
      <c r="F14" s="177"/>
      <c r="G14" s="177"/>
      <c r="H14" s="375"/>
      <c r="I14" s="397"/>
      <c r="J14" s="375"/>
      <c r="K14" s="375"/>
      <c r="L14" s="48"/>
    </row>
    <row r="15" spans="1:12" ht="13">
      <c r="A15" s="578"/>
      <c r="B15" s="578"/>
      <c r="C15" s="373"/>
      <c r="D15" s="369"/>
      <c r="E15" s="384"/>
      <c r="F15" s="581"/>
      <c r="G15" s="177"/>
      <c r="H15" s="375"/>
      <c r="I15" s="376"/>
      <c r="J15" s="375"/>
      <c r="K15" s="375"/>
      <c r="L15" s="48"/>
    </row>
    <row r="16" spans="1:12" ht="13">
      <c r="A16" s="578"/>
      <c r="B16" s="578"/>
      <c r="C16" s="373"/>
      <c r="D16" s="369"/>
      <c r="E16" s="384"/>
      <c r="F16" s="583"/>
      <c r="G16" s="177"/>
      <c r="H16" s="375"/>
      <c r="I16" s="376"/>
      <c r="J16" s="375"/>
      <c r="K16" s="375"/>
      <c r="L16" s="48"/>
    </row>
    <row r="17" spans="1:12" ht="13">
      <c r="A17" s="578"/>
      <c r="B17" s="578"/>
      <c r="C17" s="373"/>
      <c r="D17" s="369"/>
      <c r="E17" s="384"/>
      <c r="F17" s="581"/>
      <c r="G17" s="177"/>
      <c r="H17" s="375"/>
      <c r="I17" s="376"/>
      <c r="J17" s="375"/>
      <c r="K17" s="375"/>
      <c r="L17" s="48"/>
    </row>
    <row r="18" spans="1:12" ht="13">
      <c r="A18" s="578"/>
      <c r="B18" s="578"/>
      <c r="C18" s="373"/>
      <c r="D18" s="369"/>
      <c r="E18" s="384"/>
      <c r="F18" s="177"/>
      <c r="G18" s="177"/>
      <c r="H18" s="375"/>
      <c r="I18" s="376"/>
      <c r="J18" s="375"/>
      <c r="K18" s="375"/>
      <c r="L18" s="48"/>
    </row>
    <row r="19" spans="1:12" ht="13">
      <c r="A19" s="578"/>
      <c r="B19" s="578"/>
      <c r="C19" s="373"/>
      <c r="D19" s="369"/>
      <c r="E19" s="384"/>
      <c r="F19" s="581"/>
      <c r="G19" s="177"/>
      <c r="H19" s="375"/>
      <c r="I19" s="376"/>
      <c r="J19" s="375"/>
      <c r="K19" s="375"/>
      <c r="L19" s="48"/>
    </row>
    <row r="20" spans="1:12" ht="13">
      <c r="A20" s="578"/>
      <c r="B20" s="578"/>
      <c r="C20" s="373"/>
      <c r="D20" s="369"/>
      <c r="E20" s="384"/>
      <c r="F20" s="581"/>
      <c r="G20" s="177"/>
      <c r="H20" s="375"/>
      <c r="I20" s="376"/>
      <c r="J20" s="375"/>
      <c r="K20" s="375"/>
      <c r="L20" s="48"/>
    </row>
    <row r="21" spans="1:12" ht="13">
      <c r="A21" s="578"/>
      <c r="B21" s="578"/>
      <c r="C21" s="373"/>
      <c r="D21" s="369"/>
      <c r="E21" s="384"/>
      <c r="F21" s="177"/>
      <c r="G21" s="177"/>
      <c r="H21" s="375"/>
      <c r="I21" s="376"/>
      <c r="J21" s="375"/>
      <c r="K21" s="375"/>
      <c r="L21" s="48"/>
    </row>
    <row r="22" spans="1:12" ht="13">
      <c r="A22" s="578"/>
      <c r="B22" s="584"/>
      <c r="C22" s="401"/>
      <c r="D22" s="585"/>
      <c r="E22" s="586"/>
      <c r="F22" s="587"/>
      <c r="G22" s="587"/>
      <c r="H22" s="403"/>
      <c r="I22" s="588"/>
      <c r="J22" s="403"/>
      <c r="K22" s="403"/>
      <c r="L22" s="48"/>
    </row>
    <row r="23" spans="1:12" ht="13.5" customHeight="1">
      <c r="A23" s="589" t="s">
        <v>742</v>
      </c>
      <c r="B23" s="589" t="s">
        <v>742</v>
      </c>
      <c r="C23" s="590"/>
      <c r="D23" s="591"/>
      <c r="E23" s="592"/>
      <c r="F23" s="593"/>
      <c r="G23" s="593"/>
      <c r="H23" s="592"/>
      <c r="I23" s="592"/>
      <c r="J23" s="592"/>
      <c r="K23" s="592"/>
      <c r="L23" s="594"/>
    </row>
    <row r="24" spans="1:12" ht="13">
      <c r="A24" s="578"/>
      <c r="B24" s="578"/>
      <c r="C24" s="373"/>
      <c r="D24" s="369"/>
      <c r="E24" s="384"/>
      <c r="F24" s="177"/>
      <c r="G24" s="177"/>
      <c r="H24" s="375"/>
      <c r="I24" s="397"/>
      <c r="J24" s="375"/>
      <c r="K24" s="375"/>
      <c r="L24" s="48"/>
    </row>
    <row r="25" spans="1:12" ht="13">
      <c r="A25" s="578"/>
      <c r="B25" s="578"/>
      <c r="C25" s="373"/>
      <c r="D25" s="369"/>
      <c r="E25" s="384"/>
      <c r="F25" s="177"/>
      <c r="G25" s="177"/>
      <c r="H25" s="375"/>
      <c r="I25" s="397"/>
      <c r="J25" s="375"/>
      <c r="K25" s="375"/>
      <c r="L25" s="48"/>
    </row>
    <row r="26" spans="1:12" ht="13">
      <c r="A26" s="578"/>
      <c r="B26" s="578"/>
      <c r="C26" s="373"/>
      <c r="D26" s="369"/>
      <c r="E26" s="384"/>
      <c r="F26" s="177"/>
      <c r="G26" s="177"/>
      <c r="H26" s="375"/>
      <c r="I26" s="397"/>
      <c r="J26" s="375"/>
      <c r="K26" s="375"/>
      <c r="L26" s="48"/>
    </row>
    <row r="27" spans="1:12" ht="13">
      <c r="A27" s="578"/>
      <c r="B27" s="578"/>
      <c r="C27" s="373"/>
      <c r="D27" s="369"/>
      <c r="E27" s="384"/>
      <c r="F27" s="177"/>
      <c r="G27" s="177"/>
      <c r="H27" s="375"/>
      <c r="I27" s="397"/>
      <c r="J27" s="375"/>
      <c r="K27" s="375"/>
      <c r="L27" s="48"/>
    </row>
    <row r="28" spans="1:12" ht="13">
      <c r="A28" s="578"/>
      <c r="B28" s="578"/>
      <c r="C28" s="373"/>
      <c r="D28" s="595"/>
      <c r="E28" s="372"/>
      <c r="F28" s="177"/>
      <c r="G28" s="177"/>
      <c r="H28" s="375"/>
      <c r="I28" s="376"/>
      <c r="J28" s="375"/>
      <c r="K28" s="375"/>
      <c r="L28" s="48"/>
    </row>
    <row r="29" spans="1:12" ht="13">
      <c r="A29" s="578"/>
      <c r="B29" s="578"/>
      <c r="C29" s="373"/>
      <c r="D29" s="369"/>
      <c r="E29" s="384"/>
      <c r="F29" s="177"/>
      <c r="G29" s="177"/>
      <c r="H29" s="375"/>
      <c r="I29" s="397"/>
      <c r="J29" s="375"/>
      <c r="K29" s="375"/>
      <c r="L29" s="48"/>
    </row>
    <row r="30" spans="1:12" ht="13">
      <c r="A30" s="578"/>
      <c r="B30" s="578"/>
      <c r="C30" s="373"/>
      <c r="D30" s="369"/>
      <c r="E30" s="384"/>
      <c r="F30" s="177"/>
      <c r="G30" s="177"/>
      <c r="H30" s="375"/>
      <c r="I30" s="397"/>
      <c r="J30" s="375"/>
      <c r="K30" s="375"/>
      <c r="L30" s="48"/>
    </row>
    <row r="31" spans="1:12" ht="13">
      <c r="A31" s="578"/>
      <c r="B31" s="578"/>
      <c r="C31" s="373"/>
      <c r="D31" s="369"/>
      <c r="E31" s="384"/>
      <c r="F31" s="177"/>
      <c r="G31" s="177"/>
      <c r="H31" s="375"/>
      <c r="I31" s="397"/>
      <c r="J31" s="375"/>
      <c r="K31" s="375"/>
      <c r="L31" s="48"/>
    </row>
    <row r="32" spans="1:12" ht="13">
      <c r="A32" s="578"/>
      <c r="B32" s="578"/>
      <c r="C32" s="373"/>
      <c r="D32" s="369"/>
      <c r="E32" s="384"/>
      <c r="F32" s="177"/>
      <c r="G32" s="177"/>
      <c r="H32" s="375"/>
      <c r="I32" s="397"/>
      <c r="J32" s="375"/>
      <c r="K32" s="375"/>
      <c r="L32" s="48"/>
    </row>
    <row r="33" spans="1:12" ht="13">
      <c r="A33" s="578"/>
      <c r="B33" s="578"/>
      <c r="C33" s="373"/>
      <c r="D33" s="369"/>
      <c r="E33" s="384"/>
      <c r="F33" s="177"/>
      <c r="G33" s="177"/>
      <c r="H33" s="375"/>
      <c r="I33" s="588"/>
      <c r="J33" s="375"/>
      <c r="K33" s="375"/>
      <c r="L33" s="48"/>
    </row>
    <row r="34" spans="1:12" ht="13">
      <c r="A34" s="578"/>
      <c r="B34" s="578"/>
      <c r="C34" s="373"/>
      <c r="D34" s="369"/>
      <c r="E34" s="384"/>
      <c r="F34" s="177"/>
      <c r="G34" s="177"/>
      <c r="H34" s="375"/>
      <c r="I34" s="588"/>
      <c r="J34" s="375"/>
      <c r="K34" s="375"/>
      <c r="L34" s="48"/>
    </row>
    <row r="35" spans="1:12" ht="13">
      <c r="A35" s="578"/>
      <c r="B35" s="578"/>
      <c r="C35" s="373"/>
      <c r="D35" s="369"/>
      <c r="E35" s="384"/>
      <c r="F35" s="177"/>
      <c r="G35" s="596"/>
      <c r="H35" s="375"/>
      <c r="I35" s="588"/>
      <c r="J35" s="375"/>
      <c r="K35" s="375"/>
      <c r="L35" s="48"/>
    </row>
    <row r="36" spans="1:12" ht="13">
      <c r="A36" s="578"/>
      <c r="B36" s="578"/>
      <c r="C36" s="373"/>
      <c r="D36" s="369"/>
      <c r="E36" s="384"/>
      <c r="F36" s="177"/>
      <c r="G36" s="177"/>
      <c r="H36" s="375"/>
      <c r="I36" s="588"/>
      <c r="J36" s="375"/>
      <c r="K36" s="375"/>
      <c r="L36" s="48"/>
    </row>
    <row r="37" spans="1:12" ht="13">
      <c r="A37" s="578"/>
      <c r="B37" s="578"/>
      <c r="C37" s="373"/>
      <c r="D37" s="369"/>
      <c r="E37" s="384"/>
      <c r="F37" s="177"/>
      <c r="G37" s="177"/>
      <c r="H37" s="375"/>
      <c r="I37" s="588"/>
      <c r="J37" s="375"/>
      <c r="K37" s="375"/>
      <c r="L37" s="48"/>
    </row>
    <row r="38" spans="1:12" ht="13">
      <c r="A38" s="578"/>
      <c r="B38" s="578"/>
      <c r="C38" s="373"/>
      <c r="D38" s="369"/>
      <c r="E38" s="384"/>
      <c r="F38" s="177"/>
      <c r="G38" s="177"/>
      <c r="H38" s="375"/>
      <c r="I38" s="588"/>
      <c r="J38" s="375"/>
      <c r="K38" s="375"/>
      <c r="L38" s="48"/>
    </row>
    <row r="39" spans="1:12" ht="13">
      <c r="A39" s="578"/>
      <c r="B39" s="578"/>
      <c r="C39" s="373"/>
      <c r="D39" s="369"/>
      <c r="E39" s="384"/>
      <c r="F39" s="177"/>
      <c r="G39" s="177"/>
      <c r="H39" s="375"/>
      <c r="I39" s="588"/>
      <c r="J39" s="375"/>
      <c r="K39" s="375"/>
      <c r="L39" s="48"/>
    </row>
    <row r="40" spans="1:12" ht="13">
      <c r="A40" s="578"/>
      <c r="B40" s="578"/>
      <c r="C40" s="373"/>
      <c r="D40" s="369"/>
      <c r="E40" s="384"/>
      <c r="F40" s="177"/>
      <c r="G40" s="177"/>
      <c r="H40" s="375"/>
      <c r="I40" s="588"/>
      <c r="J40" s="375"/>
      <c r="K40" s="375"/>
      <c r="L40" s="48"/>
    </row>
    <row r="41" spans="1:12" ht="6.75" customHeight="1">
      <c r="A41" s="597"/>
      <c r="B41" s="597"/>
      <c r="C41" s="597"/>
      <c r="D41" s="598"/>
      <c r="E41" s="599"/>
      <c r="F41" s="600"/>
      <c r="G41" s="600"/>
      <c r="H41" s="599"/>
      <c r="I41" s="599"/>
      <c r="J41" s="599"/>
      <c r="K41" s="599"/>
      <c r="L41" s="601"/>
    </row>
    <row r="42" spans="1:12" ht="13">
      <c r="A42" s="602" t="s">
        <v>619</v>
      </c>
      <c r="B42" s="603" t="s">
        <v>743</v>
      </c>
      <c r="C42" s="603"/>
      <c r="D42" s="604"/>
      <c r="E42" s="605"/>
      <c r="F42" s="606" t="s">
        <v>744</v>
      </c>
      <c r="G42" s="607"/>
      <c r="H42" s="608"/>
      <c r="I42" s="605"/>
      <c r="J42" s="609"/>
      <c r="K42" s="609"/>
      <c r="L42" s="610"/>
    </row>
    <row r="43" spans="1:12" ht="13">
      <c r="A43" s="584"/>
      <c r="B43" s="611"/>
      <c r="C43" s="381"/>
      <c r="D43" s="370"/>
      <c r="E43" s="394"/>
      <c r="F43" s="612"/>
      <c r="G43" s="177"/>
      <c r="H43" s="375"/>
      <c r="I43" s="397"/>
      <c r="J43" s="383"/>
      <c r="K43" s="383"/>
      <c r="L43" s="613"/>
    </row>
    <row r="44" spans="1:12" ht="13">
      <c r="A44" s="614"/>
      <c r="B44" s="615"/>
      <c r="C44" s="373"/>
      <c r="D44" s="370"/>
      <c r="E44" s="384"/>
      <c r="F44" s="616"/>
      <c r="G44" s="177"/>
      <c r="H44" s="375"/>
      <c r="I44" s="397"/>
      <c r="J44" s="375"/>
      <c r="K44" s="375"/>
      <c r="L44" s="48"/>
    </row>
    <row r="45" spans="1:12" ht="13">
      <c r="A45" s="614"/>
      <c r="B45" s="615"/>
      <c r="C45" s="373"/>
      <c r="D45" s="370"/>
      <c r="E45" s="384"/>
      <c r="F45" s="583"/>
      <c r="G45" s="177"/>
      <c r="H45" s="375"/>
      <c r="I45" s="397"/>
      <c r="J45" s="375"/>
      <c r="K45" s="375"/>
      <c r="L45" s="48"/>
    </row>
    <row r="46" spans="1:12" ht="13">
      <c r="A46" s="614"/>
      <c r="B46" s="578"/>
      <c r="C46" s="373"/>
      <c r="D46" s="370"/>
      <c r="E46" s="384"/>
      <c r="F46" s="583"/>
      <c r="G46" s="177"/>
      <c r="H46" s="375"/>
      <c r="I46" s="397"/>
      <c r="J46" s="375"/>
      <c r="K46" s="375"/>
      <c r="L46" s="48"/>
    </row>
    <row r="47" spans="1:12" ht="13">
      <c r="A47" s="614"/>
      <c r="B47" s="578"/>
      <c r="C47" s="373"/>
      <c r="D47" s="370"/>
      <c r="E47" s="384"/>
      <c r="F47" s="581"/>
      <c r="G47" s="177"/>
      <c r="H47" s="375"/>
      <c r="I47" s="397"/>
      <c r="J47" s="375"/>
      <c r="K47" s="375"/>
      <c r="L47" s="48"/>
    </row>
    <row r="48" spans="1:12" ht="13">
      <c r="A48" s="614"/>
      <c r="B48" s="578"/>
      <c r="C48" s="373"/>
      <c r="D48" s="370"/>
      <c r="E48" s="384"/>
      <c r="F48" s="581"/>
      <c r="G48" s="177"/>
      <c r="H48" s="375"/>
      <c r="I48" s="397"/>
      <c r="J48" s="375"/>
      <c r="K48" s="375"/>
      <c r="L48" s="48"/>
    </row>
    <row r="49" spans="1:12" ht="6.75" customHeight="1">
      <c r="A49" s="597"/>
      <c r="B49" s="597"/>
      <c r="C49" s="597"/>
      <c r="D49" s="598"/>
      <c r="E49" s="599"/>
      <c r="F49" s="600"/>
      <c r="G49" s="600"/>
      <c r="H49" s="599"/>
      <c r="I49" s="599"/>
      <c r="J49" s="599"/>
      <c r="K49" s="599"/>
      <c r="L49" s="601"/>
    </row>
    <row r="50" spans="1:12" ht="13">
      <c r="A50" s="617" t="s">
        <v>64</v>
      </c>
      <c r="B50" s="618" t="s">
        <v>745</v>
      </c>
      <c r="C50" s="603"/>
      <c r="D50" s="604"/>
      <c r="E50" s="605"/>
      <c r="F50" s="606"/>
      <c r="G50" s="607"/>
      <c r="H50" s="608"/>
      <c r="I50" s="605"/>
      <c r="J50" s="609"/>
      <c r="K50" s="609"/>
      <c r="L50" s="610"/>
    </row>
    <row r="51" spans="1:12" ht="13">
      <c r="A51" s="619"/>
      <c r="B51" s="377"/>
      <c r="C51" s="381"/>
      <c r="D51" s="369" t="s">
        <v>614</v>
      </c>
      <c r="E51" s="384" t="s">
        <v>111</v>
      </c>
      <c r="F51" s="177"/>
      <c r="G51" s="620"/>
      <c r="H51" s="375" t="s">
        <v>111</v>
      </c>
      <c r="I51" s="621" t="s">
        <v>602</v>
      </c>
      <c r="J51" s="622"/>
      <c r="K51" s="622"/>
      <c r="L51" s="613"/>
    </row>
    <row r="52" spans="1:12" ht="13">
      <c r="A52" s="619"/>
      <c r="B52" s="368"/>
      <c r="C52" s="373"/>
      <c r="D52" s="369" t="s">
        <v>614</v>
      </c>
      <c r="E52" s="384" t="s">
        <v>111</v>
      </c>
      <c r="F52" s="177"/>
      <c r="G52" s="620"/>
      <c r="H52" s="375" t="s">
        <v>111</v>
      </c>
      <c r="I52" s="588" t="s">
        <v>602</v>
      </c>
      <c r="J52" s="623"/>
      <c r="K52" s="623"/>
      <c r="L52" s="48"/>
    </row>
    <row r="53" spans="1:12" ht="13">
      <c r="A53" s="619"/>
      <c r="B53" s="368"/>
      <c r="C53" s="373"/>
      <c r="D53" s="369" t="s">
        <v>614</v>
      </c>
      <c r="E53" s="384" t="s">
        <v>111</v>
      </c>
      <c r="F53" s="177"/>
      <c r="G53" s="620"/>
      <c r="H53" s="375" t="s">
        <v>111</v>
      </c>
      <c r="I53" s="588" t="s">
        <v>602</v>
      </c>
      <c r="J53" s="623"/>
      <c r="K53" s="623"/>
      <c r="L53" s="48"/>
    </row>
    <row r="54" spans="1:12" ht="13">
      <c r="A54" s="619"/>
      <c r="B54" s="368"/>
      <c r="C54" s="373"/>
      <c r="D54" s="369" t="s">
        <v>614</v>
      </c>
      <c r="E54" s="384" t="s">
        <v>111</v>
      </c>
      <c r="F54" s="177"/>
      <c r="G54" s="620"/>
      <c r="H54" s="375" t="s">
        <v>111</v>
      </c>
      <c r="I54" s="588" t="s">
        <v>602</v>
      </c>
      <c r="J54" s="623"/>
      <c r="K54" s="623"/>
      <c r="L54" s="48"/>
    </row>
    <row r="55" spans="1:12" ht="9" customHeight="1">
      <c r="A55" s="597"/>
      <c r="B55" s="597"/>
      <c r="C55" s="597"/>
      <c r="D55" s="598"/>
      <c r="E55" s="599"/>
      <c r="F55" s="600"/>
      <c r="G55" s="600"/>
      <c r="H55" s="599"/>
      <c r="I55" s="599"/>
      <c r="J55" s="599"/>
      <c r="K55" s="599"/>
      <c r="L55" s="601"/>
    </row>
    <row r="56" spans="1:12" ht="13">
      <c r="A56" s="617" t="s">
        <v>746</v>
      </c>
      <c r="B56" s="624" t="s">
        <v>747</v>
      </c>
      <c r="C56" s="603"/>
      <c r="D56" s="604"/>
      <c r="E56" s="605"/>
      <c r="F56" s="606"/>
      <c r="G56" s="607"/>
      <c r="H56" s="608"/>
      <c r="I56" s="605"/>
      <c r="J56" s="609"/>
      <c r="K56" s="609"/>
      <c r="L56" s="610"/>
    </row>
    <row r="57" spans="1:12" ht="13">
      <c r="A57" s="614"/>
      <c r="B57" s="611"/>
      <c r="C57" s="625"/>
      <c r="D57" s="370"/>
      <c r="E57" s="384"/>
      <c r="F57" s="626"/>
      <c r="G57" s="627"/>
      <c r="H57" s="375"/>
      <c r="I57" s="397"/>
      <c r="J57" s="383"/>
      <c r="K57" s="383"/>
      <c r="L57" s="613"/>
    </row>
    <row r="58" spans="1:12" ht="13">
      <c r="A58" s="614"/>
      <c r="B58" s="615"/>
      <c r="C58" s="373"/>
      <c r="D58" s="369"/>
      <c r="E58" s="384" t="s">
        <v>111</v>
      </c>
      <c r="F58" s="177"/>
      <c r="G58" s="620"/>
      <c r="H58" s="375" t="s">
        <v>111</v>
      </c>
      <c r="I58" s="588" t="s">
        <v>602</v>
      </c>
      <c r="J58" s="623"/>
      <c r="K58" s="623"/>
      <c r="L58" s="48"/>
    </row>
    <row r="59" spans="1:12" ht="13">
      <c r="A59" s="614"/>
      <c r="B59" s="615"/>
      <c r="C59" s="373"/>
      <c r="D59" s="369"/>
      <c r="E59" s="384" t="s">
        <v>111</v>
      </c>
      <c r="F59" s="177"/>
      <c r="G59" s="620"/>
      <c r="H59" s="375" t="s">
        <v>111</v>
      </c>
      <c r="I59" s="588" t="s">
        <v>602</v>
      </c>
      <c r="J59" s="623"/>
      <c r="K59" s="628"/>
      <c r="L59" s="48"/>
    </row>
    <row r="60" spans="1:12" ht="13">
      <c r="A60" s="614"/>
      <c r="B60" s="615"/>
      <c r="C60" s="373"/>
      <c r="D60" s="369"/>
      <c r="E60" s="384" t="s">
        <v>111</v>
      </c>
      <c r="F60" s="177"/>
      <c r="G60" s="620"/>
      <c r="H60" s="375" t="s">
        <v>111</v>
      </c>
      <c r="I60" s="588" t="s">
        <v>602</v>
      </c>
      <c r="J60" s="623"/>
      <c r="K60" s="628"/>
      <c r="L60" s="48"/>
    </row>
    <row r="61" spans="1:12" ht="13">
      <c r="A61" s="629"/>
      <c r="B61" s="615"/>
      <c r="C61" s="373"/>
      <c r="D61" s="369"/>
      <c r="E61" s="384" t="s">
        <v>111</v>
      </c>
      <c r="F61" s="630"/>
      <c r="G61" s="620"/>
      <c r="H61" s="375" t="s">
        <v>111</v>
      </c>
      <c r="I61" s="588" t="s">
        <v>602</v>
      </c>
      <c r="J61" s="623"/>
      <c r="K61" s="628"/>
      <c r="L61" s="48"/>
    </row>
    <row r="62" spans="1:12" ht="9" customHeight="1">
      <c r="A62" s="597"/>
      <c r="B62" s="597"/>
      <c r="C62" s="597"/>
      <c r="D62" s="598"/>
      <c r="E62" s="599"/>
      <c r="F62" s="600"/>
      <c r="G62" s="600"/>
      <c r="H62" s="599"/>
      <c r="I62" s="599"/>
      <c r="J62" s="599"/>
      <c r="K62" s="599"/>
      <c r="L62" s="601"/>
    </row>
    <row r="63" spans="1:12" ht="13">
      <c r="A63" s="617" t="s">
        <v>748</v>
      </c>
      <c r="B63" s="631" t="s">
        <v>749</v>
      </c>
      <c r="C63" s="603"/>
      <c r="D63" s="604"/>
      <c r="E63" s="605"/>
      <c r="F63" s="606"/>
      <c r="G63" s="607"/>
      <c r="H63" s="608"/>
      <c r="I63" s="605"/>
      <c r="J63" s="609"/>
      <c r="K63" s="609"/>
      <c r="L63" s="610"/>
    </row>
    <row r="64" spans="1:12" ht="13">
      <c r="A64" s="632"/>
      <c r="B64" s="633" t="s">
        <v>627</v>
      </c>
      <c r="C64" s="373"/>
      <c r="D64" s="369" t="s">
        <v>623</v>
      </c>
      <c r="E64" s="384" t="s">
        <v>111</v>
      </c>
      <c r="F64" s="177"/>
      <c r="G64" s="634"/>
      <c r="H64" s="375" t="s">
        <v>111</v>
      </c>
      <c r="I64" s="397" t="s">
        <v>602</v>
      </c>
      <c r="J64" s="623"/>
      <c r="K64" s="622"/>
      <c r="L64" s="613"/>
    </row>
    <row r="65" spans="1:12" ht="13">
      <c r="A65" s="635"/>
      <c r="B65" s="418" t="s">
        <v>628</v>
      </c>
      <c r="C65" s="373"/>
      <c r="D65" s="369" t="s">
        <v>623</v>
      </c>
      <c r="E65" s="384" t="s">
        <v>111</v>
      </c>
      <c r="F65" s="177"/>
      <c r="G65" s="634"/>
      <c r="H65" s="375" t="s">
        <v>111</v>
      </c>
      <c r="I65" s="397" t="s">
        <v>602</v>
      </c>
      <c r="J65" s="623"/>
      <c r="K65" s="623"/>
      <c r="L65" s="48"/>
    </row>
    <row r="66" spans="1:12" ht="13">
      <c r="A66" s="635"/>
      <c r="B66" s="418" t="s">
        <v>629</v>
      </c>
      <c r="C66" s="373"/>
      <c r="D66" s="369" t="s">
        <v>623</v>
      </c>
      <c r="E66" s="384" t="s">
        <v>111</v>
      </c>
      <c r="F66" s="177"/>
      <c r="G66" s="634"/>
      <c r="H66" s="375" t="s">
        <v>111</v>
      </c>
      <c r="I66" s="397" t="s">
        <v>602</v>
      </c>
      <c r="J66" s="623"/>
      <c r="K66" s="623"/>
      <c r="L66" s="48"/>
    </row>
    <row r="67" spans="1:12" ht="13">
      <c r="A67" s="635"/>
      <c r="B67" s="418" t="s">
        <v>671</v>
      </c>
      <c r="C67" s="373"/>
      <c r="D67" s="369" t="s">
        <v>623</v>
      </c>
      <c r="E67" s="384" t="s">
        <v>111</v>
      </c>
      <c r="F67" s="177"/>
      <c r="G67" s="634"/>
      <c r="H67" s="375" t="s">
        <v>111</v>
      </c>
      <c r="I67" s="397" t="s">
        <v>602</v>
      </c>
      <c r="J67" s="623"/>
      <c r="K67" s="623"/>
      <c r="L67" s="48"/>
    </row>
    <row r="68" spans="1:12" ht="13">
      <c r="A68" s="633"/>
      <c r="B68" s="418" t="s">
        <v>750</v>
      </c>
      <c r="C68" s="373"/>
      <c r="D68" s="369" t="s">
        <v>623</v>
      </c>
      <c r="E68" s="384" t="s">
        <v>111</v>
      </c>
      <c r="F68" s="177"/>
      <c r="G68" s="634"/>
      <c r="H68" s="375" t="s">
        <v>111</v>
      </c>
      <c r="I68" s="397" t="s">
        <v>602</v>
      </c>
      <c r="J68" s="623"/>
      <c r="K68" s="623"/>
      <c r="L68" s="48"/>
    </row>
    <row r="69" spans="1:12" ht="9" customHeight="1">
      <c r="A69" s="597"/>
      <c r="B69" s="597"/>
      <c r="C69" s="597"/>
      <c r="D69" s="598"/>
      <c r="E69" s="599"/>
      <c r="F69" s="600"/>
      <c r="G69" s="600"/>
      <c r="H69" s="599"/>
      <c r="I69" s="599"/>
      <c r="J69" s="599"/>
      <c r="K69" s="599"/>
      <c r="L69" s="601"/>
    </row>
    <row r="70" spans="1:12" ht="13">
      <c r="A70" s="617" t="s">
        <v>751</v>
      </c>
      <c r="B70" s="618" t="s">
        <v>752</v>
      </c>
      <c r="C70" s="603" t="s">
        <v>753</v>
      </c>
      <c r="D70" s="604"/>
      <c r="E70" s="605"/>
      <c r="F70" s="606"/>
      <c r="G70" s="607"/>
      <c r="H70" s="608"/>
      <c r="I70" s="605"/>
      <c r="J70" s="609"/>
      <c r="K70" s="609"/>
      <c r="L70" s="610"/>
    </row>
    <row r="71" spans="1:12" ht="13">
      <c r="A71" s="636"/>
      <c r="B71" s="633" t="s">
        <v>751</v>
      </c>
      <c r="C71" s="637"/>
      <c r="D71" s="369" t="s">
        <v>634</v>
      </c>
      <c r="E71" s="384" t="s">
        <v>111</v>
      </c>
      <c r="F71" s="177"/>
      <c r="G71" s="634"/>
      <c r="H71" s="375" t="s">
        <v>111</v>
      </c>
      <c r="I71" s="621" t="s">
        <v>602</v>
      </c>
      <c r="J71" s="622"/>
      <c r="K71" s="622"/>
      <c r="L71" s="613"/>
    </row>
    <row r="72" spans="1:12" ht="13">
      <c r="A72" s="16"/>
      <c r="B72" s="16"/>
      <c r="C72" s="16"/>
      <c r="D72" s="568"/>
      <c r="E72" s="352"/>
      <c r="F72" s="89"/>
      <c r="G72" s="89"/>
      <c r="H72" s="352"/>
      <c r="I72" s="352"/>
      <c r="J72" s="352"/>
      <c r="K72" s="352"/>
      <c r="L72" s="569"/>
    </row>
  </sheetData>
  <phoneticPr fontId="135"/>
  <conditionalFormatting sqref="A3:A22 A24:A40 A57">
    <cfRule type="notContainsBlanks" dxfId="71" priority="13">
      <formula>LEN(TRIM(A3))&gt;0</formula>
    </cfRule>
  </conditionalFormatting>
  <conditionalFormatting sqref="D1:D72">
    <cfRule type="containsText" dxfId="70" priority="20" operator="containsText" text="不要">
      <formula>NOT(ISERROR(SEARCH(("不要"),(D1))))</formula>
    </cfRule>
  </conditionalFormatting>
  <conditionalFormatting sqref="D23">
    <cfRule type="notContainsBlanks" dxfId="69" priority="19">
      <formula>LEN(TRIM(D23))&gt;0</formula>
    </cfRule>
  </conditionalFormatting>
  <conditionalFormatting sqref="E3:E71">
    <cfRule type="containsText" dxfId="68" priority="7" operator="containsText" text="セリフ">
      <formula>NOT(ISERROR(SEARCH(("セリフ"),(E3))))</formula>
    </cfRule>
    <cfRule type="containsText" dxfId="67" priority="8" operator="containsText" text="アイテム">
      <formula>NOT(ISERROR(SEARCH(("アイテム"),(E3))))</formula>
    </cfRule>
    <cfRule type="containsText" dxfId="66" priority="9" operator="containsText" text="ガチャ">
      <formula>NOT(ISERROR(SEARCH(("ガチャ"),(E3))))</formula>
    </cfRule>
    <cfRule type="containsText" dxfId="65" priority="10" operator="containsText" text="イラスト">
      <formula>NOT(ISERROR(SEARCH(("イラスト"),(E3))))</formula>
    </cfRule>
    <cfRule type="containsText" dxfId="64" priority="11" operator="containsText" text="イベント名">
      <formula>NOT(ISERROR(SEARCH(("イベント名"),(E3))))</formula>
    </cfRule>
    <cfRule type="containsText" dxfId="63" priority="12" operator="containsText" text="特別衣装">
      <formula>NOT(ISERROR(SEARCH(("特別衣装"),(E3))))</formula>
    </cfRule>
    <cfRule type="containsText" dxfId="62" priority="14" operator="containsText" text="ログボ">
      <formula>NOT(ISERROR(SEARCH(("ログボ"),(E3))))</formula>
    </cfRule>
    <cfRule type="containsText" dxfId="61" priority="15" operator="containsText" text="その他">
      <formula>NOT(ISERROR(SEARCH(("その他"),(E3))))</formula>
    </cfRule>
    <cfRule type="containsText" dxfId="60" priority="16" operator="containsText" text="ミッション">
      <formula>NOT(ISERROR(SEARCH(("ミッション"),(E3))))</formula>
    </cfRule>
    <cfRule type="containsText" dxfId="59" priority="17" operator="containsText" text="スタンプ">
      <formula>NOT(ISERROR(SEARCH(("スタンプ"),(E3))))</formula>
    </cfRule>
    <cfRule type="containsText" dxfId="58" priority="18" operator="containsText" text="キャラ">
      <formula>NOT(ISERROR(SEARCH(("キャラ"),(E3))))</formula>
    </cfRule>
  </conditionalFormatting>
  <conditionalFormatting sqref="E3:K71">
    <cfRule type="expression" dxfId="57" priority="6">
      <formula>$I3="不要"</formula>
    </cfRule>
  </conditionalFormatting>
  <conditionalFormatting sqref="I3:I22 I24:I40 I43:I48 I51:I54 I57:I61 I64:I68 I71">
    <cfRule type="cellIs" dxfId="56" priority="1" operator="equal">
      <formula>"監修中"</formula>
    </cfRule>
    <cfRule type="cellIs" dxfId="55" priority="2" operator="equal">
      <formula>"作業完了"</formula>
    </cfRule>
    <cfRule type="cellIs" dxfId="54" priority="3" operator="equal">
      <formula>"作業中"</formula>
    </cfRule>
    <cfRule type="cellIs" dxfId="53" priority="4" operator="equal">
      <formula>"未着手"</formula>
    </cfRule>
    <cfRule type="cellIs" dxfId="52" priority="5" operator="equal">
      <formula>"監修完了"</formula>
    </cfRule>
  </conditionalFormatting>
  <dataValidations count="8">
    <dataValidation type="list" allowBlank="1" sqref="I3:I22 I24:I40 I43:I48 I51:I54 I57:I61 I64:I68 I71" xr:uid="{00000000-0002-0000-0900-000000000000}">
      <formula1>"作業完了,作業中,監修中,未着手,fix,保留,-,監修完了,不要"</formula1>
    </dataValidation>
    <dataValidation type="list" allowBlank="1" sqref="E3:E22 E24:E40 E51:E54 E57:E61 E64:E68 E71" xr:uid="{00000000-0002-0000-0900-000001000000}">
      <formula1>"セリフ,イベント名,キャラ名,アイテム名,冒険名,ガチャ名,ミッション名,特別衣装名,原画コマ,セリフと原画コマ,イラスト,スタンプ,ログボ,その他,-"</formula1>
    </dataValidation>
    <dataValidation type="list" allowBlank="1" sqref="H3:H22 H24:H40 H43:H48 H51:H54 H57:H61 H64:H68 H71" xr:uid="{00000000-0002-0000-0900-000002000000}">
      <formula1>"監修,企画,-"</formula1>
    </dataValidation>
    <dataValidation type="list" allowBlank="1" sqref="D3:D22 D24:D40 D43:D48 D51:D54 D57:D61 D64:D68 D71" xr:uid="{00000000-0002-0000-0900-000003000000}">
      <formula1>"M,L,LINE,T,M/L,M/L/LINE,M/L/LINE/T,チュートリアル,アイテム,スタンプ,デプロイ素材,UI素材,その他,不要"</formula1>
    </dataValidation>
    <dataValidation type="list" allowBlank="1" sqref="A24:A40" xr:uid="{00000000-0002-0000-0900-000004000000}">
      <formula1>"記念ガチャ,新キャラガチャ,攻略応援ガチャ,アイテムガチャ,その他ガチャ,パック,毎日ギフト,その他"</formula1>
    </dataValidation>
    <dataValidation type="list" allowBlank="1" sqref="C43:C48" xr:uid="{00000000-0002-0000-0900-000005000000}">
      <formula1>"セリフ"</formula1>
    </dataValidation>
    <dataValidation type="list" allowBlank="1" sqref="E43:E48" xr:uid="{00000000-0002-0000-0900-000006000000}">
      <formula1>"セリフ,イベント名,キャラ名,アイテム名,冒険名,ガチャ名,ミッション名,特別衣装名,原画コマ,セリフと原画コマ,イラスト,スタンプ,ログボ,その他"</formula1>
    </dataValidation>
    <dataValidation type="list" allowBlank="1" sqref="A3:A22" xr:uid="{00000000-0002-0000-0900-000007000000}">
      <formula1>"ログボ,通常冒険,収集冒険,覚醒冒険,1日1回冒険,レジェンド入手冒険,その他冒険,全体ミッション,個人ミッション,デイリーミッション,その他"</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outlinePr summaryBelow="0" summaryRight="0"/>
  </sheetPr>
  <dimension ref="A1"/>
  <sheetViews>
    <sheetView workbookViewId="0"/>
  </sheetViews>
  <sheetFormatPr baseColWidth="10" defaultColWidth="12.6640625" defaultRowHeight="15.75" customHeight="1"/>
  <cols>
    <col min="1" max="1" width="37.1640625" customWidth="1"/>
    <col min="2" max="2" width="16" customWidth="1"/>
    <col min="4" max="4" width="52.1640625" customWidth="1"/>
    <col min="5" max="5" width="45" customWidth="1"/>
  </cols>
  <sheetData>
    <row r="1" spans="1:1" ht="15.75" customHeight="1">
      <c r="A1" s="638" t="str">
        <f ca="1">IFERROR(__xludf.DUMMYFUNCTION("ARRAYFORMULA(IMPORTRANGE(""1WqYNNGUNwjHV1WQ6SodbmBmBRHcCBjgnOb9NovikHYY/"",""01_背景一覧!A:G""))"),"#REF!")</f>
        <v>#REF!</v>
      </c>
    </row>
  </sheetData>
  <phoneticPr fontId="13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W138"/>
  <sheetViews>
    <sheetView workbookViewId="0"/>
  </sheetViews>
  <sheetFormatPr baseColWidth="10" defaultColWidth="12.6640625" defaultRowHeight="15.75" customHeight="1"/>
  <cols>
    <col min="1" max="1" width="2.83203125" customWidth="1"/>
    <col min="2" max="2" width="4.1640625" customWidth="1"/>
    <col min="3" max="3" width="16.1640625" customWidth="1"/>
    <col min="4" max="4" width="13.1640625" customWidth="1"/>
    <col min="5" max="7" width="13" customWidth="1"/>
    <col min="8" max="10" width="11" customWidth="1"/>
    <col min="11" max="11" width="8.6640625" customWidth="1"/>
    <col min="12" max="16" width="5.33203125" customWidth="1"/>
    <col min="17" max="23" width="34" customWidth="1"/>
  </cols>
  <sheetData>
    <row r="1" spans="1:23" ht="13">
      <c r="A1" s="639" t="s">
        <v>754</v>
      </c>
      <c r="B1" s="453"/>
      <c r="C1" s="453"/>
      <c r="D1" s="453"/>
      <c r="E1" s="453"/>
      <c r="F1" s="453"/>
      <c r="G1" s="453"/>
      <c r="H1" s="453"/>
      <c r="I1" s="453"/>
      <c r="J1" s="453"/>
      <c r="K1" s="453"/>
      <c r="L1" s="453"/>
      <c r="M1" s="3"/>
      <c r="N1" s="3"/>
      <c r="O1" s="3"/>
      <c r="P1" s="3"/>
      <c r="Q1" s="3"/>
      <c r="R1" s="3"/>
      <c r="S1" s="3"/>
      <c r="T1" s="3"/>
      <c r="U1" s="3"/>
      <c r="V1" s="3"/>
      <c r="W1" s="3"/>
    </row>
    <row r="2" spans="1:23" ht="15.75" customHeight="1">
      <c r="A2" s="3"/>
      <c r="B2" s="455" t="s">
        <v>755</v>
      </c>
      <c r="C2" s="3"/>
      <c r="D2" s="3"/>
      <c r="E2" s="3"/>
      <c r="F2" s="3"/>
      <c r="G2" s="3"/>
      <c r="H2" s="3"/>
      <c r="I2" s="3"/>
      <c r="J2" s="3"/>
      <c r="K2" s="3"/>
      <c r="L2" s="3"/>
      <c r="M2" s="3"/>
      <c r="N2" s="3"/>
      <c r="O2" s="3"/>
      <c r="P2" s="3"/>
      <c r="Q2" s="3"/>
      <c r="R2" s="3"/>
      <c r="S2" s="3"/>
      <c r="T2" s="3"/>
      <c r="U2" s="3"/>
      <c r="V2" s="3"/>
      <c r="W2" s="3"/>
    </row>
    <row r="3" spans="1:23" ht="13">
      <c r="A3" s="3"/>
      <c r="B3" s="455"/>
      <c r="C3" s="640" t="s">
        <v>756</v>
      </c>
      <c r="D3" s="641" t="s">
        <v>757</v>
      </c>
      <c r="E3" s="455"/>
      <c r="F3" s="3"/>
      <c r="G3" s="3"/>
      <c r="H3" s="3"/>
      <c r="I3" s="3"/>
      <c r="J3" s="3"/>
      <c r="K3" s="3"/>
      <c r="L3" s="10"/>
      <c r="M3" s="3"/>
      <c r="N3" s="3"/>
      <c r="O3" s="3"/>
      <c r="P3" s="3"/>
      <c r="Q3" s="3"/>
      <c r="R3" s="3"/>
      <c r="S3" s="3"/>
      <c r="T3" s="3"/>
      <c r="U3" s="3"/>
      <c r="V3" s="3"/>
      <c r="W3" s="3"/>
    </row>
    <row r="4" spans="1:23" ht="13">
      <c r="A4" s="3"/>
      <c r="B4" s="455"/>
      <c r="C4" s="640" t="s">
        <v>758</v>
      </c>
      <c r="D4" s="641" t="s">
        <v>759</v>
      </c>
      <c r="E4" s="455"/>
      <c r="F4" s="3" t="s">
        <v>760</v>
      </c>
      <c r="G4" s="3"/>
      <c r="H4" s="3"/>
      <c r="I4" s="3"/>
      <c r="J4" s="3"/>
      <c r="K4" s="3"/>
      <c r="L4" s="10"/>
      <c r="M4" s="3"/>
      <c r="N4" s="3"/>
      <c r="O4" s="3"/>
      <c r="P4" s="3"/>
      <c r="Q4" s="3"/>
      <c r="R4" s="3"/>
      <c r="S4" s="3"/>
      <c r="T4" s="3"/>
      <c r="U4" s="3"/>
      <c r="V4" s="3"/>
      <c r="W4" s="3"/>
    </row>
    <row r="5" spans="1:23" ht="13">
      <c r="A5" s="3"/>
      <c r="B5" s="455"/>
      <c r="C5" s="640" t="s">
        <v>761</v>
      </c>
      <c r="D5" s="3"/>
      <c r="E5" s="3"/>
      <c r="F5" s="3"/>
      <c r="G5" s="3"/>
      <c r="H5" s="3"/>
      <c r="I5" s="3"/>
      <c r="J5" s="3"/>
      <c r="K5" s="3"/>
      <c r="L5" s="10"/>
      <c r="M5" s="3"/>
      <c r="N5" s="3"/>
      <c r="O5" s="3"/>
      <c r="P5" s="3"/>
      <c r="Q5" s="3"/>
      <c r="R5" s="3"/>
      <c r="S5" s="3"/>
      <c r="T5" s="3"/>
      <c r="U5" s="3"/>
      <c r="V5" s="3"/>
      <c r="W5" s="3"/>
    </row>
    <row r="6" spans="1:23" ht="13">
      <c r="A6" s="3"/>
      <c r="B6" s="642" t="s">
        <v>756</v>
      </c>
      <c r="C6" s="643"/>
      <c r="D6" s="279"/>
      <c r="E6" s="279"/>
      <c r="F6" s="279"/>
      <c r="G6" s="279"/>
      <c r="H6" s="279"/>
      <c r="I6" s="279"/>
      <c r="J6" s="279"/>
      <c r="K6" s="279"/>
      <c r="L6" s="280"/>
      <c r="M6" s="3"/>
      <c r="N6" s="3"/>
      <c r="O6" s="3"/>
      <c r="P6" s="3"/>
      <c r="Q6" s="3"/>
      <c r="R6" s="3"/>
      <c r="S6" s="3"/>
      <c r="T6" s="3"/>
      <c r="U6" s="3"/>
      <c r="V6" s="3"/>
      <c r="W6" s="3"/>
    </row>
    <row r="7" spans="1:23" ht="2.25" customHeight="1">
      <c r="A7" s="455"/>
      <c r="B7" s="3"/>
      <c r="C7" s="3"/>
      <c r="D7" s="3"/>
      <c r="E7" s="3"/>
      <c r="F7" s="3"/>
      <c r="G7" s="3"/>
      <c r="H7" s="3"/>
      <c r="I7" s="3"/>
      <c r="J7" s="3"/>
      <c r="K7" s="3"/>
      <c r="L7" s="3"/>
      <c r="M7" s="3"/>
      <c r="N7" s="3"/>
      <c r="O7" s="3"/>
      <c r="P7" s="3"/>
      <c r="Q7" s="3"/>
      <c r="R7" s="3"/>
      <c r="S7" s="3"/>
      <c r="T7" s="3"/>
      <c r="U7" s="3"/>
      <c r="V7" s="3"/>
      <c r="W7" s="3"/>
    </row>
    <row r="8" spans="1:23" ht="13">
      <c r="A8" s="455"/>
      <c r="B8" s="3" t="s">
        <v>762</v>
      </c>
      <c r="C8" s="3"/>
      <c r="D8" s="3"/>
      <c r="E8" s="3"/>
      <c r="F8" s="3"/>
      <c r="G8" s="3"/>
      <c r="H8" s="3"/>
      <c r="I8" s="3"/>
      <c r="J8" s="3"/>
      <c r="K8" s="3"/>
      <c r="L8" s="3"/>
      <c r="M8" s="3"/>
      <c r="N8" s="3"/>
      <c r="O8" s="3"/>
      <c r="P8" s="3"/>
      <c r="Q8" s="3"/>
      <c r="R8" s="3"/>
      <c r="S8" s="3"/>
      <c r="T8" s="3"/>
      <c r="U8" s="3"/>
      <c r="V8" s="3"/>
      <c r="W8" s="3"/>
    </row>
    <row r="9" spans="1:23" ht="13">
      <c r="A9" s="455"/>
      <c r="B9" s="3" t="s">
        <v>763</v>
      </c>
      <c r="C9" s="3"/>
      <c r="D9" s="3"/>
      <c r="E9" s="3"/>
      <c r="F9" s="3"/>
      <c r="G9" s="3"/>
      <c r="H9" s="3"/>
      <c r="I9" s="3"/>
      <c r="J9" s="3"/>
      <c r="K9" s="3"/>
      <c r="L9" s="3"/>
      <c r="M9" s="3"/>
      <c r="N9" s="3"/>
      <c r="O9" s="3"/>
      <c r="P9" s="3"/>
      <c r="Q9" s="3"/>
      <c r="R9" s="3"/>
      <c r="S9" s="3"/>
      <c r="T9" s="3"/>
      <c r="U9" s="3"/>
      <c r="V9" s="3"/>
      <c r="W9" s="3"/>
    </row>
    <row r="10" spans="1:23" ht="13">
      <c r="A10" s="455"/>
      <c r="B10" s="3"/>
      <c r="C10" s="3"/>
      <c r="D10" s="3"/>
      <c r="E10" s="3"/>
      <c r="F10" s="3"/>
      <c r="G10" s="3"/>
      <c r="H10" s="3"/>
      <c r="I10" s="3"/>
      <c r="J10" s="3"/>
      <c r="K10" s="3"/>
      <c r="L10" s="3"/>
      <c r="M10" s="3"/>
      <c r="N10" s="3"/>
      <c r="O10" s="3"/>
      <c r="P10" s="3"/>
      <c r="Q10" s="3"/>
      <c r="R10" s="3"/>
      <c r="S10" s="3"/>
      <c r="T10" s="3"/>
      <c r="U10" s="3"/>
      <c r="V10" s="3"/>
      <c r="W10" s="3"/>
    </row>
    <row r="11" spans="1:23" ht="13">
      <c r="A11" s="455" t="s">
        <v>564</v>
      </c>
      <c r="B11" s="3"/>
      <c r="C11" s="644" t="str">
        <f>HYPERLINK("https://docs.google.com/spreadsheets/d/1hp4aNewiB-W636zDiHIIWcZZ2WX1_e8LHGBHVEkv3R8/edit#gid=1550360866","バナーの進捗確認はこちら")</f>
        <v>バナーの進捗確認はこちら</v>
      </c>
      <c r="D11" s="3"/>
      <c r="E11" s="3"/>
      <c r="F11" s="3"/>
      <c r="G11" s="3"/>
      <c r="H11" s="3"/>
      <c r="I11" s="3"/>
      <c r="J11" s="3"/>
      <c r="K11" s="3"/>
      <c r="L11" s="3" t="s">
        <v>764</v>
      </c>
      <c r="M11" s="3" t="s">
        <v>765</v>
      </c>
      <c r="N11" s="3"/>
      <c r="O11" s="3"/>
      <c r="P11" s="3"/>
      <c r="Q11" s="3"/>
      <c r="R11" s="3"/>
      <c r="S11" s="3"/>
      <c r="T11" s="3"/>
      <c r="U11" s="3"/>
      <c r="V11" s="3"/>
      <c r="W11" s="3"/>
    </row>
    <row r="12" spans="1:23" ht="13">
      <c r="A12" s="1111" t="s">
        <v>766</v>
      </c>
      <c r="B12" s="312"/>
      <c r="C12" s="312"/>
      <c r="D12" s="340"/>
      <c r="E12" s="312"/>
      <c r="F12" s="340"/>
      <c r="G12" s="645"/>
      <c r="H12" s="340"/>
      <c r="I12" s="340"/>
      <c r="J12" s="340"/>
      <c r="K12" s="312"/>
      <c r="L12" s="1114" t="s">
        <v>767</v>
      </c>
      <c r="M12" s="932"/>
      <c r="N12" s="932"/>
      <c r="O12" s="932"/>
      <c r="P12" s="1115" t="s">
        <v>1</v>
      </c>
      <c r="Q12" s="968"/>
      <c r="R12" s="442"/>
      <c r="S12" s="442"/>
      <c r="T12" s="442"/>
      <c r="U12" s="442"/>
      <c r="V12" s="442"/>
      <c r="W12" s="442"/>
    </row>
    <row r="13" spans="1:23" ht="13">
      <c r="A13" s="964"/>
      <c r="B13" s="342" t="s">
        <v>768</v>
      </c>
      <c r="C13" s="1104" t="s">
        <v>567</v>
      </c>
      <c r="D13" s="970"/>
      <c r="E13" s="1104" t="s">
        <v>508</v>
      </c>
      <c r="F13" s="960"/>
      <c r="G13" s="970"/>
      <c r="H13" s="1141" t="s">
        <v>769</v>
      </c>
      <c r="I13" s="960"/>
      <c r="J13" s="960"/>
      <c r="K13" s="342" t="s">
        <v>710</v>
      </c>
      <c r="L13" s="647" t="s">
        <v>770</v>
      </c>
      <c r="M13" s="646" t="s">
        <v>771</v>
      </c>
      <c r="N13" s="648" t="s">
        <v>772</v>
      </c>
      <c r="O13" s="648" t="s">
        <v>773</v>
      </c>
      <c r="P13" s="982"/>
      <c r="Q13" s="970"/>
      <c r="R13" s="442"/>
      <c r="S13" s="442"/>
      <c r="T13" s="442"/>
      <c r="U13" s="442"/>
      <c r="V13" s="442"/>
    </row>
    <row r="14" spans="1:23" ht="13">
      <c r="A14" s="3" t="b">
        <v>0</v>
      </c>
      <c r="B14" s="649">
        <v>1</v>
      </c>
      <c r="C14" s="1135"/>
      <c r="D14" s="960"/>
      <c r="E14" s="1148"/>
      <c r="F14" s="932"/>
      <c r="G14" s="933"/>
      <c r="H14" s="1153"/>
      <c r="I14" s="932"/>
      <c r="J14" s="933"/>
      <c r="K14" s="649"/>
      <c r="L14" s="650"/>
      <c r="M14" s="650"/>
      <c r="N14" s="650"/>
      <c r="O14" s="650"/>
      <c r="P14" s="1140"/>
      <c r="Q14" s="970"/>
      <c r="R14" s="3"/>
      <c r="S14" s="3"/>
      <c r="T14" s="3"/>
      <c r="U14" s="3"/>
      <c r="V14" s="3"/>
    </row>
    <row r="15" spans="1:23" ht="13">
      <c r="A15" s="3" t="b">
        <v>0</v>
      </c>
      <c r="B15" s="651">
        <v>2</v>
      </c>
      <c r="C15" s="1105"/>
      <c r="D15" s="960"/>
      <c r="E15" s="1109"/>
      <c r="F15" s="932"/>
      <c r="G15" s="933"/>
      <c r="H15" s="1112"/>
      <c r="I15" s="932"/>
      <c r="J15" s="933"/>
      <c r="K15" s="651"/>
      <c r="L15" s="652"/>
      <c r="M15" s="652"/>
      <c r="N15" s="652"/>
      <c r="O15" s="652"/>
      <c r="P15" s="1109"/>
      <c r="Q15" s="933"/>
      <c r="R15" s="3"/>
      <c r="S15" s="3"/>
      <c r="T15" s="3"/>
      <c r="U15" s="3"/>
      <c r="V15" s="3"/>
    </row>
    <row r="16" spans="1:23" ht="13">
      <c r="A16" s="3" t="b">
        <v>0</v>
      </c>
      <c r="B16" s="653">
        <v>3</v>
      </c>
      <c r="C16" s="1126"/>
      <c r="D16" s="960"/>
      <c r="E16" s="1110"/>
      <c r="F16" s="932"/>
      <c r="G16" s="933"/>
      <c r="H16" s="1132"/>
      <c r="I16" s="932"/>
      <c r="J16" s="933"/>
      <c r="K16" s="653"/>
      <c r="L16" s="655"/>
      <c r="M16" s="655"/>
      <c r="N16" s="655"/>
      <c r="O16" s="655"/>
      <c r="P16" s="1110"/>
      <c r="Q16" s="933"/>
      <c r="R16" s="3"/>
      <c r="S16" s="3"/>
      <c r="T16" s="3"/>
      <c r="U16" s="3"/>
      <c r="V16" s="3"/>
    </row>
    <row r="17" spans="1:22" ht="13">
      <c r="A17" s="3" t="b">
        <v>0</v>
      </c>
      <c r="B17" s="651">
        <v>4</v>
      </c>
      <c r="C17" s="1105"/>
      <c r="D17" s="960"/>
      <c r="E17" s="1109"/>
      <c r="F17" s="932"/>
      <c r="G17" s="933"/>
      <c r="H17" s="1112"/>
      <c r="I17" s="932"/>
      <c r="J17" s="933"/>
      <c r="K17" s="651"/>
      <c r="L17" s="652"/>
      <c r="M17" s="652"/>
      <c r="N17" s="652"/>
      <c r="O17" s="652"/>
      <c r="P17" s="1109"/>
      <c r="Q17" s="933"/>
      <c r="R17" s="3"/>
      <c r="S17" s="3"/>
      <c r="T17" s="3"/>
      <c r="U17" s="3"/>
      <c r="V17" s="3"/>
    </row>
    <row r="18" spans="1:22" ht="13">
      <c r="A18" s="3" t="b">
        <v>0</v>
      </c>
      <c r="B18" s="653">
        <v>5</v>
      </c>
      <c r="C18" s="1132"/>
      <c r="D18" s="933"/>
      <c r="E18" s="1128"/>
      <c r="F18" s="964"/>
      <c r="G18" s="964"/>
      <c r="H18" s="1144"/>
      <c r="I18" s="967"/>
      <c r="J18" s="968"/>
      <c r="K18" s="653"/>
      <c r="L18" s="655"/>
      <c r="M18" s="655"/>
      <c r="N18" s="655"/>
      <c r="O18" s="655"/>
      <c r="P18" s="1106"/>
      <c r="Q18" s="968"/>
      <c r="R18" s="3"/>
      <c r="S18" s="3"/>
      <c r="T18" s="3"/>
      <c r="U18" s="3"/>
      <c r="V18" s="3"/>
    </row>
    <row r="19" spans="1:22" ht="13">
      <c r="A19" s="455" t="b">
        <v>0</v>
      </c>
      <c r="B19" s="651">
        <v>6</v>
      </c>
      <c r="C19" s="1105"/>
      <c r="D19" s="960"/>
      <c r="E19" s="1109"/>
      <c r="F19" s="932"/>
      <c r="G19" s="933"/>
      <c r="H19" s="1121"/>
      <c r="I19" s="932"/>
      <c r="J19" s="932"/>
      <c r="K19" s="651"/>
      <c r="L19" s="652"/>
      <c r="M19" s="652"/>
      <c r="N19" s="652"/>
      <c r="O19" s="656"/>
      <c r="P19" s="1123"/>
      <c r="Q19" s="933"/>
      <c r="R19" s="3"/>
      <c r="S19" s="3"/>
      <c r="T19" s="3"/>
      <c r="U19" s="3"/>
      <c r="V19" s="3"/>
    </row>
    <row r="20" spans="1:22" ht="13">
      <c r="A20" s="3" t="b">
        <v>0</v>
      </c>
      <c r="B20" s="653">
        <v>7</v>
      </c>
      <c r="C20" s="1126"/>
      <c r="D20" s="960"/>
      <c r="E20" s="1110"/>
      <c r="F20" s="932"/>
      <c r="G20" s="933"/>
      <c r="H20" s="1132"/>
      <c r="I20" s="932"/>
      <c r="J20" s="933"/>
      <c r="K20" s="653"/>
      <c r="L20" s="655"/>
      <c r="M20" s="655"/>
      <c r="N20" s="655"/>
      <c r="O20" s="655"/>
      <c r="P20" s="1106"/>
      <c r="Q20" s="968"/>
      <c r="R20" s="3"/>
      <c r="S20" s="3"/>
      <c r="T20" s="3"/>
      <c r="U20" s="3"/>
      <c r="V20" s="3"/>
    </row>
    <row r="21" spans="1:22" ht="13">
      <c r="A21" s="657" t="b">
        <v>0</v>
      </c>
      <c r="B21" s="658">
        <v>8</v>
      </c>
      <c r="C21" s="1143"/>
      <c r="D21" s="960"/>
      <c r="E21" s="1145"/>
      <c r="F21" s="932"/>
      <c r="G21" s="933"/>
      <c r="H21" s="1131"/>
      <c r="I21" s="932"/>
      <c r="J21" s="932"/>
      <c r="K21" s="658"/>
      <c r="L21" s="659"/>
      <c r="M21" s="660"/>
      <c r="N21" s="660"/>
      <c r="O21" s="660"/>
      <c r="P21" s="1151"/>
      <c r="Q21" s="933"/>
      <c r="R21" s="3"/>
      <c r="S21" s="3"/>
      <c r="T21" s="3"/>
      <c r="U21" s="3"/>
      <c r="V21" s="3"/>
    </row>
    <row r="22" spans="1:22" ht="13">
      <c r="A22" s="3" t="b">
        <v>0</v>
      </c>
      <c r="B22" s="653">
        <v>9</v>
      </c>
      <c r="C22" s="1126"/>
      <c r="D22" s="960"/>
      <c r="E22" s="1110"/>
      <c r="F22" s="932"/>
      <c r="G22" s="933"/>
      <c r="H22" s="1118"/>
      <c r="I22" s="932"/>
      <c r="J22" s="932"/>
      <c r="K22" s="654"/>
      <c r="L22" s="655"/>
      <c r="M22" s="655"/>
      <c r="N22" s="655"/>
      <c r="O22" s="655"/>
      <c r="P22" s="1110"/>
      <c r="Q22" s="933"/>
      <c r="R22" s="3"/>
      <c r="S22" s="3"/>
      <c r="T22" s="3"/>
      <c r="U22" s="3"/>
      <c r="V22" s="3"/>
    </row>
    <row r="23" spans="1:22" ht="13">
      <c r="A23" s="3" t="b">
        <v>0</v>
      </c>
      <c r="B23" s="651">
        <v>10</v>
      </c>
      <c r="C23" s="1105"/>
      <c r="D23" s="960"/>
      <c r="E23" s="1109"/>
      <c r="F23" s="932"/>
      <c r="G23" s="933"/>
      <c r="H23" s="1105"/>
      <c r="I23" s="960"/>
      <c r="J23" s="960"/>
      <c r="K23" s="651"/>
      <c r="L23" s="661"/>
      <c r="M23" s="652"/>
      <c r="N23" s="652"/>
      <c r="O23" s="652"/>
      <c r="P23" s="1136"/>
      <c r="Q23" s="968"/>
      <c r="R23" s="3"/>
      <c r="S23" s="3"/>
      <c r="T23" s="3"/>
      <c r="U23" s="3"/>
      <c r="V23" s="3"/>
    </row>
    <row r="24" spans="1:22" ht="13">
      <c r="A24" s="3" t="b">
        <v>0</v>
      </c>
      <c r="B24" s="653">
        <v>11</v>
      </c>
      <c r="C24" s="1126"/>
      <c r="D24" s="960"/>
      <c r="E24" s="1110"/>
      <c r="F24" s="932"/>
      <c r="G24" s="933"/>
      <c r="H24" s="1126"/>
      <c r="I24" s="960"/>
      <c r="J24" s="960"/>
      <c r="K24" s="653"/>
      <c r="L24" s="655"/>
      <c r="M24" s="655"/>
      <c r="N24" s="655"/>
      <c r="O24" s="655"/>
      <c r="P24" s="1106"/>
      <c r="Q24" s="968"/>
      <c r="R24" s="3"/>
      <c r="S24" s="3"/>
      <c r="T24" s="3"/>
      <c r="U24" s="3"/>
      <c r="V24" s="3"/>
    </row>
    <row r="25" spans="1:22" ht="13">
      <c r="A25" s="3" t="b">
        <v>0</v>
      </c>
      <c r="B25" s="651">
        <v>12</v>
      </c>
      <c r="C25" s="1105"/>
      <c r="D25" s="960"/>
      <c r="E25" s="1109"/>
      <c r="F25" s="932"/>
      <c r="G25" s="933"/>
      <c r="H25" s="1105"/>
      <c r="I25" s="960"/>
      <c r="J25" s="960"/>
      <c r="K25" s="651"/>
      <c r="L25" s="652"/>
      <c r="M25" s="652"/>
      <c r="N25" s="652"/>
      <c r="O25" s="652"/>
      <c r="P25" s="1136"/>
      <c r="Q25" s="968"/>
      <c r="R25" s="3"/>
      <c r="S25" s="3"/>
      <c r="T25" s="3"/>
      <c r="U25" s="3"/>
      <c r="V25" s="3"/>
    </row>
    <row r="26" spans="1:22" ht="13">
      <c r="A26" s="3" t="b">
        <v>0</v>
      </c>
      <c r="B26" s="653">
        <v>13</v>
      </c>
      <c r="C26" s="1126"/>
      <c r="D26" s="960"/>
      <c r="E26" s="1110"/>
      <c r="F26" s="932"/>
      <c r="G26" s="933"/>
      <c r="H26" s="1126"/>
      <c r="I26" s="960"/>
      <c r="J26" s="960"/>
      <c r="K26" s="653"/>
      <c r="L26" s="655"/>
      <c r="M26" s="655"/>
      <c r="N26" s="655"/>
      <c r="O26" s="655"/>
      <c r="P26" s="1106"/>
      <c r="Q26" s="968"/>
      <c r="R26" s="3"/>
      <c r="S26" s="3"/>
      <c r="T26" s="3"/>
      <c r="U26" s="3"/>
      <c r="V26" s="3"/>
    </row>
    <row r="27" spans="1:22" ht="13">
      <c r="A27" s="3" t="b">
        <v>0</v>
      </c>
      <c r="B27" s="651">
        <v>14</v>
      </c>
      <c r="C27" s="1105"/>
      <c r="D27" s="960"/>
      <c r="E27" s="1112"/>
      <c r="F27" s="932"/>
      <c r="G27" s="933"/>
      <c r="H27" s="1121"/>
      <c r="I27" s="932"/>
      <c r="J27" s="932"/>
      <c r="K27" s="651"/>
      <c r="L27" s="652"/>
      <c r="M27" s="652"/>
      <c r="N27" s="652"/>
      <c r="O27" s="652"/>
      <c r="P27" s="1109"/>
      <c r="Q27" s="933"/>
      <c r="R27" s="3"/>
      <c r="S27" s="3"/>
      <c r="T27" s="3"/>
      <c r="U27" s="3"/>
      <c r="V27" s="3"/>
    </row>
    <row r="28" spans="1:22" ht="13">
      <c r="A28" s="3" t="b">
        <v>0</v>
      </c>
      <c r="B28" s="653">
        <v>15</v>
      </c>
      <c r="C28" s="1126"/>
      <c r="D28" s="960"/>
      <c r="E28" s="1132"/>
      <c r="F28" s="932"/>
      <c r="G28" s="933"/>
      <c r="H28" s="1118"/>
      <c r="I28" s="932"/>
      <c r="J28" s="932"/>
      <c r="K28" s="653"/>
      <c r="L28" s="655"/>
      <c r="M28" s="655"/>
      <c r="N28" s="655"/>
      <c r="O28" s="655"/>
      <c r="P28" s="1110"/>
      <c r="Q28" s="933"/>
      <c r="R28" s="3"/>
      <c r="S28" s="3"/>
      <c r="T28" s="3"/>
      <c r="U28" s="3"/>
      <c r="V28" s="3"/>
    </row>
    <row r="29" spans="1:22" ht="13">
      <c r="A29" s="3" t="b">
        <v>0</v>
      </c>
      <c r="B29" s="651">
        <v>16</v>
      </c>
      <c r="C29" s="1105"/>
      <c r="D29" s="960"/>
      <c r="E29" s="1112"/>
      <c r="F29" s="932"/>
      <c r="G29" s="933"/>
      <c r="H29" s="1121"/>
      <c r="I29" s="932"/>
      <c r="J29" s="932"/>
      <c r="K29" s="651"/>
      <c r="L29" s="652"/>
      <c r="M29" s="652"/>
      <c r="N29" s="652"/>
      <c r="O29" s="652"/>
      <c r="P29" s="1109"/>
      <c r="Q29" s="933"/>
      <c r="R29" s="3"/>
      <c r="S29" s="3"/>
      <c r="T29" s="3"/>
      <c r="U29" s="3"/>
      <c r="V29" s="3"/>
    </row>
    <row r="30" spans="1:22" ht="13">
      <c r="A30" s="3" t="b">
        <v>0</v>
      </c>
      <c r="B30" s="653">
        <v>17</v>
      </c>
      <c r="C30" s="1126"/>
      <c r="D30" s="960"/>
      <c r="E30" s="1110"/>
      <c r="F30" s="932"/>
      <c r="G30" s="933"/>
      <c r="H30" s="1118"/>
      <c r="I30" s="932"/>
      <c r="J30" s="932"/>
      <c r="K30" s="653"/>
      <c r="L30" s="655"/>
      <c r="M30" s="655"/>
      <c r="N30" s="655"/>
      <c r="O30" s="655"/>
      <c r="P30" s="1110"/>
      <c r="Q30" s="933"/>
      <c r="R30" s="3"/>
      <c r="S30" s="3"/>
      <c r="T30" s="3"/>
      <c r="U30" s="3"/>
      <c r="V30" s="3"/>
    </row>
    <row r="31" spans="1:22" ht="13">
      <c r="A31" s="3" t="b">
        <v>0</v>
      </c>
      <c r="B31" s="651">
        <v>18</v>
      </c>
      <c r="C31" s="1105"/>
      <c r="D31" s="960"/>
      <c r="E31" s="1109"/>
      <c r="F31" s="932"/>
      <c r="G31" s="933"/>
      <c r="H31" s="1121"/>
      <c r="I31" s="932"/>
      <c r="J31" s="932"/>
      <c r="K31" s="651"/>
      <c r="L31" s="652"/>
      <c r="M31" s="652"/>
      <c r="N31" s="652"/>
      <c r="O31" s="652"/>
      <c r="P31" s="1109"/>
      <c r="Q31" s="933"/>
      <c r="R31" s="3"/>
      <c r="S31" s="3"/>
      <c r="T31" s="3"/>
      <c r="U31" s="3"/>
      <c r="V31" s="3"/>
    </row>
    <row r="32" spans="1:22" ht="13">
      <c r="A32" s="3" t="b">
        <v>0</v>
      </c>
      <c r="B32" s="653">
        <v>19</v>
      </c>
      <c r="C32" s="1126"/>
      <c r="D32" s="960"/>
      <c r="E32" s="1110"/>
      <c r="F32" s="932"/>
      <c r="G32" s="933"/>
      <c r="H32" s="1118"/>
      <c r="I32" s="932"/>
      <c r="J32" s="932"/>
      <c r="K32" s="653"/>
      <c r="L32" s="655"/>
      <c r="M32" s="655"/>
      <c r="N32" s="655"/>
      <c r="O32" s="662"/>
      <c r="P32" s="1125"/>
      <c r="Q32" s="933"/>
      <c r="R32" s="281"/>
      <c r="S32" s="281"/>
      <c r="T32" s="281"/>
      <c r="U32" s="281"/>
      <c r="V32" s="281"/>
    </row>
    <row r="33" spans="1:23" ht="13">
      <c r="A33" s="3" t="b">
        <v>0</v>
      </c>
      <c r="B33" s="651">
        <v>20</v>
      </c>
      <c r="C33" s="1105"/>
      <c r="D33" s="960"/>
      <c r="E33" s="1109"/>
      <c r="F33" s="932"/>
      <c r="G33" s="933"/>
      <c r="H33" s="1121"/>
      <c r="I33" s="932"/>
      <c r="J33" s="932"/>
      <c r="K33" s="651"/>
      <c r="L33" s="652"/>
      <c r="M33" s="652"/>
      <c r="N33" s="652"/>
      <c r="O33" s="656"/>
      <c r="P33" s="1123"/>
      <c r="Q33" s="933"/>
      <c r="R33" s="281"/>
      <c r="S33" s="281"/>
      <c r="T33" s="281"/>
      <c r="U33" s="281"/>
      <c r="V33" s="281"/>
    </row>
    <row r="34" spans="1:23" ht="13">
      <c r="A34" s="3" t="b">
        <v>0</v>
      </c>
      <c r="B34" s="653">
        <v>21</v>
      </c>
      <c r="C34" s="1126"/>
      <c r="D34" s="960"/>
      <c r="E34" s="1110"/>
      <c r="F34" s="932"/>
      <c r="G34" s="933"/>
      <c r="H34" s="1118"/>
      <c r="I34" s="932"/>
      <c r="J34" s="932"/>
      <c r="K34" s="653"/>
      <c r="L34" s="655"/>
      <c r="M34" s="655"/>
      <c r="N34" s="655"/>
      <c r="O34" s="662"/>
      <c r="P34" s="1125"/>
      <c r="Q34" s="933"/>
      <c r="R34" s="281"/>
      <c r="S34" s="281"/>
      <c r="T34" s="281"/>
      <c r="U34" s="281"/>
      <c r="V34" s="281"/>
    </row>
    <row r="35" spans="1:23" ht="13">
      <c r="A35" s="455" t="b">
        <v>0</v>
      </c>
      <c r="B35" s="651">
        <v>22</v>
      </c>
      <c r="C35" s="1105"/>
      <c r="D35" s="960"/>
      <c r="E35" s="1109"/>
      <c r="F35" s="932"/>
      <c r="G35" s="933"/>
      <c r="H35" s="1121"/>
      <c r="I35" s="932"/>
      <c r="J35" s="932"/>
      <c r="K35" s="651"/>
      <c r="L35" s="652"/>
      <c r="M35" s="652"/>
      <c r="N35" s="652"/>
      <c r="O35" s="656"/>
      <c r="P35" s="1133"/>
      <c r="Q35" s="933"/>
      <c r="R35" s="3"/>
      <c r="S35" s="3"/>
      <c r="T35" s="3"/>
      <c r="U35" s="3"/>
      <c r="V35" s="3"/>
    </row>
    <row r="36" spans="1:23" ht="13">
      <c r="A36" s="455" t="b">
        <v>0</v>
      </c>
      <c r="B36" s="653">
        <v>23</v>
      </c>
      <c r="C36" s="1126"/>
      <c r="D36" s="960"/>
      <c r="E36" s="1110"/>
      <c r="F36" s="932"/>
      <c r="G36" s="933"/>
      <c r="H36" s="1118"/>
      <c r="I36" s="932"/>
      <c r="J36" s="932"/>
      <c r="K36" s="653"/>
      <c r="L36" s="655"/>
      <c r="M36" s="655"/>
      <c r="N36" s="655"/>
      <c r="O36" s="662"/>
      <c r="P36" s="1139"/>
      <c r="Q36" s="933"/>
      <c r="R36" s="3"/>
      <c r="S36" s="3"/>
      <c r="T36" s="3"/>
      <c r="U36" s="3"/>
      <c r="V36" s="3"/>
    </row>
    <row r="37" spans="1:23" ht="13">
      <c r="A37" s="455" t="b">
        <v>0</v>
      </c>
      <c r="B37" s="651">
        <v>24</v>
      </c>
      <c r="C37" s="1105"/>
      <c r="D37" s="960"/>
      <c r="E37" s="1109"/>
      <c r="F37" s="932"/>
      <c r="G37" s="933"/>
      <c r="H37" s="1121"/>
      <c r="I37" s="932"/>
      <c r="J37" s="932"/>
      <c r="K37" s="651"/>
      <c r="L37" s="652"/>
      <c r="M37" s="652"/>
      <c r="N37" s="652"/>
      <c r="O37" s="656"/>
      <c r="P37" s="1123"/>
      <c r="Q37" s="933"/>
      <c r="R37" s="3"/>
      <c r="S37" s="3"/>
      <c r="T37" s="3"/>
      <c r="U37" s="3"/>
      <c r="V37" s="3"/>
    </row>
    <row r="38" spans="1:23" ht="13">
      <c r="A38" s="455" t="b">
        <v>0</v>
      </c>
      <c r="B38" s="653">
        <v>25</v>
      </c>
      <c r="C38" s="1126"/>
      <c r="D38" s="960"/>
      <c r="E38" s="1110"/>
      <c r="F38" s="932"/>
      <c r="G38" s="933"/>
      <c r="H38" s="1118"/>
      <c r="I38" s="932"/>
      <c r="J38" s="932"/>
      <c r="K38" s="653"/>
      <c r="L38" s="655"/>
      <c r="M38" s="655"/>
      <c r="N38" s="655"/>
      <c r="O38" s="662"/>
      <c r="P38" s="1125"/>
      <c r="Q38" s="933"/>
      <c r="R38" s="3"/>
      <c r="S38" s="3"/>
      <c r="T38" s="3"/>
      <c r="U38" s="3"/>
      <c r="V38" s="3"/>
    </row>
    <row r="39" spans="1:23" ht="13">
      <c r="A39" s="455" t="b">
        <v>0</v>
      </c>
      <c r="B39" s="651">
        <v>26</v>
      </c>
      <c r="C39" s="1105"/>
      <c r="D39" s="960"/>
      <c r="E39" s="1109"/>
      <c r="F39" s="932"/>
      <c r="G39" s="933"/>
      <c r="H39" s="1121"/>
      <c r="I39" s="932"/>
      <c r="J39" s="932"/>
      <c r="K39" s="651"/>
      <c r="L39" s="652"/>
      <c r="M39" s="652"/>
      <c r="N39" s="652"/>
      <c r="O39" s="656"/>
      <c r="P39" s="1123"/>
      <c r="Q39" s="933"/>
      <c r="R39" s="3"/>
      <c r="S39" s="3"/>
      <c r="T39" s="3"/>
      <c r="U39" s="3"/>
      <c r="V39" s="3"/>
    </row>
    <row r="40" spans="1:23" ht="13">
      <c r="A40" s="455" t="b">
        <v>0</v>
      </c>
      <c r="B40" s="653">
        <v>27</v>
      </c>
      <c r="C40" s="1126"/>
      <c r="D40" s="960"/>
      <c r="E40" s="1110"/>
      <c r="F40" s="932"/>
      <c r="G40" s="933"/>
      <c r="H40" s="1118"/>
      <c r="I40" s="932"/>
      <c r="J40" s="932"/>
      <c r="K40" s="653"/>
      <c r="L40" s="655"/>
      <c r="M40" s="655"/>
      <c r="N40" s="655"/>
      <c r="O40" s="662"/>
      <c r="P40" s="1125"/>
      <c r="Q40" s="933"/>
      <c r="R40" s="3"/>
      <c r="S40" s="3"/>
      <c r="T40" s="3"/>
      <c r="U40" s="3"/>
      <c r="V40" s="3"/>
    </row>
    <row r="41" spans="1:23" ht="13">
      <c r="A41" s="455" t="b">
        <v>0</v>
      </c>
      <c r="B41" s="651">
        <v>28</v>
      </c>
      <c r="C41" s="1105"/>
      <c r="D41" s="960"/>
      <c r="E41" s="1109"/>
      <c r="F41" s="932"/>
      <c r="G41" s="933"/>
      <c r="H41" s="1121"/>
      <c r="I41" s="932"/>
      <c r="J41" s="932"/>
      <c r="K41" s="651"/>
      <c r="L41" s="652"/>
      <c r="M41" s="652"/>
      <c r="N41" s="652"/>
      <c r="O41" s="656"/>
      <c r="P41" s="1123"/>
      <c r="Q41" s="933"/>
      <c r="R41" s="3"/>
      <c r="S41" s="3"/>
      <c r="T41" s="3"/>
      <c r="U41" s="3"/>
      <c r="V41" s="3"/>
    </row>
    <row r="42" spans="1:23" ht="13">
      <c r="A42" s="455" t="b">
        <v>0</v>
      </c>
      <c r="B42" s="653">
        <v>29</v>
      </c>
      <c r="C42" s="1126"/>
      <c r="D42" s="960"/>
      <c r="E42" s="1110"/>
      <c r="F42" s="932"/>
      <c r="G42" s="933"/>
      <c r="H42" s="1118"/>
      <c r="I42" s="932"/>
      <c r="J42" s="932"/>
      <c r="K42" s="653"/>
      <c r="L42" s="655"/>
      <c r="M42" s="655"/>
      <c r="N42" s="655"/>
      <c r="O42" s="662"/>
      <c r="P42" s="1125"/>
      <c r="Q42" s="933"/>
      <c r="R42" s="3"/>
      <c r="S42" s="3"/>
      <c r="T42" s="3"/>
      <c r="U42" s="3"/>
      <c r="V42" s="3"/>
    </row>
    <row r="43" spans="1:23" ht="13">
      <c r="A43" s="455" t="b">
        <v>0</v>
      </c>
      <c r="B43" s="651">
        <v>30</v>
      </c>
      <c r="C43" s="1105"/>
      <c r="D43" s="960"/>
      <c r="E43" s="1109"/>
      <c r="F43" s="932"/>
      <c r="G43" s="933"/>
      <c r="H43" s="1121"/>
      <c r="I43" s="932"/>
      <c r="J43" s="932"/>
      <c r="K43" s="651"/>
      <c r="L43" s="652"/>
      <c r="M43" s="652"/>
      <c r="N43" s="652"/>
      <c r="O43" s="656"/>
      <c r="P43" s="1123"/>
      <c r="Q43" s="933"/>
      <c r="R43" s="3"/>
      <c r="S43" s="3"/>
      <c r="T43" s="3"/>
      <c r="U43" s="3"/>
      <c r="V43" s="3"/>
    </row>
    <row r="44" spans="1:23" ht="13">
      <c r="A44" s="455"/>
      <c r="B44" s="3"/>
      <c r="C44" s="3"/>
      <c r="D44" s="3"/>
      <c r="E44" s="3"/>
      <c r="F44" s="3"/>
      <c r="G44" s="3"/>
      <c r="H44" s="3"/>
      <c r="I44" s="3"/>
      <c r="J44" s="3"/>
      <c r="K44" s="3"/>
      <c r="L44" s="3"/>
      <c r="M44" s="3"/>
      <c r="N44" s="3"/>
      <c r="O44" s="3"/>
      <c r="P44" s="3"/>
      <c r="Q44" s="3"/>
      <c r="R44" s="3"/>
      <c r="S44" s="3"/>
      <c r="T44" s="3"/>
      <c r="U44" s="3"/>
      <c r="V44" s="3"/>
      <c r="W44" s="3"/>
    </row>
    <row r="45" spans="1:23" ht="13">
      <c r="A45" s="455"/>
      <c r="B45" s="3"/>
      <c r="C45" s="3"/>
      <c r="D45" s="3"/>
      <c r="E45" s="3"/>
      <c r="F45" s="3"/>
      <c r="G45" s="3"/>
      <c r="H45" s="3"/>
      <c r="I45" s="3"/>
      <c r="J45" s="3"/>
      <c r="K45" s="3"/>
      <c r="L45" s="3"/>
      <c r="M45" s="3"/>
      <c r="N45" s="3"/>
      <c r="O45" s="3"/>
      <c r="P45" s="3"/>
      <c r="Q45" s="3"/>
      <c r="R45" s="3"/>
      <c r="S45" s="3"/>
      <c r="T45" s="3"/>
      <c r="U45" s="3"/>
      <c r="V45" s="3"/>
      <c r="W45" s="3"/>
    </row>
    <row r="46" spans="1:23" ht="13">
      <c r="A46" s="455"/>
      <c r="B46" s="3"/>
      <c r="C46" s="3"/>
      <c r="D46" s="3"/>
      <c r="E46" s="3"/>
      <c r="F46" s="3"/>
      <c r="G46" s="3"/>
      <c r="H46" s="3"/>
      <c r="I46" s="3"/>
      <c r="J46" s="3"/>
      <c r="K46" s="3"/>
      <c r="L46" s="3"/>
      <c r="M46" s="3"/>
      <c r="N46" s="3"/>
      <c r="O46" s="3"/>
      <c r="P46" s="3"/>
      <c r="Q46" s="3"/>
      <c r="R46" s="3"/>
      <c r="S46" s="3"/>
      <c r="T46" s="3"/>
      <c r="U46" s="3"/>
      <c r="V46" s="3"/>
      <c r="W46" s="3"/>
    </row>
    <row r="47" spans="1:23" ht="13">
      <c r="A47" s="455"/>
      <c r="B47" s="3"/>
      <c r="C47" s="3"/>
      <c r="D47" s="3"/>
      <c r="E47" s="3"/>
      <c r="F47" s="3"/>
      <c r="G47" s="3"/>
      <c r="H47" s="3"/>
      <c r="I47" s="3"/>
      <c r="J47" s="3"/>
      <c r="K47" s="3"/>
      <c r="L47" s="3"/>
      <c r="M47" s="3"/>
      <c r="N47" s="3"/>
      <c r="O47" s="3"/>
      <c r="P47" s="3"/>
      <c r="Q47" s="3"/>
      <c r="R47" s="3"/>
      <c r="S47" s="3"/>
      <c r="T47" s="3"/>
      <c r="U47" s="3"/>
      <c r="V47" s="3"/>
      <c r="W47" s="3"/>
    </row>
    <row r="48" spans="1:23" ht="13">
      <c r="A48" s="455"/>
      <c r="B48" s="3" t="s">
        <v>774</v>
      </c>
      <c r="C48" s="3"/>
      <c r="D48" s="3"/>
      <c r="E48" s="3"/>
      <c r="F48" s="3"/>
      <c r="G48" s="3"/>
      <c r="H48" s="3"/>
      <c r="I48" s="3"/>
      <c r="J48" s="3"/>
      <c r="K48" s="3"/>
      <c r="L48" s="3"/>
      <c r="M48" s="3"/>
      <c r="N48" s="3"/>
      <c r="O48" s="3"/>
      <c r="P48" s="3"/>
      <c r="Q48" s="3"/>
      <c r="R48" s="3"/>
      <c r="S48" s="3"/>
      <c r="T48" s="3"/>
      <c r="U48" s="3"/>
      <c r="V48" s="3"/>
      <c r="W48" s="3"/>
    </row>
    <row r="49" spans="1:23" ht="13">
      <c r="A49" s="1111" t="s">
        <v>766</v>
      </c>
      <c r="B49" s="312"/>
      <c r="C49" s="312"/>
      <c r="D49" s="340"/>
      <c r="E49" s="312"/>
      <c r="F49" s="340"/>
      <c r="G49" s="645"/>
      <c r="H49" s="340"/>
      <c r="I49" s="340"/>
      <c r="J49" s="340"/>
      <c r="K49" s="312"/>
      <c r="L49" s="1114" t="s">
        <v>767</v>
      </c>
      <c r="M49" s="932"/>
      <c r="N49" s="932"/>
      <c r="O49" s="932"/>
      <c r="P49" s="1115" t="s">
        <v>1</v>
      </c>
      <c r="Q49" s="968"/>
      <c r="R49" s="3"/>
      <c r="S49" s="3"/>
      <c r="T49" s="3"/>
      <c r="U49" s="3"/>
      <c r="V49" s="3"/>
      <c r="W49" s="3"/>
    </row>
    <row r="50" spans="1:23" ht="13">
      <c r="A50" s="964"/>
      <c r="B50" s="342" t="s">
        <v>768</v>
      </c>
      <c r="C50" s="1104" t="s">
        <v>567</v>
      </c>
      <c r="D50" s="970"/>
      <c r="E50" s="1104" t="s">
        <v>508</v>
      </c>
      <c r="F50" s="960"/>
      <c r="G50" s="970"/>
      <c r="H50" s="1141" t="s">
        <v>769</v>
      </c>
      <c r="I50" s="960"/>
      <c r="J50" s="960"/>
      <c r="K50" s="342" t="s">
        <v>710</v>
      </c>
      <c r="L50" s="647" t="s">
        <v>770</v>
      </c>
      <c r="M50" s="646" t="s">
        <v>771</v>
      </c>
      <c r="N50" s="648" t="s">
        <v>772</v>
      </c>
      <c r="O50" s="648" t="s">
        <v>773</v>
      </c>
      <c r="P50" s="982"/>
      <c r="Q50" s="970"/>
      <c r="R50" s="3"/>
      <c r="S50" s="3"/>
      <c r="T50" s="3"/>
      <c r="U50" s="3"/>
      <c r="V50" s="3"/>
      <c r="W50" s="3"/>
    </row>
    <row r="51" spans="1:23" ht="13">
      <c r="A51" s="3" t="b">
        <v>0</v>
      </c>
      <c r="B51" s="663">
        <v>1</v>
      </c>
      <c r="C51" s="1120"/>
      <c r="D51" s="960"/>
      <c r="E51" s="1117"/>
      <c r="F51" s="932"/>
      <c r="G51" s="933"/>
      <c r="H51" s="991"/>
      <c r="I51" s="932"/>
      <c r="J51" s="933"/>
      <c r="K51" s="196"/>
      <c r="L51" s="328"/>
      <c r="M51" s="328"/>
      <c r="N51" s="328"/>
      <c r="O51" s="328"/>
      <c r="P51" s="1134"/>
      <c r="Q51" s="970"/>
      <c r="R51" s="3"/>
      <c r="S51" s="3"/>
      <c r="T51" s="3"/>
      <c r="U51" s="3"/>
      <c r="V51" s="3"/>
      <c r="W51" s="3"/>
    </row>
    <row r="52" spans="1:23" ht="13">
      <c r="A52" s="3" t="b">
        <v>0</v>
      </c>
      <c r="B52" s="663">
        <v>2</v>
      </c>
      <c r="C52" s="1116"/>
      <c r="D52" s="933"/>
      <c r="E52" s="1117"/>
      <c r="F52" s="932"/>
      <c r="G52" s="933"/>
      <c r="H52" s="991"/>
      <c r="I52" s="932"/>
      <c r="J52" s="933"/>
      <c r="K52" s="196"/>
      <c r="L52" s="328"/>
      <c r="M52" s="328"/>
      <c r="N52" s="328"/>
      <c r="O52" s="328"/>
      <c r="P52" s="1134"/>
      <c r="Q52" s="970"/>
      <c r="R52" s="3"/>
      <c r="S52" s="3"/>
      <c r="T52" s="3"/>
      <c r="U52" s="3"/>
      <c r="V52" s="3"/>
      <c r="W52" s="3"/>
    </row>
    <row r="53" spans="1:23" ht="13">
      <c r="A53" s="3" t="b">
        <v>0</v>
      </c>
      <c r="B53" s="663">
        <v>3</v>
      </c>
      <c r="C53" s="1116"/>
      <c r="D53" s="933"/>
      <c r="E53" s="991"/>
      <c r="F53" s="932"/>
      <c r="G53" s="933"/>
      <c r="H53" s="991"/>
      <c r="I53" s="932"/>
      <c r="J53" s="933"/>
      <c r="K53" s="196"/>
      <c r="L53" s="328"/>
      <c r="M53" s="328"/>
      <c r="N53" s="328"/>
      <c r="O53" s="328"/>
      <c r="P53" s="1117"/>
      <c r="Q53" s="933"/>
      <c r="R53" s="3"/>
      <c r="S53" s="3"/>
      <c r="T53" s="3"/>
      <c r="U53" s="3"/>
      <c r="V53" s="3"/>
      <c r="W53" s="3"/>
    </row>
    <row r="54" spans="1:23" ht="13">
      <c r="A54" s="3" t="b">
        <v>0</v>
      </c>
      <c r="B54" s="663">
        <v>4</v>
      </c>
      <c r="C54" s="1116"/>
      <c r="D54" s="933"/>
      <c r="E54" s="1116"/>
      <c r="F54" s="932"/>
      <c r="G54" s="933"/>
      <c r="H54" s="1116"/>
      <c r="I54" s="932"/>
      <c r="J54" s="933"/>
      <c r="K54" s="665"/>
      <c r="L54" s="328"/>
      <c r="M54" s="328"/>
      <c r="N54" s="328"/>
      <c r="O54" s="328"/>
      <c r="P54" s="1117"/>
      <c r="Q54" s="933"/>
      <c r="R54" s="3"/>
      <c r="S54" s="3"/>
      <c r="T54" s="3"/>
      <c r="U54" s="3"/>
      <c r="V54" s="3"/>
      <c r="W54" s="3"/>
    </row>
    <row r="55" spans="1:23" ht="13">
      <c r="A55" s="3" t="b">
        <v>0</v>
      </c>
      <c r="B55" s="663">
        <v>5</v>
      </c>
      <c r="C55" s="1116"/>
      <c r="D55" s="933"/>
      <c r="E55" s="1116"/>
      <c r="F55" s="932"/>
      <c r="G55" s="933"/>
      <c r="H55" s="1116"/>
      <c r="I55" s="932"/>
      <c r="J55" s="933"/>
      <c r="K55" s="666"/>
      <c r="L55" s="328"/>
      <c r="M55" s="328"/>
      <c r="N55" s="328"/>
      <c r="O55" s="328"/>
      <c r="P55" s="1117"/>
      <c r="Q55" s="933"/>
      <c r="R55" s="3"/>
      <c r="S55" s="3"/>
      <c r="T55" s="3"/>
      <c r="U55" s="3"/>
      <c r="V55" s="3"/>
      <c r="W55" s="3"/>
    </row>
    <row r="56" spans="1:23" ht="13">
      <c r="A56" s="3" t="b">
        <v>0</v>
      </c>
      <c r="B56" s="663">
        <v>6</v>
      </c>
      <c r="C56" s="1116"/>
      <c r="D56" s="933"/>
      <c r="E56" s="1117"/>
      <c r="F56" s="932"/>
      <c r="G56" s="933"/>
      <c r="H56" s="991"/>
      <c r="I56" s="932"/>
      <c r="J56" s="933"/>
      <c r="K56" s="196"/>
      <c r="L56" s="328"/>
      <c r="M56" s="328"/>
      <c r="N56" s="328"/>
      <c r="O56" s="328"/>
      <c r="P56" s="1117"/>
      <c r="Q56" s="933"/>
      <c r="R56" s="3"/>
      <c r="S56" s="3"/>
      <c r="T56" s="3"/>
      <c r="U56" s="3"/>
      <c r="V56" s="3"/>
      <c r="W56" s="3"/>
    </row>
    <row r="57" spans="1:23" ht="13">
      <c r="A57" s="3" t="b">
        <v>0</v>
      </c>
      <c r="B57" s="663">
        <v>7</v>
      </c>
      <c r="C57" s="980"/>
      <c r="D57" s="970"/>
      <c r="E57" s="1117"/>
      <c r="F57" s="932"/>
      <c r="G57" s="933"/>
      <c r="H57" s="1137"/>
      <c r="I57" s="967"/>
      <c r="J57" s="968"/>
      <c r="K57" s="196"/>
      <c r="L57" s="328"/>
      <c r="M57" s="328"/>
      <c r="N57" s="328"/>
      <c r="O57" s="328"/>
      <c r="P57" s="1117"/>
      <c r="Q57" s="933"/>
      <c r="R57" s="3"/>
      <c r="S57" s="3"/>
      <c r="T57" s="3"/>
      <c r="U57" s="3"/>
      <c r="V57" s="3"/>
      <c r="W57" s="3"/>
    </row>
    <row r="58" spans="1:23" ht="13">
      <c r="A58" s="3" t="b">
        <v>0</v>
      </c>
      <c r="B58" s="663">
        <v>8</v>
      </c>
      <c r="C58" s="980"/>
      <c r="D58" s="970"/>
      <c r="E58" s="1117"/>
      <c r="F58" s="932"/>
      <c r="G58" s="933"/>
      <c r="H58" s="1130"/>
      <c r="I58" s="932"/>
      <c r="J58" s="932"/>
      <c r="K58" s="196"/>
      <c r="L58" s="328"/>
      <c r="M58" s="328"/>
      <c r="N58" s="328"/>
      <c r="O58" s="328"/>
      <c r="P58" s="1117"/>
      <c r="Q58" s="933"/>
      <c r="R58" s="3"/>
      <c r="S58" s="3"/>
      <c r="T58" s="3"/>
      <c r="U58" s="3"/>
      <c r="V58" s="3"/>
      <c r="W58" s="3"/>
    </row>
    <row r="59" spans="1:23" ht="13">
      <c r="A59" s="3" t="b">
        <v>0</v>
      </c>
      <c r="B59" s="663">
        <v>9</v>
      </c>
      <c r="C59" s="980"/>
      <c r="D59" s="970"/>
      <c r="E59" s="1117"/>
      <c r="F59" s="932"/>
      <c r="G59" s="933"/>
      <c r="H59" s="991"/>
      <c r="I59" s="932"/>
      <c r="J59" s="933"/>
      <c r="K59" s="196"/>
      <c r="L59" s="328"/>
      <c r="M59" s="328"/>
      <c r="N59" s="328"/>
      <c r="O59" s="328"/>
      <c r="P59" s="1117"/>
      <c r="Q59" s="933"/>
      <c r="R59" s="3"/>
      <c r="S59" s="3"/>
      <c r="T59" s="3"/>
      <c r="U59" s="3"/>
      <c r="V59" s="3"/>
      <c r="W59" s="3"/>
    </row>
    <row r="60" spans="1:23" ht="13">
      <c r="A60" s="3" t="b">
        <v>0</v>
      </c>
      <c r="B60" s="663">
        <v>10</v>
      </c>
      <c r="C60" s="980"/>
      <c r="D60" s="970"/>
      <c r="E60" s="1117"/>
      <c r="F60" s="932"/>
      <c r="G60" s="933"/>
      <c r="H60" s="991"/>
      <c r="I60" s="932"/>
      <c r="J60" s="933"/>
      <c r="K60" s="196"/>
      <c r="L60" s="328"/>
      <c r="M60" s="328"/>
      <c r="N60" s="328"/>
      <c r="O60" s="328"/>
      <c r="P60" s="1117"/>
      <c r="Q60" s="933"/>
      <c r="R60" s="3"/>
      <c r="S60" s="3"/>
      <c r="T60" s="3"/>
      <c r="U60" s="3"/>
      <c r="V60" s="3"/>
      <c r="W60" s="3"/>
    </row>
    <row r="61" spans="1:23" ht="13">
      <c r="A61" s="3" t="b">
        <v>0</v>
      </c>
      <c r="B61" s="663">
        <v>11</v>
      </c>
      <c r="C61" s="980"/>
      <c r="D61" s="970"/>
      <c r="E61" s="1138"/>
      <c r="F61" s="964"/>
      <c r="G61" s="964"/>
      <c r="H61" s="1137"/>
      <c r="I61" s="967"/>
      <c r="J61" s="968"/>
      <c r="K61" s="196"/>
      <c r="L61" s="328"/>
      <c r="M61" s="328"/>
      <c r="N61" s="328"/>
      <c r="O61" s="328"/>
      <c r="P61" s="1117"/>
      <c r="Q61" s="933"/>
      <c r="R61" s="3"/>
      <c r="S61" s="3"/>
      <c r="T61" s="3"/>
      <c r="U61" s="3"/>
      <c r="V61" s="3"/>
      <c r="W61" s="3"/>
    </row>
    <row r="62" spans="1:23" ht="13">
      <c r="A62" s="3" t="b">
        <v>0</v>
      </c>
      <c r="B62" s="663">
        <v>12</v>
      </c>
      <c r="C62" s="991"/>
      <c r="D62" s="933"/>
      <c r="E62" s="1147"/>
      <c r="F62" s="932"/>
      <c r="G62" s="932"/>
      <c r="H62" s="991"/>
      <c r="I62" s="932"/>
      <c r="J62" s="933"/>
      <c r="K62" s="196"/>
      <c r="L62" s="328"/>
      <c r="M62" s="328"/>
      <c r="N62" s="328"/>
      <c r="O62" s="328"/>
      <c r="P62" s="1117"/>
      <c r="Q62" s="933"/>
      <c r="R62" s="3"/>
      <c r="S62" s="3"/>
      <c r="T62" s="3"/>
      <c r="U62" s="3"/>
      <c r="V62" s="3"/>
      <c r="W62" s="3"/>
    </row>
    <row r="63" spans="1:23" ht="13">
      <c r="A63" s="3" t="b">
        <v>0</v>
      </c>
      <c r="B63" s="663">
        <v>13</v>
      </c>
      <c r="C63" s="1120"/>
      <c r="D63" s="960"/>
      <c r="E63" s="1117"/>
      <c r="F63" s="932"/>
      <c r="G63" s="933"/>
      <c r="H63" s="1130"/>
      <c r="I63" s="932"/>
      <c r="J63" s="932"/>
      <c r="K63" s="196"/>
      <c r="L63" s="328"/>
      <c r="M63" s="328"/>
      <c r="N63" s="328"/>
      <c r="O63" s="328"/>
      <c r="P63" s="1117"/>
      <c r="Q63" s="933"/>
      <c r="R63" s="3"/>
      <c r="S63" s="3"/>
      <c r="T63" s="3"/>
      <c r="U63" s="3"/>
      <c r="V63" s="3"/>
      <c r="W63" s="3"/>
    </row>
    <row r="64" spans="1:23" ht="13">
      <c r="A64" s="455"/>
      <c r="B64" s="3"/>
      <c r="C64" s="3"/>
      <c r="D64" s="3"/>
      <c r="E64" s="3"/>
      <c r="F64" s="3"/>
      <c r="G64" s="3"/>
      <c r="H64" s="3"/>
      <c r="I64" s="3"/>
      <c r="J64" s="3"/>
      <c r="K64" s="3"/>
      <c r="L64" s="3"/>
      <c r="M64" s="3"/>
      <c r="N64" s="3"/>
      <c r="O64" s="3"/>
      <c r="P64" s="3"/>
      <c r="Q64" s="3"/>
      <c r="R64" s="3"/>
      <c r="S64" s="3"/>
      <c r="T64" s="3"/>
      <c r="U64" s="3"/>
      <c r="V64" s="3"/>
      <c r="W64" s="3"/>
    </row>
    <row r="65" spans="1:23" ht="13">
      <c r="A65" s="455"/>
      <c r="B65" s="3"/>
      <c r="C65" s="3"/>
      <c r="D65" s="3"/>
      <c r="E65" s="3"/>
      <c r="F65" s="3"/>
      <c r="G65" s="3"/>
      <c r="H65" s="3"/>
      <c r="I65" s="3"/>
      <c r="J65" s="3"/>
      <c r="K65" s="3"/>
      <c r="L65" s="3"/>
      <c r="M65" s="3"/>
      <c r="N65" s="3"/>
      <c r="O65" s="3"/>
      <c r="P65" s="3"/>
      <c r="Q65" s="3"/>
      <c r="R65" s="3"/>
      <c r="S65" s="3"/>
      <c r="T65" s="3"/>
      <c r="U65" s="3"/>
      <c r="V65" s="3"/>
      <c r="W65" s="3"/>
    </row>
    <row r="66" spans="1:23" ht="13">
      <c r="A66" s="455" t="s">
        <v>775</v>
      </c>
      <c r="B66" s="3"/>
      <c r="C66" s="3"/>
      <c r="D66" s="963" t="s">
        <v>776</v>
      </c>
      <c r="E66" s="964"/>
      <c r="F66" s="964"/>
      <c r="G66" s="964"/>
      <c r="H66" s="3"/>
      <c r="I66" s="3"/>
      <c r="J66" s="3"/>
      <c r="K66" s="3"/>
      <c r="L66" s="3" t="s">
        <v>764</v>
      </c>
      <c r="M66" s="3" t="s">
        <v>765</v>
      </c>
      <c r="N66" s="3"/>
      <c r="O66" s="3"/>
      <c r="P66" s="3"/>
      <c r="Q66" s="3"/>
      <c r="R66" s="3"/>
      <c r="S66" s="3"/>
      <c r="T66" s="3"/>
      <c r="U66" s="3"/>
      <c r="V66" s="3"/>
      <c r="W66" s="3"/>
    </row>
    <row r="67" spans="1:23" ht="13">
      <c r="A67" s="1111" t="s">
        <v>766</v>
      </c>
      <c r="B67" s="1129" t="s">
        <v>768</v>
      </c>
      <c r="C67" s="1150"/>
      <c r="D67" s="967"/>
      <c r="E67" s="967"/>
      <c r="F67" s="967"/>
      <c r="G67" s="967"/>
      <c r="H67" s="967"/>
      <c r="I67" s="967"/>
      <c r="J67" s="967"/>
      <c r="K67" s="1115" t="s">
        <v>767</v>
      </c>
      <c r="L67" s="932"/>
      <c r="M67" s="932"/>
      <c r="N67" s="932"/>
      <c r="O67" s="932"/>
      <c r="P67" s="933"/>
      <c r="Q67" s="1149"/>
      <c r="R67" s="1146" t="s">
        <v>1</v>
      </c>
      <c r="S67" s="1"/>
      <c r="T67" s="1"/>
      <c r="U67" s="1"/>
      <c r="V67" s="1"/>
      <c r="W67" s="1"/>
    </row>
    <row r="68" spans="1:23" ht="13">
      <c r="A68" s="964"/>
      <c r="B68" s="943"/>
      <c r="C68" s="982"/>
      <c r="D68" s="960"/>
      <c r="E68" s="960"/>
      <c r="F68" s="960"/>
      <c r="G68" s="960"/>
      <c r="H68" s="960"/>
      <c r="I68" s="960"/>
      <c r="J68" s="960"/>
      <c r="K68" s="667" t="s">
        <v>632</v>
      </c>
      <c r="L68" s="647" t="s">
        <v>770</v>
      </c>
      <c r="M68" s="647" t="s">
        <v>771</v>
      </c>
      <c r="N68" s="647" t="s">
        <v>772</v>
      </c>
      <c r="O68" s="647" t="s">
        <v>773</v>
      </c>
      <c r="P68" s="647" t="s">
        <v>777</v>
      </c>
      <c r="Q68" s="970"/>
      <c r="R68" s="943"/>
      <c r="S68" s="668"/>
      <c r="T68" s="668"/>
      <c r="U68" s="668"/>
      <c r="V68" s="668"/>
      <c r="W68" s="668"/>
    </row>
    <row r="69" spans="1:23" ht="13">
      <c r="A69" s="3" t="b">
        <v>0</v>
      </c>
      <c r="B69" s="669">
        <v>1</v>
      </c>
      <c r="C69" s="991"/>
      <c r="D69" s="932"/>
      <c r="E69" s="932"/>
      <c r="F69" s="932"/>
      <c r="G69" s="932"/>
      <c r="H69" s="932"/>
      <c r="I69" s="932"/>
      <c r="J69" s="933"/>
      <c r="K69" s="336"/>
      <c r="L69" s="328"/>
      <c r="M69" s="328"/>
      <c r="N69" s="328"/>
      <c r="O69" s="328"/>
      <c r="P69" s="328"/>
      <c r="Q69" s="186"/>
      <c r="R69" s="670"/>
      <c r="S69" s="182"/>
      <c r="T69" s="182"/>
      <c r="U69" s="182"/>
      <c r="V69" s="182"/>
      <c r="W69" s="182"/>
    </row>
    <row r="70" spans="1:23" ht="13">
      <c r="A70" s="3" t="b">
        <v>0</v>
      </c>
      <c r="B70" s="669">
        <v>2</v>
      </c>
      <c r="C70" s="991"/>
      <c r="D70" s="932"/>
      <c r="E70" s="932"/>
      <c r="F70" s="932"/>
      <c r="G70" s="932"/>
      <c r="H70" s="932"/>
      <c r="I70" s="932"/>
      <c r="J70" s="933"/>
      <c r="K70" s="336"/>
      <c r="L70" s="496"/>
      <c r="M70" s="328"/>
      <c r="N70" s="328"/>
      <c r="O70" s="328"/>
      <c r="P70" s="328"/>
      <c r="Q70" s="196"/>
      <c r="R70" s="194"/>
      <c r="S70" s="182"/>
      <c r="T70" s="182"/>
      <c r="U70" s="182"/>
      <c r="V70" s="182"/>
      <c r="W70" s="182"/>
    </row>
    <row r="71" spans="1:23" ht="13">
      <c r="A71" s="3" t="b">
        <v>0</v>
      </c>
      <c r="B71" s="669">
        <v>3</v>
      </c>
      <c r="C71" s="991"/>
      <c r="D71" s="932"/>
      <c r="E71" s="932"/>
      <c r="F71" s="932"/>
      <c r="G71" s="932"/>
      <c r="H71" s="932"/>
      <c r="I71" s="932"/>
      <c r="J71" s="933"/>
      <c r="K71" s="336"/>
      <c r="L71" s="328"/>
      <c r="M71" s="328"/>
      <c r="N71" s="328"/>
      <c r="O71" s="328"/>
      <c r="P71" s="328"/>
      <c r="Q71" s="670"/>
      <c r="R71" s="671"/>
      <c r="S71" s="182"/>
      <c r="T71" s="182"/>
      <c r="U71" s="182"/>
      <c r="V71" s="182"/>
      <c r="W71" s="182"/>
    </row>
    <row r="72" spans="1:23" ht="13">
      <c r="A72" s="3" t="b">
        <v>0</v>
      </c>
      <c r="B72" s="669">
        <v>4</v>
      </c>
      <c r="C72" s="991"/>
      <c r="D72" s="932"/>
      <c r="E72" s="932"/>
      <c r="F72" s="932"/>
      <c r="G72" s="932"/>
      <c r="H72" s="932"/>
      <c r="I72" s="932"/>
      <c r="J72" s="933"/>
      <c r="K72" s="336"/>
      <c r="L72" s="328"/>
      <c r="M72" s="328"/>
      <c r="N72" s="328"/>
      <c r="O72" s="328"/>
      <c r="P72" s="328"/>
      <c r="Q72" s="670"/>
      <c r="R72" s="671"/>
      <c r="S72" s="182"/>
      <c r="T72" s="182"/>
      <c r="U72" s="182"/>
      <c r="V72" s="182"/>
      <c r="W72" s="182"/>
    </row>
    <row r="73" spans="1:23" ht="13">
      <c r="A73" s="3" t="b">
        <v>0</v>
      </c>
      <c r="B73" s="669">
        <v>5</v>
      </c>
      <c r="C73" s="991"/>
      <c r="D73" s="932"/>
      <c r="E73" s="932"/>
      <c r="F73" s="932"/>
      <c r="G73" s="932"/>
      <c r="H73" s="932"/>
      <c r="I73" s="932"/>
      <c r="J73" s="933"/>
      <c r="K73" s="328"/>
      <c r="L73" s="328"/>
      <c r="M73" s="328"/>
      <c r="N73" s="328"/>
      <c r="O73" s="328"/>
      <c r="P73" s="328"/>
      <c r="Q73" s="170"/>
      <c r="R73" s="170"/>
      <c r="S73" s="52"/>
      <c r="T73" s="52"/>
      <c r="U73" s="52"/>
      <c r="V73" s="52"/>
      <c r="W73" s="52"/>
    </row>
    <row r="74" spans="1:23" ht="13">
      <c r="A74" s="3" t="b">
        <v>0</v>
      </c>
      <c r="B74" s="669">
        <v>6</v>
      </c>
      <c r="C74" s="991"/>
      <c r="D74" s="932"/>
      <c r="E74" s="932"/>
      <c r="F74" s="932"/>
      <c r="G74" s="932"/>
      <c r="H74" s="932"/>
      <c r="I74" s="932"/>
      <c r="J74" s="933"/>
      <c r="K74" s="328"/>
      <c r="L74" s="328"/>
      <c r="M74" s="328"/>
      <c r="N74" s="328"/>
      <c r="O74" s="328"/>
      <c r="P74" s="328"/>
      <c r="Q74" s="672"/>
      <c r="R74" s="170"/>
      <c r="S74" s="52"/>
      <c r="T74" s="52"/>
      <c r="U74" s="52"/>
      <c r="V74" s="52"/>
      <c r="W74" s="52"/>
    </row>
    <row r="75" spans="1:23" ht="13">
      <c r="A75" s="3" t="b">
        <v>0</v>
      </c>
      <c r="B75" s="673">
        <v>7</v>
      </c>
      <c r="C75" s="991"/>
      <c r="D75" s="932"/>
      <c r="E75" s="932"/>
      <c r="F75" s="932"/>
      <c r="G75" s="932"/>
      <c r="H75" s="932"/>
      <c r="I75" s="932"/>
      <c r="J75" s="933"/>
      <c r="K75" s="328"/>
      <c r="L75" s="328"/>
      <c r="M75" s="328"/>
      <c r="N75" s="328"/>
      <c r="O75" s="328"/>
      <c r="P75" s="328"/>
      <c r="Q75" s="674"/>
      <c r="R75" s="170"/>
      <c r="S75" s="52"/>
      <c r="T75" s="52"/>
      <c r="U75" s="52"/>
      <c r="V75" s="52"/>
      <c r="W75" s="52"/>
    </row>
    <row r="76" spans="1:23" ht="13">
      <c r="A76" s="3" t="b">
        <v>0</v>
      </c>
      <c r="B76" s="673">
        <v>7</v>
      </c>
      <c r="C76" s="991"/>
      <c r="D76" s="932"/>
      <c r="E76" s="932"/>
      <c r="F76" s="932"/>
      <c r="G76" s="932"/>
      <c r="H76" s="932"/>
      <c r="I76" s="932"/>
      <c r="J76" s="933"/>
      <c r="K76" s="328"/>
      <c r="L76" s="328"/>
      <c r="M76" s="328"/>
      <c r="N76" s="328"/>
      <c r="O76" s="328"/>
      <c r="P76" s="328"/>
      <c r="Q76" s="674"/>
      <c r="R76" s="170"/>
      <c r="S76" s="52"/>
      <c r="T76" s="52"/>
      <c r="U76" s="52"/>
      <c r="V76" s="52"/>
      <c r="W76" s="52"/>
    </row>
    <row r="77" spans="1:23" ht="13">
      <c r="A77" s="3" t="b">
        <v>0</v>
      </c>
      <c r="B77" s="673">
        <v>8</v>
      </c>
      <c r="C77" s="991"/>
      <c r="D77" s="932"/>
      <c r="E77" s="932"/>
      <c r="F77" s="932"/>
      <c r="G77" s="932"/>
      <c r="H77" s="932"/>
      <c r="I77" s="932"/>
      <c r="J77" s="933"/>
      <c r="K77" s="328"/>
      <c r="L77" s="328"/>
      <c r="M77" s="328"/>
      <c r="N77" s="328"/>
      <c r="O77" s="328"/>
      <c r="P77" s="328"/>
      <c r="Q77" s="674"/>
      <c r="R77" s="170"/>
      <c r="S77" s="52"/>
      <c r="T77" s="52"/>
      <c r="U77" s="52"/>
      <c r="V77" s="52"/>
      <c r="W77" s="52"/>
    </row>
    <row r="78" spans="1:23" ht="13">
      <c r="A78" s="3"/>
      <c r="B78" s="675"/>
      <c r="C78" s="52"/>
      <c r="D78" s="1"/>
      <c r="E78" s="1"/>
      <c r="F78" s="1"/>
      <c r="G78" s="1"/>
      <c r="H78" s="1"/>
      <c r="I78" s="1"/>
      <c r="J78" s="1"/>
      <c r="K78" s="1"/>
      <c r="L78" s="1"/>
      <c r="M78" s="1"/>
      <c r="N78" s="1"/>
      <c r="O78" s="1"/>
      <c r="P78" s="1"/>
      <c r="Q78" s="52"/>
      <c r="R78" s="52"/>
      <c r="S78" s="52"/>
      <c r="T78" s="52"/>
      <c r="U78" s="52"/>
      <c r="V78" s="52"/>
      <c r="W78" s="52"/>
    </row>
    <row r="79" spans="1:23" ht="13">
      <c r="A79" s="3"/>
      <c r="B79" s="642" t="s">
        <v>758</v>
      </c>
      <c r="C79" s="643"/>
      <c r="D79" s="279"/>
      <c r="E79" s="279"/>
      <c r="F79" s="279"/>
      <c r="G79" s="279"/>
      <c r="H79" s="279"/>
      <c r="I79" s="279"/>
      <c r="J79" s="279"/>
      <c r="K79" s="279"/>
      <c r="L79" s="280"/>
      <c r="M79" s="3"/>
      <c r="N79" s="1"/>
      <c r="O79" s="1"/>
      <c r="P79" s="1"/>
      <c r="Q79" s="52"/>
      <c r="R79" s="52"/>
      <c r="S79" s="52"/>
      <c r="T79" s="52"/>
      <c r="U79" s="52"/>
      <c r="V79" s="52"/>
      <c r="W79" s="52"/>
    </row>
    <row r="80" spans="1:23" ht="13">
      <c r="A80" s="3"/>
      <c r="B80" s="675"/>
      <c r="C80" s="52"/>
      <c r="D80" s="1"/>
      <c r="E80" s="1"/>
      <c r="F80" s="1"/>
      <c r="G80" s="1"/>
      <c r="H80" s="1"/>
      <c r="I80" s="1"/>
      <c r="J80" s="1"/>
      <c r="K80" s="1"/>
      <c r="L80" s="1"/>
      <c r="M80" s="1"/>
      <c r="N80" s="1"/>
      <c r="O80" s="1"/>
      <c r="P80" s="1"/>
      <c r="Q80" s="52"/>
      <c r="R80" s="52"/>
      <c r="S80" s="52"/>
      <c r="T80" s="52"/>
      <c r="U80" s="52"/>
      <c r="V80" s="52"/>
      <c r="W80" s="52"/>
    </row>
    <row r="81" spans="1:23" ht="13">
      <c r="A81" s="3"/>
      <c r="B81" s="675"/>
      <c r="C81" s="52"/>
      <c r="D81" s="1"/>
      <c r="E81" s="1"/>
      <c r="F81" s="1"/>
      <c r="G81" s="1"/>
      <c r="H81" s="1"/>
      <c r="I81" s="1"/>
      <c r="J81" s="1"/>
      <c r="K81" s="1"/>
      <c r="L81" s="1"/>
      <c r="M81" s="1"/>
      <c r="N81" s="1"/>
      <c r="O81" s="1"/>
      <c r="P81" s="1"/>
      <c r="Q81" s="52"/>
      <c r="R81" s="52"/>
      <c r="S81" s="52"/>
      <c r="T81" s="52"/>
      <c r="U81" s="52"/>
      <c r="V81" s="52"/>
      <c r="W81" s="52"/>
    </row>
    <row r="82" spans="1:23" ht="13">
      <c r="A82" s="1111" t="s">
        <v>766</v>
      </c>
      <c r="B82" s="1129" t="s">
        <v>768</v>
      </c>
      <c r="C82" s="1129" t="s">
        <v>767</v>
      </c>
      <c r="D82" s="967"/>
      <c r="E82" s="968"/>
      <c r="F82" s="1129" t="s">
        <v>346</v>
      </c>
      <c r="G82" s="967"/>
      <c r="H82" s="968"/>
      <c r="I82" s="1129" t="s">
        <v>33</v>
      </c>
      <c r="J82" s="1102" t="s">
        <v>778</v>
      </c>
      <c r="K82" s="933"/>
      <c r="L82" s="281"/>
    </row>
    <row r="83" spans="1:23" ht="13">
      <c r="A83" s="964"/>
      <c r="B83" s="943"/>
      <c r="C83" s="982"/>
      <c r="D83" s="960"/>
      <c r="E83" s="970"/>
      <c r="F83" s="982"/>
      <c r="G83" s="960"/>
      <c r="H83" s="970"/>
      <c r="I83" s="943"/>
      <c r="J83" s="676" t="s">
        <v>779</v>
      </c>
      <c r="K83" s="676" t="s">
        <v>780</v>
      </c>
    </row>
    <row r="84" spans="1:23" ht="13">
      <c r="A84" s="3" t="b">
        <v>0</v>
      </c>
      <c r="B84" s="673">
        <v>1</v>
      </c>
      <c r="C84" s="1134"/>
      <c r="D84" s="960"/>
      <c r="E84" s="970"/>
      <c r="F84" s="1113"/>
      <c r="G84" s="960"/>
      <c r="H84" s="970"/>
      <c r="I84" s="59"/>
      <c r="J84" s="328"/>
      <c r="K84" s="328"/>
    </row>
    <row r="85" spans="1:23" ht="13">
      <c r="A85" s="3" t="b">
        <v>0</v>
      </c>
      <c r="B85" s="673">
        <v>3</v>
      </c>
      <c r="C85" s="1107"/>
      <c r="D85" s="932"/>
      <c r="E85" s="933"/>
      <c r="F85" s="1108"/>
      <c r="G85" s="932"/>
      <c r="H85" s="933"/>
      <c r="I85" s="59"/>
      <c r="J85" s="328"/>
      <c r="K85" s="328"/>
    </row>
    <row r="86" spans="1:23" ht="13">
      <c r="A86" s="3" t="b">
        <v>0</v>
      </c>
      <c r="B86" s="673">
        <v>2</v>
      </c>
      <c r="C86" s="1154"/>
      <c r="D86" s="960"/>
      <c r="E86" s="970"/>
      <c r="F86" s="1113"/>
      <c r="G86" s="960"/>
      <c r="H86" s="970"/>
      <c r="I86" s="59"/>
      <c r="J86" s="328"/>
      <c r="K86" s="328"/>
    </row>
    <row r="87" spans="1:23" ht="13">
      <c r="A87" s="3" t="b">
        <v>0</v>
      </c>
      <c r="B87" s="673">
        <v>4</v>
      </c>
      <c r="C87" s="1107"/>
      <c r="D87" s="932"/>
      <c r="E87" s="933"/>
      <c r="F87" s="1108"/>
      <c r="G87" s="932"/>
      <c r="H87" s="933"/>
      <c r="I87" s="59"/>
      <c r="J87" s="328"/>
      <c r="K87" s="328"/>
    </row>
    <row r="88" spans="1:23" ht="13">
      <c r="A88" s="3" t="b">
        <v>0</v>
      </c>
      <c r="B88" s="673">
        <v>4</v>
      </c>
      <c r="C88" s="1107"/>
      <c r="D88" s="932"/>
      <c r="E88" s="933"/>
      <c r="F88" s="1108"/>
      <c r="G88" s="932"/>
      <c r="H88" s="933"/>
      <c r="I88" s="59"/>
      <c r="J88" s="328"/>
      <c r="K88" s="328"/>
    </row>
    <row r="89" spans="1:23" ht="13">
      <c r="A89" s="3" t="b">
        <v>0</v>
      </c>
      <c r="B89" s="673">
        <v>6</v>
      </c>
      <c r="C89" s="1107"/>
      <c r="D89" s="932"/>
      <c r="E89" s="933"/>
      <c r="F89" s="1108"/>
      <c r="G89" s="932"/>
      <c r="H89" s="933"/>
      <c r="I89" s="59"/>
      <c r="J89" s="328"/>
      <c r="K89" s="328"/>
    </row>
    <row r="90" spans="1:23" ht="13">
      <c r="A90" s="3" t="b">
        <v>0</v>
      </c>
      <c r="B90" s="673">
        <v>7</v>
      </c>
      <c r="C90" s="1107"/>
      <c r="D90" s="932"/>
      <c r="E90" s="933"/>
      <c r="F90" s="1113"/>
      <c r="G90" s="960"/>
      <c r="H90" s="970"/>
      <c r="I90" s="59"/>
      <c r="J90" s="328"/>
      <c r="K90" s="328"/>
      <c r="L90" s="1"/>
      <c r="M90" s="1"/>
      <c r="N90" s="1"/>
      <c r="O90" s="1"/>
      <c r="P90" s="1"/>
      <c r="Q90" s="52"/>
      <c r="R90" s="52"/>
      <c r="S90" s="52"/>
      <c r="T90" s="52"/>
      <c r="U90" s="52"/>
      <c r="V90" s="52"/>
      <c r="W90" s="52"/>
    </row>
    <row r="91" spans="1:23" ht="13">
      <c r="A91" s="3" t="b">
        <v>0</v>
      </c>
      <c r="B91" s="673">
        <v>8</v>
      </c>
      <c r="C91" s="1107"/>
      <c r="D91" s="932"/>
      <c r="E91" s="933"/>
      <c r="F91" s="1113"/>
      <c r="G91" s="960"/>
      <c r="H91" s="970"/>
      <c r="I91" s="59"/>
      <c r="J91" s="328"/>
      <c r="K91" s="328"/>
      <c r="L91" s="1"/>
      <c r="M91" s="1"/>
      <c r="N91" s="1"/>
      <c r="O91" s="1"/>
      <c r="P91" s="1"/>
      <c r="Q91" s="52"/>
      <c r="R91" s="52"/>
      <c r="S91" s="52"/>
      <c r="T91" s="52"/>
      <c r="U91" s="52"/>
      <c r="V91" s="52"/>
      <c r="W91" s="52"/>
    </row>
    <row r="92" spans="1:23" ht="13">
      <c r="A92" s="3" t="b">
        <v>0</v>
      </c>
      <c r="B92" s="673">
        <v>9</v>
      </c>
      <c r="C92" s="1107"/>
      <c r="D92" s="932"/>
      <c r="E92" s="933"/>
      <c r="F92" s="1113"/>
      <c r="G92" s="960"/>
      <c r="H92" s="970"/>
      <c r="I92" s="59"/>
      <c r="J92" s="328"/>
      <c r="K92" s="328"/>
      <c r="L92" s="1"/>
      <c r="M92" s="1"/>
      <c r="N92" s="1"/>
      <c r="O92" s="1"/>
      <c r="P92" s="1"/>
      <c r="Q92" s="52"/>
      <c r="R92" s="52"/>
      <c r="S92" s="52"/>
      <c r="T92" s="52"/>
      <c r="U92" s="52"/>
      <c r="V92" s="52"/>
      <c r="W92" s="52"/>
    </row>
    <row r="93" spans="1:23" ht="13">
      <c r="A93" s="3" t="b">
        <v>0</v>
      </c>
      <c r="B93" s="673">
        <v>10</v>
      </c>
      <c r="C93" s="1107"/>
      <c r="D93" s="932"/>
      <c r="E93" s="933"/>
      <c r="F93" s="1113"/>
      <c r="G93" s="960"/>
      <c r="H93" s="970"/>
      <c r="I93" s="59"/>
      <c r="J93" s="328"/>
      <c r="K93" s="328"/>
      <c r="L93" s="1"/>
      <c r="M93" s="1"/>
      <c r="N93" s="1"/>
      <c r="O93" s="1"/>
      <c r="P93" s="1"/>
      <c r="Q93" s="52"/>
      <c r="R93" s="52"/>
      <c r="S93" s="52"/>
      <c r="T93" s="52"/>
      <c r="U93" s="52"/>
      <c r="V93" s="52"/>
      <c r="W93" s="52"/>
    </row>
    <row r="94" spans="1:23" ht="13">
      <c r="A94" s="3" t="b">
        <v>0</v>
      </c>
      <c r="B94" s="673">
        <v>11</v>
      </c>
      <c r="C94" s="1107"/>
      <c r="D94" s="932"/>
      <c r="E94" s="933"/>
      <c r="F94" s="1113"/>
      <c r="G94" s="960"/>
      <c r="H94" s="970"/>
      <c r="I94" s="59"/>
      <c r="J94" s="328"/>
      <c r="K94" s="328"/>
      <c r="L94" s="1"/>
      <c r="M94" s="1"/>
      <c r="N94" s="1"/>
      <c r="O94" s="1"/>
      <c r="P94" s="1"/>
      <c r="Q94" s="52"/>
      <c r="R94" s="52"/>
      <c r="S94" s="52"/>
      <c r="T94" s="52"/>
      <c r="U94" s="52"/>
      <c r="V94" s="52"/>
      <c r="W94" s="52"/>
    </row>
    <row r="95" spans="1:23" ht="13">
      <c r="A95" s="3" t="b">
        <v>0</v>
      </c>
      <c r="B95" s="673">
        <v>12</v>
      </c>
      <c r="C95" s="1107"/>
      <c r="D95" s="932"/>
      <c r="E95" s="933"/>
      <c r="F95" s="1113"/>
      <c r="G95" s="960"/>
      <c r="H95" s="970"/>
      <c r="I95" s="59"/>
      <c r="J95" s="328"/>
      <c r="K95" s="328"/>
      <c r="L95" s="1"/>
      <c r="M95" s="1"/>
      <c r="N95" s="1"/>
      <c r="O95" s="1"/>
      <c r="P95" s="1"/>
      <c r="Q95" s="52"/>
      <c r="R95" s="52"/>
      <c r="S95" s="52"/>
      <c r="T95" s="52"/>
      <c r="U95" s="52"/>
      <c r="V95" s="52"/>
      <c r="W95" s="52"/>
    </row>
    <row r="96" spans="1:23" ht="13">
      <c r="A96" s="3" t="b">
        <v>0</v>
      </c>
      <c r="B96" s="673">
        <v>13</v>
      </c>
      <c r="C96" s="1107"/>
      <c r="D96" s="932"/>
      <c r="E96" s="933"/>
      <c r="F96" s="1113"/>
      <c r="G96" s="960"/>
      <c r="H96" s="970"/>
      <c r="I96" s="59"/>
      <c r="J96" s="328"/>
      <c r="K96" s="328"/>
      <c r="L96" s="1"/>
      <c r="M96" s="1"/>
      <c r="N96" s="1"/>
      <c r="O96" s="1"/>
      <c r="P96" s="1"/>
      <c r="Q96" s="52"/>
      <c r="R96" s="52"/>
      <c r="S96" s="52"/>
      <c r="T96" s="52"/>
      <c r="U96" s="52"/>
      <c r="V96" s="52"/>
      <c r="W96" s="52"/>
    </row>
    <row r="97" spans="1:23" ht="13">
      <c r="A97" s="3" t="b">
        <v>0</v>
      </c>
      <c r="B97" s="673">
        <v>14</v>
      </c>
      <c r="C97" s="1107"/>
      <c r="D97" s="932"/>
      <c r="E97" s="933"/>
      <c r="F97" s="1113"/>
      <c r="G97" s="960"/>
      <c r="H97" s="970"/>
      <c r="I97" s="59"/>
      <c r="J97" s="328"/>
      <c r="K97" s="328"/>
      <c r="L97" s="1"/>
      <c r="M97" s="1"/>
      <c r="N97" s="1"/>
      <c r="O97" s="1"/>
      <c r="P97" s="1"/>
      <c r="Q97" s="52"/>
      <c r="R97" s="52"/>
      <c r="S97" s="52"/>
      <c r="T97" s="52"/>
      <c r="U97" s="52"/>
      <c r="V97" s="52"/>
      <c r="W97" s="52"/>
    </row>
    <row r="98" spans="1:23" ht="13">
      <c r="A98" s="3" t="b">
        <v>0</v>
      </c>
      <c r="B98" s="673">
        <v>15</v>
      </c>
      <c r="C98" s="1107"/>
      <c r="D98" s="932"/>
      <c r="E98" s="933"/>
      <c r="F98" s="1113"/>
      <c r="G98" s="960"/>
      <c r="H98" s="970"/>
      <c r="I98" s="59"/>
      <c r="J98" s="328"/>
      <c r="K98" s="328"/>
      <c r="L98" s="1"/>
      <c r="M98" s="1"/>
      <c r="N98" s="1"/>
      <c r="O98" s="1"/>
      <c r="P98" s="1"/>
      <c r="Q98" s="52"/>
      <c r="R98" s="52"/>
      <c r="S98" s="52"/>
      <c r="T98" s="52"/>
      <c r="U98" s="52"/>
      <c r="V98" s="52"/>
      <c r="W98" s="52"/>
    </row>
    <row r="99" spans="1:23" ht="13">
      <c r="A99" s="3" t="b">
        <v>0</v>
      </c>
      <c r="B99" s="673">
        <v>16</v>
      </c>
      <c r="C99" s="1107"/>
      <c r="D99" s="932"/>
      <c r="E99" s="933"/>
      <c r="F99" s="1113"/>
      <c r="G99" s="960"/>
      <c r="H99" s="970"/>
      <c r="I99" s="59"/>
      <c r="J99" s="328"/>
      <c r="K99" s="328"/>
      <c r="L99" s="1"/>
      <c r="M99" s="1"/>
      <c r="N99" s="1"/>
      <c r="O99" s="1"/>
      <c r="P99" s="1"/>
      <c r="Q99" s="52"/>
      <c r="R99" s="52"/>
      <c r="S99" s="52"/>
      <c r="T99" s="52"/>
      <c r="U99" s="52"/>
      <c r="V99" s="52"/>
      <c r="W99" s="52"/>
    </row>
    <row r="100" spans="1:23" ht="13">
      <c r="A100" s="3" t="b">
        <v>0</v>
      </c>
      <c r="B100" s="673">
        <v>17</v>
      </c>
      <c r="C100" s="1107"/>
      <c r="D100" s="932"/>
      <c r="E100" s="933"/>
      <c r="F100" s="1113"/>
      <c r="G100" s="960"/>
      <c r="H100" s="970"/>
      <c r="I100" s="59"/>
      <c r="J100" s="328"/>
      <c r="K100" s="328"/>
      <c r="L100" s="1"/>
      <c r="M100" s="1"/>
      <c r="N100" s="1"/>
      <c r="O100" s="1"/>
      <c r="P100" s="1"/>
      <c r="Q100" s="52"/>
      <c r="R100" s="52"/>
      <c r="S100" s="52"/>
      <c r="T100" s="52"/>
      <c r="U100" s="52"/>
      <c r="V100" s="52"/>
      <c r="W100" s="52"/>
    </row>
    <row r="101" spans="1:23" ht="13">
      <c r="A101" s="3" t="b">
        <v>0</v>
      </c>
      <c r="B101" s="673">
        <v>18</v>
      </c>
      <c r="C101" s="1107"/>
      <c r="D101" s="932"/>
      <c r="E101" s="933"/>
      <c r="F101" s="1113"/>
      <c r="G101" s="960"/>
      <c r="H101" s="970"/>
      <c r="I101" s="59"/>
      <c r="J101" s="328"/>
      <c r="K101" s="328"/>
      <c r="L101" s="1"/>
      <c r="M101" s="1"/>
      <c r="N101" s="1"/>
      <c r="O101" s="1"/>
      <c r="P101" s="1"/>
      <c r="Q101" s="52"/>
      <c r="R101" s="52"/>
      <c r="S101" s="52"/>
      <c r="T101" s="52"/>
      <c r="U101" s="52"/>
      <c r="V101" s="52"/>
      <c r="W101" s="52"/>
    </row>
    <row r="102" spans="1:23" ht="13">
      <c r="A102" s="3"/>
      <c r="B102" s="675"/>
      <c r="C102" s="52"/>
      <c r="D102" s="1"/>
      <c r="E102" s="1"/>
      <c r="F102" s="1"/>
      <c r="G102" s="1"/>
      <c r="H102" s="1"/>
      <c r="I102" s="1"/>
      <c r="J102" s="1"/>
      <c r="K102" s="1"/>
      <c r="L102" s="1"/>
      <c r="M102" s="1"/>
      <c r="N102" s="1"/>
      <c r="O102" s="1"/>
      <c r="P102" s="1"/>
      <c r="Q102" s="52"/>
      <c r="R102" s="52"/>
      <c r="S102" s="52"/>
      <c r="T102" s="52"/>
      <c r="U102" s="52"/>
      <c r="V102" s="52"/>
      <c r="W102" s="52"/>
    </row>
    <row r="103" spans="1:23" ht="13">
      <c r="A103" s="3"/>
      <c r="B103" s="642" t="s">
        <v>757</v>
      </c>
      <c r="C103" s="643"/>
      <c r="D103" s="279"/>
      <c r="E103" s="279"/>
      <c r="F103" s="279"/>
      <c r="G103" s="279"/>
      <c r="H103" s="279"/>
      <c r="I103" s="279"/>
      <c r="J103" s="279"/>
      <c r="K103" s="279"/>
      <c r="L103" s="280"/>
      <c r="M103" s="1"/>
      <c r="N103" s="1"/>
      <c r="O103" s="1"/>
      <c r="P103" s="1"/>
      <c r="Q103" s="52"/>
      <c r="R103" s="52"/>
      <c r="S103" s="52"/>
      <c r="T103" s="52"/>
      <c r="U103" s="52"/>
      <c r="V103" s="52"/>
      <c r="W103" s="52"/>
    </row>
    <row r="104" spans="1:23" ht="13">
      <c r="A104" s="3"/>
      <c r="B104" s="675"/>
      <c r="C104" s="52" t="s">
        <v>781</v>
      </c>
      <c r="D104" s="1"/>
      <c r="E104" s="1"/>
      <c r="F104" s="1"/>
      <c r="G104" s="1"/>
      <c r="H104" s="1"/>
      <c r="I104" s="1"/>
      <c r="J104" s="1"/>
      <c r="K104" s="1"/>
      <c r="L104" s="1"/>
      <c r="M104" s="1"/>
      <c r="N104" s="1"/>
      <c r="O104" s="1"/>
      <c r="P104" s="1"/>
      <c r="Q104" s="52"/>
      <c r="R104" s="52"/>
      <c r="S104" s="52"/>
      <c r="T104" s="52"/>
      <c r="U104" s="52"/>
      <c r="V104" s="52"/>
      <c r="W104" s="52"/>
    </row>
    <row r="105" spans="1:23" ht="13">
      <c r="A105" s="1111" t="s">
        <v>766</v>
      </c>
      <c r="B105" s="1129" t="s">
        <v>768</v>
      </c>
      <c r="C105" s="1129" t="s">
        <v>767</v>
      </c>
      <c r="D105" s="967"/>
      <c r="E105" s="968"/>
      <c r="F105" s="1129" t="s">
        <v>346</v>
      </c>
      <c r="G105" s="967"/>
      <c r="H105" s="968"/>
      <c r="I105" s="1102" t="s">
        <v>778</v>
      </c>
      <c r="J105" s="933"/>
    </row>
    <row r="106" spans="1:23" ht="13">
      <c r="A106" s="964"/>
      <c r="B106" s="943"/>
      <c r="C106" s="982"/>
      <c r="D106" s="960"/>
      <c r="E106" s="970"/>
      <c r="F106" s="982"/>
      <c r="G106" s="960"/>
      <c r="H106" s="970"/>
      <c r="I106" s="676" t="s">
        <v>779</v>
      </c>
      <c r="J106" s="677" t="s">
        <v>780</v>
      </c>
    </row>
    <row r="107" spans="1:23" ht="16.5" customHeight="1">
      <c r="A107" s="3" t="b">
        <v>0</v>
      </c>
      <c r="B107" s="673">
        <v>1</v>
      </c>
      <c r="C107" s="1134" t="s">
        <v>627</v>
      </c>
      <c r="D107" s="960"/>
      <c r="E107" s="970"/>
      <c r="F107" s="1142"/>
      <c r="G107" s="960"/>
      <c r="H107" s="960"/>
      <c r="I107" s="328"/>
      <c r="J107" s="678"/>
    </row>
    <row r="108" spans="1:23" ht="13">
      <c r="A108" s="3" t="b">
        <v>0</v>
      </c>
      <c r="B108" s="673">
        <v>2</v>
      </c>
      <c r="C108" s="1116" t="s">
        <v>628</v>
      </c>
      <c r="D108" s="932"/>
      <c r="E108" s="933"/>
      <c r="F108" s="1108"/>
      <c r="G108" s="932"/>
      <c r="H108" s="933"/>
      <c r="I108" s="328"/>
      <c r="J108" s="678"/>
    </row>
    <row r="109" spans="1:23" ht="13">
      <c r="A109" s="3" t="b">
        <v>0</v>
      </c>
      <c r="B109" s="673">
        <v>3</v>
      </c>
      <c r="C109" s="1116" t="s">
        <v>629</v>
      </c>
      <c r="D109" s="932"/>
      <c r="E109" s="933"/>
      <c r="F109" s="1107"/>
      <c r="G109" s="932"/>
      <c r="H109" s="933"/>
      <c r="I109" s="328"/>
      <c r="J109" s="678"/>
    </row>
    <row r="110" spans="1:23" ht="13">
      <c r="A110" s="3" t="b">
        <v>0</v>
      </c>
      <c r="B110" s="673">
        <v>4</v>
      </c>
      <c r="C110" s="1152" t="s">
        <v>671</v>
      </c>
      <c r="D110" s="960"/>
      <c r="E110" s="970"/>
      <c r="F110" s="1107"/>
      <c r="G110" s="932"/>
      <c r="H110" s="933"/>
      <c r="I110" s="328"/>
      <c r="J110" s="678"/>
    </row>
    <row r="111" spans="1:23" ht="13">
      <c r="A111" s="3" t="b">
        <v>0</v>
      </c>
      <c r="B111" s="673">
        <v>5</v>
      </c>
      <c r="C111" s="1116"/>
      <c r="D111" s="932"/>
      <c r="E111" s="933"/>
      <c r="F111" s="1113"/>
      <c r="G111" s="960"/>
      <c r="H111" s="970"/>
      <c r="I111" s="328"/>
      <c r="J111" s="678"/>
    </row>
    <row r="112" spans="1:23" ht="13">
      <c r="A112" s="3"/>
      <c r="B112" s="675"/>
      <c r="C112" s="52"/>
      <c r="D112" s="1"/>
      <c r="E112" s="1"/>
      <c r="F112" s="1"/>
      <c r="G112" s="1"/>
      <c r="H112" s="1"/>
      <c r="I112" s="1"/>
      <c r="J112" s="1"/>
      <c r="K112" s="1"/>
      <c r="L112" s="1"/>
      <c r="M112" s="1"/>
      <c r="N112" s="1"/>
      <c r="O112" s="1"/>
      <c r="P112" s="1"/>
      <c r="Q112" s="52"/>
      <c r="R112" s="52"/>
      <c r="S112" s="52"/>
      <c r="T112" s="52"/>
      <c r="U112" s="52"/>
      <c r="V112" s="52"/>
      <c r="W112" s="52"/>
    </row>
    <row r="113" spans="1:23" ht="13">
      <c r="A113" s="3"/>
      <c r="B113" s="642" t="s">
        <v>759</v>
      </c>
      <c r="C113" s="643"/>
      <c r="D113" s="279"/>
      <c r="E113" s="279"/>
      <c r="F113" s="279"/>
      <c r="G113" s="279"/>
      <c r="H113" s="279"/>
      <c r="I113" s="279"/>
      <c r="J113" s="279"/>
      <c r="K113" s="279"/>
      <c r="L113" s="280"/>
      <c r="M113" s="1"/>
      <c r="N113" s="1"/>
      <c r="O113" s="1"/>
      <c r="P113" s="1"/>
      <c r="Q113" s="52"/>
      <c r="R113" s="52"/>
      <c r="S113" s="52"/>
      <c r="T113" s="52"/>
      <c r="U113" s="52"/>
      <c r="V113" s="52"/>
      <c r="W113" s="52"/>
    </row>
    <row r="114" spans="1:23" ht="13">
      <c r="A114" s="3"/>
      <c r="B114" s="675"/>
      <c r="C114" s="52" t="s">
        <v>782</v>
      </c>
      <c r="D114" s="1"/>
      <c r="E114" s="1"/>
      <c r="F114" s="1"/>
      <c r="G114" s="1"/>
      <c r="H114" s="1"/>
      <c r="I114" s="1"/>
      <c r="J114" s="1"/>
      <c r="K114" s="1"/>
      <c r="L114" s="1"/>
      <c r="M114" s="1"/>
      <c r="N114" s="1"/>
      <c r="O114" s="1"/>
      <c r="P114" s="1"/>
      <c r="Q114" s="52"/>
      <c r="R114" s="52"/>
      <c r="S114" s="52"/>
      <c r="T114" s="52"/>
      <c r="U114" s="52"/>
      <c r="V114" s="52"/>
      <c r="W114" s="52"/>
    </row>
    <row r="115" spans="1:23" ht="13">
      <c r="A115" s="1111" t="s">
        <v>766</v>
      </c>
      <c r="B115" s="680"/>
      <c r="C115" s="1127" t="s">
        <v>767</v>
      </c>
      <c r="D115" s="967"/>
      <c r="E115" s="967"/>
      <c r="F115" s="967"/>
      <c r="G115" s="967"/>
      <c r="H115" s="967"/>
      <c r="I115" s="967"/>
      <c r="J115" s="967"/>
      <c r="K115" s="968"/>
    </row>
    <row r="116" spans="1:23" ht="13">
      <c r="A116" s="964"/>
      <c r="B116" s="681" t="s">
        <v>768</v>
      </c>
      <c r="C116" s="982"/>
      <c r="D116" s="960"/>
      <c r="E116" s="960"/>
      <c r="F116" s="960"/>
      <c r="G116" s="960"/>
      <c r="H116" s="960"/>
      <c r="I116" s="960"/>
      <c r="J116" s="960"/>
      <c r="K116" s="970"/>
    </row>
    <row r="117" spans="1:23" ht="13">
      <c r="A117" s="3" t="b">
        <v>0</v>
      </c>
      <c r="B117" s="673">
        <v>1</v>
      </c>
      <c r="C117" s="1119"/>
      <c r="D117" s="960"/>
      <c r="E117" s="960"/>
      <c r="F117" s="960"/>
      <c r="G117" s="960"/>
      <c r="H117" s="960"/>
      <c r="I117" s="960"/>
      <c r="J117" s="960"/>
      <c r="K117" s="970"/>
    </row>
    <row r="118" spans="1:23" ht="13">
      <c r="A118" s="3" t="b">
        <v>0</v>
      </c>
      <c r="B118" s="673">
        <v>2</v>
      </c>
      <c r="C118" s="1119"/>
      <c r="D118" s="960"/>
      <c r="E118" s="960"/>
      <c r="F118" s="960"/>
      <c r="G118" s="960"/>
      <c r="H118" s="960"/>
      <c r="I118" s="960"/>
      <c r="J118" s="960"/>
      <c r="K118" s="970"/>
    </row>
    <row r="119" spans="1:23" ht="13">
      <c r="A119" s="3" t="b">
        <v>0</v>
      </c>
      <c r="B119" s="673">
        <v>3</v>
      </c>
      <c r="C119" s="1119"/>
      <c r="D119" s="960"/>
      <c r="E119" s="960"/>
      <c r="F119" s="960"/>
      <c r="G119" s="960"/>
      <c r="H119" s="960"/>
      <c r="I119" s="960"/>
      <c r="J119" s="960"/>
      <c r="K119" s="970"/>
    </row>
    <row r="120" spans="1:23" ht="13">
      <c r="A120" s="3" t="b">
        <v>0</v>
      </c>
      <c r="B120" s="669">
        <v>4</v>
      </c>
      <c r="C120" s="1119"/>
      <c r="D120" s="960"/>
      <c r="E120" s="960"/>
      <c r="F120" s="960"/>
      <c r="G120" s="960"/>
      <c r="H120" s="960"/>
      <c r="I120" s="960"/>
      <c r="J120" s="960"/>
      <c r="K120" s="970"/>
    </row>
    <row r="121" spans="1:23" ht="16.5" customHeight="1">
      <c r="A121" s="3" t="b">
        <v>0</v>
      </c>
      <c r="B121" s="673">
        <v>5</v>
      </c>
      <c r="C121" s="1103"/>
      <c r="D121" s="960"/>
      <c r="E121" s="960"/>
      <c r="F121" s="960"/>
      <c r="G121" s="960"/>
      <c r="H121" s="960"/>
      <c r="I121" s="960"/>
      <c r="J121" s="960"/>
      <c r="K121" s="970"/>
    </row>
    <row r="122" spans="1:23" ht="16.5" customHeight="1">
      <c r="A122" s="3" t="b">
        <v>0</v>
      </c>
      <c r="B122" s="673">
        <v>6</v>
      </c>
      <c r="C122" s="1103"/>
      <c r="D122" s="960"/>
      <c r="E122" s="960"/>
      <c r="F122" s="960"/>
      <c r="G122" s="960"/>
      <c r="H122" s="960"/>
      <c r="I122" s="960"/>
      <c r="J122" s="960"/>
      <c r="K122" s="970"/>
    </row>
    <row r="123" spans="1:23" ht="16.5" customHeight="1">
      <c r="A123" s="3" t="b">
        <v>0</v>
      </c>
      <c r="B123" s="673">
        <v>7</v>
      </c>
      <c r="C123" s="1103"/>
      <c r="D123" s="960"/>
      <c r="E123" s="960"/>
      <c r="F123" s="960"/>
      <c r="G123" s="960"/>
      <c r="H123" s="960"/>
      <c r="I123" s="960"/>
      <c r="J123" s="960"/>
      <c r="K123" s="970"/>
    </row>
    <row r="124" spans="1:23" ht="16.5" customHeight="1">
      <c r="A124" s="3" t="b">
        <v>0</v>
      </c>
      <c r="B124" s="673">
        <v>8</v>
      </c>
      <c r="C124" s="1103"/>
      <c r="D124" s="960"/>
      <c r="E124" s="960"/>
      <c r="F124" s="960"/>
      <c r="G124" s="960"/>
      <c r="H124" s="960"/>
      <c r="I124" s="960"/>
      <c r="J124" s="960"/>
      <c r="K124" s="970"/>
    </row>
    <row r="125" spans="1:23" ht="16.5" customHeight="1">
      <c r="A125" s="3" t="b">
        <v>0</v>
      </c>
      <c r="B125" s="673">
        <v>9</v>
      </c>
      <c r="C125" s="1103"/>
      <c r="D125" s="960"/>
      <c r="E125" s="960"/>
      <c r="F125" s="960"/>
      <c r="G125" s="960"/>
      <c r="H125" s="960"/>
      <c r="I125" s="960"/>
      <c r="J125" s="960"/>
      <c r="K125" s="970"/>
    </row>
    <row r="126" spans="1:23" ht="16.5" customHeight="1">
      <c r="A126" s="3"/>
      <c r="B126" s="675"/>
      <c r="C126" s="52"/>
      <c r="D126" s="52"/>
      <c r="E126" s="52"/>
      <c r="F126" s="52"/>
      <c r="G126" s="52"/>
      <c r="H126" s="52"/>
      <c r="I126" s="52"/>
      <c r="J126" s="52"/>
      <c r="K126" s="52"/>
    </row>
    <row r="127" spans="1:23" ht="16.5" customHeight="1">
      <c r="A127" s="1"/>
      <c r="B127" s="682" t="s">
        <v>761</v>
      </c>
      <c r="C127" s="524"/>
      <c r="D127" s="524"/>
      <c r="E127" s="524"/>
      <c r="F127" s="524"/>
      <c r="G127" s="524"/>
      <c r="H127" s="524"/>
      <c r="I127" s="524"/>
      <c r="J127" s="524"/>
      <c r="K127" s="524"/>
      <c r="L127" s="524"/>
      <c r="M127" s="1"/>
      <c r="N127" s="1"/>
      <c r="O127" s="1"/>
      <c r="P127" s="1"/>
      <c r="Q127" s="1"/>
      <c r="R127" s="1"/>
      <c r="S127" s="1"/>
      <c r="T127" s="1"/>
      <c r="U127" s="1"/>
      <c r="V127" s="1"/>
      <c r="W127" s="1"/>
    </row>
    <row r="128" spans="1:23" ht="16.5" customHeight="1">
      <c r="A128" s="1"/>
      <c r="B128" s="1"/>
      <c r="C128" s="293"/>
      <c r="D128" s="293"/>
      <c r="E128" s="293"/>
      <c r="F128" s="293"/>
      <c r="G128" s="1"/>
      <c r="H128" s="1"/>
      <c r="I128" s="1"/>
      <c r="J128" s="1"/>
      <c r="K128" s="1"/>
      <c r="L128" s="1"/>
      <c r="M128" s="1"/>
      <c r="N128" s="1"/>
      <c r="O128" s="1"/>
      <c r="P128" s="1"/>
      <c r="Q128" s="1"/>
      <c r="R128" s="1"/>
      <c r="S128" s="1"/>
      <c r="T128" s="1"/>
      <c r="U128" s="1"/>
      <c r="V128" s="1"/>
      <c r="W128" s="1"/>
    </row>
    <row r="129" spans="1:23" ht="16.5" customHeight="1">
      <c r="A129" s="1"/>
      <c r="B129" s="492"/>
      <c r="C129" s="683" t="s">
        <v>783</v>
      </c>
      <c r="D129" s="1124" t="s">
        <v>784</v>
      </c>
      <c r="E129" s="960"/>
      <c r="F129" s="970"/>
      <c r="G129" s="1"/>
      <c r="H129" s="52"/>
      <c r="I129" s="1"/>
      <c r="J129" s="1"/>
      <c r="K129" s="1"/>
      <c r="L129" s="1"/>
      <c r="M129" s="1"/>
      <c r="N129" s="1"/>
      <c r="O129" s="1"/>
      <c r="P129" s="1"/>
      <c r="Q129" s="1"/>
      <c r="R129" s="1"/>
      <c r="S129" s="1"/>
      <c r="T129" s="1"/>
      <c r="U129" s="1"/>
      <c r="V129" s="1"/>
      <c r="W129" s="1"/>
    </row>
    <row r="130" spans="1:23" ht="18.75" customHeight="1">
      <c r="A130" s="1"/>
      <c r="B130" s="492"/>
      <c r="C130" s="684"/>
      <c r="D130" s="1122"/>
      <c r="E130" s="964"/>
      <c r="F130" s="969"/>
      <c r="G130" s="1"/>
      <c r="H130" s="52"/>
      <c r="I130" s="1"/>
      <c r="J130" s="1"/>
      <c r="K130" s="1"/>
      <c r="L130" s="1"/>
      <c r="M130" s="1"/>
      <c r="N130" s="1"/>
      <c r="O130" s="1"/>
      <c r="P130" s="1"/>
      <c r="Q130" s="1"/>
      <c r="R130" s="1"/>
      <c r="S130" s="1"/>
      <c r="T130" s="1"/>
      <c r="U130" s="1"/>
      <c r="V130" s="1"/>
      <c r="W130" s="1"/>
    </row>
    <row r="131" spans="1:23" ht="18" customHeight="1">
      <c r="A131" s="1"/>
      <c r="B131" s="492"/>
      <c r="C131" s="684"/>
      <c r="D131" s="964"/>
      <c r="E131" s="964"/>
      <c r="F131" s="969"/>
      <c r="G131" s="1"/>
      <c r="H131" s="1"/>
      <c r="I131" s="1"/>
      <c r="J131" s="1"/>
      <c r="K131" s="1"/>
      <c r="L131" s="1"/>
      <c r="M131" s="1"/>
      <c r="N131" s="1"/>
      <c r="O131" s="1"/>
      <c r="P131" s="1"/>
      <c r="Q131" s="1"/>
      <c r="R131" s="1"/>
      <c r="S131" s="1"/>
      <c r="T131" s="1"/>
      <c r="U131" s="1"/>
      <c r="V131" s="1"/>
      <c r="W131" s="1"/>
    </row>
    <row r="132" spans="1:23" ht="16.5" customHeight="1">
      <c r="A132" s="1"/>
      <c r="B132" s="492"/>
      <c r="C132" s="685"/>
      <c r="D132" s="960"/>
      <c r="E132" s="960"/>
      <c r="F132" s="970"/>
      <c r="G132" s="1"/>
      <c r="H132" s="1"/>
      <c r="I132" s="1"/>
      <c r="J132" s="1"/>
      <c r="K132" s="1"/>
      <c r="L132" s="1"/>
      <c r="M132" s="1"/>
      <c r="N132" s="1"/>
      <c r="O132" s="1"/>
      <c r="P132" s="1"/>
      <c r="Q132" s="1"/>
      <c r="R132" s="1"/>
      <c r="S132" s="1"/>
      <c r="T132" s="1"/>
      <c r="U132" s="1"/>
      <c r="V132" s="1"/>
      <c r="W132" s="1"/>
    </row>
    <row r="133" spans="1:23" ht="16.5" customHeight="1">
      <c r="A133" s="1"/>
      <c r="B133" s="1"/>
      <c r="C133" s="293"/>
      <c r="D133" s="293"/>
      <c r="E133" s="293"/>
      <c r="F133" s="293"/>
      <c r="G133" s="1"/>
      <c r="H133" s="1"/>
      <c r="I133" s="1"/>
      <c r="J133" s="1"/>
      <c r="K133" s="1"/>
      <c r="L133" s="1"/>
      <c r="M133" s="1"/>
      <c r="N133" s="1"/>
      <c r="O133" s="1"/>
      <c r="P133" s="1"/>
      <c r="Q133" s="1"/>
      <c r="R133" s="1"/>
      <c r="S133" s="1"/>
      <c r="T133" s="1"/>
      <c r="U133" s="1"/>
      <c r="V133" s="1"/>
      <c r="W133" s="1"/>
    </row>
    <row r="134" spans="1:23" ht="16.5" customHeight="1">
      <c r="A134" s="1"/>
      <c r="B134" s="492" t="s">
        <v>785</v>
      </c>
      <c r="C134" s="683" t="s">
        <v>783</v>
      </c>
      <c r="D134" s="1124" t="s">
        <v>784</v>
      </c>
      <c r="E134" s="960"/>
      <c r="F134" s="970"/>
      <c r="G134" s="1"/>
      <c r="H134" s="1"/>
      <c r="I134" s="1"/>
      <c r="J134" s="1"/>
      <c r="K134" s="1"/>
      <c r="L134" s="1"/>
      <c r="M134" s="1"/>
      <c r="N134" s="1"/>
      <c r="O134" s="1"/>
      <c r="P134" s="1"/>
      <c r="Q134" s="1"/>
      <c r="R134" s="1"/>
      <c r="S134" s="1"/>
      <c r="T134" s="1"/>
      <c r="U134" s="1"/>
      <c r="V134" s="1"/>
      <c r="W134" s="1"/>
    </row>
    <row r="135" spans="1:23" ht="16.5" customHeight="1">
      <c r="A135" s="1"/>
      <c r="B135" s="492"/>
      <c r="C135" s="684"/>
      <c r="D135" s="1122"/>
      <c r="E135" s="964"/>
      <c r="F135" s="969"/>
      <c r="G135" s="1"/>
      <c r="H135" s="1"/>
      <c r="I135" s="1"/>
      <c r="J135" s="1"/>
      <c r="K135" s="1"/>
      <c r="L135" s="1"/>
      <c r="M135" s="1"/>
      <c r="N135" s="1"/>
      <c r="O135" s="1"/>
      <c r="P135" s="1"/>
      <c r="Q135" s="1"/>
      <c r="R135" s="1"/>
      <c r="S135" s="1"/>
      <c r="T135" s="1"/>
      <c r="U135" s="1"/>
      <c r="V135" s="1"/>
      <c r="W135" s="1"/>
    </row>
    <row r="136" spans="1:23" ht="16.5" customHeight="1">
      <c r="A136" s="1"/>
      <c r="B136" s="492"/>
      <c r="C136" s="684"/>
      <c r="D136" s="964"/>
      <c r="E136" s="964"/>
      <c r="F136" s="969"/>
      <c r="G136" s="1"/>
      <c r="H136" s="1"/>
      <c r="I136" s="1"/>
      <c r="J136" s="1"/>
      <c r="K136" s="1"/>
      <c r="L136" s="1"/>
      <c r="M136" s="1"/>
      <c r="N136" s="1"/>
      <c r="O136" s="1"/>
      <c r="P136" s="1"/>
      <c r="Q136" s="1"/>
      <c r="R136" s="1"/>
      <c r="S136" s="1"/>
      <c r="T136" s="1"/>
      <c r="U136" s="1"/>
      <c r="V136" s="1"/>
      <c r="W136" s="1"/>
    </row>
    <row r="137" spans="1:23" ht="16.5" customHeight="1">
      <c r="A137" s="1"/>
      <c r="B137" s="492"/>
      <c r="C137" s="685"/>
      <c r="D137" s="960"/>
      <c r="E137" s="960"/>
      <c r="F137" s="970"/>
      <c r="G137" s="1"/>
      <c r="H137" s="1"/>
      <c r="I137" s="1"/>
      <c r="J137" s="1"/>
      <c r="K137" s="1"/>
      <c r="L137" s="1"/>
      <c r="M137" s="1"/>
      <c r="N137" s="1"/>
      <c r="O137" s="1"/>
      <c r="P137" s="1"/>
      <c r="Q137" s="1"/>
      <c r="R137" s="1"/>
      <c r="S137" s="1"/>
      <c r="T137" s="1"/>
      <c r="U137" s="1"/>
      <c r="V137" s="1"/>
      <c r="W137" s="1"/>
    </row>
    <row r="138" spans="1:23" ht="16.5" customHeight="1">
      <c r="A138" s="1"/>
      <c r="B138" s="1"/>
      <c r="C138" s="1"/>
      <c r="D138" s="1"/>
      <c r="E138" s="1"/>
      <c r="F138" s="1"/>
      <c r="G138" s="1"/>
      <c r="H138" s="1"/>
      <c r="I138" s="1"/>
      <c r="J138" s="1"/>
      <c r="K138" s="1"/>
      <c r="L138" s="1"/>
      <c r="M138" s="1"/>
      <c r="N138" s="1"/>
      <c r="O138" s="1"/>
      <c r="P138" s="1"/>
      <c r="Q138" s="1"/>
      <c r="R138" s="1"/>
      <c r="S138" s="1"/>
      <c r="T138" s="1"/>
      <c r="U138" s="1"/>
      <c r="V138" s="1"/>
      <c r="W138" s="1"/>
    </row>
  </sheetData>
  <mergeCells count="272">
    <mergeCell ref="C13:D13"/>
    <mergeCell ref="A82:A83"/>
    <mergeCell ref="C100:E100"/>
    <mergeCell ref="E29:G29"/>
    <mergeCell ref="H25:J25"/>
    <mergeCell ref="C109:E109"/>
    <mergeCell ref="E38:G38"/>
    <mergeCell ref="P18:Q18"/>
    <mergeCell ref="E55:G55"/>
    <mergeCell ref="H54:J54"/>
    <mergeCell ref="E52:G52"/>
    <mergeCell ref="H41:J41"/>
    <mergeCell ref="E39:G39"/>
    <mergeCell ref="C97:E97"/>
    <mergeCell ref="C37:D37"/>
    <mergeCell ref="P42:Q42"/>
    <mergeCell ref="A67:A68"/>
    <mergeCell ref="E51:G51"/>
    <mergeCell ref="P54:Q54"/>
    <mergeCell ref="I105:J105"/>
    <mergeCell ref="C24:D24"/>
    <mergeCell ref="P29:Q29"/>
    <mergeCell ref="H36:J36"/>
    <mergeCell ref="F94:H94"/>
    <mergeCell ref="C33:D33"/>
    <mergeCell ref="P38:Q38"/>
    <mergeCell ref="C93:E93"/>
    <mergeCell ref="C42:D42"/>
    <mergeCell ref="C90:E90"/>
    <mergeCell ref="C26:D26"/>
    <mergeCell ref="P31:Q31"/>
    <mergeCell ref="Q67:Q68"/>
    <mergeCell ref="C67:J68"/>
    <mergeCell ref="C35:D35"/>
    <mergeCell ref="P40:Q40"/>
    <mergeCell ref="H28:J28"/>
    <mergeCell ref="E27:G27"/>
    <mergeCell ref="C25:D25"/>
    <mergeCell ref="H37:J37"/>
    <mergeCell ref="H56:J56"/>
    <mergeCell ref="R67:R68"/>
    <mergeCell ref="E62:G62"/>
    <mergeCell ref="H63:J63"/>
    <mergeCell ref="C98:E98"/>
    <mergeCell ref="C32:D32"/>
    <mergeCell ref="C38:D38"/>
    <mergeCell ref="E14:G14"/>
    <mergeCell ref="H50:J50"/>
    <mergeCell ref="F99:H99"/>
    <mergeCell ref="E23:G23"/>
    <mergeCell ref="D66:G66"/>
    <mergeCell ref="H55:J55"/>
    <mergeCell ref="F84:H84"/>
    <mergeCell ref="H34:J34"/>
    <mergeCell ref="H39:J39"/>
    <mergeCell ref="C16:D16"/>
    <mergeCell ref="P21:Q21"/>
    <mergeCell ref="C55:D55"/>
    <mergeCell ref="F96:H96"/>
    <mergeCell ref="P23:Q23"/>
    <mergeCell ref="E25:G25"/>
    <mergeCell ref="H62:J62"/>
    <mergeCell ref="F98:H98"/>
    <mergeCell ref="H14:J14"/>
    <mergeCell ref="A12:A13"/>
    <mergeCell ref="H13:J13"/>
    <mergeCell ref="C22:D22"/>
    <mergeCell ref="P27:Q27"/>
    <mergeCell ref="C31:D31"/>
    <mergeCell ref="C59:D59"/>
    <mergeCell ref="H15:J15"/>
    <mergeCell ref="C125:K125"/>
    <mergeCell ref="P17:Q17"/>
    <mergeCell ref="H24:J24"/>
    <mergeCell ref="F107:H107"/>
    <mergeCell ref="C21:D21"/>
    <mergeCell ref="H18:J18"/>
    <mergeCell ref="E22:G22"/>
    <mergeCell ref="E37:G37"/>
    <mergeCell ref="C51:D51"/>
    <mergeCell ref="C71:J71"/>
    <mergeCell ref="C96:E96"/>
    <mergeCell ref="C61:D61"/>
    <mergeCell ref="C76:J76"/>
    <mergeCell ref="C92:E92"/>
    <mergeCell ref="P19:Q19"/>
    <mergeCell ref="E21:G21"/>
    <mergeCell ref="H26:J26"/>
    <mergeCell ref="D135:F137"/>
    <mergeCell ref="B82:B83"/>
    <mergeCell ref="B105:B106"/>
    <mergeCell ref="C20:D20"/>
    <mergeCell ref="H32:J32"/>
    <mergeCell ref="P56:Q56"/>
    <mergeCell ref="C29:D29"/>
    <mergeCell ref="E36:G36"/>
    <mergeCell ref="F90:H90"/>
    <mergeCell ref="C23:D23"/>
    <mergeCell ref="H53:J53"/>
    <mergeCell ref="P53:Q53"/>
    <mergeCell ref="C107:E107"/>
    <mergeCell ref="F108:H108"/>
    <mergeCell ref="F105:H106"/>
    <mergeCell ref="C117:K117"/>
    <mergeCell ref="C118:K118"/>
    <mergeCell ref="D134:F134"/>
    <mergeCell ref="C110:E110"/>
    <mergeCell ref="C122:K122"/>
    <mergeCell ref="H23:J23"/>
    <mergeCell ref="E53:G53"/>
    <mergeCell ref="C111:E111"/>
    <mergeCell ref="E50:G50"/>
    <mergeCell ref="A115:A116"/>
    <mergeCell ref="H20:J20"/>
    <mergeCell ref="E24:G24"/>
    <mergeCell ref="C89:E89"/>
    <mergeCell ref="E33:G33"/>
    <mergeCell ref="P30:Q30"/>
    <mergeCell ref="C57:D57"/>
    <mergeCell ref="P62:Q62"/>
    <mergeCell ref="C72:J72"/>
    <mergeCell ref="C88:E88"/>
    <mergeCell ref="A49:A50"/>
    <mergeCell ref="C53:D53"/>
    <mergeCell ref="C82:E83"/>
    <mergeCell ref="F86:H86"/>
    <mergeCell ref="H59:J59"/>
    <mergeCell ref="C69:J69"/>
    <mergeCell ref="P55:Q55"/>
    <mergeCell ref="F95:H95"/>
    <mergeCell ref="C34:D34"/>
    <mergeCell ref="E63:G63"/>
    <mergeCell ref="P51:Q51"/>
    <mergeCell ref="H52:J52"/>
    <mergeCell ref="C58:D58"/>
    <mergeCell ref="H61:J61"/>
    <mergeCell ref="B67:B68"/>
    <mergeCell ref="H16:J16"/>
    <mergeCell ref="C73:J73"/>
    <mergeCell ref="P52:Q52"/>
    <mergeCell ref="C123:K123"/>
    <mergeCell ref="H57:J57"/>
    <mergeCell ref="H27:J27"/>
    <mergeCell ref="E61:G61"/>
    <mergeCell ref="F93:H93"/>
    <mergeCell ref="P36:Q36"/>
    <mergeCell ref="C40:D40"/>
    <mergeCell ref="E54:G54"/>
    <mergeCell ref="H33:J33"/>
    <mergeCell ref="E32:G32"/>
    <mergeCell ref="H42:J42"/>
    <mergeCell ref="E41:G41"/>
    <mergeCell ref="C60:D60"/>
    <mergeCell ref="C87:E87"/>
    <mergeCell ref="E56:G56"/>
    <mergeCell ref="P28:Q28"/>
    <mergeCell ref="H35:J35"/>
    <mergeCell ref="P37:Q37"/>
    <mergeCell ref="E43:G43"/>
    <mergeCell ref="E17:G17"/>
    <mergeCell ref="C124:K124"/>
    <mergeCell ref="C14:D14"/>
    <mergeCell ref="F101:H101"/>
    <mergeCell ref="P25:Q25"/>
    <mergeCell ref="E30:G30"/>
    <mergeCell ref="K67:P67"/>
    <mergeCell ref="E59:G59"/>
    <mergeCell ref="F91:H91"/>
    <mergeCell ref="P60:Q60"/>
    <mergeCell ref="P34:Q34"/>
    <mergeCell ref="P14:Q14"/>
    <mergeCell ref="C18:D18"/>
    <mergeCell ref="E19:G19"/>
    <mergeCell ref="E34:G34"/>
    <mergeCell ref="F97:H97"/>
    <mergeCell ref="P41:Q41"/>
    <mergeCell ref="P16:Q16"/>
    <mergeCell ref="F88:H88"/>
    <mergeCell ref="C52:D52"/>
    <mergeCell ref="P57:Q57"/>
    <mergeCell ref="C70:J70"/>
    <mergeCell ref="C86:E86"/>
    <mergeCell ref="C39:D39"/>
    <mergeCell ref="C108:E108"/>
    <mergeCell ref="E20:G20"/>
    <mergeCell ref="H21:J21"/>
    <mergeCell ref="C85:E85"/>
    <mergeCell ref="H51:J51"/>
    <mergeCell ref="E28:G28"/>
    <mergeCell ref="P26:Q26"/>
    <mergeCell ref="C99:E99"/>
    <mergeCell ref="C30:D30"/>
    <mergeCell ref="P35:Q35"/>
    <mergeCell ref="H60:J60"/>
    <mergeCell ref="F82:H83"/>
    <mergeCell ref="E60:G60"/>
    <mergeCell ref="C94:E94"/>
    <mergeCell ref="C84:E84"/>
    <mergeCell ref="P63:Q63"/>
    <mergeCell ref="H43:J43"/>
    <mergeCell ref="D130:F132"/>
    <mergeCell ref="P39:Q39"/>
    <mergeCell ref="E16:G16"/>
    <mergeCell ref="C75:J75"/>
    <mergeCell ref="C43:D43"/>
    <mergeCell ref="D129:F129"/>
    <mergeCell ref="C27:D27"/>
    <mergeCell ref="P32:Q32"/>
    <mergeCell ref="H30:J30"/>
    <mergeCell ref="C36:D36"/>
    <mergeCell ref="C115:K116"/>
    <mergeCell ref="E18:G18"/>
    <mergeCell ref="E58:G58"/>
    <mergeCell ref="C101:E101"/>
    <mergeCell ref="I82:I83"/>
    <mergeCell ref="C17:D17"/>
    <mergeCell ref="H29:J29"/>
    <mergeCell ref="F87:H87"/>
    <mergeCell ref="H38:J38"/>
    <mergeCell ref="E42:G42"/>
    <mergeCell ref="P43:Q43"/>
    <mergeCell ref="C105:E106"/>
    <mergeCell ref="C19:D19"/>
    <mergeCell ref="P24:Q24"/>
    <mergeCell ref="A105:A106"/>
    <mergeCell ref="C74:J74"/>
    <mergeCell ref="H17:J17"/>
    <mergeCell ref="F100:H100"/>
    <mergeCell ref="E15:G15"/>
    <mergeCell ref="F109:H109"/>
    <mergeCell ref="L49:O49"/>
    <mergeCell ref="P22:Q22"/>
    <mergeCell ref="C95:E95"/>
    <mergeCell ref="C54:D54"/>
    <mergeCell ref="P59:Q59"/>
    <mergeCell ref="H22:J22"/>
    <mergeCell ref="C63:D63"/>
    <mergeCell ref="H19:J19"/>
    <mergeCell ref="C41:D41"/>
    <mergeCell ref="C50:D50"/>
    <mergeCell ref="E26:G26"/>
    <mergeCell ref="E57:G57"/>
    <mergeCell ref="F92:H92"/>
    <mergeCell ref="C91:E91"/>
    <mergeCell ref="C56:D56"/>
    <mergeCell ref="P61:Q61"/>
    <mergeCell ref="P15:Q15"/>
    <mergeCell ref="H31:J31"/>
    <mergeCell ref="J82:K82"/>
    <mergeCell ref="C121:K121"/>
    <mergeCell ref="E13:G13"/>
    <mergeCell ref="C62:D62"/>
    <mergeCell ref="C77:J77"/>
    <mergeCell ref="C15:D15"/>
    <mergeCell ref="P20:Q20"/>
    <mergeCell ref="F110:H110"/>
    <mergeCell ref="F85:H85"/>
    <mergeCell ref="E31:G31"/>
    <mergeCell ref="E40:G40"/>
    <mergeCell ref="P12:Q13"/>
    <mergeCell ref="C120:K120"/>
    <mergeCell ref="C119:K119"/>
    <mergeCell ref="F111:H111"/>
    <mergeCell ref="L12:O12"/>
    <mergeCell ref="F89:H89"/>
    <mergeCell ref="C28:D28"/>
    <mergeCell ref="E35:G35"/>
    <mergeCell ref="P33:Q33"/>
    <mergeCell ref="H40:J40"/>
    <mergeCell ref="P58:Q58"/>
    <mergeCell ref="P49:Q50"/>
    <mergeCell ref="H58:J58"/>
  </mergeCells>
  <phoneticPr fontId="135"/>
  <dataValidations count="1">
    <dataValidation type="list" allowBlank="1" sqref="I107:J111 J84:K101 K69:P77 L14:O43 L51:O63" xr:uid="{00000000-0002-0000-0B00-000000000000}">
      <formula1>"-,◯,●"</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138"/>
  <sheetViews>
    <sheetView workbookViewId="0"/>
  </sheetViews>
  <sheetFormatPr baseColWidth="10" defaultColWidth="12.6640625" defaultRowHeight="15.75" customHeight="1"/>
  <cols>
    <col min="1" max="1" width="2.83203125" customWidth="1"/>
    <col min="2" max="2" width="4.1640625" customWidth="1"/>
    <col min="3" max="3" width="16.1640625" customWidth="1"/>
    <col min="4" max="4" width="13.1640625" customWidth="1"/>
    <col min="5" max="7" width="13" customWidth="1"/>
    <col min="8" max="10" width="11" customWidth="1"/>
    <col min="11" max="11" width="8.6640625" customWidth="1"/>
    <col min="12" max="16" width="5.33203125" customWidth="1"/>
    <col min="17" max="23" width="34" customWidth="1"/>
  </cols>
  <sheetData>
    <row r="1" spans="1:23" ht="13">
      <c r="A1" s="639" t="s">
        <v>754</v>
      </c>
      <c r="B1" s="453"/>
      <c r="C1" s="453"/>
      <c r="D1" s="453"/>
      <c r="E1" s="453"/>
      <c r="F1" s="453"/>
      <c r="G1" s="453"/>
      <c r="H1" s="453"/>
      <c r="I1" s="453"/>
      <c r="J1" s="453"/>
      <c r="K1" s="453"/>
      <c r="L1" s="453"/>
      <c r="M1" s="3"/>
      <c r="N1" s="3"/>
      <c r="O1" s="3"/>
      <c r="P1" s="3"/>
      <c r="Q1" s="3"/>
      <c r="R1" s="3"/>
      <c r="S1" s="3"/>
      <c r="T1" s="3"/>
      <c r="U1" s="3"/>
      <c r="V1" s="3"/>
      <c r="W1" s="3"/>
    </row>
    <row r="2" spans="1:23" ht="15.75" customHeight="1">
      <c r="A2" s="3"/>
      <c r="B2" s="455" t="s">
        <v>755</v>
      </c>
      <c r="C2" s="3"/>
      <c r="D2" s="3"/>
      <c r="E2" s="3"/>
      <c r="F2" s="3"/>
      <c r="G2" s="3"/>
      <c r="H2" s="3"/>
      <c r="I2" s="3"/>
      <c r="J2" s="3"/>
      <c r="K2" s="3"/>
      <c r="L2" s="3"/>
      <c r="M2" s="3"/>
      <c r="N2" s="3"/>
      <c r="O2" s="3"/>
      <c r="P2" s="3"/>
      <c r="Q2" s="3"/>
      <c r="R2" s="3"/>
      <c r="S2" s="3"/>
      <c r="T2" s="3"/>
      <c r="U2" s="3"/>
      <c r="V2" s="3"/>
      <c r="W2" s="3"/>
    </row>
    <row r="3" spans="1:23" ht="13">
      <c r="A3" s="3"/>
      <c r="B3" s="455"/>
      <c r="C3" s="640" t="s">
        <v>756</v>
      </c>
      <c r="D3" s="641" t="s">
        <v>757</v>
      </c>
      <c r="E3" s="455"/>
      <c r="F3" s="3"/>
      <c r="G3" s="3"/>
      <c r="H3" s="3"/>
      <c r="I3" s="3"/>
      <c r="J3" s="3"/>
      <c r="K3" s="3"/>
      <c r="L3" s="10"/>
      <c r="M3" s="3"/>
      <c r="N3" s="3"/>
      <c r="O3" s="3"/>
      <c r="P3" s="3"/>
      <c r="Q3" s="3"/>
      <c r="R3" s="3"/>
      <c r="S3" s="3"/>
      <c r="T3" s="3"/>
      <c r="U3" s="3"/>
      <c r="V3" s="3"/>
      <c r="W3" s="3"/>
    </row>
    <row r="4" spans="1:23" ht="13">
      <c r="A4" s="3"/>
      <c r="B4" s="455"/>
      <c r="C4" s="640" t="s">
        <v>758</v>
      </c>
      <c r="D4" s="641" t="s">
        <v>759</v>
      </c>
      <c r="E4" s="455"/>
      <c r="F4" s="3" t="s">
        <v>760</v>
      </c>
      <c r="G4" s="3"/>
      <c r="H4" s="3"/>
      <c r="I4" s="3"/>
      <c r="J4" s="3"/>
      <c r="K4" s="3"/>
      <c r="L4" s="10"/>
      <c r="M4" s="3"/>
      <c r="N4" s="3"/>
      <c r="O4" s="3"/>
      <c r="P4" s="3"/>
      <c r="Q4" s="3"/>
      <c r="R4" s="3"/>
      <c r="S4" s="3"/>
      <c r="T4" s="3"/>
      <c r="U4" s="3"/>
      <c r="V4" s="3"/>
      <c r="W4" s="3"/>
    </row>
    <row r="5" spans="1:23" ht="13">
      <c r="A5" s="3"/>
      <c r="B5" s="455"/>
      <c r="C5" s="640" t="s">
        <v>761</v>
      </c>
      <c r="D5" s="3"/>
      <c r="E5" s="3"/>
      <c r="F5" s="3"/>
      <c r="G5" s="3"/>
      <c r="H5" s="3"/>
      <c r="I5" s="3"/>
      <c r="J5" s="3"/>
      <c r="K5" s="3"/>
      <c r="L5" s="10"/>
      <c r="M5" s="3"/>
      <c r="N5" s="3"/>
      <c r="O5" s="3"/>
      <c r="P5" s="3"/>
      <c r="Q5" s="3"/>
      <c r="R5" s="3"/>
      <c r="S5" s="3"/>
      <c r="T5" s="3"/>
      <c r="U5" s="3"/>
      <c r="V5" s="3"/>
      <c r="W5" s="3"/>
    </row>
    <row r="6" spans="1:23" ht="13">
      <c r="A6" s="3"/>
      <c r="B6" s="642" t="s">
        <v>756</v>
      </c>
      <c r="C6" s="643"/>
      <c r="D6" s="279"/>
      <c r="E6" s="279"/>
      <c r="F6" s="279"/>
      <c r="G6" s="279"/>
      <c r="H6" s="279"/>
      <c r="I6" s="279"/>
      <c r="J6" s="279"/>
      <c r="K6" s="279"/>
      <c r="L6" s="280"/>
      <c r="M6" s="3"/>
      <c r="N6" s="3"/>
      <c r="O6" s="3"/>
      <c r="P6" s="3"/>
      <c r="Q6" s="3"/>
      <c r="R6" s="3"/>
      <c r="S6" s="3"/>
      <c r="T6" s="3"/>
      <c r="U6" s="3"/>
      <c r="V6" s="3"/>
      <c r="W6" s="3"/>
    </row>
    <row r="7" spans="1:23" ht="2.25" customHeight="1">
      <c r="A7" s="455"/>
      <c r="B7" s="3"/>
      <c r="C7" s="3"/>
      <c r="D7" s="3"/>
      <c r="E7" s="3"/>
      <c r="F7" s="3"/>
      <c r="G7" s="3"/>
      <c r="H7" s="3"/>
      <c r="I7" s="3"/>
      <c r="J7" s="3"/>
      <c r="K7" s="3"/>
      <c r="L7" s="3"/>
      <c r="M7" s="3"/>
      <c r="N7" s="3"/>
      <c r="O7" s="3"/>
      <c r="P7" s="3"/>
      <c r="Q7" s="3"/>
      <c r="R7" s="3"/>
      <c r="S7" s="3"/>
      <c r="T7" s="3"/>
      <c r="U7" s="3"/>
      <c r="V7" s="3"/>
      <c r="W7" s="3"/>
    </row>
    <row r="8" spans="1:23" ht="13">
      <c r="A8" s="455"/>
      <c r="B8" s="3" t="s">
        <v>762</v>
      </c>
      <c r="C8" s="3"/>
      <c r="D8" s="3"/>
      <c r="E8" s="3"/>
      <c r="F8" s="3"/>
      <c r="G8" s="3"/>
      <c r="H8" s="3"/>
      <c r="I8" s="3"/>
      <c r="J8" s="3"/>
      <c r="K8" s="3"/>
      <c r="L8" s="3"/>
      <c r="M8" s="3"/>
      <c r="N8" s="3"/>
      <c r="O8" s="3"/>
      <c r="P8" s="3"/>
      <c r="Q8" s="3"/>
      <c r="R8" s="3"/>
      <c r="S8" s="3"/>
      <c r="T8" s="3"/>
      <c r="U8" s="3"/>
      <c r="V8" s="3"/>
      <c r="W8" s="3"/>
    </row>
    <row r="9" spans="1:23" ht="13">
      <c r="A9" s="455"/>
      <c r="B9" s="3" t="s">
        <v>763</v>
      </c>
      <c r="C9" s="3"/>
      <c r="D9" s="3"/>
      <c r="E9" s="3"/>
      <c r="F9" s="3"/>
      <c r="G9" s="3"/>
      <c r="H9" s="3"/>
      <c r="I9" s="3"/>
      <c r="J9" s="3"/>
      <c r="K9" s="3"/>
      <c r="L9" s="3"/>
      <c r="M9" s="3"/>
      <c r="N9" s="3"/>
      <c r="O9" s="3"/>
      <c r="P9" s="3"/>
      <c r="Q9" s="3"/>
      <c r="R9" s="3"/>
      <c r="S9" s="3"/>
      <c r="T9" s="3"/>
      <c r="U9" s="3"/>
      <c r="V9" s="3"/>
      <c r="W9" s="3"/>
    </row>
    <row r="10" spans="1:23" ht="13">
      <c r="A10" s="455"/>
      <c r="B10" s="3"/>
      <c r="C10" s="3"/>
      <c r="D10" s="3"/>
      <c r="E10" s="3"/>
      <c r="F10" s="3"/>
      <c r="G10" s="3"/>
      <c r="H10" s="3"/>
      <c r="I10" s="3"/>
      <c r="J10" s="3"/>
      <c r="K10" s="3"/>
      <c r="L10" s="3"/>
      <c r="M10" s="3"/>
      <c r="N10" s="3"/>
      <c r="O10" s="3"/>
      <c r="P10" s="3"/>
      <c r="Q10" s="3"/>
      <c r="R10" s="3"/>
      <c r="S10" s="3"/>
      <c r="T10" s="3"/>
      <c r="U10" s="3"/>
      <c r="V10" s="3"/>
      <c r="W10" s="3"/>
    </row>
    <row r="11" spans="1:23" ht="13">
      <c r="A11" s="455" t="s">
        <v>564</v>
      </c>
      <c r="B11" s="3"/>
      <c r="C11" s="644" t="str">
        <f>HYPERLINK("https://docs.google.com/spreadsheets/d/1hp4aNewiB-W636zDiHIIWcZZ2WX1_e8LHGBHVEkv3R8/edit#gid=1550360866","バナーの進捗確認はこちら")</f>
        <v>バナーの進捗確認はこちら</v>
      </c>
      <c r="D11" s="3"/>
      <c r="E11" s="3"/>
      <c r="F11" s="3"/>
      <c r="G11" s="3"/>
      <c r="H11" s="3"/>
      <c r="I11" s="3"/>
      <c r="J11" s="3"/>
      <c r="K11" s="3"/>
      <c r="L11" s="3" t="s">
        <v>764</v>
      </c>
      <c r="M11" s="3" t="s">
        <v>765</v>
      </c>
      <c r="N11" s="3"/>
      <c r="O11" s="3"/>
      <c r="P11" s="3"/>
      <c r="Q11" s="3"/>
      <c r="R11" s="3"/>
      <c r="S11" s="3"/>
      <c r="T11" s="3"/>
      <c r="U11" s="3"/>
      <c r="V11" s="3"/>
      <c r="W11" s="3"/>
    </row>
    <row r="12" spans="1:23" ht="13">
      <c r="A12" s="1111" t="s">
        <v>766</v>
      </c>
      <c r="B12" s="312"/>
      <c r="C12" s="312"/>
      <c r="D12" s="340"/>
      <c r="E12" s="312"/>
      <c r="F12" s="340"/>
      <c r="G12" s="645"/>
      <c r="H12" s="340"/>
      <c r="I12" s="340"/>
      <c r="J12" s="340"/>
      <c r="K12" s="312"/>
      <c r="L12" s="1114" t="s">
        <v>767</v>
      </c>
      <c r="M12" s="932"/>
      <c r="N12" s="932"/>
      <c r="O12" s="932"/>
      <c r="P12" s="1115" t="s">
        <v>1</v>
      </c>
      <c r="Q12" s="968"/>
      <c r="R12" s="442"/>
      <c r="S12" s="442"/>
      <c r="T12" s="442"/>
      <c r="U12" s="442"/>
      <c r="V12" s="442"/>
      <c r="W12" s="442"/>
    </row>
    <row r="13" spans="1:23" ht="13">
      <c r="A13" s="964"/>
      <c r="B13" s="342" t="s">
        <v>768</v>
      </c>
      <c r="C13" s="1104" t="s">
        <v>567</v>
      </c>
      <c r="D13" s="970"/>
      <c r="E13" s="1104" t="s">
        <v>508</v>
      </c>
      <c r="F13" s="960"/>
      <c r="G13" s="970"/>
      <c r="H13" s="1141" t="s">
        <v>769</v>
      </c>
      <c r="I13" s="960"/>
      <c r="J13" s="960"/>
      <c r="K13" s="342" t="s">
        <v>710</v>
      </c>
      <c r="L13" s="647" t="s">
        <v>770</v>
      </c>
      <c r="M13" s="646" t="s">
        <v>771</v>
      </c>
      <c r="N13" s="648" t="s">
        <v>772</v>
      </c>
      <c r="O13" s="648" t="s">
        <v>773</v>
      </c>
      <c r="P13" s="982"/>
      <c r="Q13" s="970"/>
      <c r="R13" s="442"/>
      <c r="S13" s="442"/>
      <c r="T13" s="442"/>
      <c r="U13" s="442"/>
      <c r="V13" s="442"/>
    </row>
    <row r="14" spans="1:23" ht="13">
      <c r="A14" s="3" t="b">
        <v>0</v>
      </c>
      <c r="B14" s="649">
        <v>1</v>
      </c>
      <c r="C14" s="1135"/>
      <c r="D14" s="960"/>
      <c r="E14" s="1148"/>
      <c r="F14" s="932"/>
      <c r="G14" s="933"/>
      <c r="H14" s="1153"/>
      <c r="I14" s="932"/>
      <c r="J14" s="933"/>
      <c r="K14" s="649"/>
      <c r="L14" s="650"/>
      <c r="M14" s="650"/>
      <c r="N14" s="650"/>
      <c r="O14" s="650"/>
      <c r="P14" s="1140"/>
      <c r="Q14" s="970"/>
      <c r="R14" s="3"/>
      <c r="S14" s="3"/>
      <c r="T14" s="3"/>
      <c r="U14" s="3"/>
      <c r="V14" s="3"/>
    </row>
    <row r="15" spans="1:23" ht="13">
      <c r="A15" s="3" t="b">
        <v>0</v>
      </c>
      <c r="B15" s="651">
        <v>2</v>
      </c>
      <c r="C15" s="1105"/>
      <c r="D15" s="960"/>
      <c r="E15" s="1109"/>
      <c r="F15" s="932"/>
      <c r="G15" s="933"/>
      <c r="H15" s="1112"/>
      <c r="I15" s="932"/>
      <c r="J15" s="933"/>
      <c r="K15" s="651"/>
      <c r="L15" s="652"/>
      <c r="M15" s="652"/>
      <c r="N15" s="652"/>
      <c r="O15" s="652"/>
      <c r="P15" s="1109"/>
      <c r="Q15" s="933"/>
      <c r="R15" s="3"/>
      <c r="S15" s="3"/>
      <c r="T15" s="3"/>
      <c r="U15" s="3"/>
      <c r="V15" s="3"/>
    </row>
    <row r="16" spans="1:23" ht="13">
      <c r="A16" s="3" t="b">
        <v>0</v>
      </c>
      <c r="B16" s="653">
        <v>3</v>
      </c>
      <c r="C16" s="1126"/>
      <c r="D16" s="960"/>
      <c r="E16" s="1110"/>
      <c r="F16" s="932"/>
      <c r="G16" s="933"/>
      <c r="H16" s="1132"/>
      <c r="I16" s="932"/>
      <c r="J16" s="933"/>
      <c r="K16" s="653"/>
      <c r="L16" s="655"/>
      <c r="M16" s="655"/>
      <c r="N16" s="655"/>
      <c r="O16" s="655"/>
      <c r="P16" s="1110"/>
      <c r="Q16" s="933"/>
      <c r="R16" s="3"/>
      <c r="S16" s="3"/>
      <c r="T16" s="3"/>
      <c r="U16" s="3"/>
      <c r="V16" s="3"/>
    </row>
    <row r="17" spans="1:22" ht="13">
      <c r="A17" s="3" t="b">
        <v>0</v>
      </c>
      <c r="B17" s="651">
        <v>4</v>
      </c>
      <c r="C17" s="1105"/>
      <c r="D17" s="960"/>
      <c r="E17" s="1109"/>
      <c r="F17" s="932"/>
      <c r="G17" s="933"/>
      <c r="H17" s="1112"/>
      <c r="I17" s="932"/>
      <c r="J17" s="933"/>
      <c r="K17" s="651"/>
      <c r="L17" s="652"/>
      <c r="M17" s="652"/>
      <c r="N17" s="652"/>
      <c r="O17" s="652"/>
      <c r="P17" s="1109"/>
      <c r="Q17" s="933"/>
      <c r="R17" s="3"/>
      <c r="S17" s="3"/>
      <c r="T17" s="3"/>
      <c r="U17" s="3"/>
      <c r="V17" s="3"/>
    </row>
    <row r="18" spans="1:22" ht="13">
      <c r="A18" s="3" t="b">
        <v>0</v>
      </c>
      <c r="B18" s="653">
        <v>5</v>
      </c>
      <c r="C18" s="1132"/>
      <c r="D18" s="933"/>
      <c r="E18" s="1128"/>
      <c r="F18" s="964"/>
      <c r="G18" s="964"/>
      <c r="H18" s="1144"/>
      <c r="I18" s="967"/>
      <c r="J18" s="968"/>
      <c r="K18" s="653"/>
      <c r="L18" s="655"/>
      <c r="M18" s="655"/>
      <c r="N18" s="655"/>
      <c r="O18" s="655"/>
      <c r="P18" s="1106"/>
      <c r="Q18" s="968"/>
      <c r="R18" s="3"/>
      <c r="S18" s="3"/>
      <c r="T18" s="3"/>
      <c r="U18" s="3"/>
      <c r="V18" s="3"/>
    </row>
    <row r="19" spans="1:22" ht="13">
      <c r="A19" s="455" t="b">
        <v>0</v>
      </c>
      <c r="B19" s="651">
        <v>6</v>
      </c>
      <c r="C19" s="1105"/>
      <c r="D19" s="960"/>
      <c r="E19" s="1109"/>
      <c r="F19" s="932"/>
      <c r="G19" s="933"/>
      <c r="H19" s="1121"/>
      <c r="I19" s="932"/>
      <c r="J19" s="932"/>
      <c r="K19" s="651"/>
      <c r="L19" s="652"/>
      <c r="M19" s="652"/>
      <c r="N19" s="652"/>
      <c r="O19" s="656"/>
      <c r="P19" s="1123"/>
      <c r="Q19" s="933"/>
      <c r="R19" s="3"/>
      <c r="S19" s="3"/>
      <c r="T19" s="3"/>
      <c r="U19" s="3"/>
      <c r="V19" s="3"/>
    </row>
    <row r="20" spans="1:22" ht="13">
      <c r="A20" s="3" t="b">
        <v>0</v>
      </c>
      <c r="B20" s="653">
        <v>7</v>
      </c>
      <c r="C20" s="1126"/>
      <c r="D20" s="960"/>
      <c r="E20" s="1110"/>
      <c r="F20" s="932"/>
      <c r="G20" s="933"/>
      <c r="H20" s="1132"/>
      <c r="I20" s="932"/>
      <c r="J20" s="933"/>
      <c r="K20" s="653"/>
      <c r="L20" s="655"/>
      <c r="M20" s="655"/>
      <c r="N20" s="655"/>
      <c r="O20" s="655"/>
      <c r="P20" s="1106"/>
      <c r="Q20" s="968"/>
      <c r="R20" s="3"/>
      <c r="S20" s="3"/>
      <c r="T20" s="3"/>
      <c r="U20" s="3"/>
      <c r="V20" s="3"/>
    </row>
    <row r="21" spans="1:22" ht="13">
      <c r="A21" s="657" t="b">
        <v>0</v>
      </c>
      <c r="B21" s="658">
        <v>8</v>
      </c>
      <c r="C21" s="1143"/>
      <c r="D21" s="960"/>
      <c r="E21" s="1145"/>
      <c r="F21" s="932"/>
      <c r="G21" s="933"/>
      <c r="H21" s="1131"/>
      <c r="I21" s="932"/>
      <c r="J21" s="932"/>
      <c r="K21" s="658"/>
      <c r="L21" s="659"/>
      <c r="M21" s="660"/>
      <c r="N21" s="660"/>
      <c r="O21" s="660"/>
      <c r="P21" s="1151"/>
      <c r="Q21" s="933"/>
      <c r="R21" s="3"/>
      <c r="S21" s="3"/>
      <c r="T21" s="3"/>
      <c r="U21" s="3"/>
      <c r="V21" s="3"/>
    </row>
    <row r="22" spans="1:22" ht="13">
      <c r="A22" s="3" t="b">
        <v>0</v>
      </c>
      <c r="B22" s="653">
        <v>9</v>
      </c>
      <c r="C22" s="1126"/>
      <c r="D22" s="960"/>
      <c r="E22" s="1110"/>
      <c r="F22" s="932"/>
      <c r="G22" s="933"/>
      <c r="H22" s="1118"/>
      <c r="I22" s="932"/>
      <c r="J22" s="932"/>
      <c r="K22" s="654"/>
      <c r="L22" s="655"/>
      <c r="M22" s="655"/>
      <c r="N22" s="655"/>
      <c r="O22" s="655"/>
      <c r="P22" s="1110"/>
      <c r="Q22" s="933"/>
      <c r="R22" s="3"/>
      <c r="S22" s="3"/>
      <c r="T22" s="3"/>
      <c r="U22" s="3"/>
      <c r="V22" s="3"/>
    </row>
    <row r="23" spans="1:22" ht="13">
      <c r="A23" s="3" t="b">
        <v>0</v>
      </c>
      <c r="B23" s="651">
        <v>10</v>
      </c>
      <c r="C23" s="1105"/>
      <c r="D23" s="960"/>
      <c r="E23" s="1109"/>
      <c r="F23" s="932"/>
      <c r="G23" s="933"/>
      <c r="H23" s="1105"/>
      <c r="I23" s="960"/>
      <c r="J23" s="960"/>
      <c r="K23" s="651"/>
      <c r="L23" s="661"/>
      <c r="M23" s="652"/>
      <c r="N23" s="652"/>
      <c r="O23" s="652"/>
      <c r="P23" s="1136"/>
      <c r="Q23" s="968"/>
      <c r="R23" s="3"/>
      <c r="S23" s="3"/>
      <c r="T23" s="3"/>
      <c r="U23" s="3"/>
      <c r="V23" s="3"/>
    </row>
    <row r="24" spans="1:22" ht="13">
      <c r="A24" s="3" t="b">
        <v>0</v>
      </c>
      <c r="B24" s="653">
        <v>11</v>
      </c>
      <c r="C24" s="1126"/>
      <c r="D24" s="960"/>
      <c r="E24" s="1110"/>
      <c r="F24" s="932"/>
      <c r="G24" s="933"/>
      <c r="H24" s="1126"/>
      <c r="I24" s="960"/>
      <c r="J24" s="960"/>
      <c r="K24" s="653"/>
      <c r="L24" s="655"/>
      <c r="M24" s="655"/>
      <c r="N24" s="655"/>
      <c r="O24" s="655"/>
      <c r="P24" s="1106"/>
      <c r="Q24" s="968"/>
      <c r="R24" s="3"/>
      <c r="S24" s="3"/>
      <c r="T24" s="3"/>
      <c r="U24" s="3"/>
      <c r="V24" s="3"/>
    </row>
    <row r="25" spans="1:22" ht="13">
      <c r="A25" s="3" t="b">
        <v>0</v>
      </c>
      <c r="B25" s="651">
        <v>12</v>
      </c>
      <c r="C25" s="1105"/>
      <c r="D25" s="960"/>
      <c r="E25" s="1109"/>
      <c r="F25" s="932"/>
      <c r="G25" s="933"/>
      <c r="H25" s="1105"/>
      <c r="I25" s="960"/>
      <c r="J25" s="960"/>
      <c r="K25" s="651"/>
      <c r="L25" s="652"/>
      <c r="M25" s="652"/>
      <c r="N25" s="652"/>
      <c r="O25" s="652"/>
      <c r="P25" s="1136"/>
      <c r="Q25" s="968"/>
      <c r="R25" s="3"/>
      <c r="S25" s="3"/>
      <c r="T25" s="3"/>
      <c r="U25" s="3"/>
      <c r="V25" s="3"/>
    </row>
    <row r="26" spans="1:22" ht="13">
      <c r="A26" s="3" t="b">
        <v>0</v>
      </c>
      <c r="B26" s="653">
        <v>13</v>
      </c>
      <c r="C26" s="1126"/>
      <c r="D26" s="960"/>
      <c r="E26" s="1110"/>
      <c r="F26" s="932"/>
      <c r="G26" s="933"/>
      <c r="H26" s="1126"/>
      <c r="I26" s="960"/>
      <c r="J26" s="960"/>
      <c r="K26" s="653"/>
      <c r="L26" s="655"/>
      <c r="M26" s="655"/>
      <c r="N26" s="655"/>
      <c r="O26" s="655"/>
      <c r="P26" s="1106"/>
      <c r="Q26" s="968"/>
      <c r="R26" s="3"/>
      <c r="S26" s="3"/>
      <c r="T26" s="3"/>
      <c r="U26" s="3"/>
      <c r="V26" s="3"/>
    </row>
    <row r="27" spans="1:22" ht="13">
      <c r="A27" s="3" t="b">
        <v>0</v>
      </c>
      <c r="B27" s="651">
        <v>14</v>
      </c>
      <c r="C27" s="1105"/>
      <c r="D27" s="960"/>
      <c r="E27" s="1112"/>
      <c r="F27" s="932"/>
      <c r="G27" s="933"/>
      <c r="H27" s="1121"/>
      <c r="I27" s="932"/>
      <c r="J27" s="932"/>
      <c r="K27" s="651"/>
      <c r="L27" s="652"/>
      <c r="M27" s="652"/>
      <c r="N27" s="652"/>
      <c r="O27" s="652"/>
      <c r="P27" s="1109"/>
      <c r="Q27" s="933"/>
      <c r="R27" s="3"/>
      <c r="S27" s="3"/>
      <c r="T27" s="3"/>
      <c r="U27" s="3"/>
      <c r="V27" s="3"/>
    </row>
    <row r="28" spans="1:22" ht="13">
      <c r="A28" s="3" t="b">
        <v>0</v>
      </c>
      <c r="B28" s="653">
        <v>15</v>
      </c>
      <c r="C28" s="1126"/>
      <c r="D28" s="960"/>
      <c r="E28" s="1132"/>
      <c r="F28" s="932"/>
      <c r="G28" s="933"/>
      <c r="H28" s="1118"/>
      <c r="I28" s="932"/>
      <c r="J28" s="932"/>
      <c r="K28" s="653"/>
      <c r="L28" s="655"/>
      <c r="M28" s="655"/>
      <c r="N28" s="655"/>
      <c r="O28" s="655"/>
      <c r="P28" s="1110"/>
      <c r="Q28" s="933"/>
      <c r="R28" s="3"/>
      <c r="S28" s="3"/>
      <c r="T28" s="3"/>
      <c r="U28" s="3"/>
      <c r="V28" s="3"/>
    </row>
    <row r="29" spans="1:22" ht="13">
      <c r="A29" s="3" t="b">
        <v>0</v>
      </c>
      <c r="B29" s="651">
        <v>16</v>
      </c>
      <c r="C29" s="1105"/>
      <c r="D29" s="960"/>
      <c r="E29" s="1112"/>
      <c r="F29" s="932"/>
      <c r="G29" s="933"/>
      <c r="H29" s="1121"/>
      <c r="I29" s="932"/>
      <c r="J29" s="932"/>
      <c r="K29" s="651"/>
      <c r="L29" s="652"/>
      <c r="M29" s="652"/>
      <c r="N29" s="652"/>
      <c r="O29" s="652"/>
      <c r="P29" s="1109"/>
      <c r="Q29" s="933"/>
      <c r="R29" s="3"/>
      <c r="S29" s="3"/>
      <c r="T29" s="3"/>
      <c r="U29" s="3"/>
      <c r="V29" s="3"/>
    </row>
    <row r="30" spans="1:22" ht="13">
      <c r="A30" s="3" t="b">
        <v>0</v>
      </c>
      <c r="B30" s="653">
        <v>17</v>
      </c>
      <c r="C30" s="1126"/>
      <c r="D30" s="960"/>
      <c r="E30" s="1110"/>
      <c r="F30" s="932"/>
      <c r="G30" s="933"/>
      <c r="H30" s="1118"/>
      <c r="I30" s="932"/>
      <c r="J30" s="932"/>
      <c r="K30" s="653"/>
      <c r="L30" s="655"/>
      <c r="M30" s="655"/>
      <c r="N30" s="655"/>
      <c r="O30" s="655"/>
      <c r="P30" s="1110"/>
      <c r="Q30" s="933"/>
      <c r="R30" s="3"/>
      <c r="S30" s="3"/>
      <c r="T30" s="3"/>
      <c r="U30" s="3"/>
      <c r="V30" s="3"/>
    </row>
    <row r="31" spans="1:22" ht="13">
      <c r="A31" s="3" t="b">
        <v>0</v>
      </c>
      <c r="B31" s="651">
        <v>18</v>
      </c>
      <c r="C31" s="1105"/>
      <c r="D31" s="960"/>
      <c r="E31" s="1109"/>
      <c r="F31" s="932"/>
      <c r="G31" s="933"/>
      <c r="H31" s="1121"/>
      <c r="I31" s="932"/>
      <c r="J31" s="932"/>
      <c r="K31" s="651"/>
      <c r="L31" s="652"/>
      <c r="M31" s="652"/>
      <c r="N31" s="652"/>
      <c r="O31" s="652"/>
      <c r="P31" s="1109"/>
      <c r="Q31" s="933"/>
      <c r="R31" s="3"/>
      <c r="S31" s="3"/>
      <c r="T31" s="3"/>
      <c r="U31" s="3"/>
      <c r="V31" s="3"/>
    </row>
    <row r="32" spans="1:22" ht="13">
      <c r="A32" s="3" t="b">
        <v>0</v>
      </c>
      <c r="B32" s="653">
        <v>19</v>
      </c>
      <c r="C32" s="1126"/>
      <c r="D32" s="960"/>
      <c r="E32" s="1110"/>
      <c r="F32" s="932"/>
      <c r="G32" s="933"/>
      <c r="H32" s="1118"/>
      <c r="I32" s="932"/>
      <c r="J32" s="932"/>
      <c r="K32" s="653"/>
      <c r="L32" s="655"/>
      <c r="M32" s="655"/>
      <c r="N32" s="655"/>
      <c r="O32" s="662"/>
      <c r="P32" s="1125"/>
      <c r="Q32" s="933"/>
      <c r="R32" s="281"/>
      <c r="S32" s="281"/>
      <c r="T32" s="281"/>
      <c r="U32" s="281"/>
      <c r="V32" s="281"/>
    </row>
    <row r="33" spans="1:23" ht="13">
      <c r="A33" s="3" t="b">
        <v>0</v>
      </c>
      <c r="B33" s="651">
        <v>20</v>
      </c>
      <c r="C33" s="1105"/>
      <c r="D33" s="960"/>
      <c r="E33" s="1109"/>
      <c r="F33" s="932"/>
      <c r="G33" s="933"/>
      <c r="H33" s="1121"/>
      <c r="I33" s="932"/>
      <c r="J33" s="932"/>
      <c r="K33" s="651"/>
      <c r="L33" s="652"/>
      <c r="M33" s="652"/>
      <c r="N33" s="652"/>
      <c r="O33" s="656"/>
      <c r="P33" s="1123"/>
      <c r="Q33" s="933"/>
      <c r="R33" s="281"/>
      <c r="S33" s="281"/>
      <c r="T33" s="281"/>
      <c r="U33" s="281"/>
      <c r="V33" s="281"/>
    </row>
    <row r="34" spans="1:23" ht="13">
      <c r="A34" s="3" t="b">
        <v>0</v>
      </c>
      <c r="B34" s="653">
        <v>21</v>
      </c>
      <c r="C34" s="1126"/>
      <c r="D34" s="960"/>
      <c r="E34" s="1110"/>
      <c r="F34" s="932"/>
      <c r="G34" s="933"/>
      <c r="H34" s="1118"/>
      <c r="I34" s="932"/>
      <c r="J34" s="932"/>
      <c r="K34" s="653"/>
      <c r="L34" s="655"/>
      <c r="M34" s="655"/>
      <c r="N34" s="655"/>
      <c r="O34" s="662"/>
      <c r="P34" s="1125"/>
      <c r="Q34" s="933"/>
      <c r="R34" s="281"/>
      <c r="S34" s="281"/>
      <c r="T34" s="281"/>
      <c r="U34" s="281"/>
      <c r="V34" s="281"/>
    </row>
    <row r="35" spans="1:23" ht="13">
      <c r="A35" s="455" t="b">
        <v>0</v>
      </c>
      <c r="B35" s="651">
        <v>22</v>
      </c>
      <c r="C35" s="1105"/>
      <c r="D35" s="960"/>
      <c r="E35" s="1109"/>
      <c r="F35" s="932"/>
      <c r="G35" s="933"/>
      <c r="H35" s="1121"/>
      <c r="I35" s="932"/>
      <c r="J35" s="932"/>
      <c r="K35" s="651"/>
      <c r="L35" s="652"/>
      <c r="M35" s="652"/>
      <c r="N35" s="652"/>
      <c r="O35" s="656"/>
      <c r="P35" s="1133"/>
      <c r="Q35" s="933"/>
      <c r="R35" s="3"/>
      <c r="S35" s="3"/>
      <c r="T35" s="3"/>
      <c r="U35" s="3"/>
      <c r="V35" s="3"/>
    </row>
    <row r="36" spans="1:23" ht="13">
      <c r="A36" s="455" t="b">
        <v>0</v>
      </c>
      <c r="B36" s="653">
        <v>23</v>
      </c>
      <c r="C36" s="1126"/>
      <c r="D36" s="960"/>
      <c r="E36" s="1110"/>
      <c r="F36" s="932"/>
      <c r="G36" s="933"/>
      <c r="H36" s="1118"/>
      <c r="I36" s="932"/>
      <c r="J36" s="932"/>
      <c r="K36" s="653"/>
      <c r="L36" s="655"/>
      <c r="M36" s="655"/>
      <c r="N36" s="655"/>
      <c r="O36" s="662"/>
      <c r="P36" s="1139"/>
      <c r="Q36" s="933"/>
      <c r="R36" s="3"/>
      <c r="S36" s="3"/>
      <c r="T36" s="3"/>
      <c r="U36" s="3"/>
      <c r="V36" s="3"/>
    </row>
    <row r="37" spans="1:23" ht="13">
      <c r="A37" s="455" t="b">
        <v>0</v>
      </c>
      <c r="B37" s="651">
        <v>24</v>
      </c>
      <c r="C37" s="1105"/>
      <c r="D37" s="960"/>
      <c r="E37" s="1109"/>
      <c r="F37" s="932"/>
      <c r="G37" s="933"/>
      <c r="H37" s="1121"/>
      <c r="I37" s="932"/>
      <c r="J37" s="932"/>
      <c r="K37" s="651"/>
      <c r="L37" s="652"/>
      <c r="M37" s="652"/>
      <c r="N37" s="652"/>
      <c r="O37" s="656"/>
      <c r="P37" s="1123"/>
      <c r="Q37" s="933"/>
      <c r="R37" s="3"/>
      <c r="S37" s="3"/>
      <c r="T37" s="3"/>
      <c r="U37" s="3"/>
      <c r="V37" s="3"/>
    </row>
    <row r="38" spans="1:23" ht="13">
      <c r="A38" s="455" t="b">
        <v>0</v>
      </c>
      <c r="B38" s="653">
        <v>25</v>
      </c>
      <c r="C38" s="1126"/>
      <c r="D38" s="960"/>
      <c r="E38" s="1110"/>
      <c r="F38" s="932"/>
      <c r="G38" s="933"/>
      <c r="H38" s="1118"/>
      <c r="I38" s="932"/>
      <c r="J38" s="932"/>
      <c r="K38" s="653"/>
      <c r="L38" s="655"/>
      <c r="M38" s="655"/>
      <c r="N38" s="655"/>
      <c r="O38" s="662"/>
      <c r="P38" s="1125"/>
      <c r="Q38" s="933"/>
      <c r="R38" s="3"/>
      <c r="S38" s="3"/>
      <c r="T38" s="3"/>
      <c r="U38" s="3"/>
      <c r="V38" s="3"/>
    </row>
    <row r="39" spans="1:23" ht="13">
      <c r="A39" s="455" t="b">
        <v>0</v>
      </c>
      <c r="B39" s="651">
        <v>26</v>
      </c>
      <c r="C39" s="1105"/>
      <c r="D39" s="960"/>
      <c r="E39" s="1109"/>
      <c r="F39" s="932"/>
      <c r="G39" s="933"/>
      <c r="H39" s="1121"/>
      <c r="I39" s="932"/>
      <c r="J39" s="932"/>
      <c r="K39" s="651"/>
      <c r="L39" s="652"/>
      <c r="M39" s="652"/>
      <c r="N39" s="652"/>
      <c r="O39" s="656"/>
      <c r="P39" s="1123"/>
      <c r="Q39" s="933"/>
      <c r="R39" s="3"/>
      <c r="S39" s="3"/>
      <c r="T39" s="3"/>
      <c r="U39" s="3"/>
      <c r="V39" s="3"/>
    </row>
    <row r="40" spans="1:23" ht="13">
      <c r="A40" s="455" t="b">
        <v>0</v>
      </c>
      <c r="B40" s="653">
        <v>27</v>
      </c>
      <c r="C40" s="1126"/>
      <c r="D40" s="960"/>
      <c r="E40" s="1110"/>
      <c r="F40" s="932"/>
      <c r="G40" s="933"/>
      <c r="H40" s="1118"/>
      <c r="I40" s="932"/>
      <c r="J40" s="932"/>
      <c r="K40" s="653"/>
      <c r="L40" s="655"/>
      <c r="M40" s="655"/>
      <c r="N40" s="655"/>
      <c r="O40" s="662"/>
      <c r="P40" s="1125"/>
      <c r="Q40" s="933"/>
      <c r="R40" s="3"/>
      <c r="S40" s="3"/>
      <c r="T40" s="3"/>
      <c r="U40" s="3"/>
      <c r="V40" s="3"/>
    </row>
    <row r="41" spans="1:23" ht="13">
      <c r="A41" s="455" t="b">
        <v>0</v>
      </c>
      <c r="B41" s="651">
        <v>28</v>
      </c>
      <c r="C41" s="1105"/>
      <c r="D41" s="960"/>
      <c r="E41" s="1109"/>
      <c r="F41" s="932"/>
      <c r="G41" s="933"/>
      <c r="H41" s="1121"/>
      <c r="I41" s="932"/>
      <c r="J41" s="932"/>
      <c r="K41" s="651"/>
      <c r="L41" s="652"/>
      <c r="M41" s="652"/>
      <c r="N41" s="652"/>
      <c r="O41" s="656"/>
      <c r="P41" s="1123"/>
      <c r="Q41" s="933"/>
      <c r="R41" s="3"/>
      <c r="S41" s="3"/>
      <c r="T41" s="3"/>
      <c r="U41" s="3"/>
      <c r="V41" s="3"/>
    </row>
    <row r="42" spans="1:23" ht="13">
      <c r="A42" s="455" t="b">
        <v>0</v>
      </c>
      <c r="B42" s="653">
        <v>29</v>
      </c>
      <c r="C42" s="1126"/>
      <c r="D42" s="960"/>
      <c r="E42" s="1110"/>
      <c r="F42" s="932"/>
      <c r="G42" s="933"/>
      <c r="H42" s="1118"/>
      <c r="I42" s="932"/>
      <c r="J42" s="932"/>
      <c r="K42" s="653"/>
      <c r="L42" s="655"/>
      <c r="M42" s="655"/>
      <c r="N42" s="655"/>
      <c r="O42" s="662"/>
      <c r="P42" s="1125"/>
      <c r="Q42" s="933"/>
      <c r="R42" s="3"/>
      <c r="S42" s="3"/>
      <c r="T42" s="3"/>
      <c r="U42" s="3"/>
      <c r="V42" s="3"/>
    </row>
    <row r="43" spans="1:23" ht="13">
      <c r="A43" s="455" t="b">
        <v>0</v>
      </c>
      <c r="B43" s="651">
        <v>30</v>
      </c>
      <c r="C43" s="1105"/>
      <c r="D43" s="960"/>
      <c r="E43" s="1109"/>
      <c r="F43" s="932"/>
      <c r="G43" s="933"/>
      <c r="H43" s="1121"/>
      <c r="I43" s="932"/>
      <c r="J43" s="932"/>
      <c r="K43" s="651"/>
      <c r="L43" s="652"/>
      <c r="M43" s="652"/>
      <c r="N43" s="652"/>
      <c r="O43" s="656"/>
      <c r="P43" s="1123"/>
      <c r="Q43" s="933"/>
      <c r="R43" s="3"/>
      <c r="S43" s="3"/>
      <c r="T43" s="3"/>
      <c r="U43" s="3"/>
      <c r="V43" s="3"/>
    </row>
    <row r="44" spans="1:23" ht="13">
      <c r="A44" s="455"/>
      <c r="B44" s="3"/>
      <c r="C44" s="3"/>
      <c r="D44" s="3"/>
      <c r="E44" s="3"/>
      <c r="F44" s="3"/>
      <c r="G44" s="3"/>
      <c r="H44" s="3"/>
      <c r="I44" s="3"/>
      <c r="J44" s="3"/>
      <c r="K44" s="3"/>
      <c r="L44" s="3"/>
      <c r="M44" s="3"/>
      <c r="N44" s="3"/>
      <c r="O44" s="3"/>
      <c r="P44" s="3"/>
      <c r="Q44" s="3"/>
      <c r="R44" s="3"/>
      <c r="S44" s="3"/>
      <c r="T44" s="3"/>
      <c r="U44" s="3"/>
      <c r="V44" s="3"/>
      <c r="W44" s="3"/>
    </row>
    <row r="45" spans="1:23" ht="13">
      <c r="A45" s="455"/>
      <c r="B45" s="3"/>
      <c r="C45" s="3"/>
      <c r="D45" s="3"/>
      <c r="E45" s="3"/>
      <c r="F45" s="3"/>
      <c r="G45" s="3"/>
      <c r="H45" s="3"/>
      <c r="I45" s="3"/>
      <c r="J45" s="3"/>
      <c r="K45" s="3"/>
      <c r="L45" s="3"/>
      <c r="M45" s="3"/>
      <c r="N45" s="3"/>
      <c r="O45" s="3"/>
      <c r="P45" s="3"/>
      <c r="Q45" s="3"/>
      <c r="R45" s="3"/>
      <c r="S45" s="3"/>
      <c r="T45" s="3"/>
      <c r="U45" s="3"/>
      <c r="V45" s="3"/>
      <c r="W45" s="3"/>
    </row>
    <row r="46" spans="1:23" ht="13">
      <c r="A46" s="455"/>
      <c r="B46" s="3"/>
      <c r="C46" s="3"/>
      <c r="D46" s="3"/>
      <c r="E46" s="3"/>
      <c r="F46" s="3"/>
      <c r="G46" s="3"/>
      <c r="H46" s="3"/>
      <c r="I46" s="3"/>
      <c r="J46" s="3"/>
      <c r="K46" s="3"/>
      <c r="L46" s="3"/>
      <c r="M46" s="3"/>
      <c r="N46" s="3"/>
      <c r="O46" s="3"/>
      <c r="P46" s="3"/>
      <c r="Q46" s="3"/>
      <c r="R46" s="3"/>
      <c r="S46" s="3"/>
      <c r="T46" s="3"/>
      <c r="U46" s="3"/>
      <c r="V46" s="3"/>
      <c r="W46" s="3"/>
    </row>
    <row r="47" spans="1:23" ht="13">
      <c r="A47" s="455"/>
      <c r="B47" s="3"/>
      <c r="C47" s="3"/>
      <c r="D47" s="3"/>
      <c r="E47" s="3"/>
      <c r="F47" s="3"/>
      <c r="G47" s="3"/>
      <c r="H47" s="3"/>
      <c r="I47" s="3"/>
      <c r="J47" s="3"/>
      <c r="K47" s="3"/>
      <c r="L47" s="3"/>
      <c r="M47" s="3"/>
      <c r="N47" s="3"/>
      <c r="O47" s="3"/>
      <c r="P47" s="3"/>
      <c r="Q47" s="3"/>
      <c r="R47" s="3"/>
      <c r="S47" s="3"/>
      <c r="T47" s="3"/>
      <c r="U47" s="3"/>
      <c r="V47" s="3"/>
      <c r="W47" s="3"/>
    </row>
    <row r="48" spans="1:23" ht="13">
      <c r="A48" s="455"/>
      <c r="B48" s="3" t="s">
        <v>774</v>
      </c>
      <c r="C48" s="3"/>
      <c r="D48" s="3"/>
      <c r="E48" s="3"/>
      <c r="F48" s="3"/>
      <c r="G48" s="3"/>
      <c r="H48" s="3"/>
      <c r="I48" s="3"/>
      <c r="J48" s="3"/>
      <c r="K48" s="3"/>
      <c r="L48" s="3"/>
      <c r="M48" s="3"/>
      <c r="N48" s="3"/>
      <c r="O48" s="3"/>
      <c r="P48" s="3"/>
      <c r="Q48" s="3"/>
      <c r="R48" s="3"/>
      <c r="S48" s="3"/>
      <c r="T48" s="3"/>
      <c r="U48" s="3"/>
      <c r="V48" s="3"/>
      <c r="W48" s="3"/>
    </row>
    <row r="49" spans="1:23" ht="13">
      <c r="A49" s="1111" t="s">
        <v>766</v>
      </c>
      <c r="B49" s="312"/>
      <c r="C49" s="312"/>
      <c r="D49" s="340"/>
      <c r="E49" s="312"/>
      <c r="F49" s="340"/>
      <c r="G49" s="645"/>
      <c r="H49" s="340"/>
      <c r="I49" s="340"/>
      <c r="J49" s="340"/>
      <c r="K49" s="312"/>
      <c r="L49" s="1114" t="s">
        <v>767</v>
      </c>
      <c r="M49" s="932"/>
      <c r="N49" s="932"/>
      <c r="O49" s="932"/>
      <c r="P49" s="1115" t="s">
        <v>1</v>
      </c>
      <c r="Q49" s="968"/>
      <c r="R49" s="3"/>
      <c r="S49" s="3"/>
      <c r="T49" s="3"/>
      <c r="U49" s="3"/>
      <c r="V49" s="3"/>
      <c r="W49" s="3"/>
    </row>
    <row r="50" spans="1:23" ht="13">
      <c r="A50" s="964"/>
      <c r="B50" s="342" t="s">
        <v>768</v>
      </c>
      <c r="C50" s="1104" t="s">
        <v>567</v>
      </c>
      <c r="D50" s="970"/>
      <c r="E50" s="1104" t="s">
        <v>508</v>
      </c>
      <c r="F50" s="960"/>
      <c r="G50" s="970"/>
      <c r="H50" s="1141" t="s">
        <v>769</v>
      </c>
      <c r="I50" s="960"/>
      <c r="J50" s="960"/>
      <c r="K50" s="342" t="s">
        <v>710</v>
      </c>
      <c r="L50" s="647" t="s">
        <v>770</v>
      </c>
      <c r="M50" s="646" t="s">
        <v>771</v>
      </c>
      <c r="N50" s="648" t="s">
        <v>772</v>
      </c>
      <c r="O50" s="648" t="s">
        <v>773</v>
      </c>
      <c r="P50" s="982"/>
      <c r="Q50" s="970"/>
      <c r="R50" s="3"/>
      <c r="S50" s="3"/>
      <c r="T50" s="3"/>
      <c r="U50" s="3"/>
      <c r="V50" s="3"/>
      <c r="W50" s="3"/>
    </row>
    <row r="51" spans="1:23" ht="13">
      <c r="A51" s="3" t="b">
        <v>0</v>
      </c>
      <c r="B51" s="663">
        <v>1</v>
      </c>
      <c r="C51" s="1120"/>
      <c r="D51" s="960"/>
      <c r="E51" s="1117"/>
      <c r="F51" s="932"/>
      <c r="G51" s="933"/>
      <c r="H51" s="991"/>
      <c r="I51" s="932"/>
      <c r="J51" s="933"/>
      <c r="K51" s="196"/>
      <c r="L51" s="328"/>
      <c r="M51" s="328"/>
      <c r="N51" s="328"/>
      <c r="O51" s="328"/>
      <c r="P51" s="1134"/>
      <c r="Q51" s="970"/>
      <c r="R51" s="3"/>
      <c r="S51" s="3"/>
      <c r="T51" s="3"/>
      <c r="U51" s="3"/>
      <c r="V51" s="3"/>
      <c r="W51" s="3"/>
    </row>
    <row r="52" spans="1:23" ht="13">
      <c r="A52" s="3" t="b">
        <v>0</v>
      </c>
      <c r="B52" s="663">
        <v>2</v>
      </c>
      <c r="C52" s="1116"/>
      <c r="D52" s="933"/>
      <c r="E52" s="1117"/>
      <c r="F52" s="932"/>
      <c r="G52" s="933"/>
      <c r="H52" s="991"/>
      <c r="I52" s="932"/>
      <c r="J52" s="933"/>
      <c r="K52" s="196"/>
      <c r="L52" s="328"/>
      <c r="M52" s="328"/>
      <c r="N52" s="328"/>
      <c r="O52" s="328"/>
      <c r="P52" s="1134"/>
      <c r="Q52" s="970"/>
      <c r="R52" s="3"/>
      <c r="S52" s="3"/>
      <c r="T52" s="3"/>
      <c r="U52" s="3"/>
      <c r="V52" s="3"/>
      <c r="W52" s="3"/>
    </row>
    <row r="53" spans="1:23" ht="13">
      <c r="A53" s="3" t="b">
        <v>0</v>
      </c>
      <c r="B53" s="663">
        <v>3</v>
      </c>
      <c r="C53" s="1116"/>
      <c r="D53" s="933"/>
      <c r="E53" s="991"/>
      <c r="F53" s="932"/>
      <c r="G53" s="933"/>
      <c r="H53" s="991"/>
      <c r="I53" s="932"/>
      <c r="J53" s="933"/>
      <c r="K53" s="196"/>
      <c r="L53" s="328"/>
      <c r="M53" s="328"/>
      <c r="N53" s="328"/>
      <c r="O53" s="328"/>
      <c r="P53" s="1117"/>
      <c r="Q53" s="933"/>
      <c r="R53" s="3"/>
      <c r="S53" s="3"/>
      <c r="T53" s="3"/>
      <c r="U53" s="3"/>
      <c r="V53" s="3"/>
      <c r="W53" s="3"/>
    </row>
    <row r="54" spans="1:23" ht="13">
      <c r="A54" s="3" t="b">
        <v>0</v>
      </c>
      <c r="B54" s="663">
        <v>4</v>
      </c>
      <c r="C54" s="1116"/>
      <c r="D54" s="933"/>
      <c r="E54" s="1116"/>
      <c r="F54" s="932"/>
      <c r="G54" s="933"/>
      <c r="H54" s="1116"/>
      <c r="I54" s="932"/>
      <c r="J54" s="933"/>
      <c r="K54" s="665"/>
      <c r="L54" s="328"/>
      <c r="M54" s="328"/>
      <c r="N54" s="328"/>
      <c r="O54" s="328"/>
      <c r="P54" s="1117"/>
      <c r="Q54" s="933"/>
      <c r="R54" s="3"/>
      <c r="S54" s="3"/>
      <c r="T54" s="3"/>
      <c r="U54" s="3"/>
      <c r="V54" s="3"/>
      <c r="W54" s="3"/>
    </row>
    <row r="55" spans="1:23" ht="13">
      <c r="A55" s="3" t="b">
        <v>0</v>
      </c>
      <c r="B55" s="663">
        <v>5</v>
      </c>
      <c r="C55" s="1116"/>
      <c r="D55" s="933"/>
      <c r="E55" s="1116"/>
      <c r="F55" s="932"/>
      <c r="G55" s="933"/>
      <c r="H55" s="1116"/>
      <c r="I55" s="932"/>
      <c r="J55" s="933"/>
      <c r="K55" s="666"/>
      <c r="L55" s="328"/>
      <c r="M55" s="328"/>
      <c r="N55" s="328"/>
      <c r="O55" s="328"/>
      <c r="P55" s="1117"/>
      <c r="Q55" s="933"/>
      <c r="R55" s="3"/>
      <c r="S55" s="3"/>
      <c r="T55" s="3"/>
      <c r="U55" s="3"/>
      <c r="V55" s="3"/>
      <c r="W55" s="3"/>
    </row>
    <row r="56" spans="1:23" ht="13">
      <c r="A56" s="3" t="b">
        <v>0</v>
      </c>
      <c r="B56" s="663">
        <v>6</v>
      </c>
      <c r="C56" s="1116"/>
      <c r="D56" s="933"/>
      <c r="E56" s="1117"/>
      <c r="F56" s="932"/>
      <c r="G56" s="933"/>
      <c r="H56" s="991"/>
      <c r="I56" s="932"/>
      <c r="J56" s="933"/>
      <c r="K56" s="196"/>
      <c r="L56" s="328"/>
      <c r="M56" s="328"/>
      <c r="N56" s="328"/>
      <c r="O56" s="328"/>
      <c r="P56" s="1117"/>
      <c r="Q56" s="933"/>
      <c r="R56" s="3"/>
      <c r="S56" s="3"/>
      <c r="T56" s="3"/>
      <c r="U56" s="3"/>
      <c r="V56" s="3"/>
      <c r="W56" s="3"/>
    </row>
    <row r="57" spans="1:23" ht="13">
      <c r="A57" s="3" t="b">
        <v>0</v>
      </c>
      <c r="B57" s="663">
        <v>7</v>
      </c>
      <c r="C57" s="980"/>
      <c r="D57" s="970"/>
      <c r="E57" s="1117"/>
      <c r="F57" s="932"/>
      <c r="G57" s="933"/>
      <c r="H57" s="1137"/>
      <c r="I57" s="967"/>
      <c r="J57" s="968"/>
      <c r="K57" s="196"/>
      <c r="L57" s="328"/>
      <c r="M57" s="328"/>
      <c r="N57" s="328"/>
      <c r="O57" s="328"/>
      <c r="P57" s="1117"/>
      <c r="Q57" s="933"/>
      <c r="R57" s="3"/>
      <c r="S57" s="3"/>
      <c r="T57" s="3"/>
      <c r="U57" s="3"/>
      <c r="V57" s="3"/>
      <c r="W57" s="3"/>
    </row>
    <row r="58" spans="1:23" ht="13">
      <c r="A58" s="3" t="b">
        <v>0</v>
      </c>
      <c r="B58" s="663">
        <v>8</v>
      </c>
      <c r="C58" s="980"/>
      <c r="D58" s="970"/>
      <c r="E58" s="1117"/>
      <c r="F58" s="932"/>
      <c r="G58" s="933"/>
      <c r="H58" s="1130"/>
      <c r="I58" s="932"/>
      <c r="J58" s="932"/>
      <c r="K58" s="196"/>
      <c r="L58" s="328"/>
      <c r="M58" s="328"/>
      <c r="N58" s="328"/>
      <c r="O58" s="328"/>
      <c r="P58" s="1117"/>
      <c r="Q58" s="933"/>
      <c r="R58" s="3"/>
      <c r="S58" s="3"/>
      <c r="T58" s="3"/>
      <c r="U58" s="3"/>
      <c r="V58" s="3"/>
      <c r="W58" s="3"/>
    </row>
    <row r="59" spans="1:23" ht="13">
      <c r="A59" s="3" t="b">
        <v>0</v>
      </c>
      <c r="B59" s="663">
        <v>9</v>
      </c>
      <c r="C59" s="980"/>
      <c r="D59" s="970"/>
      <c r="E59" s="1117"/>
      <c r="F59" s="932"/>
      <c r="G59" s="933"/>
      <c r="H59" s="991"/>
      <c r="I59" s="932"/>
      <c r="J59" s="933"/>
      <c r="K59" s="196"/>
      <c r="L59" s="328"/>
      <c r="M59" s="328"/>
      <c r="N59" s="328"/>
      <c r="O59" s="328"/>
      <c r="P59" s="1117"/>
      <c r="Q59" s="933"/>
      <c r="R59" s="3"/>
      <c r="S59" s="3"/>
      <c r="T59" s="3"/>
      <c r="U59" s="3"/>
      <c r="V59" s="3"/>
      <c r="W59" s="3"/>
    </row>
    <row r="60" spans="1:23" ht="13">
      <c r="A60" s="3" t="b">
        <v>0</v>
      </c>
      <c r="B60" s="663">
        <v>10</v>
      </c>
      <c r="C60" s="980"/>
      <c r="D60" s="970"/>
      <c r="E60" s="1117"/>
      <c r="F60" s="932"/>
      <c r="G60" s="933"/>
      <c r="H60" s="991"/>
      <c r="I60" s="932"/>
      <c r="J60" s="933"/>
      <c r="K60" s="196"/>
      <c r="L60" s="328"/>
      <c r="M60" s="328"/>
      <c r="N60" s="328"/>
      <c r="O60" s="328"/>
      <c r="P60" s="1117"/>
      <c r="Q60" s="933"/>
      <c r="R60" s="3"/>
      <c r="S60" s="3"/>
      <c r="T60" s="3"/>
      <c r="U60" s="3"/>
      <c r="V60" s="3"/>
      <c r="W60" s="3"/>
    </row>
    <row r="61" spans="1:23" ht="13">
      <c r="A61" s="3" t="b">
        <v>0</v>
      </c>
      <c r="B61" s="663">
        <v>11</v>
      </c>
      <c r="C61" s="980"/>
      <c r="D61" s="970"/>
      <c r="E61" s="1138"/>
      <c r="F61" s="964"/>
      <c r="G61" s="964"/>
      <c r="H61" s="1137"/>
      <c r="I61" s="967"/>
      <c r="J61" s="968"/>
      <c r="K61" s="196"/>
      <c r="L61" s="328"/>
      <c r="M61" s="328"/>
      <c r="N61" s="328"/>
      <c r="O61" s="328"/>
      <c r="P61" s="1117"/>
      <c r="Q61" s="933"/>
      <c r="R61" s="3"/>
      <c r="S61" s="3"/>
      <c r="T61" s="3"/>
      <c r="U61" s="3"/>
      <c r="V61" s="3"/>
      <c r="W61" s="3"/>
    </row>
    <row r="62" spans="1:23" ht="13">
      <c r="A62" s="3" t="b">
        <v>0</v>
      </c>
      <c r="B62" s="663">
        <v>12</v>
      </c>
      <c r="C62" s="991"/>
      <c r="D62" s="933"/>
      <c r="E62" s="1147"/>
      <c r="F62" s="932"/>
      <c r="G62" s="932"/>
      <c r="H62" s="991"/>
      <c r="I62" s="932"/>
      <c r="J62" s="933"/>
      <c r="K62" s="196"/>
      <c r="L62" s="328"/>
      <c r="M62" s="328"/>
      <c r="N62" s="328"/>
      <c r="O62" s="328"/>
      <c r="P62" s="1117"/>
      <c r="Q62" s="933"/>
      <c r="R62" s="3"/>
      <c r="S62" s="3"/>
      <c r="T62" s="3"/>
      <c r="U62" s="3"/>
      <c r="V62" s="3"/>
      <c r="W62" s="3"/>
    </row>
    <row r="63" spans="1:23" ht="13">
      <c r="A63" s="3" t="b">
        <v>0</v>
      </c>
      <c r="B63" s="663">
        <v>13</v>
      </c>
      <c r="C63" s="1120"/>
      <c r="D63" s="960"/>
      <c r="E63" s="1117"/>
      <c r="F63" s="932"/>
      <c r="G63" s="933"/>
      <c r="H63" s="1130"/>
      <c r="I63" s="932"/>
      <c r="J63" s="932"/>
      <c r="K63" s="196"/>
      <c r="L63" s="328"/>
      <c r="M63" s="328"/>
      <c r="N63" s="328"/>
      <c r="O63" s="328"/>
      <c r="P63" s="1117"/>
      <c r="Q63" s="933"/>
      <c r="R63" s="3"/>
      <c r="S63" s="3"/>
      <c r="T63" s="3"/>
      <c r="U63" s="3"/>
      <c r="V63" s="3"/>
      <c r="W63" s="3"/>
    </row>
    <row r="64" spans="1:23" ht="13">
      <c r="A64" s="455"/>
      <c r="B64" s="3"/>
      <c r="C64" s="3"/>
      <c r="D64" s="3"/>
      <c r="E64" s="3"/>
      <c r="F64" s="3"/>
      <c r="G64" s="3"/>
      <c r="H64" s="3"/>
      <c r="I64" s="3"/>
      <c r="J64" s="3"/>
      <c r="K64" s="3"/>
      <c r="L64" s="3"/>
      <c r="M64" s="3"/>
      <c r="N64" s="3"/>
      <c r="O64" s="3"/>
      <c r="P64" s="3"/>
      <c r="Q64" s="3"/>
      <c r="R64" s="3"/>
      <c r="S64" s="3"/>
      <c r="T64" s="3"/>
      <c r="U64" s="3"/>
      <c r="V64" s="3"/>
      <c r="W64" s="3"/>
    </row>
    <row r="65" spans="1:23" ht="13">
      <c r="A65" s="455"/>
      <c r="B65" s="3"/>
      <c r="C65" s="3"/>
      <c r="D65" s="3"/>
      <c r="E65" s="3"/>
      <c r="F65" s="3"/>
      <c r="G65" s="3"/>
      <c r="H65" s="3"/>
      <c r="I65" s="3"/>
      <c r="J65" s="3"/>
      <c r="K65" s="3"/>
      <c r="L65" s="3"/>
      <c r="M65" s="3"/>
      <c r="N65" s="3"/>
      <c r="O65" s="3"/>
      <c r="P65" s="3"/>
      <c r="Q65" s="3"/>
      <c r="R65" s="3"/>
      <c r="S65" s="3"/>
      <c r="T65" s="3"/>
      <c r="U65" s="3"/>
      <c r="V65" s="3"/>
      <c r="W65" s="3"/>
    </row>
    <row r="66" spans="1:23" ht="13">
      <c r="A66" s="455" t="s">
        <v>775</v>
      </c>
      <c r="B66" s="3"/>
      <c r="C66" s="3"/>
      <c r="D66" s="963" t="s">
        <v>776</v>
      </c>
      <c r="E66" s="964"/>
      <c r="F66" s="964"/>
      <c r="G66" s="964"/>
      <c r="H66" s="3"/>
      <c r="I66" s="3"/>
      <c r="J66" s="3"/>
      <c r="K66" s="3"/>
      <c r="L66" s="3" t="s">
        <v>764</v>
      </c>
      <c r="M66" s="3" t="s">
        <v>765</v>
      </c>
      <c r="N66" s="3"/>
      <c r="O66" s="3"/>
      <c r="P66" s="3"/>
      <c r="Q66" s="3"/>
      <c r="R66" s="3"/>
      <c r="S66" s="3"/>
      <c r="T66" s="3"/>
      <c r="U66" s="3"/>
      <c r="V66" s="3"/>
      <c r="W66" s="3"/>
    </row>
    <row r="67" spans="1:23" ht="13">
      <c r="A67" s="1111" t="s">
        <v>766</v>
      </c>
      <c r="B67" s="1129" t="s">
        <v>768</v>
      </c>
      <c r="C67" s="1150"/>
      <c r="D67" s="967"/>
      <c r="E67" s="967"/>
      <c r="F67" s="967"/>
      <c r="G67" s="967"/>
      <c r="H67" s="967"/>
      <c r="I67" s="967"/>
      <c r="J67" s="967"/>
      <c r="K67" s="1115" t="s">
        <v>767</v>
      </c>
      <c r="L67" s="932"/>
      <c r="M67" s="932"/>
      <c r="N67" s="932"/>
      <c r="O67" s="932"/>
      <c r="P67" s="933"/>
      <c r="Q67" s="1149"/>
      <c r="R67" s="1146" t="s">
        <v>1</v>
      </c>
      <c r="S67" s="1"/>
      <c r="T67" s="1"/>
      <c r="U67" s="1"/>
      <c r="V67" s="1"/>
      <c r="W67" s="1"/>
    </row>
    <row r="68" spans="1:23" ht="13">
      <c r="A68" s="964"/>
      <c r="B68" s="943"/>
      <c r="C68" s="982"/>
      <c r="D68" s="960"/>
      <c r="E68" s="960"/>
      <c r="F68" s="960"/>
      <c r="G68" s="960"/>
      <c r="H68" s="960"/>
      <c r="I68" s="960"/>
      <c r="J68" s="960"/>
      <c r="K68" s="667" t="s">
        <v>632</v>
      </c>
      <c r="L68" s="647" t="s">
        <v>770</v>
      </c>
      <c r="M68" s="647" t="s">
        <v>771</v>
      </c>
      <c r="N68" s="647" t="s">
        <v>772</v>
      </c>
      <c r="O68" s="647" t="s">
        <v>773</v>
      </c>
      <c r="P68" s="647" t="s">
        <v>777</v>
      </c>
      <c r="Q68" s="970"/>
      <c r="R68" s="943"/>
      <c r="S68" s="668"/>
      <c r="T68" s="668"/>
      <c r="U68" s="668"/>
      <c r="V68" s="668"/>
      <c r="W68" s="668"/>
    </row>
    <row r="69" spans="1:23" ht="13">
      <c r="A69" s="3" t="b">
        <v>0</v>
      </c>
      <c r="B69" s="669">
        <v>1</v>
      </c>
      <c r="C69" s="991"/>
      <c r="D69" s="932"/>
      <c r="E69" s="932"/>
      <c r="F69" s="932"/>
      <c r="G69" s="932"/>
      <c r="H69" s="932"/>
      <c r="I69" s="932"/>
      <c r="J69" s="933"/>
      <c r="K69" s="336"/>
      <c r="L69" s="328"/>
      <c r="M69" s="328"/>
      <c r="N69" s="328"/>
      <c r="O69" s="328"/>
      <c r="P69" s="328"/>
      <c r="Q69" s="186"/>
      <c r="R69" s="670"/>
      <c r="S69" s="182"/>
      <c r="T69" s="182"/>
      <c r="U69" s="182"/>
      <c r="V69" s="182"/>
      <c r="W69" s="182"/>
    </row>
    <row r="70" spans="1:23" ht="13">
      <c r="A70" s="3" t="b">
        <v>0</v>
      </c>
      <c r="B70" s="669">
        <v>2</v>
      </c>
      <c r="C70" s="991"/>
      <c r="D70" s="932"/>
      <c r="E70" s="932"/>
      <c r="F70" s="932"/>
      <c r="G70" s="932"/>
      <c r="H70" s="932"/>
      <c r="I70" s="932"/>
      <c r="J70" s="933"/>
      <c r="K70" s="336"/>
      <c r="L70" s="496"/>
      <c r="M70" s="328"/>
      <c r="N70" s="328"/>
      <c r="O70" s="328"/>
      <c r="P70" s="328"/>
      <c r="Q70" s="196"/>
      <c r="R70" s="194"/>
      <c r="S70" s="182"/>
      <c r="T70" s="182"/>
      <c r="U70" s="182"/>
      <c r="V70" s="182"/>
      <c r="W70" s="182"/>
    </row>
    <row r="71" spans="1:23" ht="13">
      <c r="A71" s="3" t="b">
        <v>0</v>
      </c>
      <c r="B71" s="669">
        <v>3</v>
      </c>
      <c r="C71" s="991"/>
      <c r="D71" s="932"/>
      <c r="E71" s="932"/>
      <c r="F71" s="932"/>
      <c r="G71" s="932"/>
      <c r="H71" s="932"/>
      <c r="I71" s="932"/>
      <c r="J71" s="933"/>
      <c r="K71" s="336"/>
      <c r="L71" s="328"/>
      <c r="M71" s="328"/>
      <c r="N71" s="328"/>
      <c r="O71" s="328"/>
      <c r="P71" s="328"/>
      <c r="Q71" s="670"/>
      <c r="R71" s="671"/>
      <c r="S71" s="182"/>
      <c r="T71" s="182"/>
      <c r="U71" s="182"/>
      <c r="V71" s="182"/>
      <c r="W71" s="182"/>
    </row>
    <row r="72" spans="1:23" ht="13">
      <c r="A72" s="3" t="b">
        <v>0</v>
      </c>
      <c r="B72" s="669">
        <v>4</v>
      </c>
      <c r="C72" s="991"/>
      <c r="D72" s="932"/>
      <c r="E72" s="932"/>
      <c r="F72" s="932"/>
      <c r="G72" s="932"/>
      <c r="H72" s="932"/>
      <c r="I72" s="932"/>
      <c r="J72" s="933"/>
      <c r="K72" s="336"/>
      <c r="L72" s="328"/>
      <c r="M72" s="328"/>
      <c r="N72" s="328"/>
      <c r="O72" s="328"/>
      <c r="P72" s="328"/>
      <c r="Q72" s="670"/>
      <c r="R72" s="671"/>
      <c r="S72" s="182"/>
      <c r="T72" s="182"/>
      <c r="U72" s="182"/>
      <c r="V72" s="182"/>
      <c r="W72" s="182"/>
    </row>
    <row r="73" spans="1:23" ht="13">
      <c r="A73" s="3" t="b">
        <v>0</v>
      </c>
      <c r="B73" s="669">
        <v>5</v>
      </c>
      <c r="C73" s="991"/>
      <c r="D73" s="932"/>
      <c r="E73" s="932"/>
      <c r="F73" s="932"/>
      <c r="G73" s="932"/>
      <c r="H73" s="932"/>
      <c r="I73" s="932"/>
      <c r="J73" s="933"/>
      <c r="K73" s="328"/>
      <c r="L73" s="328"/>
      <c r="M73" s="328"/>
      <c r="N73" s="328"/>
      <c r="O73" s="328"/>
      <c r="P73" s="328"/>
      <c r="Q73" s="170"/>
      <c r="R73" s="170"/>
      <c r="S73" s="52"/>
      <c r="T73" s="52"/>
      <c r="U73" s="52"/>
      <c r="V73" s="52"/>
      <c r="W73" s="52"/>
    </row>
    <row r="74" spans="1:23" ht="13">
      <c r="A74" s="3" t="b">
        <v>0</v>
      </c>
      <c r="B74" s="669">
        <v>6</v>
      </c>
      <c r="C74" s="991"/>
      <c r="D74" s="932"/>
      <c r="E74" s="932"/>
      <c r="F74" s="932"/>
      <c r="G74" s="932"/>
      <c r="H74" s="932"/>
      <c r="I74" s="932"/>
      <c r="J74" s="933"/>
      <c r="K74" s="328"/>
      <c r="L74" s="328"/>
      <c r="M74" s="328"/>
      <c r="N74" s="328"/>
      <c r="O74" s="328"/>
      <c r="P74" s="328"/>
      <c r="Q74" s="672"/>
      <c r="R74" s="170"/>
      <c r="S74" s="52"/>
      <c r="T74" s="52"/>
      <c r="U74" s="52"/>
      <c r="V74" s="52"/>
      <c r="W74" s="52"/>
    </row>
    <row r="75" spans="1:23" ht="13">
      <c r="A75" s="3" t="b">
        <v>0</v>
      </c>
      <c r="B75" s="673">
        <v>7</v>
      </c>
      <c r="C75" s="991"/>
      <c r="D75" s="932"/>
      <c r="E75" s="932"/>
      <c r="F75" s="932"/>
      <c r="G75" s="932"/>
      <c r="H75" s="932"/>
      <c r="I75" s="932"/>
      <c r="J75" s="933"/>
      <c r="K75" s="328"/>
      <c r="L75" s="328"/>
      <c r="M75" s="328"/>
      <c r="N75" s="328"/>
      <c r="O75" s="328"/>
      <c r="P75" s="328"/>
      <c r="Q75" s="674"/>
      <c r="R75" s="170"/>
      <c r="S75" s="52"/>
      <c r="T75" s="52"/>
      <c r="U75" s="52"/>
      <c r="V75" s="52"/>
      <c r="W75" s="52"/>
    </row>
    <row r="76" spans="1:23" ht="13">
      <c r="A76" s="3" t="b">
        <v>0</v>
      </c>
      <c r="B76" s="673">
        <v>7</v>
      </c>
      <c r="C76" s="991"/>
      <c r="D76" s="932"/>
      <c r="E76" s="932"/>
      <c r="F76" s="932"/>
      <c r="G76" s="932"/>
      <c r="H76" s="932"/>
      <c r="I76" s="932"/>
      <c r="J76" s="933"/>
      <c r="K76" s="328"/>
      <c r="L76" s="328"/>
      <c r="M76" s="328"/>
      <c r="N76" s="328"/>
      <c r="O76" s="328"/>
      <c r="P76" s="328"/>
      <c r="Q76" s="674"/>
      <c r="R76" s="170"/>
      <c r="S76" s="52"/>
      <c r="T76" s="52"/>
      <c r="U76" s="52"/>
      <c r="V76" s="52"/>
      <c r="W76" s="52"/>
    </row>
    <row r="77" spans="1:23" ht="13">
      <c r="A77" s="3" t="b">
        <v>0</v>
      </c>
      <c r="B77" s="673">
        <v>8</v>
      </c>
      <c r="C77" s="991"/>
      <c r="D77" s="932"/>
      <c r="E77" s="932"/>
      <c r="F77" s="932"/>
      <c r="G77" s="932"/>
      <c r="H77" s="932"/>
      <c r="I77" s="932"/>
      <c r="J77" s="933"/>
      <c r="K77" s="328"/>
      <c r="L77" s="328"/>
      <c r="M77" s="328"/>
      <c r="N77" s="328"/>
      <c r="O77" s="328"/>
      <c r="P77" s="328"/>
      <c r="Q77" s="674"/>
      <c r="R77" s="170"/>
      <c r="S77" s="52"/>
      <c r="T77" s="52"/>
      <c r="U77" s="52"/>
      <c r="V77" s="52"/>
      <c r="W77" s="52"/>
    </row>
    <row r="78" spans="1:23" ht="13">
      <c r="A78" s="3"/>
      <c r="B78" s="675"/>
      <c r="C78" s="52"/>
      <c r="D78" s="1"/>
      <c r="E78" s="1"/>
      <c r="F78" s="1"/>
      <c r="G78" s="1"/>
      <c r="H78" s="1"/>
      <c r="I78" s="1"/>
      <c r="J78" s="1"/>
      <c r="K78" s="1"/>
      <c r="L78" s="1"/>
      <c r="M78" s="1"/>
      <c r="N78" s="1"/>
      <c r="O78" s="1"/>
      <c r="P78" s="1"/>
      <c r="Q78" s="52"/>
      <c r="R78" s="52"/>
      <c r="S78" s="52"/>
      <c r="T78" s="52"/>
      <c r="U78" s="52"/>
      <c r="V78" s="52"/>
      <c r="W78" s="52"/>
    </row>
    <row r="79" spans="1:23" ht="13">
      <c r="A79" s="3"/>
      <c r="B79" s="642" t="s">
        <v>758</v>
      </c>
      <c r="C79" s="643"/>
      <c r="D79" s="279"/>
      <c r="E79" s="279"/>
      <c r="F79" s="279"/>
      <c r="G79" s="279"/>
      <c r="H79" s="279"/>
      <c r="I79" s="279"/>
      <c r="J79" s="279"/>
      <c r="K79" s="279"/>
      <c r="L79" s="280"/>
      <c r="M79" s="3"/>
      <c r="N79" s="1"/>
      <c r="O79" s="1"/>
      <c r="P79" s="1"/>
      <c r="Q79" s="52"/>
      <c r="R79" s="52"/>
      <c r="S79" s="52"/>
      <c r="T79" s="52"/>
      <c r="U79" s="52"/>
      <c r="V79" s="52"/>
      <c r="W79" s="52"/>
    </row>
    <row r="80" spans="1:23" ht="13">
      <c r="A80" s="3"/>
      <c r="B80" s="675"/>
      <c r="C80" s="52"/>
      <c r="D80" s="1"/>
      <c r="E80" s="1"/>
      <c r="F80" s="1"/>
      <c r="G80" s="1"/>
      <c r="H80" s="1"/>
      <c r="I80" s="1"/>
      <c r="J80" s="1"/>
      <c r="K80" s="1"/>
      <c r="L80" s="1"/>
      <c r="M80" s="1"/>
      <c r="N80" s="1"/>
      <c r="O80" s="1"/>
      <c r="P80" s="1"/>
      <c r="Q80" s="52"/>
      <c r="R80" s="52"/>
      <c r="S80" s="52"/>
      <c r="T80" s="52"/>
      <c r="U80" s="52"/>
      <c r="V80" s="52"/>
      <c r="W80" s="52"/>
    </row>
    <row r="81" spans="1:23" ht="13">
      <c r="A81" s="3"/>
      <c r="B81" s="675"/>
      <c r="C81" s="52"/>
      <c r="D81" s="1"/>
      <c r="E81" s="1"/>
      <c r="F81" s="1"/>
      <c r="G81" s="1"/>
      <c r="H81" s="1"/>
      <c r="I81" s="1"/>
      <c r="J81" s="1"/>
      <c r="K81" s="1"/>
      <c r="L81" s="1"/>
      <c r="M81" s="1"/>
      <c r="N81" s="1"/>
      <c r="O81" s="1"/>
      <c r="P81" s="1"/>
      <c r="Q81" s="52"/>
      <c r="R81" s="52"/>
      <c r="S81" s="52"/>
      <c r="T81" s="52"/>
      <c r="U81" s="52"/>
      <c r="V81" s="52"/>
      <c r="W81" s="52"/>
    </row>
    <row r="82" spans="1:23" ht="13">
      <c r="A82" s="1111" t="s">
        <v>766</v>
      </c>
      <c r="B82" s="1129" t="s">
        <v>768</v>
      </c>
      <c r="C82" s="1129" t="s">
        <v>767</v>
      </c>
      <c r="D82" s="967"/>
      <c r="E82" s="968"/>
      <c r="F82" s="1129" t="s">
        <v>346</v>
      </c>
      <c r="G82" s="967"/>
      <c r="H82" s="968"/>
      <c r="I82" s="1129" t="s">
        <v>33</v>
      </c>
      <c r="J82" s="1102" t="s">
        <v>778</v>
      </c>
      <c r="K82" s="933"/>
      <c r="L82" s="281"/>
    </row>
    <row r="83" spans="1:23" ht="13">
      <c r="A83" s="964"/>
      <c r="B83" s="943"/>
      <c r="C83" s="982"/>
      <c r="D83" s="960"/>
      <c r="E83" s="970"/>
      <c r="F83" s="982"/>
      <c r="G83" s="960"/>
      <c r="H83" s="970"/>
      <c r="I83" s="943"/>
      <c r="J83" s="676" t="s">
        <v>779</v>
      </c>
      <c r="K83" s="676" t="s">
        <v>780</v>
      </c>
    </row>
    <row r="84" spans="1:23" ht="13">
      <c r="A84" s="3" t="b">
        <v>0</v>
      </c>
      <c r="B84" s="673">
        <v>1</v>
      </c>
      <c r="C84" s="1134"/>
      <c r="D84" s="960"/>
      <c r="E84" s="970"/>
      <c r="F84" s="1113"/>
      <c r="G84" s="960"/>
      <c r="H84" s="970"/>
      <c r="I84" s="59"/>
      <c r="J84" s="328"/>
      <c r="K84" s="328"/>
    </row>
    <row r="85" spans="1:23" ht="13">
      <c r="A85" s="3" t="b">
        <v>0</v>
      </c>
      <c r="B85" s="673">
        <v>3</v>
      </c>
      <c r="C85" s="1107"/>
      <c r="D85" s="932"/>
      <c r="E85" s="933"/>
      <c r="F85" s="1108"/>
      <c r="G85" s="932"/>
      <c r="H85" s="933"/>
      <c r="I85" s="59"/>
      <c r="J85" s="328"/>
      <c r="K85" s="328"/>
    </row>
    <row r="86" spans="1:23" ht="13">
      <c r="A86" s="3" t="b">
        <v>0</v>
      </c>
      <c r="B86" s="673">
        <v>2</v>
      </c>
      <c r="C86" s="1154"/>
      <c r="D86" s="960"/>
      <c r="E86" s="970"/>
      <c r="F86" s="1113"/>
      <c r="G86" s="960"/>
      <c r="H86" s="970"/>
      <c r="I86" s="59"/>
      <c r="J86" s="328"/>
      <c r="K86" s="328"/>
    </row>
    <row r="87" spans="1:23" ht="13">
      <c r="A87" s="3" t="b">
        <v>0</v>
      </c>
      <c r="B87" s="673">
        <v>4</v>
      </c>
      <c r="C87" s="1107"/>
      <c r="D87" s="932"/>
      <c r="E87" s="933"/>
      <c r="F87" s="1108"/>
      <c r="G87" s="932"/>
      <c r="H87" s="933"/>
      <c r="I87" s="59"/>
      <c r="J87" s="328"/>
      <c r="K87" s="328"/>
    </row>
    <row r="88" spans="1:23" ht="13">
      <c r="A88" s="3" t="b">
        <v>0</v>
      </c>
      <c r="B88" s="673">
        <v>4</v>
      </c>
      <c r="C88" s="1107"/>
      <c r="D88" s="932"/>
      <c r="E88" s="933"/>
      <c r="F88" s="1108"/>
      <c r="G88" s="932"/>
      <c r="H88" s="933"/>
      <c r="I88" s="59"/>
      <c r="J88" s="328"/>
      <c r="K88" s="328"/>
    </row>
    <row r="89" spans="1:23" ht="13">
      <c r="A89" s="3" t="b">
        <v>0</v>
      </c>
      <c r="B89" s="673">
        <v>6</v>
      </c>
      <c r="C89" s="1107"/>
      <c r="D89" s="932"/>
      <c r="E89" s="933"/>
      <c r="F89" s="1108"/>
      <c r="G89" s="932"/>
      <c r="H89" s="933"/>
      <c r="I89" s="59"/>
      <c r="J89" s="328"/>
      <c r="K89" s="328"/>
    </row>
    <row r="90" spans="1:23" ht="13">
      <c r="A90" s="3" t="b">
        <v>0</v>
      </c>
      <c r="B90" s="673">
        <v>7</v>
      </c>
      <c r="C90" s="1107"/>
      <c r="D90" s="932"/>
      <c r="E90" s="933"/>
      <c r="F90" s="1113"/>
      <c r="G90" s="960"/>
      <c r="H90" s="970"/>
      <c r="I90" s="59"/>
      <c r="J90" s="328"/>
      <c r="K90" s="328"/>
      <c r="L90" s="1"/>
      <c r="M90" s="1"/>
      <c r="N90" s="1"/>
      <c r="O90" s="1"/>
      <c r="P90" s="1"/>
      <c r="Q90" s="52"/>
      <c r="R90" s="52"/>
      <c r="S90" s="52"/>
      <c r="T90" s="52"/>
      <c r="U90" s="52"/>
      <c r="V90" s="52"/>
      <c r="W90" s="52"/>
    </row>
    <row r="91" spans="1:23" ht="13">
      <c r="A91" s="3" t="b">
        <v>0</v>
      </c>
      <c r="B91" s="673">
        <v>8</v>
      </c>
      <c r="C91" s="1107"/>
      <c r="D91" s="932"/>
      <c r="E91" s="933"/>
      <c r="F91" s="1113"/>
      <c r="G91" s="960"/>
      <c r="H91" s="970"/>
      <c r="I91" s="59"/>
      <c r="J91" s="328"/>
      <c r="K91" s="328"/>
      <c r="L91" s="1"/>
      <c r="M91" s="1"/>
      <c r="N91" s="1"/>
      <c r="O91" s="1"/>
      <c r="P91" s="1"/>
      <c r="Q91" s="52"/>
      <c r="R91" s="52"/>
      <c r="S91" s="52"/>
      <c r="T91" s="52"/>
      <c r="U91" s="52"/>
      <c r="V91" s="52"/>
      <c r="W91" s="52"/>
    </row>
    <row r="92" spans="1:23" ht="13">
      <c r="A92" s="3" t="b">
        <v>0</v>
      </c>
      <c r="B92" s="673">
        <v>9</v>
      </c>
      <c r="C92" s="1107"/>
      <c r="D92" s="932"/>
      <c r="E92" s="933"/>
      <c r="F92" s="1113"/>
      <c r="G92" s="960"/>
      <c r="H92" s="970"/>
      <c r="I92" s="59"/>
      <c r="J92" s="328"/>
      <c r="K92" s="328"/>
      <c r="L92" s="1"/>
      <c r="M92" s="1"/>
      <c r="N92" s="1"/>
      <c r="O92" s="1"/>
      <c r="P92" s="1"/>
      <c r="Q92" s="52"/>
      <c r="R92" s="52"/>
      <c r="S92" s="52"/>
      <c r="T92" s="52"/>
      <c r="U92" s="52"/>
      <c r="V92" s="52"/>
      <c r="W92" s="52"/>
    </row>
    <row r="93" spans="1:23" ht="13">
      <c r="A93" s="3" t="b">
        <v>0</v>
      </c>
      <c r="B93" s="673">
        <v>10</v>
      </c>
      <c r="C93" s="1107"/>
      <c r="D93" s="932"/>
      <c r="E93" s="933"/>
      <c r="F93" s="1113"/>
      <c r="G93" s="960"/>
      <c r="H93" s="970"/>
      <c r="I93" s="59"/>
      <c r="J93" s="328"/>
      <c r="K93" s="328"/>
      <c r="L93" s="1"/>
      <c r="M93" s="1"/>
      <c r="N93" s="1"/>
      <c r="O93" s="1"/>
      <c r="P93" s="1"/>
      <c r="Q93" s="52"/>
      <c r="R93" s="52"/>
      <c r="S93" s="52"/>
      <c r="T93" s="52"/>
      <c r="U93" s="52"/>
      <c r="V93" s="52"/>
      <c r="W93" s="52"/>
    </row>
    <row r="94" spans="1:23" ht="13">
      <c r="A94" s="3" t="b">
        <v>0</v>
      </c>
      <c r="B94" s="673">
        <v>11</v>
      </c>
      <c r="C94" s="1107"/>
      <c r="D94" s="932"/>
      <c r="E94" s="933"/>
      <c r="F94" s="1113"/>
      <c r="G94" s="960"/>
      <c r="H94" s="970"/>
      <c r="I94" s="59"/>
      <c r="J94" s="328"/>
      <c r="K94" s="328"/>
      <c r="L94" s="1"/>
      <c r="M94" s="1"/>
      <c r="N94" s="1"/>
      <c r="O94" s="1"/>
      <c r="P94" s="1"/>
      <c r="Q94" s="52"/>
      <c r="R94" s="52"/>
      <c r="S94" s="52"/>
      <c r="T94" s="52"/>
      <c r="U94" s="52"/>
      <c r="V94" s="52"/>
      <c r="W94" s="52"/>
    </row>
    <row r="95" spans="1:23" ht="13">
      <c r="A95" s="3" t="b">
        <v>0</v>
      </c>
      <c r="B95" s="673">
        <v>12</v>
      </c>
      <c r="C95" s="1107"/>
      <c r="D95" s="932"/>
      <c r="E95" s="933"/>
      <c r="F95" s="1113"/>
      <c r="G95" s="960"/>
      <c r="H95" s="970"/>
      <c r="I95" s="59"/>
      <c r="J95" s="328"/>
      <c r="K95" s="328"/>
      <c r="L95" s="1"/>
      <c r="M95" s="1"/>
      <c r="N95" s="1"/>
      <c r="O95" s="1"/>
      <c r="P95" s="1"/>
      <c r="Q95" s="52"/>
      <c r="R95" s="52"/>
      <c r="S95" s="52"/>
      <c r="T95" s="52"/>
      <c r="U95" s="52"/>
      <c r="V95" s="52"/>
      <c r="W95" s="52"/>
    </row>
    <row r="96" spans="1:23" ht="13">
      <c r="A96" s="3" t="b">
        <v>0</v>
      </c>
      <c r="B96" s="673">
        <v>13</v>
      </c>
      <c r="C96" s="1107"/>
      <c r="D96" s="932"/>
      <c r="E96" s="933"/>
      <c r="F96" s="1113"/>
      <c r="G96" s="960"/>
      <c r="H96" s="970"/>
      <c r="I96" s="59"/>
      <c r="J96" s="328"/>
      <c r="K96" s="328"/>
      <c r="L96" s="1"/>
      <c r="M96" s="1"/>
      <c r="N96" s="1"/>
      <c r="O96" s="1"/>
      <c r="P96" s="1"/>
      <c r="Q96" s="52"/>
      <c r="R96" s="52"/>
      <c r="S96" s="52"/>
      <c r="T96" s="52"/>
      <c r="U96" s="52"/>
      <c r="V96" s="52"/>
      <c r="W96" s="52"/>
    </row>
    <row r="97" spans="1:23" ht="13">
      <c r="A97" s="3" t="b">
        <v>0</v>
      </c>
      <c r="B97" s="673">
        <v>14</v>
      </c>
      <c r="C97" s="1107"/>
      <c r="D97" s="932"/>
      <c r="E97" s="933"/>
      <c r="F97" s="1113"/>
      <c r="G97" s="960"/>
      <c r="H97" s="970"/>
      <c r="I97" s="59"/>
      <c r="J97" s="328"/>
      <c r="K97" s="328"/>
      <c r="L97" s="1"/>
      <c r="M97" s="1"/>
      <c r="N97" s="1"/>
      <c r="O97" s="1"/>
      <c r="P97" s="1"/>
      <c r="Q97" s="52"/>
      <c r="R97" s="52"/>
      <c r="S97" s="52"/>
      <c r="T97" s="52"/>
      <c r="U97" s="52"/>
      <c r="V97" s="52"/>
      <c r="W97" s="52"/>
    </row>
    <row r="98" spans="1:23" ht="13">
      <c r="A98" s="3" t="b">
        <v>0</v>
      </c>
      <c r="B98" s="673">
        <v>15</v>
      </c>
      <c r="C98" s="1107"/>
      <c r="D98" s="932"/>
      <c r="E98" s="933"/>
      <c r="F98" s="1113"/>
      <c r="G98" s="960"/>
      <c r="H98" s="970"/>
      <c r="I98" s="59"/>
      <c r="J98" s="328"/>
      <c r="K98" s="328"/>
      <c r="L98" s="1"/>
      <c r="M98" s="1"/>
      <c r="N98" s="1"/>
      <c r="O98" s="1"/>
      <c r="P98" s="1"/>
      <c r="Q98" s="52"/>
      <c r="R98" s="52"/>
      <c r="S98" s="52"/>
      <c r="T98" s="52"/>
      <c r="U98" s="52"/>
      <c r="V98" s="52"/>
      <c r="W98" s="52"/>
    </row>
    <row r="99" spans="1:23" ht="13">
      <c r="A99" s="3" t="b">
        <v>0</v>
      </c>
      <c r="B99" s="673">
        <v>16</v>
      </c>
      <c r="C99" s="1107"/>
      <c r="D99" s="932"/>
      <c r="E99" s="933"/>
      <c r="F99" s="1113"/>
      <c r="G99" s="960"/>
      <c r="H99" s="970"/>
      <c r="I99" s="59"/>
      <c r="J99" s="328"/>
      <c r="K99" s="328"/>
      <c r="L99" s="1"/>
      <c r="M99" s="1"/>
      <c r="N99" s="1"/>
      <c r="O99" s="1"/>
      <c r="P99" s="1"/>
      <c r="Q99" s="52"/>
      <c r="R99" s="52"/>
      <c r="S99" s="52"/>
      <c r="T99" s="52"/>
      <c r="U99" s="52"/>
      <c r="V99" s="52"/>
      <c r="W99" s="52"/>
    </row>
    <row r="100" spans="1:23" ht="13">
      <c r="A100" s="3" t="b">
        <v>0</v>
      </c>
      <c r="B100" s="673">
        <v>17</v>
      </c>
      <c r="C100" s="1107"/>
      <c r="D100" s="932"/>
      <c r="E100" s="933"/>
      <c r="F100" s="1113"/>
      <c r="G100" s="960"/>
      <c r="H100" s="970"/>
      <c r="I100" s="59"/>
      <c r="J100" s="328"/>
      <c r="K100" s="328"/>
      <c r="L100" s="1"/>
      <c r="M100" s="1"/>
      <c r="N100" s="1"/>
      <c r="O100" s="1"/>
      <c r="P100" s="1"/>
      <c r="Q100" s="52"/>
      <c r="R100" s="52"/>
      <c r="S100" s="52"/>
      <c r="T100" s="52"/>
      <c r="U100" s="52"/>
      <c r="V100" s="52"/>
      <c r="W100" s="52"/>
    </row>
    <row r="101" spans="1:23" ht="13">
      <c r="A101" s="3" t="b">
        <v>0</v>
      </c>
      <c r="B101" s="673">
        <v>18</v>
      </c>
      <c r="C101" s="1107"/>
      <c r="D101" s="932"/>
      <c r="E101" s="933"/>
      <c r="F101" s="1113"/>
      <c r="G101" s="960"/>
      <c r="H101" s="970"/>
      <c r="I101" s="59"/>
      <c r="J101" s="328"/>
      <c r="K101" s="328"/>
      <c r="L101" s="1"/>
      <c r="M101" s="1"/>
      <c r="N101" s="1"/>
      <c r="O101" s="1"/>
      <c r="P101" s="1"/>
      <c r="Q101" s="52"/>
      <c r="R101" s="52"/>
      <c r="S101" s="52"/>
      <c r="T101" s="52"/>
      <c r="U101" s="52"/>
      <c r="V101" s="52"/>
      <c r="W101" s="52"/>
    </row>
    <row r="102" spans="1:23" ht="13">
      <c r="A102" s="3"/>
      <c r="B102" s="675"/>
      <c r="C102" s="52"/>
      <c r="D102" s="1"/>
      <c r="E102" s="1"/>
      <c r="F102" s="1"/>
      <c r="G102" s="1"/>
      <c r="H102" s="1"/>
      <c r="I102" s="1"/>
      <c r="J102" s="1"/>
      <c r="K102" s="1"/>
      <c r="L102" s="1"/>
      <c r="M102" s="1"/>
      <c r="N102" s="1"/>
      <c r="O102" s="1"/>
      <c r="P102" s="1"/>
      <c r="Q102" s="52"/>
      <c r="R102" s="52"/>
      <c r="S102" s="52"/>
      <c r="T102" s="52"/>
      <c r="U102" s="52"/>
      <c r="V102" s="52"/>
      <c r="W102" s="52"/>
    </row>
    <row r="103" spans="1:23" ht="13">
      <c r="A103" s="3"/>
      <c r="B103" s="642" t="s">
        <v>757</v>
      </c>
      <c r="C103" s="643"/>
      <c r="D103" s="279"/>
      <c r="E103" s="279"/>
      <c r="F103" s="279"/>
      <c r="G103" s="279"/>
      <c r="H103" s="279"/>
      <c r="I103" s="279"/>
      <c r="J103" s="279"/>
      <c r="K103" s="279"/>
      <c r="L103" s="280"/>
      <c r="M103" s="1"/>
      <c r="N103" s="1"/>
      <c r="O103" s="1"/>
      <c r="P103" s="1"/>
      <c r="Q103" s="52"/>
      <c r="R103" s="52"/>
      <c r="S103" s="52"/>
      <c r="T103" s="52"/>
      <c r="U103" s="52"/>
      <c r="V103" s="52"/>
      <c r="W103" s="52"/>
    </row>
    <row r="104" spans="1:23" ht="13">
      <c r="A104" s="3"/>
      <c r="B104" s="675"/>
      <c r="C104" s="52" t="s">
        <v>781</v>
      </c>
      <c r="D104" s="1"/>
      <c r="E104" s="1"/>
      <c r="F104" s="1"/>
      <c r="G104" s="1"/>
      <c r="H104" s="1"/>
      <c r="I104" s="1"/>
      <c r="J104" s="1"/>
      <c r="K104" s="1"/>
      <c r="L104" s="1"/>
      <c r="M104" s="1"/>
      <c r="N104" s="1"/>
      <c r="O104" s="1"/>
      <c r="P104" s="1"/>
      <c r="Q104" s="52"/>
      <c r="R104" s="52"/>
      <c r="S104" s="52"/>
      <c r="T104" s="52"/>
      <c r="U104" s="52"/>
      <c r="V104" s="52"/>
      <c r="W104" s="52"/>
    </row>
    <row r="105" spans="1:23" ht="13">
      <c r="A105" s="1111" t="s">
        <v>766</v>
      </c>
      <c r="B105" s="1129" t="s">
        <v>768</v>
      </c>
      <c r="C105" s="1129" t="s">
        <v>767</v>
      </c>
      <c r="D105" s="967"/>
      <c r="E105" s="968"/>
      <c r="F105" s="1129" t="s">
        <v>346</v>
      </c>
      <c r="G105" s="967"/>
      <c r="H105" s="968"/>
      <c r="I105" s="1102" t="s">
        <v>778</v>
      </c>
      <c r="J105" s="933"/>
    </row>
    <row r="106" spans="1:23" ht="13">
      <c r="A106" s="964"/>
      <c r="B106" s="943"/>
      <c r="C106" s="982"/>
      <c r="D106" s="960"/>
      <c r="E106" s="970"/>
      <c r="F106" s="982"/>
      <c r="G106" s="960"/>
      <c r="H106" s="970"/>
      <c r="I106" s="676" t="s">
        <v>779</v>
      </c>
      <c r="J106" s="677" t="s">
        <v>780</v>
      </c>
    </row>
    <row r="107" spans="1:23" ht="16.5" customHeight="1">
      <c r="A107" s="3" t="b">
        <v>0</v>
      </c>
      <c r="B107" s="673">
        <v>1</v>
      </c>
      <c r="C107" s="1134" t="s">
        <v>627</v>
      </c>
      <c r="D107" s="960"/>
      <c r="E107" s="970"/>
      <c r="F107" s="1142"/>
      <c r="G107" s="960"/>
      <c r="H107" s="960"/>
      <c r="I107" s="328"/>
      <c r="J107" s="678"/>
    </row>
    <row r="108" spans="1:23" ht="13">
      <c r="A108" s="3" t="b">
        <v>0</v>
      </c>
      <c r="B108" s="673">
        <v>2</v>
      </c>
      <c r="C108" s="1116" t="s">
        <v>628</v>
      </c>
      <c r="D108" s="932"/>
      <c r="E108" s="933"/>
      <c r="F108" s="1108"/>
      <c r="G108" s="932"/>
      <c r="H108" s="933"/>
      <c r="I108" s="328"/>
      <c r="J108" s="678"/>
    </row>
    <row r="109" spans="1:23" ht="13">
      <c r="A109" s="3" t="b">
        <v>0</v>
      </c>
      <c r="B109" s="673">
        <v>3</v>
      </c>
      <c r="C109" s="1116" t="s">
        <v>629</v>
      </c>
      <c r="D109" s="932"/>
      <c r="E109" s="933"/>
      <c r="F109" s="1107"/>
      <c r="G109" s="932"/>
      <c r="H109" s="933"/>
      <c r="I109" s="328"/>
      <c r="J109" s="678"/>
    </row>
    <row r="110" spans="1:23" ht="13">
      <c r="A110" s="3" t="b">
        <v>0</v>
      </c>
      <c r="B110" s="673">
        <v>4</v>
      </c>
      <c r="C110" s="1152" t="s">
        <v>671</v>
      </c>
      <c r="D110" s="960"/>
      <c r="E110" s="970"/>
      <c r="F110" s="1107"/>
      <c r="G110" s="932"/>
      <c r="H110" s="933"/>
      <c r="I110" s="328"/>
      <c r="J110" s="678"/>
    </row>
    <row r="111" spans="1:23" ht="13">
      <c r="A111" s="3" t="b">
        <v>0</v>
      </c>
      <c r="B111" s="673">
        <v>5</v>
      </c>
      <c r="C111" s="1116"/>
      <c r="D111" s="932"/>
      <c r="E111" s="933"/>
      <c r="F111" s="1113"/>
      <c r="G111" s="960"/>
      <c r="H111" s="970"/>
      <c r="I111" s="328"/>
      <c r="J111" s="678"/>
    </row>
    <row r="112" spans="1:23" ht="13">
      <c r="A112" s="3"/>
      <c r="B112" s="675"/>
      <c r="C112" s="52"/>
      <c r="D112" s="1"/>
      <c r="E112" s="1"/>
      <c r="F112" s="1"/>
      <c r="G112" s="1"/>
      <c r="H112" s="1"/>
      <c r="I112" s="1"/>
      <c r="J112" s="1"/>
      <c r="K112" s="1"/>
      <c r="L112" s="1"/>
      <c r="M112" s="1"/>
      <c r="N112" s="1"/>
      <c r="O112" s="1"/>
      <c r="P112" s="1"/>
      <c r="Q112" s="52"/>
      <c r="R112" s="52"/>
      <c r="S112" s="52"/>
      <c r="T112" s="52"/>
      <c r="U112" s="52"/>
      <c r="V112" s="52"/>
      <c r="W112" s="52"/>
    </row>
    <row r="113" spans="1:23" ht="13">
      <c r="A113" s="3"/>
      <c r="B113" s="642" t="s">
        <v>759</v>
      </c>
      <c r="C113" s="643"/>
      <c r="D113" s="279"/>
      <c r="E113" s="279"/>
      <c r="F113" s="279"/>
      <c r="G113" s="279"/>
      <c r="H113" s="279"/>
      <c r="I113" s="279"/>
      <c r="J113" s="279"/>
      <c r="K113" s="279"/>
      <c r="L113" s="280"/>
      <c r="M113" s="1"/>
      <c r="N113" s="1"/>
      <c r="O113" s="1"/>
      <c r="P113" s="1"/>
      <c r="Q113" s="52"/>
      <c r="R113" s="52"/>
      <c r="S113" s="52"/>
      <c r="T113" s="52"/>
      <c r="U113" s="52"/>
      <c r="V113" s="52"/>
      <c r="W113" s="52"/>
    </row>
    <row r="114" spans="1:23" ht="13">
      <c r="A114" s="3"/>
      <c r="B114" s="675"/>
      <c r="C114" s="52" t="s">
        <v>782</v>
      </c>
      <c r="D114" s="1"/>
      <c r="E114" s="1"/>
      <c r="F114" s="1"/>
      <c r="G114" s="1"/>
      <c r="H114" s="1"/>
      <c r="I114" s="1"/>
      <c r="J114" s="1"/>
      <c r="K114" s="1"/>
      <c r="L114" s="1"/>
      <c r="M114" s="1"/>
      <c r="N114" s="1"/>
      <c r="O114" s="1"/>
      <c r="P114" s="1"/>
      <c r="Q114" s="52"/>
      <c r="R114" s="52"/>
      <c r="S114" s="52"/>
      <c r="T114" s="52"/>
      <c r="U114" s="52"/>
      <c r="V114" s="52"/>
      <c r="W114" s="52"/>
    </row>
    <row r="115" spans="1:23" ht="13">
      <c r="A115" s="1111" t="s">
        <v>766</v>
      </c>
      <c r="B115" s="680"/>
      <c r="C115" s="1127" t="s">
        <v>767</v>
      </c>
      <c r="D115" s="967"/>
      <c r="E115" s="967"/>
      <c r="F115" s="967"/>
      <c r="G115" s="967"/>
      <c r="H115" s="967"/>
      <c r="I115" s="967"/>
      <c r="J115" s="967"/>
      <c r="K115" s="968"/>
    </row>
    <row r="116" spans="1:23" ht="13">
      <c r="A116" s="964"/>
      <c r="B116" s="681" t="s">
        <v>768</v>
      </c>
      <c r="C116" s="982"/>
      <c r="D116" s="960"/>
      <c r="E116" s="960"/>
      <c r="F116" s="960"/>
      <c r="G116" s="960"/>
      <c r="H116" s="960"/>
      <c r="I116" s="960"/>
      <c r="J116" s="960"/>
      <c r="K116" s="970"/>
    </row>
    <row r="117" spans="1:23" ht="13">
      <c r="A117" s="3" t="b">
        <v>0</v>
      </c>
      <c r="B117" s="673">
        <v>1</v>
      </c>
      <c r="C117" s="1119"/>
      <c r="D117" s="960"/>
      <c r="E117" s="960"/>
      <c r="F117" s="960"/>
      <c r="G117" s="960"/>
      <c r="H117" s="960"/>
      <c r="I117" s="960"/>
      <c r="J117" s="960"/>
      <c r="K117" s="970"/>
    </row>
    <row r="118" spans="1:23" ht="13">
      <c r="A118" s="3" t="b">
        <v>0</v>
      </c>
      <c r="B118" s="673">
        <v>2</v>
      </c>
      <c r="C118" s="1119"/>
      <c r="D118" s="960"/>
      <c r="E118" s="960"/>
      <c r="F118" s="960"/>
      <c r="G118" s="960"/>
      <c r="H118" s="960"/>
      <c r="I118" s="960"/>
      <c r="J118" s="960"/>
      <c r="K118" s="970"/>
    </row>
    <row r="119" spans="1:23" ht="13">
      <c r="A119" s="3" t="b">
        <v>0</v>
      </c>
      <c r="B119" s="673">
        <v>3</v>
      </c>
      <c r="C119" s="1119"/>
      <c r="D119" s="960"/>
      <c r="E119" s="960"/>
      <c r="F119" s="960"/>
      <c r="G119" s="960"/>
      <c r="H119" s="960"/>
      <c r="I119" s="960"/>
      <c r="J119" s="960"/>
      <c r="K119" s="970"/>
    </row>
    <row r="120" spans="1:23" ht="13">
      <c r="A120" s="3" t="b">
        <v>0</v>
      </c>
      <c r="B120" s="669">
        <v>4</v>
      </c>
      <c r="C120" s="1119"/>
      <c r="D120" s="960"/>
      <c r="E120" s="960"/>
      <c r="F120" s="960"/>
      <c r="G120" s="960"/>
      <c r="H120" s="960"/>
      <c r="I120" s="960"/>
      <c r="J120" s="960"/>
      <c r="K120" s="970"/>
    </row>
    <row r="121" spans="1:23" ht="16.5" customHeight="1">
      <c r="A121" s="3" t="b">
        <v>0</v>
      </c>
      <c r="B121" s="673">
        <v>5</v>
      </c>
      <c r="C121" s="1103"/>
      <c r="D121" s="960"/>
      <c r="E121" s="960"/>
      <c r="F121" s="960"/>
      <c r="G121" s="960"/>
      <c r="H121" s="960"/>
      <c r="I121" s="960"/>
      <c r="J121" s="960"/>
      <c r="K121" s="970"/>
    </row>
    <row r="122" spans="1:23" ht="16.5" customHeight="1">
      <c r="A122" s="3" t="b">
        <v>0</v>
      </c>
      <c r="B122" s="673">
        <v>6</v>
      </c>
      <c r="C122" s="1103"/>
      <c r="D122" s="960"/>
      <c r="E122" s="960"/>
      <c r="F122" s="960"/>
      <c r="G122" s="960"/>
      <c r="H122" s="960"/>
      <c r="I122" s="960"/>
      <c r="J122" s="960"/>
      <c r="K122" s="970"/>
    </row>
    <row r="123" spans="1:23" ht="16.5" customHeight="1">
      <c r="A123" s="3" t="b">
        <v>0</v>
      </c>
      <c r="B123" s="673">
        <v>7</v>
      </c>
      <c r="C123" s="1103"/>
      <c r="D123" s="960"/>
      <c r="E123" s="960"/>
      <c r="F123" s="960"/>
      <c r="G123" s="960"/>
      <c r="H123" s="960"/>
      <c r="I123" s="960"/>
      <c r="J123" s="960"/>
      <c r="K123" s="970"/>
    </row>
    <row r="124" spans="1:23" ht="16.5" customHeight="1">
      <c r="A124" s="3" t="b">
        <v>0</v>
      </c>
      <c r="B124" s="673">
        <v>8</v>
      </c>
      <c r="C124" s="1103"/>
      <c r="D124" s="960"/>
      <c r="E124" s="960"/>
      <c r="F124" s="960"/>
      <c r="G124" s="960"/>
      <c r="H124" s="960"/>
      <c r="I124" s="960"/>
      <c r="J124" s="960"/>
      <c r="K124" s="970"/>
    </row>
    <row r="125" spans="1:23" ht="16.5" customHeight="1">
      <c r="A125" s="3" t="b">
        <v>0</v>
      </c>
      <c r="B125" s="673">
        <v>9</v>
      </c>
      <c r="C125" s="1103"/>
      <c r="D125" s="960"/>
      <c r="E125" s="960"/>
      <c r="F125" s="960"/>
      <c r="G125" s="960"/>
      <c r="H125" s="960"/>
      <c r="I125" s="960"/>
      <c r="J125" s="960"/>
      <c r="K125" s="970"/>
    </row>
    <row r="126" spans="1:23" ht="16.5" customHeight="1">
      <c r="A126" s="3"/>
      <c r="B126" s="675"/>
      <c r="C126" s="52"/>
      <c r="D126" s="52"/>
      <c r="E126" s="52"/>
      <c r="F126" s="52"/>
      <c r="G126" s="52"/>
      <c r="H126" s="52"/>
      <c r="I126" s="52"/>
      <c r="J126" s="52"/>
      <c r="K126" s="52"/>
    </row>
    <row r="127" spans="1:23" ht="16.5" customHeight="1">
      <c r="A127" s="1"/>
      <c r="B127" s="682" t="s">
        <v>761</v>
      </c>
      <c r="C127" s="524"/>
      <c r="D127" s="524"/>
      <c r="E127" s="524"/>
      <c r="F127" s="524"/>
      <c r="G127" s="524"/>
      <c r="H127" s="524"/>
      <c r="I127" s="524"/>
      <c r="J127" s="524"/>
      <c r="K127" s="524"/>
      <c r="L127" s="524"/>
      <c r="M127" s="1"/>
      <c r="N127" s="1"/>
      <c r="O127" s="1"/>
      <c r="P127" s="1"/>
      <c r="Q127" s="1"/>
      <c r="R127" s="1"/>
      <c r="S127" s="1"/>
      <c r="T127" s="1"/>
      <c r="U127" s="1"/>
      <c r="V127" s="1"/>
      <c r="W127" s="1"/>
    </row>
    <row r="128" spans="1:23" ht="16.5" customHeight="1">
      <c r="A128" s="1"/>
      <c r="B128" s="1"/>
      <c r="C128" s="293"/>
      <c r="D128" s="293"/>
      <c r="E128" s="293"/>
      <c r="F128" s="293"/>
      <c r="G128" s="1"/>
      <c r="H128" s="1"/>
      <c r="I128" s="1"/>
      <c r="J128" s="1"/>
      <c r="K128" s="1"/>
      <c r="L128" s="1"/>
      <c r="M128" s="1"/>
      <c r="N128" s="1"/>
      <c r="O128" s="1"/>
      <c r="P128" s="1"/>
      <c r="Q128" s="1"/>
      <c r="R128" s="1"/>
      <c r="S128" s="1"/>
      <c r="T128" s="1"/>
      <c r="U128" s="1"/>
      <c r="V128" s="1"/>
      <c r="W128" s="1"/>
    </row>
    <row r="129" spans="1:23" ht="16.5" customHeight="1">
      <c r="A129" s="1"/>
      <c r="B129" s="492"/>
      <c r="C129" s="683" t="s">
        <v>783</v>
      </c>
      <c r="D129" s="1124" t="s">
        <v>784</v>
      </c>
      <c r="E129" s="960"/>
      <c r="F129" s="970"/>
      <c r="G129" s="1"/>
      <c r="H129" s="52"/>
      <c r="I129" s="1"/>
      <c r="J129" s="1"/>
      <c r="K129" s="1"/>
      <c r="L129" s="1"/>
      <c r="M129" s="1"/>
      <c r="N129" s="1"/>
      <c r="O129" s="1"/>
      <c r="P129" s="1"/>
      <c r="Q129" s="1"/>
      <c r="R129" s="1"/>
      <c r="S129" s="1"/>
      <c r="T129" s="1"/>
      <c r="U129" s="1"/>
      <c r="V129" s="1"/>
      <c r="W129" s="1"/>
    </row>
    <row r="130" spans="1:23" ht="18.75" customHeight="1">
      <c r="A130" s="1"/>
      <c r="B130" s="492"/>
      <c r="C130" s="684"/>
      <c r="D130" s="1122"/>
      <c r="E130" s="964"/>
      <c r="F130" s="969"/>
      <c r="G130" s="1"/>
      <c r="H130" s="52"/>
      <c r="I130" s="1"/>
      <c r="J130" s="1"/>
      <c r="K130" s="1"/>
      <c r="L130" s="1"/>
      <c r="M130" s="1"/>
      <c r="N130" s="1"/>
      <c r="O130" s="1"/>
      <c r="P130" s="1"/>
      <c r="Q130" s="1"/>
      <c r="R130" s="1"/>
      <c r="S130" s="1"/>
      <c r="T130" s="1"/>
      <c r="U130" s="1"/>
      <c r="V130" s="1"/>
      <c r="W130" s="1"/>
    </row>
    <row r="131" spans="1:23" ht="18" customHeight="1">
      <c r="A131" s="1"/>
      <c r="B131" s="492"/>
      <c r="C131" s="684"/>
      <c r="D131" s="964"/>
      <c r="E131" s="964"/>
      <c r="F131" s="969"/>
      <c r="G131" s="1"/>
      <c r="H131" s="1"/>
      <c r="I131" s="1"/>
      <c r="J131" s="1"/>
      <c r="K131" s="1"/>
      <c r="L131" s="1"/>
      <c r="M131" s="1"/>
      <c r="N131" s="1"/>
      <c r="O131" s="1"/>
      <c r="P131" s="1"/>
      <c r="Q131" s="1"/>
      <c r="R131" s="1"/>
      <c r="S131" s="1"/>
      <c r="T131" s="1"/>
      <c r="U131" s="1"/>
      <c r="V131" s="1"/>
      <c r="W131" s="1"/>
    </row>
    <row r="132" spans="1:23" ht="16.5" customHeight="1">
      <c r="A132" s="1"/>
      <c r="B132" s="492"/>
      <c r="C132" s="685"/>
      <c r="D132" s="960"/>
      <c r="E132" s="960"/>
      <c r="F132" s="970"/>
      <c r="G132" s="1"/>
      <c r="H132" s="1"/>
      <c r="I132" s="1"/>
      <c r="J132" s="1"/>
      <c r="K132" s="1"/>
      <c r="L132" s="1"/>
      <c r="M132" s="1"/>
      <c r="N132" s="1"/>
      <c r="O132" s="1"/>
      <c r="P132" s="1"/>
      <c r="Q132" s="1"/>
      <c r="R132" s="1"/>
      <c r="S132" s="1"/>
      <c r="T132" s="1"/>
      <c r="U132" s="1"/>
      <c r="V132" s="1"/>
      <c r="W132" s="1"/>
    </row>
    <row r="133" spans="1:23" ht="16.5" customHeight="1">
      <c r="A133" s="1"/>
      <c r="B133" s="1"/>
      <c r="C133" s="293"/>
      <c r="D133" s="293"/>
      <c r="E133" s="293"/>
      <c r="F133" s="293"/>
      <c r="G133" s="1"/>
      <c r="H133" s="1"/>
      <c r="I133" s="1"/>
      <c r="J133" s="1"/>
      <c r="K133" s="1"/>
      <c r="L133" s="1"/>
      <c r="M133" s="1"/>
      <c r="N133" s="1"/>
      <c r="O133" s="1"/>
      <c r="P133" s="1"/>
      <c r="Q133" s="1"/>
      <c r="R133" s="1"/>
      <c r="S133" s="1"/>
      <c r="T133" s="1"/>
      <c r="U133" s="1"/>
      <c r="V133" s="1"/>
      <c r="W133" s="1"/>
    </row>
    <row r="134" spans="1:23" ht="16.5" customHeight="1">
      <c r="A134" s="1"/>
      <c r="B134" s="492" t="s">
        <v>785</v>
      </c>
      <c r="C134" s="683" t="s">
        <v>783</v>
      </c>
      <c r="D134" s="1124" t="s">
        <v>784</v>
      </c>
      <c r="E134" s="960"/>
      <c r="F134" s="970"/>
      <c r="G134" s="1"/>
      <c r="H134" s="1"/>
      <c r="I134" s="1"/>
      <c r="J134" s="1"/>
      <c r="K134" s="1"/>
      <c r="L134" s="1"/>
      <c r="M134" s="1"/>
      <c r="N134" s="1"/>
      <c r="O134" s="1"/>
      <c r="P134" s="1"/>
      <c r="Q134" s="1"/>
      <c r="R134" s="1"/>
      <c r="S134" s="1"/>
      <c r="T134" s="1"/>
      <c r="U134" s="1"/>
      <c r="V134" s="1"/>
      <c r="W134" s="1"/>
    </row>
    <row r="135" spans="1:23" ht="16.5" customHeight="1">
      <c r="A135" s="1"/>
      <c r="B135" s="492"/>
      <c r="C135" s="684"/>
      <c r="D135" s="1122"/>
      <c r="E135" s="964"/>
      <c r="F135" s="969"/>
      <c r="G135" s="1"/>
      <c r="H135" s="1"/>
      <c r="I135" s="1"/>
      <c r="J135" s="1"/>
      <c r="K135" s="1"/>
      <c r="L135" s="1"/>
      <c r="M135" s="1"/>
      <c r="N135" s="1"/>
      <c r="O135" s="1"/>
      <c r="P135" s="1"/>
      <c r="Q135" s="1"/>
      <c r="R135" s="1"/>
      <c r="S135" s="1"/>
      <c r="T135" s="1"/>
      <c r="U135" s="1"/>
      <c r="V135" s="1"/>
      <c r="W135" s="1"/>
    </row>
    <row r="136" spans="1:23" ht="16.5" customHeight="1">
      <c r="A136" s="1"/>
      <c r="B136" s="492"/>
      <c r="C136" s="684"/>
      <c r="D136" s="964"/>
      <c r="E136" s="964"/>
      <c r="F136" s="969"/>
      <c r="G136" s="1"/>
      <c r="H136" s="1"/>
      <c r="I136" s="1"/>
      <c r="J136" s="1"/>
      <c r="K136" s="1"/>
      <c r="L136" s="1"/>
      <c r="M136" s="1"/>
      <c r="N136" s="1"/>
      <c r="O136" s="1"/>
      <c r="P136" s="1"/>
      <c r="Q136" s="1"/>
      <c r="R136" s="1"/>
      <c r="S136" s="1"/>
      <c r="T136" s="1"/>
      <c r="U136" s="1"/>
      <c r="V136" s="1"/>
      <c r="W136" s="1"/>
    </row>
    <row r="137" spans="1:23" ht="16.5" customHeight="1">
      <c r="A137" s="1"/>
      <c r="B137" s="492"/>
      <c r="C137" s="685"/>
      <c r="D137" s="960"/>
      <c r="E137" s="960"/>
      <c r="F137" s="970"/>
      <c r="G137" s="1"/>
      <c r="H137" s="1"/>
      <c r="I137" s="1"/>
      <c r="J137" s="1"/>
      <c r="K137" s="1"/>
      <c r="L137" s="1"/>
      <c r="M137" s="1"/>
      <c r="N137" s="1"/>
      <c r="O137" s="1"/>
      <c r="P137" s="1"/>
      <c r="Q137" s="1"/>
      <c r="R137" s="1"/>
      <c r="S137" s="1"/>
      <c r="T137" s="1"/>
      <c r="U137" s="1"/>
      <c r="V137" s="1"/>
      <c r="W137" s="1"/>
    </row>
    <row r="138" spans="1:23" ht="16.5" customHeight="1">
      <c r="A138" s="1"/>
      <c r="B138" s="1"/>
      <c r="C138" s="1"/>
      <c r="D138" s="1"/>
      <c r="E138" s="1"/>
      <c r="F138" s="1"/>
      <c r="G138" s="1"/>
      <c r="H138" s="1"/>
      <c r="I138" s="1"/>
      <c r="J138" s="1"/>
      <c r="K138" s="1"/>
      <c r="L138" s="1"/>
      <c r="M138" s="1"/>
      <c r="N138" s="1"/>
      <c r="O138" s="1"/>
      <c r="P138" s="1"/>
      <c r="Q138" s="1"/>
      <c r="R138" s="1"/>
      <c r="S138" s="1"/>
      <c r="T138" s="1"/>
      <c r="U138" s="1"/>
      <c r="V138" s="1"/>
      <c r="W138" s="1"/>
    </row>
  </sheetData>
  <mergeCells count="272">
    <mergeCell ref="C13:D13"/>
    <mergeCell ref="A82:A83"/>
    <mergeCell ref="C100:E100"/>
    <mergeCell ref="E29:G29"/>
    <mergeCell ref="H25:J25"/>
    <mergeCell ref="C109:E109"/>
    <mergeCell ref="E38:G38"/>
    <mergeCell ref="P18:Q18"/>
    <mergeCell ref="E55:G55"/>
    <mergeCell ref="H54:J54"/>
    <mergeCell ref="E52:G52"/>
    <mergeCell ref="H41:J41"/>
    <mergeCell ref="E39:G39"/>
    <mergeCell ref="C97:E97"/>
    <mergeCell ref="C37:D37"/>
    <mergeCell ref="P42:Q42"/>
    <mergeCell ref="A67:A68"/>
    <mergeCell ref="E51:G51"/>
    <mergeCell ref="P54:Q54"/>
    <mergeCell ref="I105:J105"/>
    <mergeCell ref="C24:D24"/>
    <mergeCell ref="P29:Q29"/>
    <mergeCell ref="H36:J36"/>
    <mergeCell ref="F94:H94"/>
    <mergeCell ref="C33:D33"/>
    <mergeCell ref="P38:Q38"/>
    <mergeCell ref="C93:E93"/>
    <mergeCell ref="C42:D42"/>
    <mergeCell ref="C90:E90"/>
    <mergeCell ref="C26:D26"/>
    <mergeCell ref="P31:Q31"/>
    <mergeCell ref="Q67:Q68"/>
    <mergeCell ref="C67:J68"/>
    <mergeCell ref="C35:D35"/>
    <mergeCell ref="P40:Q40"/>
    <mergeCell ref="H28:J28"/>
    <mergeCell ref="E27:G27"/>
    <mergeCell ref="C25:D25"/>
    <mergeCell ref="H37:J37"/>
    <mergeCell ref="H56:J56"/>
    <mergeCell ref="R67:R68"/>
    <mergeCell ref="E62:G62"/>
    <mergeCell ref="H63:J63"/>
    <mergeCell ref="C98:E98"/>
    <mergeCell ref="C32:D32"/>
    <mergeCell ref="C38:D38"/>
    <mergeCell ref="E14:G14"/>
    <mergeCell ref="H50:J50"/>
    <mergeCell ref="F99:H99"/>
    <mergeCell ref="E23:G23"/>
    <mergeCell ref="D66:G66"/>
    <mergeCell ref="H55:J55"/>
    <mergeCell ref="F84:H84"/>
    <mergeCell ref="H34:J34"/>
    <mergeCell ref="H39:J39"/>
    <mergeCell ref="C16:D16"/>
    <mergeCell ref="P21:Q21"/>
    <mergeCell ref="C55:D55"/>
    <mergeCell ref="F96:H96"/>
    <mergeCell ref="P23:Q23"/>
    <mergeCell ref="E25:G25"/>
    <mergeCell ref="H62:J62"/>
    <mergeCell ref="F98:H98"/>
    <mergeCell ref="H14:J14"/>
    <mergeCell ref="A12:A13"/>
    <mergeCell ref="H13:J13"/>
    <mergeCell ref="C22:D22"/>
    <mergeCell ref="P27:Q27"/>
    <mergeCell ref="C31:D31"/>
    <mergeCell ref="C59:D59"/>
    <mergeCell ref="H15:J15"/>
    <mergeCell ref="C125:K125"/>
    <mergeCell ref="P17:Q17"/>
    <mergeCell ref="H24:J24"/>
    <mergeCell ref="F107:H107"/>
    <mergeCell ref="C21:D21"/>
    <mergeCell ref="H18:J18"/>
    <mergeCell ref="E22:G22"/>
    <mergeCell ref="E37:G37"/>
    <mergeCell ref="C51:D51"/>
    <mergeCell ref="C71:J71"/>
    <mergeCell ref="C96:E96"/>
    <mergeCell ref="C61:D61"/>
    <mergeCell ref="C76:J76"/>
    <mergeCell ref="C92:E92"/>
    <mergeCell ref="P19:Q19"/>
    <mergeCell ref="E21:G21"/>
    <mergeCell ref="H26:J26"/>
    <mergeCell ref="D135:F137"/>
    <mergeCell ref="B82:B83"/>
    <mergeCell ref="B105:B106"/>
    <mergeCell ref="C20:D20"/>
    <mergeCell ref="H32:J32"/>
    <mergeCell ref="P56:Q56"/>
    <mergeCell ref="C29:D29"/>
    <mergeCell ref="E36:G36"/>
    <mergeCell ref="F90:H90"/>
    <mergeCell ref="C23:D23"/>
    <mergeCell ref="H53:J53"/>
    <mergeCell ref="P53:Q53"/>
    <mergeCell ref="C107:E107"/>
    <mergeCell ref="F108:H108"/>
    <mergeCell ref="F105:H106"/>
    <mergeCell ref="C117:K117"/>
    <mergeCell ref="C118:K118"/>
    <mergeCell ref="D134:F134"/>
    <mergeCell ref="C110:E110"/>
    <mergeCell ref="C122:K122"/>
    <mergeCell ref="H23:J23"/>
    <mergeCell ref="E53:G53"/>
    <mergeCell ref="C111:E111"/>
    <mergeCell ref="E50:G50"/>
    <mergeCell ref="A115:A116"/>
    <mergeCell ref="H20:J20"/>
    <mergeCell ref="E24:G24"/>
    <mergeCell ref="C89:E89"/>
    <mergeCell ref="E33:G33"/>
    <mergeCell ref="P30:Q30"/>
    <mergeCell ref="C57:D57"/>
    <mergeCell ref="P62:Q62"/>
    <mergeCell ref="C72:J72"/>
    <mergeCell ref="C88:E88"/>
    <mergeCell ref="A49:A50"/>
    <mergeCell ref="C53:D53"/>
    <mergeCell ref="C82:E83"/>
    <mergeCell ref="F86:H86"/>
    <mergeCell ref="H59:J59"/>
    <mergeCell ref="C69:J69"/>
    <mergeCell ref="P55:Q55"/>
    <mergeCell ref="F95:H95"/>
    <mergeCell ref="C34:D34"/>
    <mergeCell ref="E63:G63"/>
    <mergeCell ref="P51:Q51"/>
    <mergeCell ref="H52:J52"/>
    <mergeCell ref="C58:D58"/>
    <mergeCell ref="H61:J61"/>
    <mergeCell ref="B67:B68"/>
    <mergeCell ref="H16:J16"/>
    <mergeCell ref="C73:J73"/>
    <mergeCell ref="P52:Q52"/>
    <mergeCell ref="C123:K123"/>
    <mergeCell ref="H57:J57"/>
    <mergeCell ref="H27:J27"/>
    <mergeCell ref="E61:G61"/>
    <mergeCell ref="F93:H93"/>
    <mergeCell ref="P36:Q36"/>
    <mergeCell ref="C40:D40"/>
    <mergeCell ref="E54:G54"/>
    <mergeCell ref="H33:J33"/>
    <mergeCell ref="E32:G32"/>
    <mergeCell ref="H42:J42"/>
    <mergeCell ref="E41:G41"/>
    <mergeCell ref="C60:D60"/>
    <mergeCell ref="C87:E87"/>
    <mergeCell ref="E56:G56"/>
    <mergeCell ref="P28:Q28"/>
    <mergeCell ref="H35:J35"/>
    <mergeCell ref="P37:Q37"/>
    <mergeCell ref="E43:G43"/>
    <mergeCell ref="E17:G17"/>
    <mergeCell ref="C124:K124"/>
    <mergeCell ref="C14:D14"/>
    <mergeCell ref="F101:H101"/>
    <mergeCell ref="P25:Q25"/>
    <mergeCell ref="E30:G30"/>
    <mergeCell ref="K67:P67"/>
    <mergeCell ref="E59:G59"/>
    <mergeCell ref="F91:H91"/>
    <mergeCell ref="P60:Q60"/>
    <mergeCell ref="P34:Q34"/>
    <mergeCell ref="P14:Q14"/>
    <mergeCell ref="C18:D18"/>
    <mergeCell ref="E19:G19"/>
    <mergeCell ref="E34:G34"/>
    <mergeCell ref="F97:H97"/>
    <mergeCell ref="P41:Q41"/>
    <mergeCell ref="P16:Q16"/>
    <mergeCell ref="F88:H88"/>
    <mergeCell ref="C52:D52"/>
    <mergeCell ref="P57:Q57"/>
    <mergeCell ref="C70:J70"/>
    <mergeCell ref="C86:E86"/>
    <mergeCell ref="C39:D39"/>
    <mergeCell ref="C108:E108"/>
    <mergeCell ref="E20:G20"/>
    <mergeCell ref="H21:J21"/>
    <mergeCell ref="C85:E85"/>
    <mergeCell ref="H51:J51"/>
    <mergeCell ref="E28:G28"/>
    <mergeCell ref="P26:Q26"/>
    <mergeCell ref="C99:E99"/>
    <mergeCell ref="C30:D30"/>
    <mergeCell ref="P35:Q35"/>
    <mergeCell ref="H60:J60"/>
    <mergeCell ref="F82:H83"/>
    <mergeCell ref="E60:G60"/>
    <mergeCell ref="C94:E94"/>
    <mergeCell ref="C84:E84"/>
    <mergeCell ref="P63:Q63"/>
    <mergeCell ref="H43:J43"/>
    <mergeCell ref="D130:F132"/>
    <mergeCell ref="P39:Q39"/>
    <mergeCell ref="E16:G16"/>
    <mergeCell ref="C75:J75"/>
    <mergeCell ref="C43:D43"/>
    <mergeCell ref="D129:F129"/>
    <mergeCell ref="C27:D27"/>
    <mergeCell ref="P32:Q32"/>
    <mergeCell ref="H30:J30"/>
    <mergeCell ref="C36:D36"/>
    <mergeCell ref="C115:K116"/>
    <mergeCell ref="E18:G18"/>
    <mergeCell ref="E58:G58"/>
    <mergeCell ref="C101:E101"/>
    <mergeCell ref="I82:I83"/>
    <mergeCell ref="C17:D17"/>
    <mergeCell ref="H29:J29"/>
    <mergeCell ref="F87:H87"/>
    <mergeCell ref="H38:J38"/>
    <mergeCell ref="E42:G42"/>
    <mergeCell ref="P43:Q43"/>
    <mergeCell ref="C105:E106"/>
    <mergeCell ref="C19:D19"/>
    <mergeCell ref="P24:Q24"/>
    <mergeCell ref="A105:A106"/>
    <mergeCell ref="C74:J74"/>
    <mergeCell ref="H17:J17"/>
    <mergeCell ref="F100:H100"/>
    <mergeCell ref="E15:G15"/>
    <mergeCell ref="F109:H109"/>
    <mergeCell ref="L49:O49"/>
    <mergeCell ref="P22:Q22"/>
    <mergeCell ref="C95:E95"/>
    <mergeCell ref="C54:D54"/>
    <mergeCell ref="P59:Q59"/>
    <mergeCell ref="H22:J22"/>
    <mergeCell ref="C63:D63"/>
    <mergeCell ref="H19:J19"/>
    <mergeCell ref="C41:D41"/>
    <mergeCell ref="C50:D50"/>
    <mergeCell ref="E26:G26"/>
    <mergeCell ref="E57:G57"/>
    <mergeCell ref="F92:H92"/>
    <mergeCell ref="C91:E91"/>
    <mergeCell ref="C56:D56"/>
    <mergeCell ref="P61:Q61"/>
    <mergeCell ref="P15:Q15"/>
    <mergeCell ref="H31:J31"/>
    <mergeCell ref="J82:K82"/>
    <mergeCell ref="C121:K121"/>
    <mergeCell ref="E13:G13"/>
    <mergeCell ref="C62:D62"/>
    <mergeCell ref="C77:J77"/>
    <mergeCell ref="C15:D15"/>
    <mergeCell ref="P20:Q20"/>
    <mergeCell ref="F110:H110"/>
    <mergeCell ref="F85:H85"/>
    <mergeCell ref="E31:G31"/>
    <mergeCell ref="E40:G40"/>
    <mergeCell ref="P12:Q13"/>
    <mergeCell ref="C120:K120"/>
    <mergeCell ref="C119:K119"/>
    <mergeCell ref="F111:H111"/>
    <mergeCell ref="L12:O12"/>
    <mergeCell ref="F89:H89"/>
    <mergeCell ref="C28:D28"/>
    <mergeCell ref="E35:G35"/>
    <mergeCell ref="P33:Q33"/>
    <mergeCell ref="H40:J40"/>
    <mergeCell ref="P58:Q58"/>
    <mergeCell ref="P49:Q50"/>
    <mergeCell ref="H58:J58"/>
  </mergeCells>
  <phoneticPr fontId="135"/>
  <dataValidations count="1">
    <dataValidation type="list" allowBlank="1" sqref="I107:J111 J84:K101 K69:P77 L14:O43 L51:O63" xr:uid="{00000000-0002-0000-0C00-000000000000}">
      <formula1>"-,◯,●"</formula1>
    </dataValidation>
  </dataValidation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66"/>
  <sheetViews>
    <sheetView showGridLines="0" workbookViewId="0">
      <pane ySplit="2" topLeftCell="A3" activePane="bottomLeft" state="frozen"/>
      <selection pane="bottomLeft" activeCell="B4" sqref="B4"/>
    </sheetView>
  </sheetViews>
  <sheetFormatPr baseColWidth="10" defaultColWidth="12.6640625" defaultRowHeight="15.75" customHeight="1"/>
  <cols>
    <col min="1" max="1" width="30.1640625" customWidth="1"/>
    <col min="2" max="2" width="25" customWidth="1"/>
    <col min="3" max="3" width="11.1640625" customWidth="1"/>
    <col min="4" max="4" width="8" customWidth="1"/>
    <col min="5" max="5" width="57.6640625" customWidth="1"/>
    <col min="6" max="6" width="8.6640625" customWidth="1"/>
    <col min="7" max="8" width="4.83203125" customWidth="1"/>
    <col min="9" max="9" width="58" customWidth="1"/>
    <col min="10" max="10" width="88.33203125" customWidth="1"/>
    <col min="11" max="11" width="60.33203125" customWidth="1"/>
  </cols>
  <sheetData>
    <row r="1" spans="1:11" ht="13">
      <c r="A1" s="686" t="s">
        <v>786</v>
      </c>
      <c r="B1" s="687" t="s">
        <v>787</v>
      </c>
      <c r="C1" s="688"/>
      <c r="D1" s="688"/>
      <c r="E1" s="689"/>
      <c r="F1" s="688"/>
      <c r="G1" s="688"/>
      <c r="H1" s="688"/>
      <c r="I1" s="690"/>
      <c r="J1" s="690"/>
      <c r="K1" s="690"/>
    </row>
    <row r="2" spans="1:11" ht="13">
      <c r="A2" s="691" t="s">
        <v>788</v>
      </c>
      <c r="B2" s="692" t="s">
        <v>136</v>
      </c>
      <c r="C2" s="693" t="s">
        <v>789</v>
      </c>
      <c r="D2" s="692" t="s">
        <v>594</v>
      </c>
      <c r="E2" s="694" t="s">
        <v>790</v>
      </c>
      <c r="F2" s="695" t="s">
        <v>791</v>
      </c>
      <c r="G2" s="693" t="s">
        <v>599</v>
      </c>
      <c r="H2" s="693" t="s">
        <v>600</v>
      </c>
      <c r="I2" s="696" t="s">
        <v>1</v>
      </c>
      <c r="J2" s="690"/>
      <c r="K2" s="690"/>
    </row>
    <row r="3" spans="1:11" ht="13">
      <c r="A3" s="697"/>
      <c r="B3" s="698"/>
      <c r="C3" s="699"/>
      <c r="D3" s="699"/>
      <c r="E3" s="700"/>
      <c r="F3" s="701"/>
      <c r="G3" s="702"/>
      <c r="H3" s="702"/>
      <c r="I3" s="699"/>
      <c r="J3" s="690"/>
      <c r="K3" s="690"/>
    </row>
    <row r="4" spans="1:11" ht="13">
      <c r="A4" s="697"/>
      <c r="B4" s="698"/>
      <c r="C4" s="699"/>
      <c r="D4" s="699"/>
      <c r="E4" s="700"/>
      <c r="F4" s="701"/>
      <c r="G4" s="702"/>
      <c r="H4" s="702"/>
      <c r="I4" s="699"/>
      <c r="J4" s="690"/>
      <c r="K4" s="690"/>
    </row>
    <row r="5" spans="1:11" ht="13">
      <c r="A5" s="697"/>
      <c r="B5" s="698"/>
      <c r="C5" s="699"/>
      <c r="D5" s="699"/>
      <c r="E5" s="700"/>
      <c r="F5" s="701"/>
      <c r="G5" s="703"/>
      <c r="H5" s="703"/>
      <c r="I5" s="704"/>
      <c r="J5" s="690"/>
      <c r="K5" s="690"/>
    </row>
    <row r="6" spans="1:11" ht="13">
      <c r="A6" s="697"/>
      <c r="B6" s="698"/>
      <c r="C6" s="699"/>
      <c r="D6" s="699"/>
      <c r="E6" s="700"/>
      <c r="F6" s="701"/>
      <c r="G6" s="702"/>
      <c r="H6" s="702"/>
      <c r="I6" s="699"/>
      <c r="J6" s="690"/>
      <c r="K6" s="690"/>
    </row>
    <row r="7" spans="1:11" ht="13">
      <c r="A7" s="697"/>
      <c r="B7" s="698"/>
      <c r="C7" s="699"/>
      <c r="D7" s="699"/>
      <c r="E7" s="700"/>
      <c r="F7" s="701"/>
      <c r="G7" s="702"/>
      <c r="H7" s="702"/>
      <c r="I7" s="699"/>
      <c r="J7" s="690"/>
      <c r="K7" s="690"/>
    </row>
    <row r="8" spans="1:11" ht="13">
      <c r="A8" s="697"/>
      <c r="B8" s="698"/>
      <c r="C8" s="699"/>
      <c r="D8" s="699"/>
      <c r="E8" s="705"/>
      <c r="F8" s="701"/>
      <c r="G8" s="706"/>
      <c r="H8" s="706"/>
      <c r="I8" s="707"/>
      <c r="J8" s="708"/>
      <c r="K8" s="708"/>
    </row>
    <row r="9" spans="1:11" ht="13">
      <c r="A9" s="709"/>
      <c r="B9" s="698"/>
      <c r="C9" s="699"/>
      <c r="D9" s="699"/>
      <c r="E9" s="705"/>
      <c r="F9" s="701"/>
      <c r="G9" s="706"/>
      <c r="H9" s="706"/>
      <c r="I9" s="707"/>
      <c r="J9" s="708"/>
      <c r="K9" s="708"/>
    </row>
    <row r="10" spans="1:11" ht="13">
      <c r="A10" s="709"/>
      <c r="B10" s="698"/>
      <c r="C10" s="699"/>
      <c r="D10" s="699"/>
      <c r="E10" s="710"/>
      <c r="F10" s="701"/>
      <c r="G10" s="703"/>
      <c r="H10" s="703"/>
      <c r="I10" s="704"/>
      <c r="J10" s="690"/>
      <c r="K10" s="690"/>
    </row>
    <row r="11" spans="1:11" ht="13">
      <c r="A11" s="709"/>
      <c r="B11" s="698"/>
      <c r="C11" s="699"/>
      <c r="D11" s="699"/>
      <c r="E11" s="710"/>
      <c r="F11" s="701"/>
      <c r="G11" s="703"/>
      <c r="H11" s="703"/>
      <c r="I11" s="704"/>
      <c r="J11" s="690"/>
      <c r="K11" s="690"/>
    </row>
    <row r="12" spans="1:11" ht="13">
      <c r="A12" s="697"/>
      <c r="B12" s="698"/>
      <c r="C12" s="699"/>
      <c r="D12" s="699"/>
      <c r="E12" s="705"/>
      <c r="F12" s="711"/>
      <c r="G12" s="712"/>
      <c r="H12" s="712"/>
      <c r="I12" s="707"/>
      <c r="J12" s="690"/>
      <c r="K12" s="690"/>
    </row>
    <row r="13" spans="1:11" ht="13">
      <c r="A13" s="697"/>
      <c r="B13" s="698"/>
      <c r="C13" s="699"/>
      <c r="D13" s="699"/>
      <c r="E13" s="713"/>
      <c r="F13" s="711"/>
      <c r="G13" s="712"/>
      <c r="H13" s="714"/>
      <c r="I13" s="715"/>
      <c r="J13" s="708"/>
      <c r="K13" s="708"/>
    </row>
    <row r="14" spans="1:11" ht="13">
      <c r="A14" s="697"/>
      <c r="B14" s="698"/>
      <c r="C14" s="699"/>
      <c r="D14" s="699"/>
      <c r="E14" s="716"/>
      <c r="F14" s="711"/>
      <c r="G14" s="712"/>
      <c r="H14" s="712"/>
      <c r="I14" s="707"/>
      <c r="J14" s="690"/>
      <c r="K14" s="690"/>
    </row>
    <row r="15" spans="1:11" ht="13">
      <c r="A15" s="697"/>
      <c r="B15" s="698"/>
      <c r="C15" s="699"/>
      <c r="D15" s="699"/>
      <c r="E15" s="713"/>
      <c r="F15" s="711"/>
      <c r="G15" s="712"/>
      <c r="H15" s="714"/>
      <c r="I15" s="715"/>
      <c r="J15" s="690"/>
      <c r="K15" s="690"/>
    </row>
    <row r="16" spans="1:11" ht="13">
      <c r="A16" s="697"/>
      <c r="B16" s="698"/>
      <c r="C16" s="699"/>
      <c r="D16" s="699"/>
      <c r="E16" s="717"/>
      <c r="F16" s="711"/>
      <c r="G16" s="712"/>
      <c r="H16" s="714"/>
      <c r="I16" s="715"/>
      <c r="J16" s="690"/>
      <c r="K16" s="690"/>
    </row>
    <row r="17" spans="1:11" ht="13">
      <c r="A17" s="697"/>
      <c r="B17" s="698"/>
      <c r="C17" s="699"/>
      <c r="D17" s="699"/>
      <c r="E17" s="717"/>
      <c r="F17" s="711"/>
      <c r="G17" s="706"/>
      <c r="H17" s="718"/>
      <c r="I17" s="715"/>
      <c r="J17" s="690"/>
      <c r="K17" s="690"/>
    </row>
    <row r="18" spans="1:11" ht="13">
      <c r="A18" s="697"/>
      <c r="B18" s="698"/>
      <c r="C18" s="699"/>
      <c r="D18" s="699"/>
      <c r="E18" s="717"/>
      <c r="F18" s="711"/>
      <c r="G18" s="706"/>
      <c r="H18" s="718"/>
      <c r="I18" s="715"/>
      <c r="J18" s="690"/>
      <c r="K18" s="690"/>
    </row>
    <row r="19" spans="1:11" ht="13">
      <c r="A19" s="709"/>
      <c r="B19" s="698"/>
      <c r="C19" s="699"/>
      <c r="D19" s="699"/>
      <c r="E19" s="717"/>
      <c r="F19" s="711"/>
      <c r="G19" s="706"/>
      <c r="H19" s="718"/>
      <c r="I19" s="715"/>
      <c r="J19" s="690"/>
      <c r="K19" s="690"/>
    </row>
    <row r="20" spans="1:11" ht="13">
      <c r="A20" s="709"/>
      <c r="B20" s="698"/>
      <c r="C20" s="699"/>
      <c r="D20" s="699"/>
      <c r="E20" s="717"/>
      <c r="F20" s="711"/>
      <c r="G20" s="706"/>
      <c r="H20" s="718"/>
      <c r="I20" s="715"/>
      <c r="J20" s="690"/>
      <c r="K20" s="690"/>
    </row>
    <row r="21" spans="1:11" ht="13">
      <c r="A21" s="697"/>
      <c r="B21" s="698"/>
      <c r="C21" s="699"/>
      <c r="D21" s="699"/>
      <c r="E21" s="717"/>
      <c r="F21" s="711"/>
      <c r="G21" s="706"/>
      <c r="H21" s="718"/>
      <c r="I21" s="715"/>
      <c r="J21" s="708"/>
      <c r="K21" s="708"/>
    </row>
    <row r="22" spans="1:11" ht="13">
      <c r="A22" s="697"/>
      <c r="B22" s="698"/>
      <c r="C22" s="699"/>
      <c r="D22" s="699"/>
      <c r="E22" s="717"/>
      <c r="F22" s="711"/>
      <c r="G22" s="706"/>
      <c r="H22" s="718"/>
      <c r="I22" s="715"/>
      <c r="J22" s="708"/>
      <c r="K22" s="708"/>
    </row>
    <row r="23" spans="1:11" ht="13">
      <c r="A23" s="697"/>
      <c r="B23" s="698"/>
      <c r="C23" s="719"/>
      <c r="D23" s="699"/>
      <c r="E23" s="717"/>
      <c r="F23" s="711"/>
      <c r="G23" s="706"/>
      <c r="H23" s="718"/>
      <c r="I23" s="715"/>
      <c r="J23" s="708"/>
      <c r="K23" s="708"/>
    </row>
    <row r="24" spans="1:11" ht="13">
      <c r="A24" s="697"/>
      <c r="B24" s="698"/>
      <c r="C24" s="699"/>
      <c r="D24" s="699"/>
      <c r="E24" s="717"/>
      <c r="F24" s="711"/>
      <c r="G24" s="706"/>
      <c r="H24" s="718"/>
      <c r="I24" s="715"/>
      <c r="J24" s="708"/>
      <c r="K24" s="708"/>
    </row>
    <row r="25" spans="1:11" ht="13">
      <c r="A25" s="697"/>
      <c r="B25" s="698"/>
      <c r="C25" s="699"/>
      <c r="D25" s="699"/>
      <c r="E25" s="713"/>
      <c r="F25" s="711"/>
      <c r="G25" s="706"/>
      <c r="H25" s="718"/>
      <c r="I25" s="715"/>
      <c r="J25" s="708"/>
      <c r="K25" s="708"/>
    </row>
    <row r="26" spans="1:11" ht="13">
      <c r="A26" s="697"/>
      <c r="B26" s="698"/>
      <c r="C26" s="699"/>
      <c r="D26" s="699"/>
      <c r="E26" s="713"/>
      <c r="F26" s="711"/>
      <c r="G26" s="706"/>
      <c r="H26" s="718"/>
      <c r="I26" s="715"/>
      <c r="J26" s="708"/>
      <c r="K26" s="708"/>
    </row>
    <row r="27" spans="1:11" ht="13">
      <c r="A27" s="697"/>
      <c r="B27" s="698"/>
      <c r="C27" s="699"/>
      <c r="D27" s="720"/>
      <c r="E27" s="717"/>
      <c r="F27" s="711"/>
      <c r="G27" s="706"/>
      <c r="H27" s="718"/>
      <c r="I27" s="715"/>
      <c r="J27" s="708"/>
      <c r="K27" s="708"/>
    </row>
    <row r="28" spans="1:11" ht="13">
      <c r="A28" s="697"/>
      <c r="B28" s="698"/>
      <c r="C28" s="699"/>
      <c r="D28" s="699"/>
      <c r="E28" s="713"/>
      <c r="F28" s="711"/>
      <c r="G28" s="706"/>
      <c r="H28" s="718"/>
      <c r="I28" s="715"/>
      <c r="J28" s="708"/>
      <c r="K28" s="708"/>
    </row>
    <row r="29" spans="1:11" ht="13">
      <c r="A29" s="697"/>
      <c r="B29" s="698"/>
      <c r="C29" s="699"/>
      <c r="D29" s="699"/>
      <c r="E29" s="713"/>
      <c r="F29" s="711"/>
      <c r="G29" s="706"/>
      <c r="H29" s="718"/>
      <c r="I29" s="715"/>
      <c r="J29" s="708"/>
      <c r="K29" s="708"/>
    </row>
    <row r="30" spans="1:11" ht="13">
      <c r="A30" s="697"/>
      <c r="B30" s="698"/>
      <c r="C30" s="699"/>
      <c r="D30" s="699"/>
      <c r="E30" s="713"/>
      <c r="F30" s="701"/>
      <c r="G30" s="721"/>
      <c r="H30" s="722"/>
      <c r="I30" s="723"/>
      <c r="J30" s="708"/>
      <c r="K30" s="708"/>
    </row>
    <row r="31" spans="1:11" ht="17.25" customHeight="1">
      <c r="A31" s="697"/>
      <c r="B31" s="698"/>
      <c r="C31" s="699"/>
      <c r="D31" s="699"/>
      <c r="E31" s="724"/>
      <c r="F31" s="701"/>
      <c r="G31" s="721"/>
      <c r="H31" s="722"/>
      <c r="I31" s="723"/>
      <c r="J31" s="708"/>
      <c r="K31" s="708"/>
    </row>
    <row r="32" spans="1:11" ht="13">
      <c r="A32" s="697"/>
      <c r="B32" s="698"/>
      <c r="C32" s="699"/>
      <c r="D32" s="699"/>
      <c r="E32" s="724"/>
      <c r="F32" s="701"/>
      <c r="G32" s="721"/>
      <c r="H32" s="722"/>
      <c r="I32" s="723"/>
      <c r="J32" s="708"/>
      <c r="K32" s="708"/>
    </row>
    <row r="33" spans="1:11" ht="13">
      <c r="A33" s="697"/>
      <c r="B33" s="698"/>
      <c r="C33" s="699"/>
      <c r="D33" s="699"/>
      <c r="E33" s="724"/>
      <c r="F33" s="701"/>
      <c r="G33" s="721"/>
      <c r="H33" s="722"/>
      <c r="I33" s="723"/>
      <c r="J33" s="725"/>
      <c r="K33" s="708"/>
    </row>
    <row r="34" spans="1:11" ht="13">
      <c r="A34" s="697"/>
      <c r="B34" s="698"/>
      <c r="C34" s="699"/>
      <c r="D34" s="699"/>
      <c r="E34" s="726"/>
      <c r="F34" s="701"/>
      <c r="G34" s="721"/>
      <c r="H34" s="722"/>
      <c r="I34" s="723"/>
      <c r="J34" s="708"/>
      <c r="K34" s="708"/>
    </row>
    <row r="35" spans="1:11" ht="13">
      <c r="A35" s="697"/>
      <c r="B35" s="698"/>
      <c r="C35" s="699"/>
      <c r="D35" s="699"/>
      <c r="E35" s="726"/>
      <c r="F35" s="701"/>
      <c r="G35" s="721"/>
      <c r="H35" s="722"/>
      <c r="I35" s="723"/>
      <c r="J35" s="708"/>
      <c r="K35" s="708"/>
    </row>
    <row r="36" spans="1:11" ht="13">
      <c r="A36" s="697"/>
      <c r="B36" s="698"/>
      <c r="C36" s="720"/>
      <c r="D36" s="699"/>
      <c r="E36" s="726"/>
      <c r="F36" s="701"/>
      <c r="G36" s="721"/>
      <c r="H36" s="722"/>
      <c r="I36" s="723"/>
      <c r="J36" s="708"/>
      <c r="K36" s="708"/>
    </row>
    <row r="37" spans="1:11" ht="13">
      <c r="A37" s="697"/>
      <c r="B37" s="698"/>
      <c r="C37" s="720"/>
      <c r="D37" s="699"/>
      <c r="E37" s="726"/>
      <c r="F37" s="701"/>
      <c r="G37" s="721"/>
      <c r="H37" s="722"/>
      <c r="I37" s="723"/>
      <c r="J37" s="708"/>
      <c r="K37" s="708"/>
    </row>
    <row r="38" spans="1:11" ht="13">
      <c r="A38" s="697"/>
      <c r="B38" s="698"/>
      <c r="C38" s="720"/>
      <c r="D38" s="699"/>
      <c r="E38" s="726"/>
      <c r="F38" s="701"/>
      <c r="G38" s="721"/>
      <c r="H38" s="722"/>
      <c r="I38" s="723"/>
      <c r="J38" s="708"/>
      <c r="K38" s="708"/>
    </row>
    <row r="39" spans="1:11" ht="13">
      <c r="A39" s="697"/>
      <c r="B39" s="698"/>
      <c r="C39" s="720"/>
      <c r="D39" s="699"/>
      <c r="E39" s="726"/>
      <c r="F39" s="701"/>
      <c r="G39" s="721"/>
      <c r="H39" s="722"/>
      <c r="I39" s="723"/>
      <c r="J39" s="708"/>
      <c r="K39" s="708"/>
    </row>
    <row r="40" spans="1:11" ht="13">
      <c r="A40" s="697"/>
      <c r="B40" s="698"/>
      <c r="C40" s="720"/>
      <c r="D40" s="699"/>
      <c r="E40" s="726"/>
      <c r="F40" s="701"/>
      <c r="G40" s="721"/>
      <c r="H40" s="722"/>
      <c r="I40" s="723"/>
      <c r="J40" s="708"/>
      <c r="K40" s="708"/>
    </row>
    <row r="41" spans="1:11" ht="13">
      <c r="A41" s="697"/>
      <c r="B41" s="698"/>
      <c r="C41" s="699"/>
      <c r="D41" s="699"/>
      <c r="E41" s="726"/>
      <c r="F41" s="701"/>
      <c r="G41" s="721"/>
      <c r="H41" s="722"/>
      <c r="I41" s="723"/>
      <c r="J41" s="708"/>
      <c r="K41" s="708"/>
    </row>
    <row r="42" spans="1:11" ht="13">
      <c r="A42" s="697"/>
      <c r="B42" s="698"/>
      <c r="C42" s="720"/>
      <c r="D42" s="699"/>
      <c r="E42" s="713"/>
      <c r="F42" s="701"/>
      <c r="G42" s="721"/>
      <c r="H42" s="722"/>
      <c r="I42" s="723"/>
      <c r="J42" s="708"/>
      <c r="K42" s="708"/>
    </row>
    <row r="43" spans="1:11" ht="13">
      <c r="A43" s="697"/>
      <c r="B43" s="698"/>
      <c r="C43" s="720"/>
      <c r="D43" s="727"/>
      <c r="E43" s="713"/>
      <c r="F43" s="701"/>
      <c r="G43" s="721"/>
      <c r="H43" s="722"/>
      <c r="I43" s="723"/>
      <c r="J43" s="708"/>
      <c r="K43" s="708"/>
    </row>
    <row r="44" spans="1:11" ht="13">
      <c r="A44" s="697"/>
      <c r="B44" s="698"/>
      <c r="C44" s="720"/>
      <c r="D44" s="727"/>
      <c r="E44" s="713"/>
      <c r="F44" s="701"/>
      <c r="G44" s="721"/>
      <c r="H44" s="722"/>
      <c r="I44" s="723"/>
      <c r="J44" s="708"/>
      <c r="K44" s="708"/>
    </row>
    <row r="45" spans="1:11" ht="13">
      <c r="A45" s="697"/>
      <c r="B45" s="698"/>
      <c r="C45" s="699"/>
      <c r="D45" s="727"/>
      <c r="E45" s="713"/>
      <c r="F45" s="701"/>
      <c r="G45" s="721"/>
      <c r="H45" s="722"/>
      <c r="I45" s="723"/>
      <c r="J45" s="708"/>
      <c r="K45" s="708"/>
    </row>
    <row r="46" spans="1:11" ht="13">
      <c r="A46" s="697"/>
      <c r="B46" s="698"/>
      <c r="C46" s="699"/>
      <c r="D46" s="727"/>
      <c r="E46" s="713"/>
      <c r="F46" s="701"/>
      <c r="G46" s="721"/>
      <c r="H46" s="722"/>
      <c r="I46" s="723"/>
      <c r="J46" s="708"/>
      <c r="K46" s="708"/>
    </row>
    <row r="47" spans="1:11" ht="13">
      <c r="A47" s="697"/>
      <c r="B47" s="698"/>
      <c r="C47" s="699"/>
      <c r="D47" s="727"/>
      <c r="E47" s="713"/>
      <c r="F47" s="711"/>
      <c r="G47" s="706"/>
      <c r="H47" s="718"/>
      <c r="I47" s="715"/>
      <c r="J47" s="708"/>
      <c r="K47" s="708"/>
    </row>
    <row r="48" spans="1:11" ht="13">
      <c r="A48" s="697"/>
      <c r="B48" s="698"/>
      <c r="C48" s="699"/>
      <c r="D48" s="727"/>
      <c r="E48" s="728"/>
      <c r="F48" s="711"/>
      <c r="G48" s="706"/>
      <c r="H48" s="718"/>
      <c r="I48" s="715"/>
      <c r="J48" s="708"/>
      <c r="K48" s="708"/>
    </row>
    <row r="49" spans="1:11" ht="13">
      <c r="A49" s="697"/>
      <c r="B49" s="698"/>
      <c r="C49" s="699"/>
      <c r="D49" s="727"/>
      <c r="E49" s="728"/>
      <c r="F49" s="701"/>
      <c r="G49" s="729"/>
      <c r="H49" s="722"/>
      <c r="I49" s="723"/>
      <c r="J49" s="708"/>
      <c r="K49" s="708"/>
    </row>
    <row r="50" spans="1:11" ht="13">
      <c r="A50" s="697"/>
      <c r="B50" s="698"/>
      <c r="C50" s="699"/>
      <c r="D50" s="727"/>
      <c r="E50" s="728"/>
      <c r="F50" s="701"/>
      <c r="G50" s="729"/>
      <c r="H50" s="722"/>
      <c r="I50" s="723"/>
      <c r="J50" s="708"/>
      <c r="K50" s="708"/>
    </row>
    <row r="51" spans="1:11" ht="13">
      <c r="A51" s="697"/>
      <c r="B51" s="698"/>
      <c r="C51" s="699"/>
      <c r="D51" s="727"/>
      <c r="E51" s="728"/>
      <c r="F51" s="701"/>
      <c r="G51" s="729"/>
      <c r="H51" s="722"/>
      <c r="I51" s="723"/>
      <c r="J51" s="708"/>
      <c r="K51" s="708"/>
    </row>
    <row r="52" spans="1:11" ht="13">
      <c r="A52" s="697"/>
      <c r="B52" s="698"/>
      <c r="C52" s="699"/>
      <c r="D52" s="727"/>
      <c r="E52" s="728"/>
      <c r="F52" s="701"/>
      <c r="G52" s="721"/>
      <c r="H52" s="722"/>
      <c r="I52" s="723"/>
      <c r="J52" s="708"/>
      <c r="K52" s="708"/>
    </row>
    <row r="53" spans="1:11" ht="13">
      <c r="A53" s="697"/>
      <c r="B53" s="698"/>
      <c r="C53" s="699"/>
      <c r="D53" s="727"/>
      <c r="E53" s="728"/>
      <c r="F53" s="701"/>
      <c r="G53" s="721"/>
      <c r="H53" s="722"/>
      <c r="I53" s="723"/>
      <c r="J53" s="708"/>
      <c r="K53" s="708"/>
    </row>
    <row r="54" spans="1:11" ht="13">
      <c r="A54" s="697"/>
      <c r="B54" s="698"/>
      <c r="C54" s="699"/>
      <c r="D54" s="727"/>
      <c r="E54" s="728"/>
      <c r="F54" s="701"/>
      <c r="G54" s="721"/>
      <c r="H54" s="722"/>
      <c r="I54" s="723"/>
      <c r="J54" s="708"/>
      <c r="K54" s="708"/>
    </row>
    <row r="55" spans="1:11" ht="13">
      <c r="A55" s="730"/>
      <c r="B55" s="731"/>
      <c r="C55" s="699"/>
      <c r="D55" s="727"/>
      <c r="E55" s="732"/>
      <c r="F55" s="701"/>
      <c r="G55" s="721"/>
      <c r="H55" s="722"/>
      <c r="I55" s="723"/>
      <c r="J55" s="708"/>
      <c r="K55" s="708"/>
    </row>
    <row r="56" spans="1:11" ht="13">
      <c r="A56" s="697"/>
      <c r="B56" s="731"/>
      <c r="C56" s="699"/>
      <c r="D56" s="727"/>
      <c r="E56" s="733"/>
      <c r="F56" s="701"/>
      <c r="G56" s="721"/>
      <c r="H56" s="722"/>
      <c r="I56" s="704"/>
      <c r="J56" s="708"/>
      <c r="K56" s="708"/>
    </row>
    <row r="57" spans="1:11" ht="13">
      <c r="A57" s="697"/>
      <c r="B57" s="731"/>
      <c r="C57" s="699"/>
      <c r="D57" s="699"/>
      <c r="E57" s="734"/>
      <c r="F57" s="701"/>
      <c r="G57" s="721"/>
      <c r="H57" s="722"/>
      <c r="I57" s="704"/>
      <c r="J57" s="708"/>
      <c r="K57" s="708"/>
    </row>
    <row r="58" spans="1:11" ht="13">
      <c r="A58" s="708"/>
      <c r="B58" s="708"/>
      <c r="C58" s="735"/>
      <c r="D58" s="735"/>
      <c r="E58" s="736"/>
      <c r="F58" s="735"/>
      <c r="G58" s="737"/>
      <c r="H58" s="735"/>
      <c r="I58" s="735"/>
      <c r="J58" s="708"/>
      <c r="K58" s="708"/>
    </row>
    <row r="59" spans="1:11" ht="13">
      <c r="A59" s="708"/>
      <c r="B59" s="708"/>
      <c r="C59" s="708"/>
      <c r="D59" s="708"/>
      <c r="E59" s="738"/>
      <c r="F59" s="708"/>
      <c r="G59" s="690"/>
      <c r="H59" s="708"/>
      <c r="I59" s="708"/>
      <c r="J59" s="708"/>
      <c r="K59" s="708"/>
    </row>
    <row r="60" spans="1:11" ht="13">
      <c r="A60" s="708"/>
      <c r="B60" s="708"/>
      <c r="C60" s="708"/>
      <c r="D60" s="708"/>
      <c r="E60" s="739"/>
      <c r="F60" s="708"/>
      <c r="G60" s="690"/>
      <c r="H60" s="708"/>
      <c r="I60" s="708"/>
      <c r="J60" s="708"/>
      <c r="K60" s="708"/>
    </row>
    <row r="61" spans="1:11" ht="13">
      <c r="A61" s="708"/>
      <c r="B61" s="708"/>
      <c r="C61" s="708"/>
      <c r="D61" s="708"/>
      <c r="E61" s="738"/>
      <c r="F61" s="708"/>
      <c r="G61" s="690"/>
      <c r="H61" s="708"/>
      <c r="I61" s="708"/>
      <c r="J61" s="708"/>
      <c r="K61" s="708"/>
    </row>
    <row r="62" spans="1:11" ht="13">
      <c r="A62" s="708"/>
      <c r="B62" s="708"/>
      <c r="C62" s="708"/>
      <c r="D62" s="708"/>
      <c r="E62" s="738"/>
      <c r="F62" s="708"/>
      <c r="G62" s="690"/>
      <c r="H62" s="708"/>
      <c r="I62" s="708"/>
      <c r="J62" s="708"/>
      <c r="K62" s="708"/>
    </row>
    <row r="63" spans="1:11" ht="13">
      <c r="A63" s="708"/>
      <c r="B63" s="708"/>
      <c r="C63" s="708"/>
      <c r="D63" s="708"/>
      <c r="E63" s="738"/>
      <c r="F63" s="708"/>
      <c r="G63" s="690"/>
      <c r="H63" s="708"/>
      <c r="I63" s="708"/>
      <c r="J63" s="708"/>
      <c r="K63" s="708"/>
    </row>
    <row r="64" spans="1:11" ht="13">
      <c r="A64" s="708"/>
      <c r="B64" s="708"/>
      <c r="C64" s="708"/>
      <c r="D64" s="708"/>
      <c r="E64" s="738"/>
      <c r="F64" s="708"/>
      <c r="G64" s="690"/>
      <c r="H64" s="708"/>
      <c r="I64" s="708"/>
      <c r="J64" s="708"/>
      <c r="K64" s="708"/>
    </row>
    <row r="65" spans="1:11" ht="13">
      <c r="A65" s="708"/>
      <c r="B65" s="708"/>
      <c r="C65" s="708"/>
      <c r="D65" s="708"/>
      <c r="E65" s="738"/>
      <c r="F65" s="708"/>
      <c r="G65" s="690"/>
      <c r="H65" s="708"/>
      <c r="I65" s="708"/>
      <c r="J65" s="708"/>
      <c r="K65" s="708"/>
    </row>
    <row r="66" spans="1:11" ht="13">
      <c r="A66" s="708"/>
      <c r="B66" s="708"/>
      <c r="C66" s="708"/>
      <c r="D66" s="708"/>
      <c r="E66" s="739"/>
      <c r="F66" s="708"/>
      <c r="G66" s="708"/>
      <c r="H66" s="708"/>
      <c r="I66" s="708"/>
      <c r="J66" s="708"/>
      <c r="K66" s="708"/>
    </row>
  </sheetData>
  <phoneticPr fontId="135"/>
  <conditionalFormatting sqref="C3:C26 C28:C57">
    <cfRule type="containsText" dxfId="51" priority="10" operator="containsText" text="セリフ">
      <formula>NOT(ISERROR(SEARCH(("セリフ"),(C3))))</formula>
    </cfRule>
    <cfRule type="containsText" dxfId="50" priority="11" operator="containsText" text="アイテム">
      <formula>NOT(ISERROR(SEARCH(("アイテム"),(C3))))</formula>
    </cfRule>
    <cfRule type="containsText" dxfId="49" priority="12" operator="containsText" text="タイトル">
      <formula>NOT(ISERROR(SEARCH(("タイトル"),(C3))))</formula>
    </cfRule>
    <cfRule type="containsText" dxfId="48" priority="13" operator="containsText" text="チケット">
      <formula>NOT(ISERROR(SEARCH(("チケット"),(C3))))</formula>
    </cfRule>
    <cfRule type="containsText" dxfId="47" priority="14" operator="containsText" text="ガチャ">
      <formula>NOT(ISERROR(SEARCH(("ガチャ"),(C3))))</formula>
    </cfRule>
    <cfRule type="containsText" dxfId="46" priority="15" operator="containsText" text="覚醒素材">
      <formula>NOT(ISERROR(SEARCH(("覚醒素材"),(C3))))</formula>
    </cfRule>
    <cfRule type="containsText" dxfId="45" priority="16" operator="containsText" text="イラスト">
      <formula>NOT(ISERROR(SEARCH(("イラスト"),(C3))))</formula>
    </cfRule>
    <cfRule type="containsText" dxfId="44" priority="17" operator="containsText" text="イベント名">
      <formula>NOT(ISERROR(SEARCH(("イベント名"),(C3))))</formula>
    </cfRule>
    <cfRule type="containsText" dxfId="43" priority="18" operator="containsText" text="特別衣装">
      <formula>NOT(ISERROR(SEARCH(("特別衣装"),(C3))))</formula>
    </cfRule>
  </conditionalFormatting>
  <conditionalFormatting sqref="E3:E55">
    <cfRule type="cellIs" dxfId="42" priority="1" operator="equal">
      <formula>"-"</formula>
    </cfRule>
  </conditionalFormatting>
  <conditionalFormatting sqref="F3:F57">
    <cfRule type="cellIs" dxfId="41" priority="4" operator="equal">
      <formula>"監修中"</formula>
    </cfRule>
    <cfRule type="cellIs" dxfId="40" priority="5" operator="equal">
      <formula>"作業完了"</formula>
    </cfRule>
    <cfRule type="cellIs" dxfId="39" priority="6" operator="equal">
      <formula>"作業中"</formula>
    </cfRule>
    <cfRule type="cellIs" dxfId="38" priority="7" operator="equal">
      <formula>"未着手"</formula>
    </cfRule>
    <cfRule type="cellIs" dxfId="37" priority="8" operator="equal">
      <formula>"不要"</formula>
    </cfRule>
    <cfRule type="cellIs" dxfId="36" priority="9" operator="equal">
      <formula>"監修完了"</formula>
    </cfRule>
  </conditionalFormatting>
  <conditionalFormatting sqref="G3:G57">
    <cfRule type="cellIs" dxfId="35" priority="2" operator="equal">
      <formula>"要否確認"</formula>
    </cfRule>
    <cfRule type="cellIs" dxfId="34" priority="3" operator="equal">
      <formula>"作業完了"</formula>
    </cfRule>
  </conditionalFormatting>
  <dataValidations count="2">
    <dataValidation type="list" allowBlank="1" sqref="C3:C26 C28:C57" xr:uid="{00000000-0002-0000-0D00-000000000000}">
      <formula1>"セリフ,イベント名,キャラ名,アイテム名,冒険名,ガチャ名,ミッション名,特別衣装名,原画コマ,セリフと原画コマ,イラスト,その他"</formula1>
    </dataValidation>
    <dataValidation type="list" allowBlank="1" sqref="F3:F57" xr:uid="{00000000-0002-0000-0D00-000001000000}">
      <formula1>"作業完了,作業中,監修中,未着手,fix,保留,-,監修完了,"</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66"/>
  <sheetViews>
    <sheetView showGridLines="0" workbookViewId="0">
      <pane ySplit="2" topLeftCell="A3" activePane="bottomLeft" state="frozen"/>
      <selection pane="bottomLeft" activeCell="B4" sqref="B4"/>
    </sheetView>
  </sheetViews>
  <sheetFormatPr baseColWidth="10" defaultColWidth="12.6640625" defaultRowHeight="15.75" customHeight="1"/>
  <cols>
    <col min="1" max="1" width="30.1640625" customWidth="1"/>
    <col min="2" max="2" width="25" customWidth="1"/>
    <col min="3" max="3" width="11.1640625" customWidth="1"/>
    <col min="4" max="4" width="8" customWidth="1"/>
    <col min="5" max="5" width="57.6640625" customWidth="1"/>
    <col min="6" max="6" width="8.6640625" customWidth="1"/>
    <col min="7" max="8" width="4.83203125" customWidth="1"/>
    <col min="9" max="9" width="58" customWidth="1"/>
    <col min="10" max="10" width="88.33203125" customWidth="1"/>
    <col min="11" max="11" width="60.33203125" customWidth="1"/>
  </cols>
  <sheetData>
    <row r="1" spans="1:11" ht="13">
      <c r="A1" s="686" t="s">
        <v>786</v>
      </c>
      <c r="B1" s="687" t="s">
        <v>787</v>
      </c>
      <c r="C1" s="688"/>
      <c r="D1" s="688"/>
      <c r="E1" s="689"/>
      <c r="F1" s="688"/>
      <c r="G1" s="688"/>
      <c r="H1" s="688"/>
      <c r="I1" s="690"/>
      <c r="J1" s="690"/>
      <c r="K1" s="690"/>
    </row>
    <row r="2" spans="1:11" ht="13">
      <c r="A2" s="691" t="s">
        <v>788</v>
      </c>
      <c r="B2" s="692" t="s">
        <v>136</v>
      </c>
      <c r="C2" s="693" t="s">
        <v>789</v>
      </c>
      <c r="D2" s="692" t="s">
        <v>594</v>
      </c>
      <c r="E2" s="694" t="s">
        <v>790</v>
      </c>
      <c r="F2" s="695" t="s">
        <v>791</v>
      </c>
      <c r="G2" s="693" t="s">
        <v>599</v>
      </c>
      <c r="H2" s="693" t="s">
        <v>600</v>
      </c>
      <c r="I2" s="696" t="s">
        <v>1</v>
      </c>
      <c r="J2" s="690"/>
      <c r="K2" s="690"/>
    </row>
    <row r="3" spans="1:11" ht="13">
      <c r="A3" s="697"/>
      <c r="B3" s="698"/>
      <c r="C3" s="699"/>
      <c r="D3" s="699"/>
      <c r="E3" s="700"/>
      <c r="F3" s="701"/>
      <c r="G3" s="702"/>
      <c r="H3" s="702"/>
      <c r="I3" s="699"/>
      <c r="J3" s="690"/>
      <c r="K3" s="690"/>
    </row>
    <row r="4" spans="1:11" ht="13">
      <c r="A4" s="697"/>
      <c r="B4" s="698"/>
      <c r="C4" s="699"/>
      <c r="D4" s="699"/>
      <c r="E4" s="700"/>
      <c r="F4" s="701"/>
      <c r="G4" s="702"/>
      <c r="H4" s="702"/>
      <c r="I4" s="699"/>
      <c r="J4" s="690"/>
      <c r="K4" s="690"/>
    </row>
    <row r="5" spans="1:11" ht="13">
      <c r="A5" s="697"/>
      <c r="B5" s="698"/>
      <c r="C5" s="699"/>
      <c r="D5" s="699"/>
      <c r="E5" s="700"/>
      <c r="F5" s="701"/>
      <c r="G5" s="703"/>
      <c r="H5" s="703"/>
      <c r="I5" s="704"/>
      <c r="J5" s="690"/>
      <c r="K5" s="690"/>
    </row>
    <row r="6" spans="1:11" ht="13">
      <c r="A6" s="697"/>
      <c r="B6" s="698"/>
      <c r="C6" s="699"/>
      <c r="D6" s="699"/>
      <c r="E6" s="700"/>
      <c r="F6" s="701"/>
      <c r="G6" s="702"/>
      <c r="H6" s="702"/>
      <c r="I6" s="699"/>
      <c r="J6" s="690"/>
      <c r="K6" s="690"/>
    </row>
    <row r="7" spans="1:11" ht="13">
      <c r="A7" s="697"/>
      <c r="B7" s="698"/>
      <c r="C7" s="699"/>
      <c r="D7" s="699"/>
      <c r="E7" s="700"/>
      <c r="F7" s="701"/>
      <c r="G7" s="702"/>
      <c r="H7" s="702"/>
      <c r="I7" s="699"/>
      <c r="J7" s="690"/>
      <c r="K7" s="690"/>
    </row>
    <row r="8" spans="1:11" ht="13">
      <c r="A8" s="697"/>
      <c r="B8" s="698"/>
      <c r="C8" s="699"/>
      <c r="D8" s="699"/>
      <c r="E8" s="705"/>
      <c r="F8" s="701"/>
      <c r="G8" s="706"/>
      <c r="H8" s="706"/>
      <c r="I8" s="707"/>
      <c r="J8" s="708"/>
      <c r="K8" s="708"/>
    </row>
    <row r="9" spans="1:11" ht="13">
      <c r="A9" s="709"/>
      <c r="B9" s="698"/>
      <c r="C9" s="699"/>
      <c r="D9" s="699"/>
      <c r="E9" s="705"/>
      <c r="F9" s="701"/>
      <c r="G9" s="706"/>
      <c r="H9" s="706"/>
      <c r="I9" s="707"/>
      <c r="J9" s="708"/>
      <c r="K9" s="708"/>
    </row>
    <row r="10" spans="1:11" ht="13">
      <c r="A10" s="709"/>
      <c r="B10" s="698"/>
      <c r="C10" s="699"/>
      <c r="D10" s="699"/>
      <c r="E10" s="710"/>
      <c r="F10" s="701"/>
      <c r="G10" s="703"/>
      <c r="H10" s="703"/>
      <c r="I10" s="704"/>
      <c r="J10" s="690"/>
      <c r="K10" s="690"/>
    </row>
    <row r="11" spans="1:11" ht="13">
      <c r="A11" s="709"/>
      <c r="B11" s="698"/>
      <c r="C11" s="699"/>
      <c r="D11" s="699"/>
      <c r="E11" s="710"/>
      <c r="F11" s="701"/>
      <c r="G11" s="703"/>
      <c r="H11" s="703"/>
      <c r="I11" s="704"/>
      <c r="J11" s="690"/>
      <c r="K11" s="690"/>
    </row>
    <row r="12" spans="1:11" ht="13">
      <c r="A12" s="697" t="e">
        <f>#REF!</f>
        <v>#REF!</v>
      </c>
      <c r="B12" s="698"/>
      <c r="C12" s="699"/>
      <c r="D12" s="699"/>
      <c r="E12" s="705"/>
      <c r="F12" s="711"/>
      <c r="G12" s="712"/>
      <c r="H12" s="712"/>
      <c r="I12" s="707"/>
      <c r="J12" s="690"/>
      <c r="K12" s="690"/>
    </row>
    <row r="13" spans="1:11" ht="13">
      <c r="A13" s="697"/>
      <c r="B13" s="698"/>
      <c r="C13" s="699"/>
      <c r="D13" s="699"/>
      <c r="E13" s="713"/>
      <c r="F13" s="711"/>
      <c r="G13" s="712"/>
      <c r="H13" s="714"/>
      <c r="I13" s="715"/>
      <c r="J13" s="708"/>
      <c r="K13" s="708"/>
    </row>
    <row r="14" spans="1:11" ht="13">
      <c r="A14" s="697"/>
      <c r="B14" s="698"/>
      <c r="C14" s="699"/>
      <c r="D14" s="699"/>
      <c r="E14" s="716"/>
      <c r="F14" s="711"/>
      <c r="G14" s="712"/>
      <c r="H14" s="712"/>
      <c r="I14" s="707"/>
      <c r="J14" s="690"/>
      <c r="K14" s="690"/>
    </row>
    <row r="15" spans="1:11" ht="13">
      <c r="A15" s="697"/>
      <c r="B15" s="698"/>
      <c r="C15" s="699"/>
      <c r="D15" s="699"/>
      <c r="E15" s="713"/>
      <c r="F15" s="711"/>
      <c r="G15" s="712"/>
      <c r="H15" s="714"/>
      <c r="I15" s="715"/>
      <c r="J15" s="690"/>
      <c r="K15" s="690"/>
    </row>
    <row r="16" spans="1:11" ht="13">
      <c r="A16" s="697"/>
      <c r="B16" s="698"/>
      <c r="C16" s="699"/>
      <c r="D16" s="699"/>
      <c r="E16" s="717"/>
      <c r="F16" s="711"/>
      <c r="G16" s="712"/>
      <c r="H16" s="714"/>
      <c r="I16" s="715"/>
      <c r="J16" s="690"/>
      <c r="K16" s="690"/>
    </row>
    <row r="17" spans="1:11" ht="13">
      <c r="A17" s="697"/>
      <c r="B17" s="698"/>
      <c r="C17" s="699"/>
      <c r="D17" s="699"/>
      <c r="E17" s="717"/>
      <c r="F17" s="711"/>
      <c r="G17" s="706"/>
      <c r="H17" s="718"/>
      <c r="I17" s="715"/>
      <c r="J17" s="690"/>
      <c r="K17" s="690"/>
    </row>
    <row r="18" spans="1:11" ht="13">
      <c r="A18" s="697"/>
      <c r="B18" s="698"/>
      <c r="C18" s="699"/>
      <c r="D18" s="699"/>
      <c r="E18" s="717"/>
      <c r="F18" s="711"/>
      <c r="G18" s="706"/>
      <c r="H18" s="718"/>
      <c r="I18" s="715"/>
      <c r="J18" s="690"/>
      <c r="K18" s="690"/>
    </row>
    <row r="19" spans="1:11" ht="13">
      <c r="A19" s="709"/>
      <c r="B19" s="698"/>
      <c r="C19" s="699"/>
      <c r="D19" s="699"/>
      <c r="E19" s="717"/>
      <c r="F19" s="711"/>
      <c r="G19" s="706"/>
      <c r="H19" s="718"/>
      <c r="I19" s="715"/>
      <c r="J19" s="690"/>
      <c r="K19" s="690"/>
    </row>
    <row r="20" spans="1:11" ht="13">
      <c r="A20" s="709"/>
      <c r="B20" s="698"/>
      <c r="C20" s="699"/>
      <c r="D20" s="699"/>
      <c r="E20" s="717"/>
      <c r="F20" s="711"/>
      <c r="G20" s="706"/>
      <c r="H20" s="718"/>
      <c r="I20" s="715"/>
      <c r="J20" s="690"/>
      <c r="K20" s="690"/>
    </row>
    <row r="21" spans="1:11" ht="13">
      <c r="A21" s="697"/>
      <c r="B21" s="698"/>
      <c r="C21" s="699"/>
      <c r="D21" s="699"/>
      <c r="E21" s="717"/>
      <c r="F21" s="711"/>
      <c r="G21" s="706"/>
      <c r="H21" s="718"/>
      <c r="I21" s="715"/>
      <c r="J21" s="708"/>
      <c r="K21" s="708"/>
    </row>
    <row r="22" spans="1:11" ht="13">
      <c r="A22" s="697"/>
      <c r="B22" s="698"/>
      <c r="C22" s="699"/>
      <c r="D22" s="699"/>
      <c r="E22" s="717"/>
      <c r="F22" s="711"/>
      <c r="G22" s="706"/>
      <c r="H22" s="718"/>
      <c r="I22" s="715"/>
      <c r="J22" s="708"/>
      <c r="K22" s="708"/>
    </row>
    <row r="23" spans="1:11" ht="13">
      <c r="A23" s="697"/>
      <c r="B23" s="698"/>
      <c r="C23" s="719"/>
      <c r="D23" s="699"/>
      <c r="E23" s="717"/>
      <c r="F23" s="711"/>
      <c r="G23" s="706"/>
      <c r="H23" s="718"/>
      <c r="I23" s="715"/>
      <c r="J23" s="708"/>
      <c r="K23" s="708"/>
    </row>
    <row r="24" spans="1:11" ht="13">
      <c r="A24" s="697"/>
      <c r="B24" s="698"/>
      <c r="C24" s="699"/>
      <c r="D24" s="699"/>
      <c r="E24" s="717"/>
      <c r="F24" s="711"/>
      <c r="G24" s="706"/>
      <c r="H24" s="718"/>
      <c r="I24" s="715"/>
      <c r="J24" s="708"/>
      <c r="K24" s="708"/>
    </row>
    <row r="25" spans="1:11" ht="13">
      <c r="A25" s="697"/>
      <c r="B25" s="698"/>
      <c r="C25" s="699"/>
      <c r="D25" s="699"/>
      <c r="E25" s="713"/>
      <c r="F25" s="711"/>
      <c r="G25" s="706"/>
      <c r="H25" s="718"/>
      <c r="I25" s="715"/>
      <c r="J25" s="708"/>
      <c r="K25" s="708"/>
    </row>
    <row r="26" spans="1:11" ht="13">
      <c r="A26" s="697"/>
      <c r="B26" s="698"/>
      <c r="C26" s="699"/>
      <c r="D26" s="699"/>
      <c r="E26" s="713"/>
      <c r="F26" s="711"/>
      <c r="G26" s="706"/>
      <c r="H26" s="718"/>
      <c r="I26" s="715"/>
      <c r="J26" s="708"/>
      <c r="K26" s="708"/>
    </row>
    <row r="27" spans="1:11" ht="13">
      <c r="A27" s="697"/>
      <c r="B27" s="698"/>
      <c r="C27" s="699"/>
      <c r="D27" s="720"/>
      <c r="E27" s="717"/>
      <c r="F27" s="711"/>
      <c r="G27" s="706"/>
      <c r="H27" s="718"/>
      <c r="I27" s="715"/>
      <c r="J27" s="708"/>
      <c r="K27" s="708"/>
    </row>
    <row r="28" spans="1:11" ht="13">
      <c r="A28" s="697"/>
      <c r="B28" s="698"/>
      <c r="C28" s="699"/>
      <c r="D28" s="699"/>
      <c r="E28" s="713"/>
      <c r="F28" s="711"/>
      <c r="G28" s="706"/>
      <c r="H28" s="718"/>
      <c r="I28" s="715"/>
      <c r="J28" s="708"/>
      <c r="K28" s="708"/>
    </row>
    <row r="29" spans="1:11" ht="13">
      <c r="A29" s="697"/>
      <c r="B29" s="698"/>
      <c r="C29" s="699"/>
      <c r="D29" s="699"/>
      <c r="E29" s="713"/>
      <c r="F29" s="711"/>
      <c r="G29" s="706"/>
      <c r="H29" s="718"/>
      <c r="I29" s="715"/>
      <c r="J29" s="708"/>
      <c r="K29" s="708"/>
    </row>
    <row r="30" spans="1:11" ht="13">
      <c r="A30" s="697"/>
      <c r="B30" s="698"/>
      <c r="C30" s="699"/>
      <c r="D30" s="699"/>
      <c r="E30" s="713"/>
      <c r="F30" s="701"/>
      <c r="G30" s="721"/>
      <c r="H30" s="722"/>
      <c r="I30" s="723"/>
      <c r="J30" s="708"/>
      <c r="K30" s="708"/>
    </row>
    <row r="31" spans="1:11" ht="17.25" customHeight="1">
      <c r="A31" s="697"/>
      <c r="B31" s="698"/>
      <c r="C31" s="699"/>
      <c r="D31" s="699"/>
      <c r="E31" s="724"/>
      <c r="F31" s="701"/>
      <c r="G31" s="721"/>
      <c r="H31" s="722"/>
      <c r="I31" s="723"/>
      <c r="J31" s="708"/>
      <c r="K31" s="708"/>
    </row>
    <row r="32" spans="1:11" ht="13">
      <c r="A32" s="697"/>
      <c r="B32" s="698"/>
      <c r="C32" s="699"/>
      <c r="D32" s="699"/>
      <c r="E32" s="724"/>
      <c r="F32" s="701"/>
      <c r="G32" s="721"/>
      <c r="H32" s="722"/>
      <c r="I32" s="723"/>
      <c r="J32" s="708"/>
      <c r="K32" s="708"/>
    </row>
    <row r="33" spans="1:11" ht="13">
      <c r="A33" s="697"/>
      <c r="B33" s="698"/>
      <c r="C33" s="699"/>
      <c r="D33" s="699"/>
      <c r="E33" s="724"/>
      <c r="F33" s="701"/>
      <c r="G33" s="721"/>
      <c r="H33" s="722"/>
      <c r="I33" s="723"/>
      <c r="J33" s="725"/>
      <c r="K33" s="708"/>
    </row>
    <row r="34" spans="1:11" ht="13">
      <c r="A34" s="697"/>
      <c r="B34" s="698"/>
      <c r="C34" s="699"/>
      <c r="D34" s="699"/>
      <c r="E34" s="726"/>
      <c r="F34" s="701"/>
      <c r="G34" s="721"/>
      <c r="H34" s="722"/>
      <c r="I34" s="723"/>
      <c r="J34" s="708"/>
      <c r="K34" s="708"/>
    </row>
    <row r="35" spans="1:11" ht="13">
      <c r="A35" s="697"/>
      <c r="B35" s="698"/>
      <c r="C35" s="699"/>
      <c r="D35" s="699"/>
      <c r="E35" s="726"/>
      <c r="F35" s="701"/>
      <c r="G35" s="721"/>
      <c r="H35" s="722"/>
      <c r="I35" s="723"/>
      <c r="J35" s="708"/>
      <c r="K35" s="708"/>
    </row>
    <row r="36" spans="1:11" ht="13">
      <c r="A36" s="697"/>
      <c r="B36" s="698"/>
      <c r="C36" s="720"/>
      <c r="D36" s="699"/>
      <c r="E36" s="726"/>
      <c r="F36" s="701"/>
      <c r="G36" s="721"/>
      <c r="H36" s="722"/>
      <c r="I36" s="723"/>
      <c r="J36" s="708"/>
      <c r="K36" s="708"/>
    </row>
    <row r="37" spans="1:11" ht="13">
      <c r="A37" s="697"/>
      <c r="B37" s="698"/>
      <c r="C37" s="720"/>
      <c r="D37" s="699"/>
      <c r="E37" s="726"/>
      <c r="F37" s="701"/>
      <c r="G37" s="721"/>
      <c r="H37" s="722"/>
      <c r="I37" s="723"/>
      <c r="J37" s="708"/>
      <c r="K37" s="708"/>
    </row>
    <row r="38" spans="1:11" ht="13">
      <c r="A38" s="697"/>
      <c r="B38" s="698"/>
      <c r="C38" s="720"/>
      <c r="D38" s="699"/>
      <c r="E38" s="726"/>
      <c r="F38" s="701"/>
      <c r="G38" s="721"/>
      <c r="H38" s="722"/>
      <c r="I38" s="723"/>
      <c r="J38" s="708"/>
      <c r="K38" s="708"/>
    </row>
    <row r="39" spans="1:11" ht="13">
      <c r="A39" s="697"/>
      <c r="B39" s="698"/>
      <c r="C39" s="720"/>
      <c r="D39" s="699"/>
      <c r="E39" s="726"/>
      <c r="F39" s="701"/>
      <c r="G39" s="721"/>
      <c r="H39" s="722"/>
      <c r="I39" s="723"/>
      <c r="J39" s="708"/>
      <c r="K39" s="708"/>
    </row>
    <row r="40" spans="1:11" ht="13">
      <c r="A40" s="697"/>
      <c r="B40" s="698"/>
      <c r="C40" s="720"/>
      <c r="D40" s="699"/>
      <c r="E40" s="726"/>
      <c r="F40" s="701"/>
      <c r="G40" s="721"/>
      <c r="H40" s="722"/>
      <c r="I40" s="723"/>
      <c r="J40" s="708"/>
      <c r="K40" s="708"/>
    </row>
    <row r="41" spans="1:11" ht="13">
      <c r="A41" s="697"/>
      <c r="B41" s="698"/>
      <c r="C41" s="699"/>
      <c r="D41" s="699"/>
      <c r="E41" s="726"/>
      <c r="F41" s="701"/>
      <c r="G41" s="721"/>
      <c r="H41" s="722"/>
      <c r="I41" s="723"/>
      <c r="J41" s="708"/>
      <c r="K41" s="708"/>
    </row>
    <row r="42" spans="1:11" ht="13">
      <c r="A42" s="697"/>
      <c r="B42" s="698"/>
      <c r="C42" s="720"/>
      <c r="D42" s="699"/>
      <c r="E42" s="713"/>
      <c r="F42" s="701"/>
      <c r="G42" s="721"/>
      <c r="H42" s="722"/>
      <c r="I42" s="723"/>
      <c r="J42" s="708"/>
      <c r="K42" s="708"/>
    </row>
    <row r="43" spans="1:11" ht="13">
      <c r="A43" s="697"/>
      <c r="B43" s="698"/>
      <c r="C43" s="720"/>
      <c r="D43" s="727"/>
      <c r="E43" s="713"/>
      <c r="F43" s="701"/>
      <c r="G43" s="721"/>
      <c r="H43" s="722"/>
      <c r="I43" s="723"/>
      <c r="J43" s="708"/>
      <c r="K43" s="708"/>
    </row>
    <row r="44" spans="1:11" ht="13">
      <c r="A44" s="697"/>
      <c r="B44" s="698"/>
      <c r="C44" s="720"/>
      <c r="D44" s="727"/>
      <c r="E44" s="713"/>
      <c r="F44" s="701"/>
      <c r="G44" s="721"/>
      <c r="H44" s="722"/>
      <c r="I44" s="723"/>
      <c r="J44" s="708"/>
      <c r="K44" s="708"/>
    </row>
    <row r="45" spans="1:11" ht="13">
      <c r="A45" s="697"/>
      <c r="B45" s="698"/>
      <c r="C45" s="699"/>
      <c r="D45" s="727"/>
      <c r="E45" s="713"/>
      <c r="F45" s="701"/>
      <c r="G45" s="721"/>
      <c r="H45" s="722"/>
      <c r="I45" s="723"/>
      <c r="J45" s="708"/>
      <c r="K45" s="708"/>
    </row>
    <row r="46" spans="1:11" ht="13">
      <c r="A46" s="697"/>
      <c r="B46" s="698"/>
      <c r="C46" s="699"/>
      <c r="D46" s="727"/>
      <c r="E46" s="713"/>
      <c r="F46" s="701"/>
      <c r="G46" s="721"/>
      <c r="H46" s="722"/>
      <c r="I46" s="723"/>
      <c r="J46" s="708"/>
      <c r="K46" s="708"/>
    </row>
    <row r="47" spans="1:11" ht="13">
      <c r="A47" s="697"/>
      <c r="B47" s="698"/>
      <c r="C47" s="699"/>
      <c r="D47" s="727"/>
      <c r="E47" s="713"/>
      <c r="F47" s="711"/>
      <c r="G47" s="706"/>
      <c r="H47" s="718"/>
      <c r="I47" s="715"/>
      <c r="J47" s="708"/>
      <c r="K47" s="708"/>
    </row>
    <row r="48" spans="1:11" ht="13">
      <c r="A48" s="697"/>
      <c r="B48" s="698"/>
      <c r="C48" s="699"/>
      <c r="D48" s="727"/>
      <c r="E48" s="728"/>
      <c r="F48" s="711"/>
      <c r="G48" s="706"/>
      <c r="H48" s="718"/>
      <c r="I48" s="715"/>
      <c r="J48" s="708"/>
      <c r="K48" s="708"/>
    </row>
    <row r="49" spans="1:11" ht="13">
      <c r="A49" s="697"/>
      <c r="B49" s="698"/>
      <c r="C49" s="699"/>
      <c r="D49" s="727"/>
      <c r="E49" s="728"/>
      <c r="F49" s="701"/>
      <c r="G49" s="729"/>
      <c r="H49" s="722"/>
      <c r="I49" s="723"/>
      <c r="J49" s="708"/>
      <c r="K49" s="708"/>
    </row>
    <row r="50" spans="1:11" ht="13">
      <c r="A50" s="697"/>
      <c r="B50" s="698"/>
      <c r="C50" s="699"/>
      <c r="D50" s="727"/>
      <c r="E50" s="728"/>
      <c r="F50" s="701"/>
      <c r="G50" s="729"/>
      <c r="H50" s="722"/>
      <c r="I50" s="723"/>
      <c r="J50" s="708"/>
      <c r="K50" s="708"/>
    </row>
    <row r="51" spans="1:11" ht="13">
      <c r="A51" s="697"/>
      <c r="B51" s="698"/>
      <c r="C51" s="699"/>
      <c r="D51" s="727"/>
      <c r="E51" s="728"/>
      <c r="F51" s="701"/>
      <c r="G51" s="729"/>
      <c r="H51" s="722"/>
      <c r="I51" s="723"/>
      <c r="J51" s="708"/>
      <c r="K51" s="708"/>
    </row>
    <row r="52" spans="1:11" ht="13">
      <c r="A52" s="697"/>
      <c r="B52" s="698"/>
      <c r="C52" s="699"/>
      <c r="D52" s="727"/>
      <c r="E52" s="728"/>
      <c r="F52" s="701"/>
      <c r="G52" s="721"/>
      <c r="H52" s="722"/>
      <c r="I52" s="723"/>
      <c r="J52" s="708"/>
      <c r="K52" s="708"/>
    </row>
    <row r="53" spans="1:11" ht="13">
      <c r="A53" s="697"/>
      <c r="B53" s="698"/>
      <c r="C53" s="699"/>
      <c r="D53" s="727"/>
      <c r="E53" s="728"/>
      <c r="F53" s="701"/>
      <c r="G53" s="721"/>
      <c r="H53" s="722"/>
      <c r="I53" s="723"/>
      <c r="J53" s="708"/>
      <c r="K53" s="708"/>
    </row>
    <row r="54" spans="1:11" ht="13">
      <c r="A54" s="697"/>
      <c r="B54" s="698"/>
      <c r="C54" s="699"/>
      <c r="D54" s="727"/>
      <c r="E54" s="728"/>
      <c r="F54" s="701"/>
      <c r="G54" s="721"/>
      <c r="H54" s="722"/>
      <c r="I54" s="723"/>
      <c r="J54" s="708"/>
      <c r="K54" s="708"/>
    </row>
    <row r="55" spans="1:11" ht="13">
      <c r="A55" s="730"/>
      <c r="B55" s="731"/>
      <c r="C55" s="699"/>
      <c r="D55" s="727"/>
      <c r="E55" s="732"/>
      <c r="F55" s="701"/>
      <c r="G55" s="721"/>
      <c r="H55" s="722"/>
      <c r="I55" s="723"/>
      <c r="J55" s="708"/>
      <c r="K55" s="708"/>
    </row>
    <row r="56" spans="1:11" ht="13">
      <c r="A56" s="697"/>
      <c r="B56" s="731"/>
      <c r="C56" s="699"/>
      <c r="D56" s="727"/>
      <c r="E56" s="733"/>
      <c r="F56" s="701"/>
      <c r="G56" s="721"/>
      <c r="H56" s="722"/>
      <c r="I56" s="704"/>
      <c r="J56" s="708"/>
      <c r="K56" s="708"/>
    </row>
    <row r="57" spans="1:11" ht="13">
      <c r="A57" s="697"/>
      <c r="B57" s="731"/>
      <c r="C57" s="699"/>
      <c r="D57" s="699"/>
      <c r="E57" s="734"/>
      <c r="F57" s="701"/>
      <c r="G57" s="721"/>
      <c r="H57" s="722"/>
      <c r="I57" s="704"/>
      <c r="J57" s="708"/>
      <c r="K57" s="708"/>
    </row>
    <row r="58" spans="1:11" ht="13">
      <c r="A58" s="708"/>
      <c r="B58" s="708"/>
      <c r="C58" s="735"/>
      <c r="D58" s="735"/>
      <c r="E58" s="736"/>
      <c r="F58" s="735"/>
      <c r="G58" s="737"/>
      <c r="H58" s="735"/>
      <c r="I58" s="735"/>
      <c r="J58" s="708"/>
      <c r="K58" s="708"/>
    </row>
    <row r="59" spans="1:11" ht="13">
      <c r="A59" s="708"/>
      <c r="B59" s="708"/>
      <c r="C59" s="708"/>
      <c r="D59" s="708"/>
      <c r="E59" s="738"/>
      <c r="F59" s="708"/>
      <c r="G59" s="690"/>
      <c r="H59" s="708"/>
      <c r="I59" s="708"/>
      <c r="J59" s="708"/>
      <c r="K59" s="708"/>
    </row>
    <row r="60" spans="1:11" ht="13">
      <c r="A60" s="708"/>
      <c r="B60" s="708"/>
      <c r="C60" s="708"/>
      <c r="D60" s="708"/>
      <c r="E60" s="739"/>
      <c r="F60" s="708"/>
      <c r="G60" s="690"/>
      <c r="H60" s="708"/>
      <c r="I60" s="708"/>
      <c r="J60" s="708"/>
      <c r="K60" s="708"/>
    </row>
    <row r="61" spans="1:11" ht="13">
      <c r="A61" s="708"/>
      <c r="B61" s="708"/>
      <c r="C61" s="708"/>
      <c r="D61" s="708"/>
      <c r="E61" s="738"/>
      <c r="F61" s="708"/>
      <c r="G61" s="690"/>
      <c r="H61" s="708"/>
      <c r="I61" s="708"/>
      <c r="J61" s="708"/>
      <c r="K61" s="708"/>
    </row>
    <row r="62" spans="1:11" ht="13">
      <c r="A62" s="708"/>
      <c r="B62" s="708"/>
      <c r="C62" s="708"/>
      <c r="D62" s="708"/>
      <c r="E62" s="738"/>
      <c r="F62" s="708"/>
      <c r="G62" s="690"/>
      <c r="H62" s="708"/>
      <c r="I62" s="708"/>
      <c r="J62" s="708"/>
      <c r="K62" s="708"/>
    </row>
    <row r="63" spans="1:11" ht="13">
      <c r="A63" s="708"/>
      <c r="B63" s="708"/>
      <c r="C63" s="708"/>
      <c r="D63" s="708"/>
      <c r="E63" s="738"/>
      <c r="F63" s="708"/>
      <c r="G63" s="690"/>
      <c r="H63" s="708"/>
      <c r="I63" s="708"/>
      <c r="J63" s="708"/>
      <c r="K63" s="708"/>
    </row>
    <row r="64" spans="1:11" ht="13">
      <c r="A64" s="708"/>
      <c r="B64" s="708"/>
      <c r="C64" s="708"/>
      <c r="D64" s="708"/>
      <c r="E64" s="738"/>
      <c r="F64" s="708"/>
      <c r="G64" s="690"/>
      <c r="H64" s="708"/>
      <c r="I64" s="708"/>
      <c r="J64" s="708"/>
      <c r="K64" s="708"/>
    </row>
    <row r="65" spans="1:11" ht="13">
      <c r="A65" s="708"/>
      <c r="B65" s="708"/>
      <c r="C65" s="708"/>
      <c r="D65" s="708"/>
      <c r="E65" s="738"/>
      <c r="F65" s="708"/>
      <c r="G65" s="690"/>
      <c r="H65" s="708"/>
      <c r="I65" s="708"/>
      <c r="J65" s="708"/>
      <c r="K65" s="708"/>
    </row>
    <row r="66" spans="1:11" ht="13">
      <c r="A66" s="708"/>
      <c r="B66" s="708"/>
      <c r="C66" s="708"/>
      <c r="D66" s="708"/>
      <c r="E66" s="739"/>
      <c r="F66" s="708"/>
      <c r="G66" s="708"/>
      <c r="H66" s="708"/>
      <c r="I66" s="708"/>
      <c r="J66" s="708"/>
      <c r="K66" s="708"/>
    </row>
  </sheetData>
  <phoneticPr fontId="135"/>
  <conditionalFormatting sqref="C3:C26 C28:C57">
    <cfRule type="containsText" dxfId="33" priority="10" operator="containsText" text="セリフ">
      <formula>NOT(ISERROR(SEARCH(("セリフ"),(C3))))</formula>
    </cfRule>
    <cfRule type="containsText" dxfId="32" priority="11" operator="containsText" text="アイテム">
      <formula>NOT(ISERROR(SEARCH(("アイテム"),(C3))))</formula>
    </cfRule>
    <cfRule type="containsText" dxfId="31" priority="12" operator="containsText" text="タイトル">
      <formula>NOT(ISERROR(SEARCH(("タイトル"),(C3))))</formula>
    </cfRule>
    <cfRule type="containsText" dxfId="30" priority="13" operator="containsText" text="チケット">
      <formula>NOT(ISERROR(SEARCH(("チケット"),(C3))))</formula>
    </cfRule>
    <cfRule type="containsText" dxfId="29" priority="14" operator="containsText" text="ガチャ">
      <formula>NOT(ISERROR(SEARCH(("ガチャ"),(C3))))</formula>
    </cfRule>
    <cfRule type="containsText" dxfId="28" priority="15" operator="containsText" text="覚醒素材">
      <formula>NOT(ISERROR(SEARCH(("覚醒素材"),(C3))))</formula>
    </cfRule>
    <cfRule type="containsText" dxfId="27" priority="16" operator="containsText" text="イラスト">
      <formula>NOT(ISERROR(SEARCH(("イラスト"),(C3))))</formula>
    </cfRule>
    <cfRule type="containsText" dxfId="26" priority="17" operator="containsText" text="イベント名">
      <formula>NOT(ISERROR(SEARCH(("イベント名"),(C3))))</formula>
    </cfRule>
    <cfRule type="containsText" dxfId="25" priority="18" operator="containsText" text="特別衣装">
      <formula>NOT(ISERROR(SEARCH(("特別衣装"),(C3))))</formula>
    </cfRule>
  </conditionalFormatting>
  <conditionalFormatting sqref="E3:E55">
    <cfRule type="cellIs" dxfId="24" priority="1" operator="equal">
      <formula>"-"</formula>
    </cfRule>
  </conditionalFormatting>
  <conditionalFormatting sqref="F3:F57">
    <cfRule type="cellIs" dxfId="23" priority="4" operator="equal">
      <formula>"監修中"</formula>
    </cfRule>
    <cfRule type="cellIs" dxfId="22" priority="5" operator="equal">
      <formula>"作業完了"</formula>
    </cfRule>
    <cfRule type="cellIs" dxfId="21" priority="6" operator="equal">
      <formula>"作業中"</formula>
    </cfRule>
    <cfRule type="cellIs" dxfId="20" priority="7" operator="equal">
      <formula>"未着手"</formula>
    </cfRule>
    <cfRule type="cellIs" dxfId="19" priority="8" operator="equal">
      <formula>"不要"</formula>
    </cfRule>
    <cfRule type="cellIs" dxfId="18" priority="9" operator="equal">
      <formula>"監修完了"</formula>
    </cfRule>
  </conditionalFormatting>
  <conditionalFormatting sqref="G3:G57">
    <cfRule type="cellIs" dxfId="17" priority="2" operator="equal">
      <formula>"要否確認"</formula>
    </cfRule>
    <cfRule type="cellIs" dxfId="16" priority="3" operator="equal">
      <formula>"作業完了"</formula>
    </cfRule>
  </conditionalFormatting>
  <dataValidations count="2">
    <dataValidation type="list" allowBlank="1" sqref="C3:C26 C28:C57" xr:uid="{00000000-0002-0000-0E00-000000000000}">
      <formula1>"セリフ,イベント名,キャラ名,アイテム名,冒険名,ガチャ名,ミッション名,特別衣装名,原画コマ,セリフと原画コマ,イラスト,その他"</formula1>
    </dataValidation>
    <dataValidation type="list" allowBlank="1" sqref="F3:F57" xr:uid="{00000000-0002-0000-0E00-000001000000}">
      <formula1>"作業完了,作業中,監修中,未着手,fix,保留,-,監修完了,"</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F1BFF"/>
    <outlinePr summaryBelow="0" summaryRight="0"/>
  </sheetPr>
  <dimension ref="A1:AB29"/>
  <sheetViews>
    <sheetView workbookViewId="0">
      <pane xSplit="2" topLeftCell="C1" activePane="topRight" state="frozen"/>
      <selection pane="topRight" activeCell="D2" sqref="D2"/>
    </sheetView>
  </sheetViews>
  <sheetFormatPr baseColWidth="10" defaultColWidth="12.6640625" defaultRowHeight="15.75" customHeight="1"/>
  <cols>
    <col min="1" max="1" width="2.83203125" customWidth="1"/>
    <col min="2" max="26" width="18.83203125" customWidth="1"/>
    <col min="27" max="28" width="4.6640625" customWidth="1"/>
  </cols>
  <sheetData>
    <row r="1" spans="1:28" ht="16">
      <c r="A1" s="50"/>
      <c r="B1" s="4" t="s">
        <v>5</v>
      </c>
      <c r="C1" s="5"/>
      <c r="D1" s="5"/>
      <c r="E1" s="5"/>
      <c r="F1" s="5"/>
      <c r="G1" s="5"/>
      <c r="H1" s="5"/>
      <c r="I1" s="5"/>
      <c r="J1" s="5"/>
      <c r="K1" s="5"/>
      <c r="L1" s="5"/>
      <c r="M1" s="5"/>
      <c r="N1" s="5"/>
      <c r="O1" s="5"/>
      <c r="P1" s="5"/>
      <c r="Q1" s="5"/>
      <c r="R1" s="5"/>
      <c r="S1" s="5"/>
      <c r="T1" s="5"/>
      <c r="U1" s="5"/>
      <c r="V1" s="5"/>
      <c r="W1" s="5"/>
      <c r="X1" s="5"/>
      <c r="Y1" s="5"/>
      <c r="Z1" s="5"/>
      <c r="AA1" s="11"/>
      <c r="AB1" s="11"/>
    </row>
    <row r="2" spans="1:28" ht="13">
      <c r="A2" s="233"/>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52"/>
      <c r="AB2" s="52"/>
    </row>
    <row r="3" spans="1:28" ht="13">
      <c r="A3" s="52"/>
      <c r="B3" s="208" t="s">
        <v>792</v>
      </c>
      <c r="C3" s="209"/>
      <c r="D3" s="209"/>
      <c r="E3" s="209"/>
      <c r="F3" s="209"/>
      <c r="G3" s="209"/>
      <c r="H3" s="209"/>
      <c r="I3" s="209"/>
      <c r="J3" s="209"/>
      <c r="K3" s="209"/>
      <c r="L3" s="209"/>
      <c r="M3" s="209"/>
      <c r="N3" s="209"/>
      <c r="O3" s="209"/>
      <c r="P3" s="209"/>
      <c r="Q3" s="209"/>
      <c r="R3" s="209"/>
      <c r="S3" s="209"/>
      <c r="T3" s="209"/>
      <c r="U3" s="209"/>
      <c r="V3" s="209"/>
      <c r="W3" s="209"/>
      <c r="X3" s="209"/>
      <c r="Y3" s="209"/>
      <c r="Z3" s="209"/>
      <c r="AA3" s="52"/>
      <c r="AB3" s="52"/>
    </row>
    <row r="4" spans="1:28" ht="13">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row>
    <row r="5" spans="1:28" ht="25.5" customHeight="1">
      <c r="A5" s="740"/>
      <c r="B5" s="211" t="s">
        <v>793</v>
      </c>
      <c r="C5" s="211" t="s">
        <v>142</v>
      </c>
      <c r="D5" s="211" t="s">
        <v>132</v>
      </c>
      <c r="E5" s="211" t="s">
        <v>143</v>
      </c>
      <c r="F5" s="211" t="s">
        <v>144</v>
      </c>
      <c r="G5" s="211" t="s">
        <v>126</v>
      </c>
      <c r="H5" s="211" t="s">
        <v>128</v>
      </c>
      <c r="I5" s="211" t="s">
        <v>130</v>
      </c>
      <c r="J5" s="211" t="s">
        <v>146</v>
      </c>
      <c r="K5" s="211" t="s">
        <v>145</v>
      </c>
      <c r="L5" s="211" t="s">
        <v>371</v>
      </c>
      <c r="M5" s="211" t="s">
        <v>372</v>
      </c>
      <c r="N5" s="211" t="s">
        <v>373</v>
      </c>
      <c r="O5" s="211" t="s">
        <v>70</v>
      </c>
      <c r="P5" s="211" t="s">
        <v>68</v>
      </c>
      <c r="Q5" s="211" t="s">
        <v>444</v>
      </c>
      <c r="R5" s="211" t="s">
        <v>443</v>
      </c>
      <c r="S5" s="211" t="s">
        <v>50</v>
      </c>
      <c r="T5" s="211" t="s">
        <v>45</v>
      </c>
      <c r="U5" s="211" t="s">
        <v>62</v>
      </c>
      <c r="V5" s="211" t="s">
        <v>263</v>
      </c>
      <c r="W5" s="211" t="s">
        <v>66</v>
      </c>
      <c r="X5" s="211" t="s">
        <v>794</v>
      </c>
      <c r="Y5" s="211"/>
      <c r="Z5" s="211"/>
      <c r="AA5" s="741"/>
      <c r="AB5" s="741"/>
    </row>
    <row r="6" spans="1:28" ht="13">
      <c r="A6" s="52"/>
      <c r="B6" s="742" t="s">
        <v>795</v>
      </c>
      <c r="C6" s="201">
        <v>100</v>
      </c>
      <c r="D6" s="201">
        <v>15000</v>
      </c>
      <c r="E6" s="201">
        <v>3</v>
      </c>
      <c r="F6" s="201">
        <v>2</v>
      </c>
      <c r="G6" s="201">
        <v>15</v>
      </c>
      <c r="H6" s="201">
        <v>4</v>
      </c>
      <c r="I6" s="201">
        <v>0</v>
      </c>
      <c r="J6" s="201">
        <v>600</v>
      </c>
      <c r="K6" s="201">
        <v>600</v>
      </c>
      <c r="L6" s="201">
        <v>0</v>
      </c>
      <c r="M6" s="201">
        <v>0</v>
      </c>
      <c r="N6" s="201">
        <v>0</v>
      </c>
      <c r="O6" s="201">
        <v>0</v>
      </c>
      <c r="P6" s="201">
        <v>0</v>
      </c>
      <c r="Q6" s="201">
        <v>0</v>
      </c>
      <c r="R6" s="201">
        <v>0</v>
      </c>
      <c r="S6" s="201">
        <v>0</v>
      </c>
      <c r="T6" s="201">
        <v>0</v>
      </c>
      <c r="U6" s="201">
        <v>0</v>
      </c>
      <c r="V6" s="201">
        <v>0</v>
      </c>
      <c r="W6" s="201">
        <v>0</v>
      </c>
      <c r="X6" s="201">
        <v>0</v>
      </c>
      <c r="Y6" s="201"/>
      <c r="Z6" s="201"/>
      <c r="AA6" s="743"/>
      <c r="AB6" s="743"/>
    </row>
    <row r="7" spans="1:28" ht="13">
      <c r="A7" s="52"/>
      <c r="B7" s="742" t="s">
        <v>796</v>
      </c>
      <c r="C7" s="201">
        <v>340</v>
      </c>
      <c r="D7" s="201">
        <v>25500</v>
      </c>
      <c r="E7" s="201">
        <v>0</v>
      </c>
      <c r="F7" s="201">
        <v>0</v>
      </c>
      <c r="G7" s="201">
        <v>0</v>
      </c>
      <c r="H7" s="201">
        <v>0</v>
      </c>
      <c r="I7" s="201">
        <v>0</v>
      </c>
      <c r="J7" s="201">
        <v>0</v>
      </c>
      <c r="K7" s="201">
        <v>0</v>
      </c>
      <c r="L7" s="201">
        <v>0</v>
      </c>
      <c r="M7" s="201">
        <v>0</v>
      </c>
      <c r="N7" s="201">
        <v>0</v>
      </c>
      <c r="O7" s="201">
        <v>0</v>
      </c>
      <c r="P7" s="201">
        <v>0</v>
      </c>
      <c r="Q7" s="201">
        <v>0</v>
      </c>
      <c r="R7" s="201">
        <v>0</v>
      </c>
      <c r="S7" s="201">
        <v>0</v>
      </c>
      <c r="T7" s="201">
        <v>0</v>
      </c>
      <c r="U7" s="201">
        <v>0</v>
      </c>
      <c r="V7" s="201">
        <v>0</v>
      </c>
      <c r="W7" s="201">
        <v>0</v>
      </c>
      <c r="X7" s="201">
        <v>0</v>
      </c>
      <c r="Y7" s="201"/>
      <c r="Z7" s="201"/>
      <c r="AA7" s="743"/>
      <c r="AB7" s="743"/>
    </row>
    <row r="8" spans="1:28" ht="13">
      <c r="A8" s="52"/>
      <c r="B8" s="742" t="s">
        <v>797</v>
      </c>
      <c r="C8" s="201">
        <v>240</v>
      </c>
      <c r="D8" s="201">
        <v>3000</v>
      </c>
      <c r="E8" s="201">
        <v>0</v>
      </c>
      <c r="F8" s="201">
        <v>0</v>
      </c>
      <c r="G8" s="201">
        <v>15</v>
      </c>
      <c r="H8" s="201">
        <v>10</v>
      </c>
      <c r="I8" s="201">
        <v>1</v>
      </c>
      <c r="J8" s="201">
        <v>0</v>
      </c>
      <c r="K8" s="201">
        <v>0</v>
      </c>
      <c r="L8" s="201">
        <v>0</v>
      </c>
      <c r="M8" s="201">
        <v>0</v>
      </c>
      <c r="N8" s="201">
        <v>0</v>
      </c>
      <c r="O8" s="170">
        <v>0</v>
      </c>
      <c r="P8" s="201">
        <v>0</v>
      </c>
      <c r="Q8" s="201">
        <v>1100</v>
      </c>
      <c r="R8" s="201">
        <v>0</v>
      </c>
      <c r="S8" s="201">
        <v>1</v>
      </c>
      <c r="T8" s="201">
        <v>0</v>
      </c>
      <c r="U8" s="201">
        <v>0</v>
      </c>
      <c r="V8" s="201">
        <v>0</v>
      </c>
      <c r="W8" s="201">
        <v>0</v>
      </c>
      <c r="X8" s="201">
        <v>0</v>
      </c>
      <c r="Y8" s="201"/>
      <c r="Z8" s="201"/>
      <c r="AA8" s="743"/>
      <c r="AB8" s="743"/>
    </row>
    <row r="9" spans="1:28" ht="13">
      <c r="A9" s="184"/>
      <c r="B9" s="742" t="s">
        <v>798</v>
      </c>
      <c r="C9" s="201">
        <v>240</v>
      </c>
      <c r="D9" s="201">
        <v>3000</v>
      </c>
      <c r="E9" s="201">
        <v>0</v>
      </c>
      <c r="F9" s="201">
        <v>0</v>
      </c>
      <c r="G9" s="201">
        <v>15</v>
      </c>
      <c r="H9" s="201">
        <v>10</v>
      </c>
      <c r="I9" s="201">
        <v>1</v>
      </c>
      <c r="J9" s="201">
        <v>0</v>
      </c>
      <c r="K9" s="201">
        <v>0</v>
      </c>
      <c r="L9" s="201">
        <v>0</v>
      </c>
      <c r="M9" s="201">
        <v>0</v>
      </c>
      <c r="N9" s="201">
        <v>0</v>
      </c>
      <c r="O9" s="201">
        <v>0</v>
      </c>
      <c r="P9" s="170">
        <v>0</v>
      </c>
      <c r="Q9" s="201">
        <v>0</v>
      </c>
      <c r="R9" s="201">
        <v>1100</v>
      </c>
      <c r="S9" s="201">
        <v>0</v>
      </c>
      <c r="T9" s="201">
        <v>1</v>
      </c>
      <c r="U9" s="201">
        <v>0</v>
      </c>
      <c r="V9" s="201">
        <v>0</v>
      </c>
      <c r="W9" s="201">
        <v>0</v>
      </c>
      <c r="X9" s="201">
        <v>0</v>
      </c>
      <c r="Y9" s="201"/>
      <c r="Z9" s="201"/>
      <c r="AA9" s="743"/>
      <c r="AB9" s="743"/>
    </row>
    <row r="10" spans="1:28" ht="13">
      <c r="A10" s="52"/>
      <c r="B10" s="742" t="s">
        <v>799</v>
      </c>
      <c r="C10" s="201">
        <v>240</v>
      </c>
      <c r="D10" s="201">
        <v>0</v>
      </c>
      <c r="E10" s="201">
        <v>4</v>
      </c>
      <c r="F10" s="201">
        <v>0</v>
      </c>
      <c r="G10" s="201">
        <v>0</v>
      </c>
      <c r="H10" s="201">
        <v>0</v>
      </c>
      <c r="I10" s="201">
        <v>0</v>
      </c>
      <c r="J10" s="201">
        <v>0</v>
      </c>
      <c r="K10" s="201">
        <v>0</v>
      </c>
      <c r="L10" s="201">
        <v>0</v>
      </c>
      <c r="M10" s="201">
        <v>0</v>
      </c>
      <c r="N10" s="201">
        <v>0</v>
      </c>
      <c r="O10" s="201">
        <v>0</v>
      </c>
      <c r="P10" s="201">
        <v>0</v>
      </c>
      <c r="Q10" s="201">
        <v>0</v>
      </c>
      <c r="R10" s="201">
        <v>0</v>
      </c>
      <c r="S10" s="201">
        <v>0</v>
      </c>
      <c r="T10" s="201">
        <v>0</v>
      </c>
      <c r="U10" s="201">
        <v>50</v>
      </c>
      <c r="V10" s="201">
        <v>10</v>
      </c>
      <c r="W10" s="201">
        <v>50</v>
      </c>
      <c r="X10" s="201">
        <v>0</v>
      </c>
      <c r="Y10" s="201"/>
      <c r="Z10" s="201"/>
      <c r="AA10" s="743"/>
      <c r="AB10" s="743"/>
    </row>
    <row r="11" spans="1:28" ht="13">
      <c r="A11" s="52"/>
      <c r="B11" s="742" t="s">
        <v>800</v>
      </c>
      <c r="C11" s="201">
        <v>480</v>
      </c>
      <c r="D11" s="201">
        <v>5000</v>
      </c>
      <c r="E11" s="201">
        <v>0</v>
      </c>
      <c r="F11" s="201">
        <v>3</v>
      </c>
      <c r="G11" s="201">
        <v>0</v>
      </c>
      <c r="H11" s="201">
        <v>0</v>
      </c>
      <c r="I11" s="201">
        <v>0</v>
      </c>
      <c r="J11" s="201">
        <v>0</v>
      </c>
      <c r="K11" s="201">
        <v>0</v>
      </c>
      <c r="L11" s="201">
        <v>0</v>
      </c>
      <c r="M11" s="201">
        <v>0</v>
      </c>
      <c r="N11" s="201">
        <v>0</v>
      </c>
      <c r="O11" s="201">
        <v>0</v>
      </c>
      <c r="P11" s="201">
        <v>0</v>
      </c>
      <c r="Q11" s="201">
        <v>0</v>
      </c>
      <c r="R11" s="201">
        <v>0</v>
      </c>
      <c r="S11" s="201">
        <v>0</v>
      </c>
      <c r="T11" s="201">
        <v>0</v>
      </c>
      <c r="U11" s="201">
        <v>0</v>
      </c>
      <c r="V11" s="201">
        <v>0</v>
      </c>
      <c r="W11" s="201">
        <v>0</v>
      </c>
      <c r="X11" s="201">
        <v>1</v>
      </c>
      <c r="Y11" s="201"/>
      <c r="Z11" s="201"/>
      <c r="AA11" s="743"/>
      <c r="AB11" s="743"/>
    </row>
    <row r="12" spans="1:28" ht="13">
      <c r="A12" s="52"/>
      <c r="B12" s="742" t="s">
        <v>638</v>
      </c>
      <c r="C12" s="201">
        <v>100</v>
      </c>
      <c r="D12" s="201">
        <v>25000</v>
      </c>
      <c r="E12" s="201">
        <v>5</v>
      </c>
      <c r="F12" s="201">
        <v>3</v>
      </c>
      <c r="G12" s="201">
        <v>30</v>
      </c>
      <c r="H12" s="201">
        <v>20</v>
      </c>
      <c r="I12" s="201">
        <v>5</v>
      </c>
      <c r="J12" s="201">
        <v>0</v>
      </c>
      <c r="K12" s="201">
        <v>0</v>
      </c>
      <c r="L12" s="201">
        <v>0</v>
      </c>
      <c r="M12" s="201">
        <v>0</v>
      </c>
      <c r="N12" s="201">
        <v>0</v>
      </c>
      <c r="O12" s="201">
        <v>100</v>
      </c>
      <c r="P12" s="201">
        <v>100</v>
      </c>
      <c r="Q12" s="201">
        <v>850</v>
      </c>
      <c r="R12" s="201">
        <v>850</v>
      </c>
      <c r="S12" s="201">
        <v>0</v>
      </c>
      <c r="T12" s="201">
        <v>0</v>
      </c>
      <c r="U12" s="201"/>
      <c r="V12" s="201">
        <v>40</v>
      </c>
      <c r="W12" s="201"/>
      <c r="X12" s="201"/>
      <c r="Y12" s="201"/>
      <c r="Z12" s="201"/>
      <c r="AA12" s="743"/>
      <c r="AB12" s="743"/>
    </row>
    <row r="13" spans="1:28" ht="24">
      <c r="A13" s="1"/>
      <c r="B13" s="742" t="s">
        <v>801</v>
      </c>
      <c r="C13" s="201">
        <v>720</v>
      </c>
      <c r="D13" s="201">
        <v>72000</v>
      </c>
      <c r="E13" s="201">
        <v>0</v>
      </c>
      <c r="F13" s="201">
        <v>0</v>
      </c>
      <c r="G13" s="201">
        <v>30</v>
      </c>
      <c r="H13" s="201">
        <v>15</v>
      </c>
      <c r="I13" s="201">
        <v>1</v>
      </c>
      <c r="J13" s="201">
        <v>3</v>
      </c>
      <c r="K13" s="201">
        <v>3</v>
      </c>
      <c r="L13" s="201">
        <v>3</v>
      </c>
      <c r="M13" s="201">
        <v>3</v>
      </c>
      <c r="N13" s="201">
        <v>3</v>
      </c>
      <c r="O13" s="201">
        <v>0</v>
      </c>
      <c r="P13" s="201">
        <v>0</v>
      </c>
      <c r="Q13" s="201">
        <v>0</v>
      </c>
      <c r="R13" s="201">
        <v>0</v>
      </c>
      <c r="S13" s="201">
        <v>0</v>
      </c>
      <c r="T13" s="201">
        <v>0</v>
      </c>
      <c r="U13" s="201">
        <v>0</v>
      </c>
      <c r="V13" s="201">
        <v>0</v>
      </c>
      <c r="W13" s="201">
        <v>0</v>
      </c>
      <c r="X13" s="201">
        <v>0</v>
      </c>
      <c r="Y13" s="201"/>
      <c r="Z13" s="201"/>
      <c r="AA13" s="743"/>
      <c r="AB13" s="1"/>
    </row>
    <row r="14" spans="1:28" ht="5.25" customHeight="1">
      <c r="A14" s="52"/>
      <c r="B14" s="52"/>
      <c r="C14" s="52"/>
      <c r="D14" s="52"/>
      <c r="E14" s="52"/>
      <c r="F14" s="52"/>
      <c r="G14" s="52"/>
      <c r="H14" s="52"/>
      <c r="I14" s="52"/>
      <c r="J14" s="170"/>
      <c r="K14" s="52"/>
      <c r="L14" s="743">
        <v>0</v>
      </c>
      <c r="M14" s="52"/>
      <c r="N14" s="52"/>
      <c r="O14" s="52"/>
      <c r="P14" s="52"/>
      <c r="Q14" s="52"/>
      <c r="R14" s="52"/>
      <c r="S14" s="52"/>
      <c r="T14" s="52"/>
      <c r="U14" s="52"/>
      <c r="V14" s="52"/>
      <c r="W14" s="52"/>
      <c r="X14" s="52"/>
      <c r="Y14" s="52"/>
      <c r="Z14" s="52"/>
      <c r="AA14" s="52"/>
      <c r="AB14" s="52"/>
    </row>
    <row r="15" spans="1:28" ht="13">
      <c r="A15" s="52"/>
      <c r="B15" s="214" t="s">
        <v>802</v>
      </c>
      <c r="C15" s="201">
        <f t="shared" ref="C15:X15" si="0">SUM(C6:C13)</f>
        <v>2460</v>
      </c>
      <c r="D15" s="201">
        <f t="shared" si="0"/>
        <v>148500</v>
      </c>
      <c r="E15" s="201">
        <f t="shared" si="0"/>
        <v>12</v>
      </c>
      <c r="F15" s="201">
        <f t="shared" si="0"/>
        <v>8</v>
      </c>
      <c r="G15" s="201">
        <f t="shared" si="0"/>
        <v>105</v>
      </c>
      <c r="H15" s="201">
        <f t="shared" si="0"/>
        <v>59</v>
      </c>
      <c r="I15" s="201">
        <f t="shared" si="0"/>
        <v>8</v>
      </c>
      <c r="J15" s="201">
        <f t="shared" si="0"/>
        <v>603</v>
      </c>
      <c r="K15" s="201">
        <f t="shared" si="0"/>
        <v>603</v>
      </c>
      <c r="L15" s="201">
        <f t="shared" si="0"/>
        <v>3</v>
      </c>
      <c r="M15" s="201">
        <f t="shared" si="0"/>
        <v>3</v>
      </c>
      <c r="N15" s="201">
        <f t="shared" si="0"/>
        <v>3</v>
      </c>
      <c r="O15" s="201">
        <f t="shared" si="0"/>
        <v>100</v>
      </c>
      <c r="P15" s="201">
        <f t="shared" si="0"/>
        <v>100</v>
      </c>
      <c r="Q15" s="201">
        <f t="shared" si="0"/>
        <v>1950</v>
      </c>
      <c r="R15" s="201">
        <f t="shared" si="0"/>
        <v>1950</v>
      </c>
      <c r="S15" s="201">
        <f t="shared" si="0"/>
        <v>1</v>
      </c>
      <c r="T15" s="201">
        <f t="shared" si="0"/>
        <v>1</v>
      </c>
      <c r="U15" s="201">
        <f t="shared" si="0"/>
        <v>50</v>
      </c>
      <c r="V15" s="201">
        <f t="shared" si="0"/>
        <v>50</v>
      </c>
      <c r="W15" s="201">
        <f t="shared" si="0"/>
        <v>50</v>
      </c>
      <c r="X15" s="201">
        <f t="shared" si="0"/>
        <v>1</v>
      </c>
      <c r="Y15" s="201"/>
      <c r="Z15" s="201"/>
      <c r="AA15" s="743"/>
      <c r="AB15" s="743"/>
    </row>
    <row r="16" spans="1:28" ht="13">
      <c r="A16" s="52"/>
      <c r="B16" s="214" t="s">
        <v>803</v>
      </c>
      <c r="C16" s="201">
        <v>2130</v>
      </c>
      <c r="D16" s="201">
        <v>109200</v>
      </c>
      <c r="E16" s="201">
        <v>9</v>
      </c>
      <c r="F16" s="201">
        <v>4</v>
      </c>
      <c r="G16" s="201">
        <v>75</v>
      </c>
      <c r="H16" s="201">
        <v>42</v>
      </c>
      <c r="I16" s="201">
        <v>5</v>
      </c>
      <c r="J16" s="201">
        <v>603</v>
      </c>
      <c r="K16" s="201">
        <v>3</v>
      </c>
      <c r="L16" s="201">
        <v>3</v>
      </c>
      <c r="M16" s="201">
        <v>603</v>
      </c>
      <c r="N16" s="201">
        <v>3</v>
      </c>
      <c r="O16" s="201">
        <v>250</v>
      </c>
      <c r="P16" s="201">
        <v>250</v>
      </c>
      <c r="Q16" s="201">
        <v>1950</v>
      </c>
      <c r="R16" s="201">
        <v>1950</v>
      </c>
      <c r="S16" s="201">
        <v>1</v>
      </c>
      <c r="T16" s="201">
        <v>1</v>
      </c>
      <c r="U16" s="201">
        <v>50</v>
      </c>
      <c r="V16" s="201">
        <v>50</v>
      </c>
      <c r="W16" s="201">
        <v>50</v>
      </c>
      <c r="X16" s="201"/>
      <c r="Y16" s="201"/>
      <c r="Z16" s="201"/>
      <c r="AA16" s="743"/>
      <c r="AB16" s="743"/>
    </row>
    <row r="17" spans="1:28" ht="13">
      <c r="A17" s="52"/>
      <c r="B17" s="214" t="s">
        <v>804</v>
      </c>
      <c r="C17" s="201">
        <v>2170</v>
      </c>
      <c r="D17" s="201">
        <v>107800</v>
      </c>
      <c r="E17" s="201">
        <v>9</v>
      </c>
      <c r="F17" s="201">
        <v>5</v>
      </c>
      <c r="G17" s="201">
        <v>70</v>
      </c>
      <c r="H17" s="201">
        <v>35</v>
      </c>
      <c r="I17" s="201">
        <v>6</v>
      </c>
      <c r="J17" s="201">
        <v>203</v>
      </c>
      <c r="K17" s="201">
        <v>3</v>
      </c>
      <c r="L17" s="201">
        <v>203</v>
      </c>
      <c r="M17" s="201">
        <v>603</v>
      </c>
      <c r="N17" s="201">
        <v>3</v>
      </c>
      <c r="O17" s="201">
        <v>250</v>
      </c>
      <c r="P17" s="201">
        <v>250</v>
      </c>
      <c r="Q17" s="201">
        <v>1950</v>
      </c>
      <c r="R17" s="201">
        <v>1950</v>
      </c>
      <c r="S17" s="201">
        <v>1</v>
      </c>
      <c r="T17" s="201">
        <v>1</v>
      </c>
      <c r="U17" s="201">
        <v>50</v>
      </c>
      <c r="V17" s="201">
        <v>50</v>
      </c>
      <c r="W17" s="201">
        <v>50</v>
      </c>
      <c r="X17" s="201"/>
      <c r="Y17" s="201"/>
      <c r="Z17" s="201"/>
      <c r="AA17" s="52"/>
      <c r="AB17" s="52"/>
    </row>
    <row r="18" spans="1:28" ht="13">
      <c r="A18" s="1"/>
      <c r="B18" s="214" t="s">
        <v>805</v>
      </c>
      <c r="C18" s="201">
        <v>2150</v>
      </c>
      <c r="D18" s="201">
        <v>101450</v>
      </c>
      <c r="E18" s="201">
        <v>8</v>
      </c>
      <c r="F18" s="201">
        <v>5</v>
      </c>
      <c r="G18" s="201">
        <v>70</v>
      </c>
      <c r="H18" s="201">
        <v>43</v>
      </c>
      <c r="I18" s="201">
        <v>5</v>
      </c>
      <c r="J18" s="201">
        <v>3</v>
      </c>
      <c r="K18" s="201">
        <v>3</v>
      </c>
      <c r="L18" s="201">
        <v>3</v>
      </c>
      <c r="M18" s="201">
        <v>903</v>
      </c>
      <c r="N18" s="201">
        <v>3</v>
      </c>
      <c r="O18" s="201">
        <v>250</v>
      </c>
      <c r="P18" s="201">
        <v>250</v>
      </c>
      <c r="Q18" s="201">
        <v>1950</v>
      </c>
      <c r="R18" s="201">
        <v>1950</v>
      </c>
      <c r="S18" s="201">
        <v>1</v>
      </c>
      <c r="T18" s="201">
        <v>1</v>
      </c>
      <c r="U18" s="201">
        <v>50</v>
      </c>
      <c r="V18" s="201">
        <v>50</v>
      </c>
      <c r="W18" s="201">
        <v>50</v>
      </c>
      <c r="X18" s="201"/>
      <c r="Y18" s="201"/>
      <c r="Z18" s="201"/>
      <c r="AA18" s="1"/>
      <c r="AB18" s="1"/>
    </row>
    <row r="19" spans="1:28" ht="36">
      <c r="A19" s="52"/>
      <c r="B19" s="52"/>
      <c r="C19" s="52"/>
      <c r="D19" s="63" t="s">
        <v>806</v>
      </c>
      <c r="E19" s="63" t="s">
        <v>807</v>
      </c>
      <c r="F19" s="52"/>
      <c r="G19" s="52"/>
      <c r="H19" s="52"/>
      <c r="I19" s="52"/>
      <c r="J19" s="52" t="s">
        <v>808</v>
      </c>
      <c r="K19" s="52"/>
      <c r="L19" s="52"/>
      <c r="M19" s="52"/>
      <c r="N19" s="52"/>
      <c r="O19" s="63" t="s">
        <v>809</v>
      </c>
      <c r="P19" s="63" t="s">
        <v>809</v>
      </c>
      <c r="Q19" s="52"/>
      <c r="R19" s="52"/>
      <c r="S19" s="63" t="s">
        <v>809</v>
      </c>
      <c r="T19" s="63" t="s">
        <v>809</v>
      </c>
      <c r="U19" s="63" t="s">
        <v>810</v>
      </c>
      <c r="V19" s="63"/>
      <c r="W19" s="63" t="s">
        <v>810</v>
      </c>
      <c r="X19" s="63"/>
      <c r="Y19" s="63"/>
      <c r="Z19" s="63"/>
      <c r="AA19" s="52"/>
      <c r="AB19" s="52"/>
    </row>
    <row r="20" spans="1:28" ht="13">
      <c r="A20" s="52"/>
      <c r="B20" s="52"/>
      <c r="C20" s="52"/>
      <c r="D20" s="52"/>
      <c r="E20" s="52"/>
      <c r="F20" s="52"/>
      <c r="G20" s="52"/>
      <c r="H20" s="52"/>
      <c r="I20" s="52"/>
      <c r="J20" s="52">
        <v>100</v>
      </c>
      <c r="K20" s="52"/>
      <c r="L20" s="52">
        <v>100</v>
      </c>
      <c r="M20" s="52"/>
      <c r="N20" s="52">
        <v>100</v>
      </c>
      <c r="O20" s="52"/>
      <c r="P20" s="52"/>
      <c r="Q20" s="52"/>
      <c r="R20" s="52"/>
      <c r="S20" s="52"/>
      <c r="T20" s="52"/>
      <c r="U20" s="52"/>
      <c r="V20" s="52"/>
      <c r="W20" s="52"/>
      <c r="X20" s="52"/>
      <c r="Y20" s="52"/>
      <c r="Z20" s="52"/>
      <c r="AA20" s="52"/>
      <c r="AB20" s="52"/>
    </row>
    <row r="21" spans="1:28" ht="13">
      <c r="A21" s="52"/>
      <c r="B21" s="52" t="s">
        <v>811</v>
      </c>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row>
    <row r="22" spans="1:28" ht="13">
      <c r="A22" s="52"/>
      <c r="B22" s="744" t="s">
        <v>812</v>
      </c>
      <c r="C22" s="211" t="s">
        <v>142</v>
      </c>
      <c r="D22" s="211" t="s">
        <v>132</v>
      </c>
      <c r="E22" s="211" t="s">
        <v>143</v>
      </c>
      <c r="F22" s="211" t="s">
        <v>144</v>
      </c>
      <c r="G22" s="211" t="s">
        <v>126</v>
      </c>
      <c r="H22" s="211" t="s">
        <v>128</v>
      </c>
      <c r="I22" s="211" t="s">
        <v>130</v>
      </c>
      <c r="J22" s="211" t="s">
        <v>146</v>
      </c>
      <c r="K22" s="211" t="s">
        <v>145</v>
      </c>
      <c r="L22" s="211" t="s">
        <v>371</v>
      </c>
      <c r="M22" s="211" t="s">
        <v>372</v>
      </c>
      <c r="N22" s="211" t="s">
        <v>373</v>
      </c>
      <c r="O22" s="52"/>
      <c r="P22" s="52"/>
      <c r="Q22" s="52"/>
      <c r="R22" s="52"/>
      <c r="S22" s="52"/>
      <c r="T22" s="52"/>
      <c r="U22" s="52"/>
      <c r="V22" s="52"/>
      <c r="W22" s="52"/>
      <c r="X22" s="52"/>
      <c r="Y22" s="52"/>
      <c r="Z22" s="52"/>
      <c r="AA22" s="52"/>
      <c r="AB22" s="52"/>
    </row>
    <row r="23" spans="1:28" ht="13">
      <c r="A23" s="233"/>
      <c r="B23" s="170" t="s">
        <v>813</v>
      </c>
      <c r="C23" s="201">
        <f t="shared" ref="C23:I23" si="1">C16*2</f>
        <v>4260</v>
      </c>
      <c r="D23" s="201">
        <f t="shared" si="1"/>
        <v>218400</v>
      </c>
      <c r="E23" s="201">
        <f t="shared" si="1"/>
        <v>18</v>
      </c>
      <c r="F23" s="201">
        <f t="shared" si="1"/>
        <v>8</v>
      </c>
      <c r="G23" s="201">
        <f t="shared" si="1"/>
        <v>150</v>
      </c>
      <c r="H23" s="201">
        <f t="shared" si="1"/>
        <v>84</v>
      </c>
      <c r="I23" s="201">
        <f t="shared" si="1"/>
        <v>10</v>
      </c>
      <c r="J23" s="201">
        <v>100</v>
      </c>
      <c r="K23" s="201">
        <v>100</v>
      </c>
      <c r="L23" s="201">
        <v>100</v>
      </c>
      <c r="M23" s="201">
        <v>100</v>
      </c>
      <c r="N23" s="201">
        <v>100</v>
      </c>
      <c r="O23" s="52" t="s">
        <v>814</v>
      </c>
      <c r="P23" s="52"/>
      <c r="Q23" s="52"/>
      <c r="R23" s="52"/>
      <c r="S23" s="52"/>
      <c r="T23" s="52"/>
      <c r="U23" s="52"/>
      <c r="V23" s="52"/>
      <c r="W23" s="52"/>
      <c r="X23" s="52"/>
      <c r="Y23" s="52"/>
      <c r="Z23" s="52"/>
      <c r="AA23" s="52"/>
      <c r="AB23" s="52"/>
    </row>
    <row r="24" spans="1:28" ht="13">
      <c r="A24" s="233"/>
      <c r="B24" s="170" t="s">
        <v>815</v>
      </c>
      <c r="C24" s="201">
        <v>770</v>
      </c>
      <c r="D24" s="201">
        <v>76500</v>
      </c>
      <c r="E24" s="201">
        <v>0</v>
      </c>
      <c r="F24" s="201">
        <v>1</v>
      </c>
      <c r="G24" s="201">
        <v>30</v>
      </c>
      <c r="H24" s="201">
        <v>15</v>
      </c>
      <c r="I24" s="201">
        <v>1</v>
      </c>
      <c r="J24" s="201">
        <v>0</v>
      </c>
      <c r="K24" s="201">
        <v>0</v>
      </c>
      <c r="L24" s="201">
        <v>0</v>
      </c>
      <c r="M24" s="201">
        <v>0</v>
      </c>
      <c r="N24" s="201">
        <v>0</v>
      </c>
      <c r="O24" s="52"/>
      <c r="P24" s="52"/>
      <c r="Q24" s="52"/>
      <c r="R24" s="52"/>
      <c r="S24" s="52"/>
      <c r="T24" s="52"/>
      <c r="U24" s="52"/>
      <c r="V24" s="52"/>
      <c r="W24" s="52"/>
      <c r="X24" s="52"/>
      <c r="Y24" s="52"/>
      <c r="Z24" s="52"/>
      <c r="AA24" s="52"/>
      <c r="AB24" s="52"/>
    </row>
    <row r="25" spans="1:28" ht="24">
      <c r="A25" s="233"/>
      <c r="B25" s="745" t="s">
        <v>816</v>
      </c>
      <c r="C25" s="212">
        <v>300</v>
      </c>
      <c r="D25" s="212">
        <v>4500</v>
      </c>
      <c r="E25" s="746">
        <v>0</v>
      </c>
      <c r="F25" s="746">
        <v>0</v>
      </c>
      <c r="G25" s="746">
        <v>0</v>
      </c>
      <c r="H25" s="746">
        <v>0</v>
      </c>
      <c r="I25" s="746">
        <v>0</v>
      </c>
      <c r="J25" s="212">
        <v>50</v>
      </c>
      <c r="K25" s="746">
        <v>0</v>
      </c>
      <c r="L25" s="746">
        <v>0</v>
      </c>
      <c r="M25" s="746">
        <v>0</v>
      </c>
      <c r="N25" s="746">
        <v>0</v>
      </c>
      <c r="O25" s="52"/>
      <c r="P25" s="52"/>
      <c r="Q25" s="52"/>
      <c r="R25" s="52"/>
      <c r="S25" s="52"/>
      <c r="T25" s="52"/>
      <c r="U25" s="52"/>
      <c r="V25" s="52"/>
      <c r="W25" s="52"/>
      <c r="X25" s="52"/>
      <c r="Y25" s="52"/>
      <c r="Z25" s="52"/>
      <c r="AA25" s="52"/>
      <c r="AB25" s="52"/>
    </row>
    <row r="26" spans="1:28" ht="13">
      <c r="A26" s="233"/>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row>
    <row r="27" spans="1:28" ht="13">
      <c r="A27" s="255"/>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row>
    <row r="28" spans="1:28" ht="13">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row>
    <row r="29" spans="1:28" ht="13">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row>
  </sheetData>
  <phoneticPr fontId="135"/>
  <conditionalFormatting sqref="C6:Z13">
    <cfRule type="cellIs" dxfId="15" priority="1" operator="greaterThan">
      <formula>0</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B48"/>
  <sheetViews>
    <sheetView showGridLines="0" workbookViewId="0">
      <pane xSplit="1" topLeftCell="B1" activePane="topRight" state="frozen"/>
      <selection pane="topRight" activeCell="C2" sqref="C2"/>
    </sheetView>
  </sheetViews>
  <sheetFormatPr baseColWidth="10" defaultColWidth="12.6640625" defaultRowHeight="15.75" customHeight="1"/>
  <cols>
    <col min="1" max="1" width="14.1640625" customWidth="1"/>
    <col min="2" max="2" width="25.6640625" customWidth="1"/>
    <col min="5" max="5" width="19.1640625" customWidth="1"/>
    <col min="10" max="11" width="33" customWidth="1"/>
    <col min="12" max="12" width="32.6640625" customWidth="1"/>
    <col min="13" max="13" width="25.6640625" customWidth="1"/>
    <col min="14" max="14" width="34.6640625" customWidth="1"/>
    <col min="15" max="15" width="31.1640625" customWidth="1"/>
    <col min="16" max="16" width="24" customWidth="1"/>
    <col min="17" max="17" width="30.6640625" customWidth="1"/>
    <col min="18" max="18" width="24.5" customWidth="1"/>
    <col min="19" max="19" width="25.6640625" customWidth="1"/>
    <col min="20" max="20" width="25.33203125" customWidth="1"/>
    <col min="21" max="21" width="24" customWidth="1"/>
    <col min="22" max="22" width="27.1640625" customWidth="1"/>
    <col min="24" max="24" width="38.33203125" customWidth="1"/>
    <col min="25" max="25" width="33.6640625" customWidth="1"/>
  </cols>
  <sheetData>
    <row r="1" spans="1:11" ht="13" hidden="1">
      <c r="B1" s="281" t="s">
        <v>820</v>
      </c>
      <c r="K1" s="281"/>
    </row>
    <row r="2" spans="1:11" ht="13" hidden="1">
      <c r="A2" s="281" t="s">
        <v>821</v>
      </c>
      <c r="B2" s="281" t="s">
        <v>822</v>
      </c>
    </row>
    <row r="3" spans="1:11" ht="13" hidden="1">
      <c r="B3" s="281" t="s">
        <v>823</v>
      </c>
    </row>
    <row r="4" spans="1:11" ht="13" hidden="1"/>
    <row r="5" spans="1:11" ht="13" hidden="1"/>
    <row r="6" spans="1:11" ht="13" hidden="1">
      <c r="B6" s="281" t="s">
        <v>824</v>
      </c>
    </row>
    <row r="7" spans="1:11" ht="13" hidden="1">
      <c r="B7" s="281" t="s">
        <v>825</v>
      </c>
    </row>
    <row r="8" spans="1:11" ht="13" hidden="1">
      <c r="B8" s="281" t="s">
        <v>826</v>
      </c>
    </row>
    <row r="9" spans="1:11" ht="13" hidden="1"/>
    <row r="10" spans="1:11" ht="13" hidden="1">
      <c r="B10" s="281" t="s">
        <v>827</v>
      </c>
    </row>
    <row r="11" spans="1:11" ht="13" hidden="1">
      <c r="B11" s="281" t="s">
        <v>828</v>
      </c>
    </row>
    <row r="12" spans="1:11" ht="13" hidden="1"/>
    <row r="13" spans="1:11" ht="13" hidden="1">
      <c r="B13" s="281" t="s">
        <v>829</v>
      </c>
    </row>
    <row r="14" spans="1:11" ht="13" hidden="1">
      <c r="B14" s="281" t="s">
        <v>830</v>
      </c>
    </row>
    <row r="15" spans="1:11" ht="13" hidden="1"/>
    <row r="16" spans="1:11" ht="13" hidden="1">
      <c r="B16" s="281" t="s">
        <v>831</v>
      </c>
    </row>
    <row r="17" spans="2:2" ht="13" hidden="1">
      <c r="B17" s="281" t="s">
        <v>832</v>
      </c>
    </row>
    <row r="18" spans="2:2" ht="13" hidden="1"/>
    <row r="19" spans="2:2" ht="13" hidden="1">
      <c r="B19" s="281" t="s">
        <v>833</v>
      </c>
    </row>
    <row r="20" spans="2:2" ht="13" hidden="1">
      <c r="B20" s="281" t="s">
        <v>834</v>
      </c>
    </row>
    <row r="21" spans="2:2" ht="13" hidden="1"/>
    <row r="22" spans="2:2" ht="13" hidden="1">
      <c r="B22" s="281" t="s">
        <v>835</v>
      </c>
    </row>
    <row r="23" spans="2:2" ht="13" hidden="1">
      <c r="B23" s="281" t="s">
        <v>836</v>
      </c>
    </row>
    <row r="24" spans="2:2" ht="13" hidden="1"/>
    <row r="25" spans="2:2" ht="13" hidden="1">
      <c r="B25" s="281" t="s">
        <v>837</v>
      </c>
    </row>
    <row r="26" spans="2:2" ht="13" hidden="1">
      <c r="B26" s="281" t="s">
        <v>838</v>
      </c>
    </row>
    <row r="27" spans="2:2" ht="13" hidden="1">
      <c r="B27" s="281" t="s">
        <v>839</v>
      </c>
    </row>
    <row r="28" spans="2:2" ht="13" hidden="1"/>
    <row r="29" spans="2:2" ht="13" hidden="1">
      <c r="B29" s="281" t="s">
        <v>840</v>
      </c>
    </row>
    <row r="30" spans="2:2" ht="13" hidden="1"/>
    <row r="31" spans="2:2" ht="13" hidden="1"/>
    <row r="32" spans="2:2" ht="13" hidden="1">
      <c r="B32" s="281" t="s">
        <v>841</v>
      </c>
    </row>
    <row r="33" spans="1:28" ht="13" hidden="1">
      <c r="B33" s="281" t="s">
        <v>842</v>
      </c>
    </row>
    <row r="34" spans="1:28" ht="13">
      <c r="B34" s="281"/>
    </row>
    <row r="38" spans="1:28" ht="13">
      <c r="A38" s="750"/>
      <c r="B38" s="750"/>
      <c r="C38" s="750"/>
      <c r="D38" s="750"/>
      <c r="E38" s="750"/>
      <c r="F38" s="750"/>
      <c r="G38" s="750"/>
      <c r="H38" s="750"/>
      <c r="I38" s="750"/>
      <c r="J38" s="750"/>
      <c r="K38" s="750"/>
      <c r="L38" s="750"/>
      <c r="M38" s="750"/>
      <c r="N38" s="750"/>
      <c r="O38" s="750"/>
      <c r="P38" s="750"/>
      <c r="Q38" s="750"/>
      <c r="R38" s="750"/>
      <c r="S38" s="750"/>
      <c r="T38" s="750"/>
      <c r="U38" s="750"/>
      <c r="V38" s="750"/>
      <c r="W38" s="750"/>
      <c r="X38" s="750"/>
      <c r="Y38" s="750"/>
      <c r="Z38" s="750"/>
      <c r="AA38" s="750"/>
      <c r="AB38" s="750"/>
    </row>
    <row r="39" spans="1:28" ht="13">
      <c r="A39" s="1155" t="s">
        <v>843</v>
      </c>
      <c r="B39" s="1155"/>
      <c r="C39" s="1155"/>
      <c r="D39" s="1155"/>
      <c r="E39" s="1155"/>
      <c r="F39" s="1155"/>
      <c r="G39" s="1155"/>
      <c r="H39" s="1155"/>
      <c r="I39" s="1155"/>
      <c r="J39" s="1155"/>
      <c r="K39" s="1155"/>
      <c r="L39" s="1155"/>
      <c r="M39" s="1155"/>
      <c r="N39" s="1155"/>
      <c r="O39" s="1155"/>
      <c r="P39" s="1155"/>
      <c r="Q39" s="1155"/>
      <c r="R39" s="1155"/>
      <c r="S39" s="1155"/>
      <c r="T39" s="1155"/>
      <c r="U39" s="1155"/>
      <c r="V39" s="1155"/>
      <c r="W39" s="1155"/>
      <c r="X39" s="1155"/>
      <c r="Y39" s="1155"/>
      <c r="Z39" s="1155"/>
      <c r="AA39" s="1155"/>
      <c r="AB39" s="1155"/>
    </row>
    <row r="40" spans="1:28" ht="13">
      <c r="A40" s="1156"/>
      <c r="B40" s="1156"/>
      <c r="C40" s="1156"/>
      <c r="D40" s="1156"/>
      <c r="E40" s="1156"/>
      <c r="F40" s="1156"/>
      <c r="G40" s="1156"/>
      <c r="H40" s="1156"/>
      <c r="I40" s="1156"/>
      <c r="J40" s="1156"/>
      <c r="K40" s="1156"/>
      <c r="L40" s="1156"/>
      <c r="M40" s="1156"/>
      <c r="N40" s="1156"/>
      <c r="O40" s="1156"/>
      <c r="P40" s="1156"/>
      <c r="Q40" s="1156"/>
      <c r="R40" s="1156"/>
      <c r="S40" s="1156"/>
      <c r="T40" s="1156"/>
      <c r="U40" s="1156"/>
      <c r="V40" s="1156"/>
      <c r="W40" s="1156"/>
      <c r="X40" s="1156"/>
      <c r="Y40" s="1156"/>
      <c r="Z40" s="1156"/>
      <c r="AA40" s="1156"/>
      <c r="AB40" s="1156"/>
    </row>
    <row r="41" spans="1:28" ht="13">
      <c r="A41" s="1157"/>
      <c r="B41" s="1157"/>
      <c r="C41" s="1157"/>
      <c r="D41" s="1157"/>
      <c r="E41" s="1157"/>
      <c r="F41" s="1157"/>
      <c r="G41" s="1157"/>
      <c r="H41" s="1157"/>
      <c r="I41" s="1157"/>
      <c r="J41" s="1157"/>
      <c r="K41" s="1157"/>
      <c r="L41" s="1157"/>
      <c r="M41" s="1157"/>
      <c r="N41" s="1157"/>
      <c r="O41" s="1157"/>
      <c r="P41" s="1157"/>
      <c r="Q41" s="1157"/>
      <c r="R41" s="1157"/>
      <c r="S41" s="1157"/>
      <c r="T41" s="1157"/>
      <c r="U41" s="1157"/>
      <c r="V41" s="1157"/>
      <c r="W41" s="1157"/>
      <c r="X41" s="1157"/>
      <c r="Y41" s="1157"/>
      <c r="Z41" s="1157"/>
      <c r="AA41" s="1157"/>
      <c r="AB41" s="1157"/>
    </row>
    <row r="42" spans="1:28" ht="13">
      <c r="A42" s="1155" t="s">
        <v>844</v>
      </c>
      <c r="B42" s="751"/>
      <c r="C42" s="751"/>
      <c r="D42" s="751"/>
      <c r="E42" s="751"/>
      <c r="F42" s="751"/>
      <c r="G42" s="751"/>
      <c r="H42" s="751"/>
      <c r="I42" s="751"/>
      <c r="J42" s="751"/>
      <c r="K42" s="751"/>
      <c r="L42" s="751"/>
      <c r="M42" s="751"/>
      <c r="N42" s="751"/>
      <c r="O42" s="751"/>
      <c r="P42" s="751"/>
      <c r="Q42" s="751"/>
      <c r="R42" s="751"/>
      <c r="S42" s="751"/>
      <c r="T42" s="751"/>
      <c r="U42" s="751"/>
      <c r="V42" s="751"/>
      <c r="W42" s="751"/>
      <c r="X42" s="751"/>
      <c r="Y42" s="751"/>
      <c r="Z42" s="751"/>
      <c r="AA42" s="751"/>
      <c r="AB42" s="751"/>
    </row>
    <row r="43" spans="1:28" ht="13">
      <c r="A43" s="1157"/>
      <c r="B43" s="752"/>
      <c r="C43" s="752"/>
      <c r="D43" s="752"/>
      <c r="E43" s="752"/>
      <c r="F43" s="752"/>
      <c r="G43" s="752"/>
      <c r="H43" s="752"/>
      <c r="I43" s="752"/>
      <c r="J43" s="752"/>
      <c r="K43" s="752"/>
      <c r="L43" s="752"/>
      <c r="M43" s="752"/>
      <c r="N43" s="752"/>
      <c r="O43" s="752"/>
      <c r="P43" s="752"/>
      <c r="Q43" s="752"/>
      <c r="R43" s="752"/>
      <c r="S43" s="752"/>
      <c r="T43" s="752"/>
      <c r="U43" s="752"/>
      <c r="V43" s="752"/>
      <c r="W43" s="752"/>
      <c r="X43" s="752"/>
      <c r="Y43" s="752"/>
      <c r="Z43" s="752"/>
      <c r="AA43" s="752"/>
      <c r="AB43" s="752"/>
    </row>
    <row r="44" spans="1:28" ht="13">
      <c r="A44" s="753" t="s">
        <v>845</v>
      </c>
      <c r="B44" s="751"/>
      <c r="C44" s="751"/>
      <c r="D44" s="751"/>
      <c r="E44" s="751"/>
      <c r="F44" s="751"/>
      <c r="G44" s="751"/>
      <c r="H44" s="751"/>
      <c r="I44" s="751"/>
      <c r="J44" s="751"/>
      <c r="K44" s="751"/>
      <c r="L44" s="751"/>
      <c r="M44" s="751"/>
      <c r="N44" s="751"/>
      <c r="O44" s="751"/>
      <c r="P44" s="751"/>
      <c r="Q44" s="751"/>
      <c r="R44" s="751"/>
      <c r="S44" s="751"/>
      <c r="T44" s="751"/>
      <c r="U44" s="751"/>
      <c r="V44" s="751"/>
      <c r="W44" s="751"/>
      <c r="X44" s="751"/>
      <c r="Y44" s="751"/>
      <c r="Z44" s="751"/>
      <c r="AA44" s="751"/>
      <c r="AB44" s="751"/>
    </row>
    <row r="45" spans="1:28" ht="13">
      <c r="A45" s="754" t="s">
        <v>846</v>
      </c>
      <c r="B45" s="751"/>
      <c r="C45" s="751"/>
      <c r="D45" s="751"/>
      <c r="E45" s="751"/>
      <c r="F45" s="751"/>
      <c r="G45" s="751"/>
      <c r="H45" s="751"/>
      <c r="I45" s="751"/>
      <c r="J45" s="751"/>
      <c r="K45" s="751"/>
      <c r="L45" s="751"/>
      <c r="M45" s="751"/>
      <c r="N45" s="751"/>
      <c r="O45" s="751"/>
      <c r="P45" s="751"/>
      <c r="Q45" s="751"/>
      <c r="R45" s="751"/>
      <c r="S45" s="751"/>
      <c r="T45" s="751"/>
      <c r="U45" s="751"/>
      <c r="V45" s="751"/>
      <c r="W45" s="751"/>
      <c r="X45" s="751"/>
      <c r="Y45" s="751"/>
      <c r="Z45" s="751"/>
      <c r="AA45" s="751"/>
      <c r="AB45" s="751"/>
    </row>
    <row r="46" spans="1:28" ht="13">
      <c r="A46" s="755" t="s">
        <v>847</v>
      </c>
      <c r="B46" s="751"/>
      <c r="C46" s="751"/>
      <c r="D46" s="751"/>
      <c r="E46" s="751"/>
      <c r="F46" s="751"/>
      <c r="G46" s="751"/>
      <c r="H46" s="751"/>
      <c r="I46" s="751"/>
      <c r="J46" s="751"/>
      <c r="K46" s="751"/>
      <c r="L46" s="751"/>
      <c r="M46" s="751"/>
      <c r="O46" s="751"/>
      <c r="P46" s="751"/>
      <c r="Q46" s="751"/>
      <c r="S46" s="751"/>
      <c r="T46" s="751"/>
      <c r="U46" s="751"/>
      <c r="V46" s="751"/>
      <c r="W46" s="751"/>
      <c r="X46" s="751"/>
      <c r="Y46" s="751"/>
      <c r="Z46" s="751"/>
      <c r="AA46" s="751"/>
      <c r="AB46" s="751"/>
    </row>
    <row r="47" spans="1:28" ht="13">
      <c r="A47" s="756" t="s">
        <v>848</v>
      </c>
      <c r="B47" s="751"/>
      <c r="C47" s="751"/>
      <c r="D47" s="751"/>
      <c r="E47" s="751"/>
      <c r="F47" s="751"/>
      <c r="G47" s="751"/>
      <c r="H47" s="751"/>
      <c r="I47" s="751"/>
      <c r="J47" s="751"/>
      <c r="K47" s="751"/>
      <c r="L47" s="751"/>
      <c r="M47" s="751"/>
      <c r="N47" s="751"/>
      <c r="O47" s="751"/>
      <c r="P47" s="751"/>
      <c r="Q47" s="751"/>
      <c r="R47" s="751"/>
      <c r="S47" s="751"/>
      <c r="T47" s="751"/>
      <c r="U47" s="751"/>
      <c r="V47" s="751"/>
      <c r="W47" s="751"/>
      <c r="X47" s="751"/>
      <c r="Y47" s="751"/>
      <c r="Z47" s="751"/>
      <c r="AA47" s="751"/>
      <c r="AB47" s="751"/>
    </row>
    <row r="48" spans="1:28" ht="13">
      <c r="A48" s="757" t="s">
        <v>849</v>
      </c>
      <c r="B48" s="751"/>
      <c r="C48" s="751"/>
      <c r="D48" s="751"/>
      <c r="E48" s="751"/>
      <c r="F48" s="751"/>
      <c r="G48" s="751"/>
      <c r="H48" s="751"/>
      <c r="I48" s="751"/>
      <c r="J48" s="751"/>
      <c r="K48" s="751"/>
      <c r="L48" s="751"/>
      <c r="M48" s="751"/>
      <c r="N48" s="751"/>
      <c r="O48" s="751"/>
      <c r="P48" s="751"/>
      <c r="Q48" s="751"/>
      <c r="R48" s="751"/>
      <c r="S48" s="751"/>
      <c r="T48" s="751"/>
      <c r="U48" s="751"/>
      <c r="V48" s="751"/>
      <c r="W48" s="751"/>
      <c r="X48" s="751"/>
      <c r="Y48" s="751"/>
      <c r="Z48" s="751"/>
      <c r="AA48" s="751"/>
      <c r="AB48" s="751"/>
    </row>
  </sheetData>
  <mergeCells count="29">
    <mergeCell ref="A39:A41"/>
    <mergeCell ref="E39:E41"/>
    <mergeCell ref="G39:G41"/>
    <mergeCell ref="A42:A43"/>
    <mergeCell ref="M39:M41"/>
    <mergeCell ref="B39:B41"/>
    <mergeCell ref="H39:H41"/>
    <mergeCell ref="L39:L41"/>
    <mergeCell ref="AB39:AB41"/>
    <mergeCell ref="D39:D41"/>
    <mergeCell ref="U39:U41"/>
    <mergeCell ref="F39:F41"/>
    <mergeCell ref="W39:W41"/>
    <mergeCell ref="J39:J41"/>
    <mergeCell ref="R39:R41"/>
    <mergeCell ref="T39:T41"/>
    <mergeCell ref="X39:X41"/>
    <mergeCell ref="O39:O41"/>
    <mergeCell ref="Q39:Q41"/>
    <mergeCell ref="Y39:Y41"/>
    <mergeCell ref="S39:S41"/>
    <mergeCell ref="AA39:AA41"/>
    <mergeCell ref="V39:V41"/>
    <mergeCell ref="N39:N41"/>
    <mergeCell ref="P39:P41"/>
    <mergeCell ref="C39:C41"/>
    <mergeCell ref="I39:I41"/>
    <mergeCell ref="Z39:Z41"/>
    <mergeCell ref="K39:K41"/>
  </mergeCells>
  <phoneticPr fontId="135"/>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BH788"/>
  <sheetViews>
    <sheetView showGridLines="0" workbookViewId="0"/>
  </sheetViews>
  <sheetFormatPr baseColWidth="10" defaultColWidth="12.6640625" defaultRowHeight="15.75" customHeight="1"/>
  <cols>
    <col min="1" max="3" width="2.6640625" customWidth="1"/>
    <col min="4" max="4" width="5.33203125" customWidth="1"/>
    <col min="5" max="5" width="4.33203125" customWidth="1"/>
    <col min="6" max="6" width="22" customWidth="1"/>
    <col min="7" max="7" width="7.6640625" customWidth="1"/>
    <col min="8" max="8" width="16.33203125" customWidth="1"/>
    <col min="9" max="9" width="8.33203125" customWidth="1"/>
    <col min="10" max="10" width="14.1640625" customWidth="1"/>
    <col min="11" max="11" width="6.33203125" customWidth="1"/>
    <col min="13" max="13" width="5" customWidth="1"/>
    <col min="14" max="14" width="10" customWidth="1"/>
    <col min="15" max="15" width="9.33203125" customWidth="1"/>
    <col min="16" max="16" width="12.6640625" customWidth="1"/>
    <col min="17" max="17" width="7.1640625" customWidth="1"/>
    <col min="18" max="18" width="10" customWidth="1"/>
    <col min="19" max="60" width="7.5" customWidth="1"/>
  </cols>
  <sheetData>
    <row r="1" spans="1:60" ht="13">
      <c r="A1" s="440" t="s">
        <v>850</v>
      </c>
      <c r="B1" s="262"/>
      <c r="C1" s="5"/>
      <c r="D1" s="758"/>
      <c r="E1" s="5"/>
      <c r="F1" s="5"/>
      <c r="G1" s="5"/>
      <c r="H1" s="5"/>
      <c r="I1" s="5"/>
      <c r="J1" s="5"/>
      <c r="K1" s="5"/>
      <c r="L1" s="5"/>
      <c r="M1" s="3"/>
      <c r="N1" s="3"/>
      <c r="O1" s="3"/>
      <c r="P1" s="3"/>
      <c r="Q1" s="442"/>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row>
    <row r="2" spans="1:60" ht="13">
      <c r="A2" s="3"/>
      <c r="B2" s="207" t="s">
        <v>851</v>
      </c>
      <c r="C2" s="443"/>
      <c r="D2" s="443"/>
      <c r="E2" s="3"/>
      <c r="F2" s="3"/>
      <c r="G2" s="3"/>
      <c r="H2" s="3"/>
      <c r="I2" s="3"/>
      <c r="J2" s="3"/>
      <c r="K2" s="3"/>
      <c r="L2" s="3"/>
      <c r="M2" s="3"/>
      <c r="N2" s="443"/>
      <c r="O2" s="3"/>
      <c r="P2" s="3"/>
      <c r="Q2" s="442"/>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row>
    <row r="3" spans="1:60" ht="13">
      <c r="A3" s="3"/>
      <c r="B3" s="207"/>
      <c r="C3" s="443"/>
      <c r="D3" s="443"/>
      <c r="E3" s="182"/>
      <c r="F3" s="182" t="s">
        <v>852</v>
      </c>
      <c r="G3" s="675">
        <v>480</v>
      </c>
      <c r="H3" s="182" t="s">
        <v>853</v>
      </c>
      <c r="I3" s="3"/>
      <c r="J3" s="3"/>
      <c r="K3" s="3"/>
      <c r="L3" s="3"/>
      <c r="M3" s="3"/>
      <c r="N3" s="749"/>
      <c r="O3" s="3"/>
      <c r="P3" s="3"/>
      <c r="Q3" s="442"/>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row>
    <row r="4" spans="1:60" ht="13">
      <c r="A4" s="3"/>
      <c r="B4" s="207"/>
      <c r="C4" s="443"/>
      <c r="D4" s="443"/>
      <c r="E4" s="182"/>
      <c r="F4" s="182" t="s">
        <v>854</v>
      </c>
      <c r="G4" s="675">
        <v>327</v>
      </c>
      <c r="H4" s="182" t="s">
        <v>853</v>
      </c>
      <c r="I4" s="3"/>
      <c r="J4" s="3"/>
      <c r="K4" s="3"/>
      <c r="L4" s="3"/>
      <c r="M4" s="3"/>
      <c r="N4" s="443"/>
      <c r="O4" s="3"/>
      <c r="P4" s="3"/>
      <c r="Q4" s="442"/>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row>
    <row r="5" spans="1:60" ht="13">
      <c r="A5" s="3"/>
      <c r="B5" s="207"/>
      <c r="C5" s="443"/>
      <c r="D5" s="443"/>
      <c r="E5" s="182"/>
      <c r="F5" s="182" t="s">
        <v>855</v>
      </c>
      <c r="G5" s="675">
        <f>G4/100</f>
        <v>3.27</v>
      </c>
      <c r="H5" s="182" t="s">
        <v>853</v>
      </c>
      <c r="I5" s="3"/>
      <c r="J5" s="3"/>
      <c r="K5" s="3"/>
      <c r="L5" s="3"/>
      <c r="M5" s="3"/>
      <c r="N5" s="443"/>
      <c r="O5" s="3"/>
      <c r="P5" s="3"/>
      <c r="Q5" s="442"/>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row>
    <row r="6" spans="1:60" ht="13">
      <c r="A6" s="3"/>
      <c r="B6" s="207"/>
      <c r="C6" s="443"/>
      <c r="D6" s="443"/>
      <c r="E6" s="182"/>
      <c r="F6" s="182" t="s">
        <v>856</v>
      </c>
      <c r="G6" s="675">
        <f>ROUND(10000/G5,0)</f>
        <v>3058</v>
      </c>
      <c r="H6" s="182" t="s">
        <v>819</v>
      </c>
      <c r="I6" s="3"/>
      <c r="J6" s="3"/>
      <c r="K6" s="3"/>
      <c r="L6" s="3"/>
      <c r="M6" s="3"/>
      <c r="N6" s="443"/>
      <c r="O6" s="3"/>
      <c r="P6" s="3"/>
      <c r="Q6" s="442"/>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row>
    <row r="7" spans="1:60" ht="13">
      <c r="A7" s="3"/>
      <c r="B7" s="207"/>
      <c r="C7" s="443"/>
      <c r="D7" s="443"/>
      <c r="E7" s="3"/>
      <c r="F7" s="3"/>
      <c r="G7" s="3"/>
      <c r="H7" s="3"/>
      <c r="I7" s="3"/>
      <c r="J7" s="3"/>
      <c r="K7" s="3"/>
      <c r="L7" s="3"/>
      <c r="M7" s="3"/>
      <c r="N7" s="443"/>
      <c r="O7" s="3"/>
      <c r="P7" s="3"/>
      <c r="Q7" s="442"/>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row>
    <row r="8" spans="1:60" ht="13">
      <c r="A8" s="3"/>
      <c r="B8" s="207"/>
      <c r="C8" s="554" t="s">
        <v>857</v>
      </c>
      <c r="D8" s="443"/>
      <c r="E8" s="3"/>
      <c r="F8" s="3"/>
      <c r="G8" s="3"/>
      <c r="H8" s="3"/>
      <c r="I8" s="3"/>
      <c r="J8" s="3"/>
      <c r="K8" s="3"/>
      <c r="L8" s="3"/>
      <c r="M8" s="3"/>
      <c r="N8" s="443"/>
      <c r="O8" s="3"/>
      <c r="P8" s="3"/>
      <c r="Q8" s="442"/>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row>
    <row r="9" spans="1:60" ht="13">
      <c r="A9" s="3"/>
      <c r="B9" s="207"/>
      <c r="C9" s="443"/>
      <c r="D9" s="759" t="s">
        <v>858</v>
      </c>
      <c r="E9" s="3"/>
      <c r="F9" s="3"/>
      <c r="G9" s="3"/>
      <c r="H9" s="3"/>
      <c r="I9" s="3"/>
      <c r="J9" s="3"/>
      <c r="K9" s="3"/>
      <c r="L9" s="3"/>
      <c r="M9" s="3"/>
      <c r="N9" s="443"/>
      <c r="O9" s="3"/>
      <c r="P9" s="3"/>
      <c r="Q9" s="442"/>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row>
    <row r="10" spans="1:60" ht="13">
      <c r="A10" s="3"/>
      <c r="B10" s="207"/>
      <c r="C10" s="443"/>
      <c r="D10" s="443"/>
      <c r="E10" s="3"/>
      <c r="F10" s="3"/>
      <c r="G10" s="3"/>
      <c r="H10" s="3"/>
      <c r="I10" s="3"/>
      <c r="J10" s="3"/>
      <c r="K10" s="3"/>
      <c r="L10" s="3"/>
      <c r="M10" s="3"/>
      <c r="N10" s="443"/>
      <c r="O10" s="3"/>
      <c r="P10" s="3"/>
      <c r="Q10" s="442"/>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row>
    <row r="11" spans="1:60" ht="13">
      <c r="A11" s="3"/>
      <c r="B11" s="207" t="s">
        <v>859</v>
      </c>
      <c r="C11" s="443"/>
      <c r="D11" s="443"/>
      <c r="E11" s="3"/>
      <c r="F11" s="3"/>
      <c r="G11" s="3"/>
      <c r="H11" s="3"/>
      <c r="I11" s="3"/>
      <c r="J11" s="3"/>
      <c r="K11" s="3"/>
      <c r="L11" s="3"/>
      <c r="M11" s="3"/>
      <c r="N11" s="443"/>
      <c r="O11" s="3"/>
      <c r="P11" s="3"/>
      <c r="Q11" s="442"/>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row>
    <row r="12" spans="1:60" ht="13">
      <c r="A12" s="3"/>
      <c r="B12" s="207"/>
      <c r="C12" s="443" t="s">
        <v>860</v>
      </c>
      <c r="D12" s="443"/>
      <c r="E12" s="3"/>
      <c r="F12" s="3"/>
      <c r="G12" s="3"/>
      <c r="H12" s="3"/>
      <c r="I12" s="3"/>
      <c r="J12" s="3"/>
      <c r="K12" s="3"/>
      <c r="L12" s="3"/>
      <c r="M12" s="3"/>
      <c r="N12" s="443"/>
      <c r="O12" s="3"/>
      <c r="P12" s="3"/>
      <c r="Q12" s="442"/>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row>
    <row r="13" spans="1:60" ht="13">
      <c r="A13" s="3"/>
      <c r="B13" s="207"/>
      <c r="C13" s="760" t="s">
        <v>861</v>
      </c>
      <c r="D13" s="443"/>
      <c r="E13" s="3"/>
      <c r="F13" s="3"/>
      <c r="G13" s="3"/>
      <c r="H13" s="3"/>
      <c r="I13" s="3"/>
      <c r="J13" s="3"/>
      <c r="K13" s="3"/>
      <c r="L13" s="3"/>
      <c r="M13" s="3"/>
      <c r="N13" s="443"/>
      <c r="O13" s="3"/>
      <c r="P13" s="3"/>
      <c r="Q13" s="442"/>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row>
    <row r="14" spans="1:60" ht="13">
      <c r="A14" s="3"/>
      <c r="B14" s="207"/>
      <c r="C14" s="761"/>
      <c r="D14" s="443"/>
      <c r="E14" s="3"/>
      <c r="F14" s="3"/>
      <c r="G14" s="3"/>
      <c r="H14" s="3"/>
      <c r="I14" s="3"/>
      <c r="J14" s="3"/>
      <c r="K14" s="3"/>
      <c r="L14" s="3"/>
      <c r="M14" s="3"/>
      <c r="N14" s="443"/>
      <c r="O14" s="3"/>
      <c r="P14" s="3"/>
      <c r="Q14" s="442"/>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row>
    <row r="15" spans="1:60" ht="13">
      <c r="A15" s="3"/>
      <c r="B15" s="207"/>
      <c r="C15" s="761"/>
      <c r="D15" s="443"/>
      <c r="E15" s="3"/>
      <c r="F15" s="3"/>
      <c r="G15" s="3"/>
      <c r="H15" s="3"/>
      <c r="I15" s="3"/>
      <c r="J15" s="3"/>
      <c r="K15" s="3"/>
      <c r="L15" s="3"/>
      <c r="M15" s="3"/>
      <c r="N15" s="443"/>
      <c r="O15" s="3"/>
      <c r="P15" s="3"/>
      <c r="Q15" s="442"/>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row>
    <row r="16" spans="1:60" ht="13">
      <c r="A16" s="3"/>
      <c r="B16" s="207"/>
      <c r="C16" s="443"/>
      <c r="D16" s="443"/>
      <c r="E16" s="3"/>
      <c r="F16" s="3"/>
      <c r="G16" s="3"/>
      <c r="H16" s="3"/>
      <c r="I16" s="3"/>
      <c r="J16" s="3"/>
      <c r="K16" s="3"/>
      <c r="L16" s="3"/>
      <c r="M16" s="3"/>
      <c r="N16" s="443"/>
      <c r="O16" s="3"/>
      <c r="P16" s="3"/>
      <c r="Q16" s="442"/>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row>
    <row r="17" spans="1:60" ht="13">
      <c r="A17" s="440" t="s">
        <v>652</v>
      </c>
      <c r="B17" s="262"/>
      <c r="C17" s="5"/>
      <c r="D17" s="758"/>
      <c r="E17" s="5"/>
      <c r="F17" s="5"/>
      <c r="G17" s="5"/>
      <c r="H17" s="5"/>
      <c r="I17" s="5"/>
      <c r="J17" s="5"/>
      <c r="K17" s="5"/>
      <c r="L17" s="5"/>
      <c r="M17" s="3"/>
      <c r="N17" s="443"/>
      <c r="O17" s="3"/>
      <c r="P17" s="3"/>
      <c r="Q17" s="442"/>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row>
    <row r="18" spans="1:60" ht="13">
      <c r="A18" s="3"/>
      <c r="B18" s="207"/>
      <c r="C18" s="443"/>
      <c r="D18" s="443"/>
      <c r="E18" s="3"/>
      <c r="F18" s="3"/>
      <c r="G18" s="3"/>
      <c r="H18" s="3"/>
      <c r="I18" s="3"/>
      <c r="J18" s="3"/>
      <c r="K18" s="3"/>
      <c r="L18" s="3"/>
      <c r="M18" s="3"/>
      <c r="N18" s="443"/>
      <c r="O18" s="3"/>
      <c r="P18" s="3"/>
      <c r="Q18" s="442"/>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row>
    <row r="19" spans="1:60" ht="13">
      <c r="A19" s="3"/>
      <c r="B19" s="479" t="s">
        <v>653</v>
      </c>
      <c r="C19" s="449"/>
      <c r="D19" s="480"/>
      <c r="E19" s="451"/>
      <c r="F19" s="451"/>
      <c r="G19" s="451"/>
      <c r="H19" s="451"/>
      <c r="I19" s="451"/>
      <c r="J19" s="451"/>
      <c r="K19" s="451"/>
      <c r="L19" s="451"/>
      <c r="M19" s="451"/>
      <c r="N19" s="443"/>
      <c r="O19" s="3"/>
      <c r="P19" s="3"/>
      <c r="Q19" s="442"/>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row>
    <row r="20" spans="1:60" ht="13">
      <c r="A20" s="3"/>
      <c r="B20" s="207"/>
      <c r="C20" s="443"/>
      <c r="D20" s="554"/>
      <c r="E20" s="455"/>
      <c r="F20" s="455"/>
      <c r="G20" s="455"/>
      <c r="H20" s="455"/>
      <c r="I20" s="3"/>
      <c r="J20" s="455"/>
      <c r="K20" s="3"/>
      <c r="L20" s="3"/>
      <c r="M20" s="3"/>
      <c r="N20" s="443"/>
      <c r="O20" s="3"/>
      <c r="P20" s="3"/>
      <c r="Q20" s="442"/>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row>
    <row r="21" spans="1:60" ht="13">
      <c r="A21" s="3"/>
      <c r="B21" s="207"/>
      <c r="C21" s="443"/>
      <c r="D21" s="762" t="s">
        <v>654</v>
      </c>
      <c r="E21" s="763"/>
      <c r="F21" s="763"/>
      <c r="G21" s="764"/>
      <c r="H21" s="765" t="s">
        <v>862</v>
      </c>
      <c r="I21" s="766"/>
      <c r="J21" s="767" t="s">
        <v>656</v>
      </c>
      <c r="K21" s="3"/>
      <c r="M21" s="443"/>
      <c r="N21" s="3"/>
      <c r="O21" s="3"/>
      <c r="P21" s="442"/>
      <c r="Q21" s="3"/>
      <c r="R21" s="3"/>
    </row>
    <row r="22" spans="1:60" ht="13">
      <c r="A22" s="3"/>
      <c r="B22" s="207"/>
      <c r="C22" s="443"/>
      <c r="D22" s="1176" t="str">
        <f ca="1">IFERROR(__xludf.DUMMYFUNCTION("ArrayFormula(HYPERLINK(""#gid=1943159612&amp;range=""&amp;""C""&amp;match(query('01_概要'!$E$86:$I$111,""select E where I = '""&amp;D21&amp;""'""),$C:$C,0),switch(query('01_概要'!$D$86:$I$111,""select D where I = '""&amp;D21&amp;""'""),""FIX"",""【FIX】"","""")&amp;query('01_概要'!$E$86:$I$111,"&amp;"""select E where I = '""&amp;D21&amp;""'"")))"),"#REF!")</f>
        <v>#REF!</v>
      </c>
      <c r="E22" s="967"/>
      <c r="F22" s="967"/>
      <c r="G22" s="968"/>
      <c r="H22" s="1176" t="str">
        <f ca="1">IFERROR(__xludf.DUMMYFUNCTION("ArrayFormula(HYPERLINK(""#gid=1943159612&amp;range=""&amp;""C""&amp;match(query('01_概要'!$E$86:$I$111,""select E where I = '""&amp;H21&amp;""'""),$C:$C,0),switch(query('01_概要'!$D$86:$I$111,""select D where I = '""&amp;H21&amp;""'""),""FIX"",""【FIX】"","""")&amp;query('01_概要'!$E$86:$I$111,"&amp;"""select E where I = '""&amp;H21&amp;""'"")))"),"#REF!")</f>
        <v>#REF!</v>
      </c>
      <c r="I22" s="968"/>
      <c r="J22" s="768" t="str">
        <f ca="1">IFERROR(__xludf.DUMMYFUNCTION("ArrayFormula(HYPERLINK(""#gid=1943159612&amp;range=""&amp;""C""&amp;match(query('01_概要'!$E$86:$I$111,""select E where I = '""&amp;J21&amp;""'""),$C:$C,0),switch(query('01_概要'!$D$86:$I$111,""select D where I = '""&amp;J21&amp;""'""),""FIX"",""【FIX】"","""")&amp;query('01_概要'!$E$86:$I$111,"&amp;"""select E where I = '""&amp;J21&amp;""'"")))"),"#REF!")</f>
        <v>#REF!</v>
      </c>
      <c r="K22" s="3"/>
      <c r="M22" s="443"/>
      <c r="N22" s="3"/>
      <c r="O22" s="3"/>
      <c r="P22" s="442"/>
      <c r="Q22" s="3"/>
      <c r="R22" s="3"/>
    </row>
    <row r="23" spans="1:60" ht="13">
      <c r="A23" s="3"/>
      <c r="B23" s="207"/>
      <c r="C23" s="443"/>
      <c r="D23" s="1177"/>
      <c r="E23" s="964"/>
      <c r="F23" s="964"/>
      <c r="G23" s="969"/>
      <c r="H23" s="1177"/>
      <c r="I23" s="969"/>
      <c r="J23" s="769" t="str">
        <f ca="1">IFERROR(__xludf.DUMMYFUNCTION("ArrayFormula(HYPERLINK(""https://docs.google.com/spreadsheets/d/1t052VlLhleL6fIo_2n0r_z7lSC9CnV-6e9ezNXG4QC8/edit#gid=1943159612&amp;range=C165=""&amp;""C""&amp;match(query('01_概要'!$E$86:$I$111,""select E where I = '""&amp;J21&amp;""'""),$C:$C,0),switch(query('01_概要'!$D$86:$"&amp;"I$111,""select D where I = '""&amp;J21&amp;""'""),""FIX"",""【FIX】"","""")&amp;query('01_概要'!$E$86:$I$111,""select E where I = '""&amp;J21&amp;""'"")))"),"#REF!")</f>
        <v>#REF!</v>
      </c>
      <c r="K23" s="443"/>
      <c r="L23" s="443"/>
      <c r="M23" s="443"/>
      <c r="N23" s="3"/>
      <c r="O23" s="3"/>
      <c r="P23" s="442"/>
      <c r="Q23" s="3"/>
      <c r="R23" s="3"/>
    </row>
    <row r="24" spans="1:60" ht="13">
      <c r="A24" s="3"/>
      <c r="B24" s="207"/>
      <c r="C24" s="443"/>
      <c r="D24" s="1197"/>
      <c r="E24" s="964"/>
      <c r="F24" s="964"/>
      <c r="G24" s="969"/>
      <c r="H24" s="1177"/>
      <c r="I24" s="969"/>
      <c r="J24" s="770"/>
      <c r="K24" s="3"/>
      <c r="M24" s="443"/>
      <c r="N24" s="3"/>
      <c r="O24" s="3"/>
      <c r="P24" s="442"/>
      <c r="Q24" s="3"/>
      <c r="R24" s="3"/>
    </row>
    <row r="25" spans="1:60" ht="13">
      <c r="A25" s="3"/>
      <c r="B25" s="207"/>
      <c r="C25" s="443"/>
      <c r="D25" s="1177"/>
      <c r="E25" s="964"/>
      <c r="F25" s="964"/>
      <c r="G25" s="969"/>
      <c r="H25" s="1166"/>
      <c r="I25" s="969"/>
      <c r="J25" s="770"/>
      <c r="K25" s="3"/>
      <c r="M25" s="443"/>
      <c r="N25" s="3"/>
      <c r="O25" s="3"/>
      <c r="P25" s="442"/>
      <c r="Q25" s="3"/>
      <c r="R25" s="3"/>
    </row>
    <row r="26" spans="1:60" ht="13">
      <c r="A26" s="3"/>
      <c r="D26" s="1177"/>
      <c r="E26" s="964"/>
      <c r="F26" s="964"/>
      <c r="G26" s="969"/>
      <c r="H26" s="1166"/>
      <c r="I26" s="969"/>
      <c r="J26" s="770"/>
      <c r="K26" s="3"/>
      <c r="M26" s="443"/>
      <c r="N26" s="3"/>
      <c r="O26" s="3"/>
      <c r="P26" s="442"/>
      <c r="Q26" s="3"/>
      <c r="R26" s="3"/>
    </row>
    <row r="27" spans="1:60" ht="13">
      <c r="A27" s="3"/>
      <c r="D27" s="1177"/>
      <c r="E27" s="964"/>
      <c r="F27" s="964"/>
      <c r="G27" s="969"/>
      <c r="H27" s="1166"/>
      <c r="I27" s="969"/>
      <c r="J27" s="770"/>
      <c r="K27" s="3"/>
      <c r="M27" s="443"/>
      <c r="N27" s="3"/>
      <c r="O27" s="3"/>
      <c r="P27" s="442"/>
      <c r="Q27" s="3"/>
      <c r="R27" s="3"/>
    </row>
    <row r="28" spans="1:60" ht="13">
      <c r="A28" s="3"/>
      <c r="D28" s="1177"/>
      <c r="E28" s="964"/>
      <c r="F28" s="964"/>
      <c r="G28" s="969"/>
      <c r="H28" s="1166"/>
      <c r="I28" s="969"/>
      <c r="J28" s="770"/>
      <c r="K28" s="3"/>
      <c r="M28" s="443"/>
      <c r="N28" s="3"/>
      <c r="O28" s="3"/>
      <c r="P28" s="442"/>
      <c r="Q28" s="3"/>
      <c r="R28" s="3"/>
    </row>
    <row r="29" spans="1:60" ht="13">
      <c r="A29" s="3"/>
      <c r="D29" s="1181"/>
      <c r="E29" s="960"/>
      <c r="F29" s="960"/>
      <c r="G29" s="970"/>
      <c r="H29" s="1134"/>
      <c r="I29" s="970"/>
      <c r="J29" s="771"/>
      <c r="K29" s="3"/>
      <c r="L29" s="3"/>
      <c r="M29" s="443"/>
      <c r="N29" s="3"/>
      <c r="O29" s="3"/>
      <c r="P29" s="442"/>
      <c r="Q29" s="3"/>
      <c r="R29" s="3"/>
    </row>
    <row r="30" spans="1:60" ht="13">
      <c r="A30" s="3"/>
      <c r="D30" s="184"/>
      <c r="G30" s="3"/>
      <c r="H30" s="3"/>
      <c r="I30" s="3"/>
      <c r="J30" s="3"/>
      <c r="K30" s="3"/>
      <c r="L30" s="3"/>
      <c r="M30" s="3"/>
      <c r="N30" s="443"/>
      <c r="O30" s="3"/>
      <c r="P30" s="3"/>
      <c r="Q30" s="442"/>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row>
    <row r="31" spans="1:60" ht="13">
      <c r="A31" s="3"/>
      <c r="D31" s="762" t="s">
        <v>657</v>
      </c>
      <c r="E31" s="772"/>
      <c r="F31" s="772"/>
      <c r="G31" s="773"/>
      <c r="H31" s="774" t="s">
        <v>658</v>
      </c>
      <c r="I31" s="766"/>
      <c r="J31" s="775" t="s">
        <v>659</v>
      </c>
      <c r="K31" s="3"/>
      <c r="L31" s="3"/>
      <c r="M31" s="443"/>
      <c r="N31" s="3"/>
      <c r="O31" s="3"/>
      <c r="P31" s="442"/>
      <c r="Q31" s="3"/>
      <c r="R31" s="3"/>
    </row>
    <row r="32" spans="1:60" ht="13">
      <c r="A32" s="3"/>
      <c r="C32" s="184"/>
      <c r="D32" s="1176" t="str">
        <f ca="1">IFERROR(__xludf.DUMMYFUNCTION("ArrayFormula(HYPERLINK(""#gid=1943159612&amp;range=""&amp;""C""&amp;match(query('01_概要'!$E$86:$I$111,""select E where I = '""&amp;D31&amp;""'""),$C:$C,0),switch(query('01_概要'!$D$86:$I$111,""select D where I = '""&amp;D31&amp;""'""),""FIX"",""【FIX】"","""")&amp;query('01_概要'!$E$86:$I$111,"&amp;"""select E where I = '""&amp;D31&amp;""'"")))"),"#REF!")</f>
        <v>#REF!</v>
      </c>
      <c r="E32" s="967"/>
      <c r="F32" s="967"/>
      <c r="G32" s="968"/>
      <c r="H32" s="1176" t="str">
        <f ca="1">IFERROR(__xludf.DUMMYFUNCTION("ArrayFormula(HYPERLINK(""#gid=1943159612&amp;range=""&amp;""C""&amp;match(query('01_概要'!$E$86:$I$111,""select E where I = '""&amp;H31&amp;""'""),$C:$C,0),switch(query('01_概要'!$D$86:$I$111,""select D where I = '""&amp;H31&amp;""'""),""FIX"",""【FIX】"","""")&amp;query('01_概要'!$E$86:$I$111,"&amp;"""select E where I = '""&amp;H31&amp;""'"")))"),"#REF!")</f>
        <v>#REF!</v>
      </c>
      <c r="I32" s="968"/>
      <c r="J32" s="776" t="str">
        <f ca="1">IFERROR(__xludf.DUMMYFUNCTION("ArrayFormula(HYPERLINK(""#gid=1943159612&amp;range=""&amp;""C""&amp;match(query('01_概要'!$E$86:$I$111,""select E where I = '""&amp;J31&amp;""'""),$C:$C,0),switch(query('01_概要'!$D$86:$I$111,""select D where I = '""&amp;J31&amp;""'""),""FIX"",""【FIX】"","""")&amp;query('01_概要'!$E$86:$I$111,"&amp;"""select E where I = '""&amp;J31&amp;""'"")))"),"#REF!")</f>
        <v>#REF!</v>
      </c>
      <c r="K32" s="3"/>
      <c r="L32" s="3"/>
      <c r="M32" s="443"/>
      <c r="N32" s="3"/>
      <c r="O32" s="3"/>
      <c r="P32" s="442"/>
      <c r="Q32" s="3"/>
      <c r="R32" s="3"/>
    </row>
    <row r="33" spans="1:60" ht="13">
      <c r="A33" s="3"/>
      <c r="C33" s="184"/>
      <c r="D33" s="1166"/>
      <c r="E33" s="964"/>
      <c r="F33" s="964"/>
      <c r="G33" s="969"/>
      <c r="H33" s="1166"/>
      <c r="I33" s="969"/>
      <c r="J33" s="777"/>
      <c r="K33" s="3"/>
      <c r="L33" s="3"/>
      <c r="M33" s="443"/>
      <c r="N33" s="3"/>
      <c r="O33" s="3"/>
      <c r="P33" s="442"/>
      <c r="Q33" s="3"/>
      <c r="R33" s="3"/>
    </row>
    <row r="34" spans="1:60" ht="13">
      <c r="A34" s="3"/>
      <c r="C34" s="184"/>
      <c r="D34" s="1166"/>
      <c r="E34" s="964"/>
      <c r="F34" s="964"/>
      <c r="G34" s="969"/>
      <c r="H34" s="1166"/>
      <c r="I34" s="969"/>
      <c r="J34" s="777"/>
      <c r="K34" s="3"/>
      <c r="L34" s="3"/>
      <c r="M34" s="443"/>
      <c r="N34" s="3"/>
      <c r="O34" s="3"/>
      <c r="P34" s="442"/>
      <c r="Q34" s="3"/>
      <c r="R34" s="3"/>
    </row>
    <row r="35" spans="1:60" ht="13">
      <c r="A35" s="3"/>
      <c r="C35" s="184"/>
      <c r="D35" s="1166"/>
      <c r="E35" s="964"/>
      <c r="F35" s="964"/>
      <c r="G35" s="969"/>
      <c r="H35" s="1166"/>
      <c r="I35" s="969"/>
      <c r="J35" s="777"/>
      <c r="K35" s="3"/>
      <c r="L35" s="3"/>
      <c r="M35" s="443"/>
      <c r="N35" s="3"/>
      <c r="O35" s="3"/>
      <c r="P35" s="442"/>
      <c r="Q35" s="3"/>
      <c r="R35" s="3"/>
    </row>
    <row r="36" spans="1:60" ht="13">
      <c r="A36" s="3"/>
      <c r="C36" s="184"/>
      <c r="D36" s="1166"/>
      <c r="E36" s="964"/>
      <c r="F36" s="964"/>
      <c r="G36" s="969"/>
      <c r="H36" s="1166"/>
      <c r="I36" s="969"/>
      <c r="J36" s="777"/>
      <c r="K36" s="3"/>
      <c r="L36" s="3"/>
      <c r="M36" s="443"/>
      <c r="N36" s="3"/>
      <c r="O36" s="3"/>
      <c r="P36" s="442"/>
      <c r="Q36" s="3"/>
      <c r="R36" s="3"/>
    </row>
    <row r="37" spans="1:60" ht="13">
      <c r="A37" s="3"/>
      <c r="C37" s="184"/>
      <c r="D37" s="1166"/>
      <c r="E37" s="964"/>
      <c r="F37" s="964"/>
      <c r="G37" s="969"/>
      <c r="H37" s="1166"/>
      <c r="I37" s="969"/>
      <c r="J37" s="777"/>
      <c r="K37" s="3"/>
      <c r="L37" s="3"/>
      <c r="M37" s="443"/>
      <c r="N37" s="3"/>
      <c r="O37" s="3"/>
      <c r="P37" s="442"/>
      <c r="Q37" s="3"/>
      <c r="R37" s="3"/>
    </row>
    <row r="38" spans="1:60" ht="13">
      <c r="A38" s="3"/>
      <c r="D38" s="1166"/>
      <c r="E38" s="964"/>
      <c r="F38" s="964"/>
      <c r="G38" s="969"/>
      <c r="H38" s="1200"/>
      <c r="I38" s="969"/>
      <c r="J38" s="777"/>
      <c r="K38" s="3"/>
      <c r="L38" s="3"/>
      <c r="M38" s="443"/>
      <c r="N38" s="3"/>
      <c r="O38" s="3"/>
      <c r="P38" s="442"/>
      <c r="Q38" s="3"/>
      <c r="R38" s="3"/>
    </row>
    <row r="39" spans="1:60" ht="13">
      <c r="A39" s="3"/>
      <c r="D39" s="1166"/>
      <c r="E39" s="964"/>
      <c r="F39" s="964"/>
      <c r="G39" s="969"/>
      <c r="H39" s="1166"/>
      <c r="I39" s="969"/>
      <c r="J39" s="777"/>
      <c r="K39" s="3"/>
      <c r="L39" s="3"/>
      <c r="M39" s="443"/>
      <c r="N39" s="3"/>
      <c r="O39" s="3"/>
      <c r="P39" s="442"/>
      <c r="Q39" s="3"/>
      <c r="R39" s="3"/>
    </row>
    <row r="40" spans="1:60" ht="13">
      <c r="A40" s="3"/>
      <c r="D40" s="1166"/>
      <c r="E40" s="964"/>
      <c r="F40" s="964"/>
      <c r="G40" s="969"/>
      <c r="H40" s="1166"/>
      <c r="I40" s="969"/>
      <c r="J40" s="777"/>
      <c r="K40" s="3"/>
      <c r="L40" s="3"/>
      <c r="M40" s="443"/>
      <c r="N40" s="3"/>
      <c r="O40" s="3"/>
      <c r="P40" s="442"/>
      <c r="Q40" s="3"/>
      <c r="R40" s="3"/>
    </row>
    <row r="41" spans="1:60" ht="13">
      <c r="A41" s="3"/>
      <c r="D41" s="1166"/>
      <c r="E41" s="964"/>
      <c r="F41" s="964"/>
      <c r="G41" s="969"/>
      <c r="H41" s="1166"/>
      <c r="I41" s="969"/>
      <c r="J41" s="777"/>
      <c r="K41" s="3"/>
      <c r="L41" s="3"/>
      <c r="M41" s="443"/>
      <c r="N41" s="3"/>
      <c r="O41" s="3"/>
      <c r="P41" s="442"/>
      <c r="Q41" s="3"/>
      <c r="R41" s="3"/>
    </row>
    <row r="42" spans="1:60" ht="13">
      <c r="A42" s="3"/>
      <c r="D42" s="1166"/>
      <c r="E42" s="964"/>
      <c r="F42" s="964"/>
      <c r="G42" s="969"/>
      <c r="H42" s="1166"/>
      <c r="I42" s="969"/>
      <c r="J42" s="777"/>
      <c r="K42" s="3"/>
      <c r="L42" s="3"/>
      <c r="M42" s="443"/>
      <c r="N42" s="3"/>
      <c r="O42" s="3"/>
      <c r="P42" s="442"/>
      <c r="Q42" s="3"/>
      <c r="R42" s="3"/>
    </row>
    <row r="43" spans="1:60" ht="13">
      <c r="A43" s="3"/>
      <c r="D43" s="1198"/>
      <c r="E43" s="964"/>
      <c r="F43" s="964"/>
      <c r="G43" s="964"/>
      <c r="H43" s="200"/>
      <c r="I43" s="777"/>
      <c r="J43" s="777"/>
      <c r="K43" s="3"/>
      <c r="L43" s="3"/>
      <c r="M43" s="443"/>
      <c r="N43" s="3"/>
      <c r="O43" s="3"/>
      <c r="P43" s="442"/>
      <c r="Q43" s="3"/>
      <c r="R43" s="3"/>
    </row>
    <row r="44" spans="1:60" ht="13">
      <c r="A44" s="3"/>
      <c r="D44" s="1198"/>
      <c r="E44" s="964"/>
      <c r="F44" s="964"/>
      <c r="G44" s="964"/>
      <c r="H44" s="200"/>
      <c r="I44" s="777"/>
      <c r="J44" s="777"/>
      <c r="K44" s="3"/>
      <c r="L44" s="3"/>
      <c r="M44" s="443"/>
      <c r="N44" s="3"/>
      <c r="O44" s="3"/>
      <c r="P44" s="442"/>
      <c r="Q44" s="3"/>
      <c r="R44" s="3"/>
    </row>
    <row r="45" spans="1:60" ht="13">
      <c r="A45" s="3"/>
      <c r="D45" s="1134"/>
      <c r="E45" s="960"/>
      <c r="F45" s="960"/>
      <c r="G45" s="970"/>
      <c r="H45" s="1134"/>
      <c r="I45" s="970"/>
      <c r="J45" s="778"/>
      <c r="K45" s="3"/>
      <c r="L45" s="3"/>
      <c r="M45" s="443"/>
      <c r="N45" s="3"/>
      <c r="O45" s="3"/>
      <c r="P45" s="442"/>
      <c r="Q45" s="3"/>
      <c r="R45" s="3"/>
    </row>
    <row r="46" spans="1:60" ht="13">
      <c r="A46" s="3"/>
      <c r="D46" s="779" t="s">
        <v>863</v>
      </c>
      <c r="G46" s="3"/>
      <c r="H46" s="3"/>
      <c r="I46" s="780"/>
      <c r="J46" s="3"/>
      <c r="K46" s="3"/>
      <c r="L46" s="3"/>
      <c r="M46" s="3"/>
      <c r="N46" s="443"/>
      <c r="O46" s="3"/>
      <c r="P46" s="3"/>
      <c r="Q46" s="442"/>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row>
    <row r="47" spans="1:60" ht="13">
      <c r="A47" s="3"/>
      <c r="D47" s="779" t="s">
        <v>864</v>
      </c>
      <c r="G47" s="3"/>
      <c r="H47" s="3"/>
      <c r="I47" s="3"/>
      <c r="J47" s="3"/>
      <c r="K47" s="3"/>
      <c r="L47" s="3"/>
      <c r="M47" s="3"/>
      <c r="N47" s="443"/>
      <c r="O47" s="3"/>
      <c r="P47" s="3"/>
      <c r="Q47" s="442"/>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row>
    <row r="48" spans="1:60" ht="13">
      <c r="A48" s="3"/>
      <c r="D48" s="184"/>
      <c r="J48" s="3"/>
      <c r="K48" s="3"/>
      <c r="L48" s="3"/>
      <c r="M48" s="3"/>
      <c r="N48" s="443"/>
      <c r="O48" s="3"/>
      <c r="P48" s="3"/>
      <c r="Q48" s="442"/>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row>
    <row r="49" spans="1:60" ht="15" customHeight="1">
      <c r="A49" s="3"/>
      <c r="B49" s="479" t="s">
        <v>654</v>
      </c>
      <c r="C49" s="449"/>
      <c r="D49" s="480"/>
      <c r="E49" s="451"/>
      <c r="F49" s="451"/>
      <c r="G49" s="451"/>
      <c r="H49" s="451"/>
      <c r="I49" s="451"/>
      <c r="J49" s="451"/>
      <c r="K49" s="451"/>
      <c r="L49" s="451"/>
      <c r="M49" s="481" t="s">
        <v>660</v>
      </c>
      <c r="N49" s="443"/>
      <c r="O49" s="3"/>
      <c r="P49" s="3"/>
      <c r="Q49" s="442"/>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row>
    <row r="50" spans="1:60" ht="9" customHeight="1">
      <c r="A50" s="3"/>
      <c r="B50" s="207"/>
      <c r="C50" s="554"/>
      <c r="D50" s="556"/>
      <c r="E50" s="3"/>
      <c r="F50" s="3"/>
      <c r="G50" s="3"/>
      <c r="H50" s="3"/>
      <c r="I50" s="3"/>
      <c r="J50" s="3"/>
      <c r="K50" s="3"/>
      <c r="L50" s="3"/>
      <c r="M50" s="3"/>
      <c r="N50" s="443"/>
      <c r="O50" s="3"/>
      <c r="P50" s="3"/>
      <c r="Q50" s="442"/>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row>
    <row r="51" spans="1:60" ht="13">
      <c r="A51" s="3"/>
      <c r="B51" s="207"/>
      <c r="C51" s="553" t="s">
        <v>865</v>
      </c>
      <c r="D51" s="643"/>
      <c r="E51" s="279"/>
      <c r="F51" s="279"/>
      <c r="G51" s="279"/>
      <c r="H51" s="279"/>
      <c r="I51" s="279"/>
      <c r="J51" s="279"/>
      <c r="K51" s="279"/>
      <c r="L51" s="279"/>
      <c r="M51" s="541" t="s">
        <v>660</v>
      </c>
      <c r="N51" s="443"/>
      <c r="O51" s="3"/>
      <c r="P51" s="3"/>
      <c r="Q51" s="442"/>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row>
    <row r="52" spans="1:60" ht="13">
      <c r="A52" s="3"/>
      <c r="B52" s="207"/>
      <c r="C52" s="554"/>
      <c r="D52" s="270" t="s">
        <v>672</v>
      </c>
      <c r="E52" s="3"/>
      <c r="F52" s="3"/>
      <c r="G52" s="3"/>
      <c r="H52" s="3"/>
      <c r="I52" s="3"/>
      <c r="J52" s="3"/>
      <c r="K52" s="3"/>
      <c r="L52" s="3"/>
      <c r="M52" s="10"/>
      <c r="Q52" s="446"/>
    </row>
    <row r="53" spans="1:60" ht="13">
      <c r="A53" s="3"/>
      <c r="B53" s="207"/>
      <c r="C53" s="554"/>
      <c r="D53" s="556"/>
      <c r="E53" s="3"/>
      <c r="F53" s="534" t="s">
        <v>135</v>
      </c>
      <c r="G53" s="161"/>
      <c r="H53" s="781" t="s">
        <v>136</v>
      </c>
      <c r="I53" s="116"/>
      <c r="J53" s="161"/>
      <c r="K53" s="3"/>
      <c r="L53" s="3"/>
      <c r="M53" s="10"/>
      <c r="Q53" s="446"/>
    </row>
    <row r="54" spans="1:60" ht="13">
      <c r="A54" s="3"/>
      <c r="B54" s="207"/>
      <c r="C54" s="554"/>
      <c r="D54" s="556"/>
      <c r="E54" s="3"/>
      <c r="F54" s="545" t="s">
        <v>673</v>
      </c>
      <c r="G54" s="546"/>
      <c r="H54" s="293" t="e">
        <f>VLOOKUP($C51,'01_概要'!$E$86:$K$111,3,FALSE)</f>
        <v>#N/A</v>
      </c>
      <c r="I54" s="1034" t="e">
        <f>VLOOKUP($C51,'01_概要'!$E$86:$K$111,4,FALSE)</f>
        <v>#N/A</v>
      </c>
      <c r="J54" s="970"/>
      <c r="K54" s="3"/>
      <c r="L54" s="3"/>
      <c r="M54" s="10"/>
      <c r="Q54" s="446"/>
    </row>
    <row r="55" spans="1:60" ht="13">
      <c r="A55" s="3"/>
      <c r="B55" s="207"/>
      <c r="C55" s="554"/>
      <c r="D55" s="556"/>
      <c r="E55" s="3"/>
      <c r="F55" s="545" t="s">
        <v>8</v>
      </c>
      <c r="G55" s="546"/>
      <c r="H55" s="1034" t="str">
        <f>C51</f>
        <v>いいジャン祭ログインボーナス</v>
      </c>
      <c r="I55" s="960"/>
      <c r="J55" s="970"/>
      <c r="K55" s="3"/>
      <c r="L55" s="3"/>
      <c r="M55" s="10"/>
      <c r="Q55" s="446"/>
    </row>
    <row r="56" spans="1:60" ht="13">
      <c r="A56" s="3"/>
      <c r="B56" s="207"/>
      <c r="C56" s="554"/>
      <c r="D56" s="556"/>
      <c r="E56" s="3"/>
      <c r="F56" s="545" t="s">
        <v>710</v>
      </c>
      <c r="G56" s="546"/>
      <c r="H56" s="293" t="s">
        <v>671</v>
      </c>
      <c r="I56" s="293"/>
      <c r="J56" s="782"/>
      <c r="K56" s="3"/>
      <c r="L56" s="3"/>
      <c r="M56" s="10"/>
      <c r="Q56" s="446"/>
    </row>
    <row r="57" spans="1:60" ht="13">
      <c r="A57" s="3"/>
      <c r="B57" s="207"/>
      <c r="C57" s="554"/>
      <c r="D57" s="556"/>
      <c r="E57" s="3"/>
      <c r="F57" s="545" t="s">
        <v>138</v>
      </c>
      <c r="G57" s="546"/>
      <c r="H57" s="783" t="e">
        <f>VLOOKUP(C51,'01_概要'!$E$86:$K$111,6,FALSE)</f>
        <v>#N/A</v>
      </c>
      <c r="I57" s="784" t="s">
        <v>139</v>
      </c>
      <c r="J57" s="785" t="e">
        <f>VLOOKUP(C51,'01_概要'!$E$86:$K$111,7,FALSE)</f>
        <v>#N/A</v>
      </c>
      <c r="K57" s="3"/>
      <c r="L57" s="3"/>
      <c r="M57" s="10"/>
      <c r="Q57" s="446"/>
    </row>
    <row r="58" spans="1:60" ht="13">
      <c r="A58" s="3"/>
      <c r="B58" s="207"/>
      <c r="C58" s="554"/>
      <c r="D58" s="556"/>
      <c r="E58" s="3"/>
      <c r="F58" s="786" t="s">
        <v>866</v>
      </c>
      <c r="G58" s="546"/>
      <c r="H58" s="787" t="s">
        <v>867</v>
      </c>
      <c r="I58" s="293"/>
      <c r="J58" s="546"/>
      <c r="K58" s="3"/>
      <c r="L58" s="3"/>
      <c r="M58" s="10"/>
      <c r="Q58" s="446"/>
    </row>
    <row r="59" spans="1:60" ht="13">
      <c r="A59" s="3"/>
      <c r="B59" s="207"/>
      <c r="C59" s="554"/>
      <c r="D59" s="556"/>
      <c r="E59" s="3"/>
      <c r="F59" s="3"/>
      <c r="G59" s="3"/>
      <c r="H59" s="3"/>
      <c r="I59" s="3"/>
      <c r="J59" s="3"/>
      <c r="K59" s="3"/>
      <c r="L59" s="3"/>
      <c r="M59" s="10"/>
      <c r="Q59" s="446"/>
    </row>
    <row r="60" spans="1:60" ht="13">
      <c r="A60" s="3"/>
      <c r="B60" s="207"/>
      <c r="C60" s="554"/>
      <c r="D60" s="443" t="s">
        <v>868</v>
      </c>
      <c r="E60" s="788"/>
      <c r="F60" s="3"/>
      <c r="G60" s="3"/>
      <c r="H60" s="3"/>
      <c r="I60" s="3"/>
      <c r="J60" s="3"/>
      <c r="K60" s="3"/>
      <c r="L60" s="3"/>
      <c r="M60" s="10"/>
      <c r="Q60" s="446"/>
    </row>
    <row r="61" spans="1:60" ht="13">
      <c r="A61" s="3"/>
      <c r="B61" s="207"/>
      <c r="C61" s="554"/>
      <c r="D61" s="443"/>
      <c r="E61" s="443"/>
      <c r="F61" s="3" t="s">
        <v>869</v>
      </c>
      <c r="G61" s="3"/>
      <c r="H61" s="3"/>
      <c r="I61" s="3"/>
      <c r="J61" s="3"/>
      <c r="K61" s="3"/>
      <c r="L61" s="3"/>
      <c r="M61" s="10"/>
      <c r="Q61" s="446"/>
    </row>
    <row r="62" spans="1:60" ht="13">
      <c r="A62" s="3"/>
      <c r="B62" s="207"/>
      <c r="C62" s="554"/>
      <c r="D62" s="443"/>
      <c r="E62" s="443"/>
      <c r="F62" s="3"/>
      <c r="G62" s="3"/>
      <c r="H62" s="3"/>
      <c r="I62" s="3"/>
      <c r="J62" s="3"/>
      <c r="K62" s="3"/>
      <c r="L62" s="3"/>
      <c r="M62" s="10"/>
      <c r="Q62" s="446"/>
    </row>
    <row r="63" spans="1:60" ht="14">
      <c r="A63" s="3"/>
      <c r="B63" s="207"/>
      <c r="C63" s="554"/>
      <c r="D63" s="443" t="s">
        <v>870</v>
      </c>
      <c r="E63" s="443"/>
      <c r="F63" s="789"/>
      <c r="G63" s="789"/>
      <c r="H63" s="442"/>
      <c r="I63" s="442"/>
      <c r="J63" s="790"/>
      <c r="K63" s="791"/>
      <c r="L63" s="442"/>
      <c r="M63" s="442"/>
      <c r="N63" s="442"/>
      <c r="O63" s="442"/>
      <c r="P63" s="442"/>
      <c r="Q63" s="442"/>
      <c r="R63" s="442"/>
      <c r="S63" s="442"/>
      <c r="T63" s="442"/>
      <c r="U63" s="442"/>
      <c r="V63" s="442"/>
      <c r="W63" s="442"/>
      <c r="X63" s="442"/>
      <c r="Y63" s="442"/>
      <c r="Z63" s="442"/>
      <c r="AA63" s="442"/>
      <c r="AB63" s="442"/>
      <c r="AC63" s="442"/>
      <c r="AD63" s="442"/>
      <c r="AE63" s="442"/>
      <c r="AF63" s="442"/>
      <c r="AG63" s="442"/>
      <c r="AH63" s="442"/>
      <c r="AI63" s="442"/>
      <c r="AJ63" s="442"/>
      <c r="AK63" s="442"/>
      <c r="AL63" s="442"/>
      <c r="AM63" s="442"/>
      <c r="AN63" s="442"/>
      <c r="AO63" s="442"/>
      <c r="AP63" s="442"/>
      <c r="AQ63" s="442"/>
      <c r="AR63" s="442"/>
      <c r="AS63" s="442"/>
      <c r="AT63" s="442"/>
      <c r="AU63" s="442"/>
      <c r="AV63" s="442"/>
      <c r="AW63" s="442"/>
      <c r="AX63" s="442"/>
      <c r="AY63" s="442"/>
      <c r="AZ63" s="442"/>
      <c r="BA63" s="442"/>
      <c r="BB63" s="442"/>
      <c r="BC63" s="442"/>
      <c r="BD63" s="442"/>
      <c r="BE63" s="442"/>
      <c r="BF63" s="442"/>
      <c r="BG63" s="442"/>
      <c r="BH63" s="442"/>
    </row>
    <row r="64" spans="1:60" ht="13">
      <c r="A64" s="3"/>
      <c r="B64" s="207"/>
      <c r="C64" s="554"/>
      <c r="D64" s="443"/>
      <c r="E64" s="443"/>
      <c r="F64" s="792" t="s">
        <v>871</v>
      </c>
      <c r="G64" s="1169" t="s">
        <v>872</v>
      </c>
      <c r="H64" s="967"/>
      <c r="I64" s="793" t="s">
        <v>675</v>
      </c>
      <c r="J64" s="793" t="s">
        <v>873</v>
      </c>
      <c r="K64" s="1180" t="s">
        <v>1</v>
      </c>
      <c r="L64" s="932"/>
      <c r="M64" s="932"/>
      <c r="N64" s="933"/>
      <c r="O64" s="311" t="s">
        <v>874</v>
      </c>
      <c r="P64" s="311" t="s">
        <v>875</v>
      </c>
      <c r="Q64" s="794"/>
      <c r="R64" s="794"/>
      <c r="S64" s="794"/>
      <c r="T64" s="794"/>
      <c r="U64" s="794"/>
      <c r="V64" s="794"/>
      <c r="W64" s="794"/>
      <c r="X64" s="794"/>
      <c r="Y64" s="794"/>
      <c r="Z64" s="794"/>
      <c r="AA64" s="794"/>
      <c r="AB64" s="794"/>
      <c r="AC64" s="794"/>
      <c r="AD64" s="794"/>
      <c r="AE64" s="794"/>
      <c r="AF64" s="794"/>
      <c r="AG64" s="794"/>
      <c r="AH64" s="794"/>
      <c r="AI64" s="794"/>
      <c r="AJ64" s="794"/>
      <c r="AK64" s="794"/>
      <c r="AL64" s="794"/>
      <c r="AM64" s="794"/>
      <c r="AN64" s="794"/>
      <c r="AO64" s="794"/>
      <c r="AP64" s="794"/>
      <c r="AQ64" s="794"/>
      <c r="AR64" s="794"/>
      <c r="AS64" s="794"/>
      <c r="AT64" s="794"/>
      <c r="AU64" s="794"/>
      <c r="AV64" s="794"/>
      <c r="AW64" s="794"/>
      <c r="AX64" s="794"/>
      <c r="AY64" s="794"/>
      <c r="AZ64" s="794"/>
      <c r="BA64" s="794"/>
      <c r="BB64" s="794"/>
      <c r="BC64" s="794"/>
      <c r="BD64" s="794"/>
      <c r="BE64" s="794"/>
      <c r="BF64" s="794"/>
      <c r="BG64" s="794"/>
      <c r="BH64" s="794"/>
    </row>
    <row r="65" spans="1:60" ht="13">
      <c r="A65" s="3"/>
      <c r="B65" s="207"/>
      <c r="C65" s="554"/>
      <c r="D65" s="795">
        <v>43901</v>
      </c>
      <c r="E65" s="443" t="s">
        <v>876</v>
      </c>
      <c r="F65" s="796" t="s">
        <v>877</v>
      </c>
      <c r="G65" s="797"/>
      <c r="H65" s="798"/>
      <c r="I65" s="799"/>
      <c r="J65" s="800">
        <v>1</v>
      </c>
      <c r="K65" s="193"/>
      <c r="L65" s="193"/>
      <c r="M65" s="193"/>
      <c r="N65" s="194"/>
      <c r="O65" s="196"/>
      <c r="P65" s="196"/>
      <c r="Q65" s="442">
        <v>1</v>
      </c>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row>
    <row r="66" spans="1:60" ht="13">
      <c r="A66" s="3"/>
      <c r="B66" s="207"/>
      <c r="C66" s="554"/>
      <c r="D66" s="795">
        <f t="shared" ref="D66:D76" si="0">D65+1</f>
        <v>43902</v>
      </c>
      <c r="E66" s="443" t="s">
        <v>876</v>
      </c>
      <c r="F66" s="801" t="s">
        <v>878</v>
      </c>
      <c r="G66" s="802"/>
      <c r="H66" s="803"/>
      <c r="I66" s="670"/>
      <c r="J66" s="800">
        <v>1</v>
      </c>
      <c r="K66" s="193"/>
      <c r="L66" s="193"/>
      <c r="M66" s="193"/>
      <c r="N66" s="194"/>
      <c r="O66" s="196"/>
      <c r="P66" s="196"/>
      <c r="Q66" s="442">
        <v>1</v>
      </c>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row>
    <row r="67" spans="1:60" ht="13">
      <c r="A67" s="3"/>
      <c r="B67" s="207"/>
      <c r="C67" s="554"/>
      <c r="D67" s="795">
        <f t="shared" si="0"/>
        <v>43903</v>
      </c>
      <c r="E67" s="795"/>
      <c r="F67" s="804" t="s">
        <v>879</v>
      </c>
      <c r="G67" s="805"/>
      <c r="H67" s="674"/>
      <c r="I67" s="799"/>
      <c r="J67" s="806">
        <v>200000</v>
      </c>
      <c r="K67" s="193"/>
      <c r="L67" s="193"/>
      <c r="M67" s="193"/>
      <c r="N67" s="194"/>
      <c r="O67" s="196"/>
      <c r="P67" s="196"/>
      <c r="Q67" s="442">
        <v>0</v>
      </c>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row>
    <row r="68" spans="1:60" ht="13">
      <c r="A68" s="3"/>
      <c r="B68" s="207"/>
      <c r="C68" s="554"/>
      <c r="D68" s="795">
        <f t="shared" si="0"/>
        <v>43904</v>
      </c>
      <c r="E68" s="443" t="s">
        <v>876</v>
      </c>
      <c r="F68" s="801" t="s">
        <v>880</v>
      </c>
      <c r="G68" s="807"/>
      <c r="H68" s="808"/>
      <c r="I68" s="809"/>
      <c r="J68" s="800">
        <v>100</v>
      </c>
      <c r="K68" s="193"/>
      <c r="L68" s="193"/>
      <c r="M68" s="193"/>
      <c r="N68" s="194"/>
      <c r="O68" s="196"/>
      <c r="P68" s="196"/>
      <c r="Q68" s="442">
        <v>1</v>
      </c>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row>
    <row r="69" spans="1:60" ht="13">
      <c r="A69" s="3"/>
      <c r="B69" s="207"/>
      <c r="C69" s="554"/>
      <c r="D69" s="795">
        <f t="shared" si="0"/>
        <v>43905</v>
      </c>
      <c r="E69" s="795"/>
      <c r="F69" s="804" t="s">
        <v>881</v>
      </c>
      <c r="G69" s="810"/>
      <c r="H69" s="811"/>
      <c r="I69" s="205"/>
      <c r="J69" s="812">
        <v>1000</v>
      </c>
      <c r="K69" s="193"/>
      <c r="L69" s="193"/>
      <c r="M69" s="193"/>
      <c r="N69" s="194"/>
      <c r="O69" s="196"/>
      <c r="P69" s="196"/>
      <c r="Q69" s="442">
        <v>0</v>
      </c>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row>
    <row r="70" spans="1:60" ht="13">
      <c r="A70" s="3"/>
      <c r="B70" s="207"/>
      <c r="C70" s="554"/>
      <c r="D70" s="795">
        <f t="shared" si="0"/>
        <v>43906</v>
      </c>
      <c r="E70" s="443" t="s">
        <v>876</v>
      </c>
      <c r="F70" s="813" t="s">
        <v>882</v>
      </c>
      <c r="G70" s="802"/>
      <c r="H70" s="672"/>
      <c r="I70" s="670"/>
      <c r="J70" s="800">
        <v>100</v>
      </c>
      <c r="K70" s="193"/>
      <c r="L70" s="193"/>
      <c r="M70" s="193"/>
      <c r="N70" s="194"/>
      <c r="O70" s="196"/>
      <c r="P70" s="196"/>
      <c r="Q70" s="442">
        <v>0</v>
      </c>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row>
    <row r="71" spans="1:60" ht="13">
      <c r="A71" s="3"/>
      <c r="B71" s="207"/>
      <c r="C71" s="554"/>
      <c r="D71" s="795">
        <f t="shared" si="0"/>
        <v>43907</v>
      </c>
      <c r="E71" s="443" t="s">
        <v>876</v>
      </c>
      <c r="F71" s="804" t="s">
        <v>883</v>
      </c>
      <c r="G71" s="797"/>
      <c r="H71" s="798"/>
      <c r="I71" s="205"/>
      <c r="J71" s="800">
        <v>1</v>
      </c>
      <c r="K71" s="193"/>
      <c r="L71" s="193"/>
      <c r="M71" s="193"/>
      <c r="N71" s="194"/>
      <c r="O71" s="196"/>
      <c r="P71" s="196"/>
      <c r="Q71" s="442">
        <v>0</v>
      </c>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row>
    <row r="72" spans="1:60" ht="13">
      <c r="A72" s="3"/>
      <c r="B72" s="207"/>
      <c r="C72" s="554"/>
      <c r="D72" s="795">
        <f t="shared" si="0"/>
        <v>43908</v>
      </c>
      <c r="E72" s="443"/>
      <c r="F72" s="814" t="s">
        <v>884</v>
      </c>
      <c r="G72" s="805"/>
      <c r="H72" s="803"/>
      <c r="I72" s="205"/>
      <c r="J72" s="806">
        <v>200000</v>
      </c>
      <c r="K72" s="193"/>
      <c r="L72" s="193"/>
      <c r="M72" s="193"/>
      <c r="N72" s="194"/>
      <c r="O72" s="196"/>
      <c r="P72" s="196"/>
      <c r="Q72" s="442">
        <v>1</v>
      </c>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row>
    <row r="73" spans="1:60" ht="13">
      <c r="A73" s="3"/>
      <c r="B73" s="207"/>
      <c r="C73" s="554"/>
      <c r="D73" s="795">
        <f t="shared" si="0"/>
        <v>43909</v>
      </c>
      <c r="E73" s="795"/>
      <c r="F73" s="801" t="s">
        <v>885</v>
      </c>
      <c r="G73" s="805"/>
      <c r="H73" s="672"/>
      <c r="I73" s="205"/>
      <c r="J73" s="815">
        <v>1000</v>
      </c>
      <c r="K73" s="193"/>
      <c r="L73" s="193"/>
      <c r="M73" s="193"/>
      <c r="N73" s="194"/>
      <c r="O73" s="196"/>
      <c r="P73" s="196"/>
      <c r="Q73" s="442">
        <v>0</v>
      </c>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row>
    <row r="74" spans="1:60" ht="13">
      <c r="A74" s="816" t="s">
        <v>886</v>
      </c>
      <c r="B74" s="1174" t="s">
        <v>887</v>
      </c>
      <c r="C74" s="964"/>
      <c r="D74" s="795">
        <f t="shared" si="0"/>
        <v>43910</v>
      </c>
      <c r="E74" s="443" t="s">
        <v>876</v>
      </c>
      <c r="F74" s="801" t="s">
        <v>888</v>
      </c>
      <c r="G74" s="797"/>
      <c r="H74" s="811"/>
      <c r="I74" s="205"/>
      <c r="J74" s="800">
        <v>1</v>
      </c>
      <c r="K74" s="193"/>
      <c r="L74" s="193"/>
      <c r="M74" s="193"/>
      <c r="N74" s="194"/>
      <c r="O74" s="196"/>
      <c r="P74" s="196"/>
      <c r="Q74" s="442">
        <v>0</v>
      </c>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row>
    <row r="75" spans="1:60" ht="13">
      <c r="A75" s="3"/>
      <c r="B75" s="964"/>
      <c r="C75" s="964"/>
      <c r="D75" s="795">
        <f t="shared" si="0"/>
        <v>43911</v>
      </c>
      <c r="E75" s="795"/>
      <c r="F75" s="801" t="s">
        <v>889</v>
      </c>
      <c r="G75" s="805"/>
      <c r="H75" s="811"/>
      <c r="I75" s="809"/>
      <c r="J75" s="806">
        <v>200000</v>
      </c>
      <c r="K75" s="193"/>
      <c r="L75" s="193"/>
      <c r="M75" s="193"/>
      <c r="N75" s="194"/>
      <c r="O75" s="196"/>
      <c r="P75" s="196"/>
      <c r="Q75" s="442"/>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row>
    <row r="76" spans="1:60" ht="13">
      <c r="A76" s="3"/>
      <c r="B76" s="964"/>
      <c r="C76" s="964"/>
      <c r="D76" s="795">
        <f t="shared" si="0"/>
        <v>43912</v>
      </c>
      <c r="E76" s="795"/>
      <c r="F76" s="801" t="s">
        <v>890</v>
      </c>
      <c r="G76" s="810"/>
      <c r="H76" s="811"/>
      <c r="I76" s="809"/>
      <c r="J76" s="817">
        <v>1000</v>
      </c>
      <c r="K76" s="193"/>
      <c r="L76" s="193"/>
      <c r="M76" s="193"/>
      <c r="N76" s="194"/>
      <c r="O76" s="196"/>
      <c r="P76" s="196"/>
      <c r="Q76" s="442"/>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row>
    <row r="77" spans="1:60" ht="13">
      <c r="A77" s="3"/>
      <c r="B77" s="207"/>
      <c r="C77" s="554"/>
      <c r="D77" s="795"/>
      <c r="E77" s="443"/>
      <c r="F77" s="818"/>
      <c r="G77" s="819"/>
      <c r="H77" s="820"/>
      <c r="I77" s="821"/>
      <c r="J77" s="822"/>
      <c r="K77" s="820"/>
      <c r="L77" s="820"/>
      <c r="M77" s="820"/>
      <c r="N77" s="821" t="s">
        <v>891</v>
      </c>
      <c r="O77" s="313">
        <f>SUM(O65:O74)</f>
        <v>0</v>
      </c>
      <c r="P77" s="313">
        <f>SUM(P65:P74)</f>
        <v>0</v>
      </c>
      <c r="Q77" s="823"/>
      <c r="R77" s="816"/>
      <c r="S77" s="816"/>
      <c r="T77" s="816"/>
      <c r="U77" s="816"/>
      <c r="V77" s="816"/>
      <c r="W77" s="816"/>
      <c r="X77" s="816"/>
      <c r="Y77" s="816"/>
      <c r="Z77" s="816"/>
      <c r="AA77" s="816"/>
      <c r="AB77" s="816"/>
      <c r="AC77" s="816"/>
      <c r="AD77" s="816"/>
      <c r="AE77" s="816"/>
      <c r="AF77" s="816"/>
      <c r="AG77" s="816"/>
      <c r="AH77" s="816"/>
      <c r="AI77" s="816"/>
      <c r="AJ77" s="816"/>
      <c r="AK77" s="816"/>
      <c r="AL77" s="816"/>
      <c r="AM77" s="816"/>
      <c r="AN77" s="816"/>
      <c r="AO77" s="816"/>
      <c r="AP77" s="816"/>
      <c r="AQ77" s="816"/>
      <c r="AR77" s="816"/>
      <c r="AS77" s="816"/>
      <c r="AT77" s="816"/>
      <c r="AU77" s="816"/>
      <c r="AV77" s="816"/>
      <c r="AW77" s="816"/>
      <c r="AX77" s="816"/>
      <c r="AY77" s="816"/>
      <c r="AZ77" s="816"/>
      <c r="BA77" s="816"/>
      <c r="BB77" s="816"/>
      <c r="BC77" s="816"/>
      <c r="BD77" s="816"/>
      <c r="BE77" s="816"/>
      <c r="BF77" s="816"/>
      <c r="BG77" s="816"/>
      <c r="BH77" s="816"/>
    </row>
    <row r="78" spans="1:60" ht="13">
      <c r="A78" s="3"/>
      <c r="B78" s="207"/>
      <c r="C78" s="554"/>
      <c r="D78" s="3"/>
      <c r="F78" s="3"/>
      <c r="G78" s="3"/>
      <c r="H78" s="3"/>
      <c r="I78" s="3"/>
      <c r="J78" s="3"/>
      <c r="K78" s="3"/>
      <c r="L78" s="3"/>
      <c r="M78" s="3"/>
      <c r="N78" s="443"/>
      <c r="O78" s="3"/>
      <c r="P78" s="3"/>
      <c r="Q78" s="442"/>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row>
    <row r="79" spans="1:60" ht="13">
      <c r="A79" s="3"/>
      <c r="B79" s="207"/>
      <c r="C79" s="554"/>
      <c r="D79" s="3" t="s">
        <v>892</v>
      </c>
      <c r="F79" s="3" t="s">
        <v>893</v>
      </c>
      <c r="J79" s="281" t="s">
        <v>894</v>
      </c>
      <c r="K79" s="3"/>
      <c r="L79" s="3"/>
      <c r="M79" s="3"/>
      <c r="N79" s="443"/>
      <c r="O79" s="3"/>
      <c r="P79" s="3"/>
      <c r="Q79" s="442"/>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row>
    <row r="80" spans="1:60" ht="13">
      <c r="A80" s="3"/>
      <c r="B80" s="207"/>
      <c r="C80" s="554"/>
      <c r="D80" s="443"/>
      <c r="E80" s="3"/>
      <c r="F80" s="3" t="s">
        <v>895</v>
      </c>
      <c r="G80" s="3"/>
      <c r="H80" s="3"/>
      <c r="I80" s="3"/>
      <c r="J80" s="338" t="s">
        <v>896</v>
      </c>
      <c r="K80" s="3"/>
      <c r="L80" s="3"/>
      <c r="M80" s="3"/>
      <c r="N80" s="443"/>
      <c r="O80" s="3"/>
      <c r="P80" s="3"/>
      <c r="Q80" s="442"/>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row>
    <row r="81" spans="1:60" ht="13">
      <c r="A81" s="3"/>
      <c r="B81" s="207"/>
      <c r="C81" s="554"/>
      <c r="D81" s="443"/>
      <c r="E81" s="3"/>
      <c r="F81" s="3" t="s">
        <v>897</v>
      </c>
      <c r="G81" s="3"/>
      <c r="H81" s="3"/>
      <c r="I81" s="3"/>
      <c r="J81" s="3"/>
      <c r="K81" s="3"/>
      <c r="L81" s="3"/>
      <c r="M81" s="3"/>
      <c r="N81" s="443"/>
      <c r="O81" s="3"/>
      <c r="P81" s="3"/>
      <c r="Q81" s="442"/>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row>
    <row r="82" spans="1:60" ht="13">
      <c r="A82" s="3"/>
      <c r="B82" s="207"/>
      <c r="C82" s="554"/>
      <c r="D82" s="443" t="s">
        <v>898</v>
      </c>
      <c r="E82" s="3"/>
      <c r="F82" s="3" t="s">
        <v>899</v>
      </c>
      <c r="G82" s="3"/>
      <c r="H82" s="3"/>
      <c r="I82" s="3"/>
      <c r="J82" s="3"/>
      <c r="K82" s="3"/>
      <c r="L82" s="3"/>
      <c r="M82" s="3"/>
      <c r="N82" s="443"/>
      <c r="O82" s="3"/>
      <c r="P82" s="3"/>
      <c r="Q82" s="442"/>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row>
    <row r="83" spans="1:60" ht="13">
      <c r="A83" s="3"/>
      <c r="B83" s="207"/>
      <c r="C83" s="554"/>
      <c r="D83" s="443"/>
      <c r="E83" s="338"/>
      <c r="F83" s="338"/>
      <c r="G83" s="3"/>
      <c r="H83" s="3"/>
      <c r="I83" s="3"/>
      <c r="J83" s="3"/>
      <c r="K83" s="3"/>
      <c r="L83" s="3"/>
      <c r="M83" s="3"/>
      <c r="N83" s="443"/>
      <c r="O83" s="3"/>
      <c r="P83" s="3"/>
      <c r="Q83" s="442"/>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row>
    <row r="84" spans="1:60" ht="13">
      <c r="A84" s="3"/>
      <c r="B84" s="207"/>
      <c r="C84" s="554"/>
      <c r="D84" s="556"/>
      <c r="E84" s="3"/>
      <c r="F84" s="3"/>
      <c r="G84" s="3"/>
      <c r="H84" s="3"/>
      <c r="I84" s="3"/>
      <c r="J84" s="3"/>
      <c r="K84" s="3"/>
      <c r="L84" s="3"/>
      <c r="M84" s="10"/>
      <c r="Q84" s="446"/>
    </row>
    <row r="85" spans="1:60" ht="13">
      <c r="A85" s="3"/>
      <c r="B85" s="207"/>
      <c r="C85" s="554"/>
      <c r="D85" s="556"/>
      <c r="E85" s="3"/>
      <c r="F85" s="3"/>
      <c r="G85" s="3"/>
      <c r="H85" s="3"/>
      <c r="I85" s="3"/>
      <c r="J85" s="3"/>
      <c r="K85" s="3"/>
      <c r="L85" s="3"/>
      <c r="M85" s="10"/>
      <c r="Q85" s="446"/>
    </row>
    <row r="86" spans="1:60" ht="13">
      <c r="A86" s="3"/>
      <c r="B86" s="207"/>
      <c r="C86" s="553" t="s">
        <v>900</v>
      </c>
      <c r="D86" s="643"/>
      <c r="E86" s="279"/>
      <c r="F86" s="279" t="s">
        <v>684</v>
      </c>
      <c r="G86" s="279"/>
      <c r="H86" s="279"/>
      <c r="I86" s="279"/>
      <c r="J86" s="279"/>
      <c r="K86" s="279"/>
      <c r="L86" s="279"/>
      <c r="M86" s="541" t="s">
        <v>660</v>
      </c>
      <c r="Q86" s="446"/>
    </row>
    <row r="87" spans="1:60" ht="13">
      <c r="A87" s="3"/>
      <c r="B87" s="207"/>
      <c r="C87" s="554"/>
      <c r="D87" s="270" t="s">
        <v>672</v>
      </c>
      <c r="E87" s="281"/>
      <c r="F87" s="543"/>
      <c r="G87" s="543"/>
      <c r="H87" s="543"/>
      <c r="I87" s="293"/>
      <c r="J87" s="293"/>
      <c r="K87" s="3"/>
      <c r="L87" s="3"/>
      <c r="M87" s="10"/>
      <c r="Q87" s="446"/>
    </row>
    <row r="88" spans="1:60" ht="13">
      <c r="A88" s="3"/>
      <c r="B88" s="207"/>
      <c r="C88" s="554"/>
      <c r="D88" s="52"/>
      <c r="E88" s="221"/>
      <c r="F88" s="491" t="s">
        <v>135</v>
      </c>
      <c r="G88" s="490"/>
      <c r="H88" s="491" t="s">
        <v>136</v>
      </c>
      <c r="I88" s="500"/>
      <c r="J88" s="490"/>
      <c r="K88" s="3"/>
      <c r="L88" s="3"/>
      <c r="M88" s="10"/>
      <c r="Q88" s="446"/>
    </row>
    <row r="89" spans="1:60" ht="13">
      <c r="A89" s="3"/>
      <c r="B89" s="207"/>
      <c r="C89" s="554"/>
      <c r="D89" s="52"/>
      <c r="E89" s="221"/>
      <c r="F89" s="824" t="s">
        <v>673</v>
      </c>
      <c r="G89" s="546"/>
      <c r="H89" s="293" t="e">
        <f>VLOOKUP($C86,'01_概要'!$E$86:$K$111,3,FALSE)</f>
        <v>#N/A</v>
      </c>
      <c r="I89" s="1034" t="e">
        <f>VLOOKUP($C86,'01_概要'!$E$86:$K$111,4,FALSE)</f>
        <v>#N/A</v>
      </c>
      <c r="J89" s="970"/>
      <c r="K89" s="3"/>
      <c r="L89" s="3"/>
      <c r="M89" s="10"/>
      <c r="Q89" s="446"/>
    </row>
    <row r="90" spans="1:60" ht="13">
      <c r="A90" s="3"/>
      <c r="B90" s="207"/>
      <c r="C90" s="554"/>
      <c r="D90" s="52"/>
      <c r="E90" s="221"/>
      <c r="F90" s="824" t="s">
        <v>8</v>
      </c>
      <c r="G90" s="546"/>
      <c r="H90" s="543" t="str">
        <f>C86</f>
        <v>REBORN!ガチャ</v>
      </c>
      <c r="I90" s="546"/>
      <c r="J90" s="546" t="str">
        <f>IFERROR(VLOOKUP(H90,'04_監修に依頼したいもの'!$E$3:$F$38,2,FALSE),"")</f>
        <v/>
      </c>
      <c r="K90" s="3"/>
      <c r="L90" s="3"/>
      <c r="M90" s="10"/>
      <c r="Q90" s="446"/>
    </row>
    <row r="91" spans="1:60" ht="13">
      <c r="A91" s="3"/>
      <c r="B91" s="207"/>
      <c r="C91" s="554"/>
      <c r="D91" s="52"/>
      <c r="E91" s="221"/>
      <c r="F91" s="824" t="s">
        <v>710</v>
      </c>
      <c r="G91" s="546"/>
      <c r="H91" s="293" t="s">
        <v>901</v>
      </c>
      <c r="I91" s="293"/>
      <c r="J91" s="782"/>
      <c r="K91" s="3"/>
      <c r="L91" s="3"/>
      <c r="M91" s="10"/>
      <c r="Q91" s="446"/>
    </row>
    <row r="92" spans="1:60" ht="13">
      <c r="A92" s="3"/>
      <c r="B92" s="207"/>
      <c r="C92" s="554"/>
      <c r="D92" s="52"/>
      <c r="E92" s="221"/>
      <c r="F92" s="824" t="s">
        <v>138</v>
      </c>
      <c r="G92" s="546"/>
      <c r="H92" s="783" t="e">
        <f>VLOOKUP(C86,'01_概要'!$E$86:$K$111,6,FALSE)</f>
        <v>#N/A</v>
      </c>
      <c r="I92" s="784" t="s">
        <v>139</v>
      </c>
      <c r="J92" s="785" t="e">
        <f>VLOOKUP(C86,'01_概要'!$E$86:$K$111,7,FALSE)</f>
        <v>#N/A</v>
      </c>
      <c r="K92" s="3"/>
      <c r="L92" s="3"/>
      <c r="M92" s="10"/>
      <c r="Q92" s="446"/>
    </row>
    <row r="93" spans="1:60" ht="13">
      <c r="A93" s="3"/>
      <c r="B93" s="207"/>
      <c r="C93" s="554"/>
      <c r="D93" s="52"/>
      <c r="E93" s="221"/>
      <c r="F93" s="825" t="s">
        <v>902</v>
      </c>
      <c r="G93" s="546"/>
      <c r="H93" s="543"/>
      <c r="I93" s="546"/>
      <c r="J93" s="546" t="str">
        <f>IFERROR(VLOOKUP(H93,'04_監修に依頼したいもの'!$E$3:$F$38,2,FALSE),"")</f>
        <v/>
      </c>
      <c r="K93" s="3"/>
      <c r="L93" s="3"/>
      <c r="M93" s="10"/>
      <c r="Q93" s="446"/>
    </row>
    <row r="94" spans="1:60" ht="13">
      <c r="A94" s="3"/>
      <c r="B94" s="207"/>
      <c r="C94" s="554"/>
      <c r="D94" s="52"/>
      <c r="E94" s="3"/>
      <c r="F94" s="3"/>
      <c r="G94" s="3"/>
      <c r="H94" s="3"/>
      <c r="I94" s="3"/>
      <c r="J94" s="3"/>
      <c r="K94" s="3"/>
      <c r="L94" s="3"/>
      <c r="M94" s="10"/>
      <c r="Q94" s="446"/>
    </row>
    <row r="95" spans="1:60" ht="13">
      <c r="A95" s="3"/>
      <c r="B95" s="207"/>
      <c r="C95" s="554"/>
      <c r="D95" s="170" t="s">
        <v>136</v>
      </c>
      <c r="E95" s="3"/>
      <c r="F95" s="3"/>
      <c r="G95" s="3"/>
      <c r="H95" s="3"/>
      <c r="I95" s="3"/>
      <c r="J95" s="3"/>
      <c r="K95" s="3"/>
      <c r="L95" s="3"/>
      <c r="M95" s="10"/>
      <c r="Q95" s="446"/>
    </row>
    <row r="96" spans="1:60" ht="13">
      <c r="A96" s="3"/>
      <c r="B96" s="207"/>
      <c r="C96" s="554"/>
      <c r="D96" s="52"/>
      <c r="E96" s="3" t="s">
        <v>903</v>
      </c>
      <c r="F96" s="3"/>
      <c r="G96" s="3"/>
      <c r="H96" s="3"/>
      <c r="I96" s="3"/>
      <c r="J96" s="3"/>
      <c r="K96" s="3"/>
      <c r="L96" s="3"/>
      <c r="M96" s="10"/>
      <c r="Q96" s="446"/>
    </row>
    <row r="97" spans="1:17" ht="13">
      <c r="A97" s="3"/>
      <c r="B97" s="207"/>
      <c r="C97" s="554"/>
      <c r="D97" s="52"/>
      <c r="E97" s="3" t="s">
        <v>904</v>
      </c>
      <c r="F97" s="3"/>
      <c r="G97" s="3"/>
      <c r="H97" s="826"/>
      <c r="I97" s="3"/>
      <c r="J97" s="3"/>
      <c r="K97" s="3"/>
      <c r="L97" s="3"/>
      <c r="M97" s="10"/>
      <c r="Q97" s="446"/>
    </row>
    <row r="98" spans="1:17" ht="13">
      <c r="A98" s="3"/>
      <c r="B98" s="207"/>
      <c r="C98" s="554"/>
      <c r="D98" s="52"/>
      <c r="E98" s="3" t="s">
        <v>905</v>
      </c>
      <c r="F98" s="339" t="str">
        <f>HYPERLINK("https://docs.google.com/spreadsheets/d/12DSPoIVewYwMOzoPFWviHLOPFXxZ0xZbVkN3jYmPHQM/edit#gid=751109588","ジョジョチケガチャ")</f>
        <v>ジョジョチケガチャ</v>
      </c>
      <c r="G98" s="3"/>
      <c r="H98" s="3"/>
      <c r="I98" s="3"/>
      <c r="J98" s="3"/>
      <c r="K98" s="3"/>
      <c r="L98" s="3"/>
      <c r="M98" s="10"/>
      <c r="Q98" s="446"/>
    </row>
    <row r="99" spans="1:17" ht="13">
      <c r="A99" s="3"/>
      <c r="B99" s="207"/>
      <c r="C99" s="554"/>
      <c r="D99" s="170" t="s">
        <v>1</v>
      </c>
      <c r="E99" s="3"/>
      <c r="F99" s="3"/>
      <c r="G99" s="3"/>
      <c r="H99" s="3"/>
      <c r="I99" s="3"/>
      <c r="J99" s="3"/>
      <c r="K99" s="3"/>
      <c r="L99" s="3"/>
      <c r="M99" s="10"/>
      <c r="Q99" s="446"/>
    </row>
    <row r="100" spans="1:17" ht="13">
      <c r="A100" s="3"/>
      <c r="B100" s="285"/>
      <c r="C100" s="1"/>
      <c r="D100" s="52"/>
      <c r="E100" s="1"/>
      <c r="F100" s="1"/>
      <c r="G100" s="1"/>
      <c r="H100" s="1"/>
      <c r="I100" s="1"/>
      <c r="J100" s="1"/>
      <c r="K100" s="1"/>
      <c r="L100" s="1"/>
      <c r="M100" s="1"/>
      <c r="Q100" s="446"/>
    </row>
    <row r="101" spans="1:17" ht="13">
      <c r="A101" s="3"/>
      <c r="B101" s="479" t="s">
        <v>862</v>
      </c>
      <c r="C101" s="449"/>
      <c r="D101" s="480"/>
      <c r="E101" s="451"/>
      <c r="F101" s="451"/>
      <c r="G101" s="451"/>
      <c r="H101" s="451"/>
      <c r="I101" s="451"/>
      <c r="J101" s="451"/>
      <c r="K101" s="451"/>
      <c r="L101" s="451"/>
      <c r="M101" s="481" t="s">
        <v>660</v>
      </c>
      <c r="Q101" s="446"/>
    </row>
    <row r="102" spans="1:17" ht="10.5" customHeight="1">
      <c r="A102" s="3"/>
      <c r="B102" s="207"/>
      <c r="C102" s="554"/>
      <c r="D102" s="556"/>
      <c r="E102" s="3"/>
      <c r="F102" s="3"/>
      <c r="G102" s="3"/>
      <c r="H102" s="3"/>
      <c r="I102" s="3"/>
      <c r="J102" s="3"/>
      <c r="K102" s="3"/>
      <c r="L102" s="3"/>
      <c r="M102" s="10"/>
      <c r="Q102" s="446"/>
    </row>
    <row r="103" spans="1:17" ht="13">
      <c r="A103" s="3"/>
      <c r="B103" s="207"/>
      <c r="C103" s="553" t="s">
        <v>906</v>
      </c>
      <c r="D103" s="643"/>
      <c r="E103" s="279"/>
      <c r="F103" s="279"/>
      <c r="G103" s="279"/>
      <c r="H103" s="279"/>
      <c r="I103" s="279"/>
      <c r="J103" s="279"/>
      <c r="K103" s="279"/>
      <c r="L103" s="279"/>
      <c r="M103" s="541" t="s">
        <v>660</v>
      </c>
      <c r="Q103" s="446"/>
    </row>
    <row r="104" spans="1:17" ht="13">
      <c r="A104" s="3"/>
      <c r="B104" s="207"/>
      <c r="C104" s="554"/>
      <c r="D104" s="270" t="s">
        <v>907</v>
      </c>
      <c r="E104" s="52" t="s">
        <v>908</v>
      </c>
      <c r="F104" s="52"/>
      <c r="G104" s="52"/>
      <c r="H104" s="3"/>
      <c r="I104" s="3"/>
      <c r="J104" s="3"/>
      <c r="K104" s="3"/>
      <c r="L104" s="3"/>
      <c r="M104" s="10"/>
      <c r="Q104" s="446"/>
    </row>
    <row r="105" spans="1:17" ht="13">
      <c r="A105" s="3"/>
      <c r="B105" s="207"/>
      <c r="C105" s="554"/>
      <c r="D105" s="270" t="s">
        <v>909</v>
      </c>
      <c r="E105" s="52"/>
      <c r="F105" s="52"/>
      <c r="G105" s="52"/>
      <c r="H105" s="3"/>
      <c r="I105" s="3"/>
      <c r="J105" s="3"/>
      <c r="K105" s="3"/>
      <c r="L105" s="3"/>
      <c r="M105" s="10"/>
      <c r="Q105" s="446"/>
    </row>
    <row r="106" spans="1:17" ht="13">
      <c r="A106" s="3"/>
      <c r="B106" s="207"/>
      <c r="C106" s="554"/>
      <c r="D106" s="52"/>
      <c r="E106" s="52"/>
      <c r="F106" s="52"/>
      <c r="G106" s="52"/>
      <c r="H106" s="3"/>
      <c r="I106" s="3"/>
      <c r="J106" s="3"/>
      <c r="K106" s="3"/>
      <c r="L106" s="3"/>
      <c r="M106" s="10"/>
      <c r="Q106" s="446"/>
    </row>
    <row r="107" spans="1:17" ht="13">
      <c r="A107" s="3"/>
      <c r="B107" s="207"/>
      <c r="C107" s="554"/>
      <c r="D107" s="270" t="s">
        <v>892</v>
      </c>
      <c r="E107" s="52"/>
      <c r="F107" s="52"/>
      <c r="G107" s="52"/>
      <c r="H107" s="3"/>
      <c r="I107" s="3"/>
      <c r="J107" s="3"/>
      <c r="K107" s="3"/>
      <c r="L107" s="3"/>
      <c r="M107" s="10"/>
      <c r="Q107" s="446"/>
    </row>
    <row r="108" spans="1:17" ht="13">
      <c r="A108" s="3"/>
      <c r="B108" s="207"/>
      <c r="C108" s="554"/>
      <c r="D108" s="52"/>
      <c r="E108" s="52"/>
      <c r="F108" s="827" t="s">
        <v>910</v>
      </c>
      <c r="G108" s="828" t="s">
        <v>911</v>
      </c>
      <c r="H108" s="1167" t="s">
        <v>435</v>
      </c>
      <c r="I108" s="932"/>
      <c r="J108" s="933"/>
      <c r="K108" s="295" t="s">
        <v>912</v>
      </c>
      <c r="L108" s="295" t="s">
        <v>675</v>
      </c>
      <c r="M108" s="295" t="s">
        <v>873</v>
      </c>
      <c r="N108" s="1167" t="s">
        <v>1</v>
      </c>
      <c r="O108" s="933"/>
      <c r="P108" s="295" t="s">
        <v>874</v>
      </c>
      <c r="Q108" s="829" t="s">
        <v>913</v>
      </c>
    </row>
    <row r="109" spans="1:17" ht="13">
      <c r="A109" s="3"/>
      <c r="B109" s="207"/>
      <c r="C109" s="554"/>
      <c r="D109" s="52"/>
      <c r="E109" s="52"/>
      <c r="F109" s="830"/>
      <c r="G109" s="831"/>
      <c r="H109" s="205"/>
      <c r="I109" s="219"/>
      <c r="J109" s="672"/>
      <c r="K109" s="205"/>
      <c r="L109" s="546"/>
      <c r="M109" s="832"/>
      <c r="N109" s="1019"/>
      <c r="O109" s="933"/>
      <c r="P109" s="546"/>
      <c r="Q109" s="546"/>
    </row>
    <row r="110" spans="1:17" ht="13">
      <c r="A110" s="3"/>
      <c r="B110" s="207"/>
      <c r="C110" s="554"/>
      <c r="D110" s="52"/>
      <c r="E110" s="52"/>
      <c r="F110" s="833"/>
      <c r="G110" s="833"/>
      <c r="H110" s="219"/>
      <c r="I110" s="219"/>
      <c r="J110" s="672"/>
      <c r="K110" s="834"/>
      <c r="L110" s="546"/>
      <c r="M110" s="832"/>
      <c r="N110" s="1184"/>
      <c r="O110" s="970"/>
      <c r="P110" s="546"/>
      <c r="Q110" s="546"/>
    </row>
    <row r="111" spans="1:17" ht="13">
      <c r="A111" s="3"/>
      <c r="B111" s="207"/>
      <c r="C111" s="554"/>
      <c r="D111" s="52"/>
      <c r="E111" s="52"/>
      <c r="F111" s="833"/>
      <c r="G111" s="833"/>
      <c r="H111" s="219"/>
      <c r="I111" s="219"/>
      <c r="J111" s="672"/>
      <c r="K111" s="834"/>
      <c r="L111" s="546"/>
      <c r="M111" s="832"/>
      <c r="N111" s="1184"/>
      <c r="O111" s="970"/>
      <c r="P111" s="546"/>
      <c r="Q111" s="546"/>
    </row>
    <row r="112" spans="1:17" ht="13">
      <c r="A112" s="3"/>
      <c r="B112" s="207"/>
      <c r="C112" s="554"/>
      <c r="D112" s="52"/>
      <c r="E112" s="1"/>
      <c r="F112" s="833"/>
      <c r="G112" s="833"/>
      <c r="H112" s="219"/>
      <c r="I112" s="219"/>
      <c r="J112" s="672"/>
      <c r="K112" s="834"/>
      <c r="L112" s="546"/>
      <c r="M112" s="832"/>
      <c r="N112" s="1184"/>
      <c r="O112" s="970"/>
      <c r="P112" s="546"/>
      <c r="Q112" s="546"/>
    </row>
    <row r="113" spans="1:17" ht="13">
      <c r="A113" s="3"/>
      <c r="B113" s="207"/>
      <c r="C113" s="554"/>
      <c r="D113" s="52"/>
      <c r="E113" s="1"/>
      <c r="F113" s="288"/>
      <c r="G113" s="288"/>
      <c r="H113" s="3"/>
      <c r="I113" s="3"/>
      <c r="J113" s="3"/>
      <c r="K113" s="3"/>
      <c r="L113" s="3"/>
      <c r="M113" s="10"/>
      <c r="Q113" s="446"/>
    </row>
    <row r="114" spans="1:17" ht="13">
      <c r="A114" s="3"/>
      <c r="B114" s="207"/>
      <c r="C114" s="553" t="s">
        <v>914</v>
      </c>
      <c r="D114" s="643"/>
      <c r="E114" s="279"/>
      <c r="F114" s="279"/>
      <c r="G114" s="279"/>
      <c r="H114" s="279"/>
      <c r="I114" s="279"/>
      <c r="J114" s="279"/>
      <c r="K114" s="279"/>
      <c r="L114" s="279"/>
      <c r="M114" s="541" t="s">
        <v>660</v>
      </c>
      <c r="Q114" s="446"/>
    </row>
    <row r="115" spans="1:17" ht="13">
      <c r="A115" s="3"/>
      <c r="B115" s="207"/>
      <c r="C115" s="554"/>
      <c r="D115" s="3" t="s">
        <v>907</v>
      </c>
      <c r="E115" s="3" t="s">
        <v>915</v>
      </c>
      <c r="F115" s="3"/>
      <c r="G115" s="3"/>
      <c r="H115" s="3"/>
      <c r="I115" s="3"/>
      <c r="J115" s="3"/>
      <c r="K115" s="3"/>
      <c r="L115" s="3"/>
      <c r="M115" s="10"/>
      <c r="Q115" s="446"/>
    </row>
    <row r="116" spans="1:17" ht="13">
      <c r="A116" s="3"/>
      <c r="B116" s="207"/>
      <c r="C116" s="554"/>
      <c r="D116" s="556"/>
      <c r="E116" s="3"/>
      <c r="F116" s="827" t="s">
        <v>910</v>
      </c>
      <c r="G116" s="828" t="s">
        <v>911</v>
      </c>
      <c r="H116" s="1167" t="s">
        <v>435</v>
      </c>
      <c r="I116" s="932"/>
      <c r="J116" s="933"/>
      <c r="K116" s="295" t="s">
        <v>912</v>
      </c>
      <c r="L116" s="295" t="s">
        <v>675</v>
      </c>
      <c r="M116" s="295" t="s">
        <v>873</v>
      </c>
      <c r="N116" s="1167" t="s">
        <v>1</v>
      </c>
      <c r="O116" s="932"/>
      <c r="P116" s="933"/>
      <c r="Q116" s="446"/>
    </row>
    <row r="117" spans="1:17" ht="13">
      <c r="A117" s="3"/>
      <c r="B117" s="207"/>
      <c r="C117" s="554"/>
      <c r="D117" s="52"/>
      <c r="E117" s="3"/>
      <c r="F117" s="835"/>
      <c r="G117" s="835"/>
      <c r="H117" s="836"/>
      <c r="I117" s="837"/>
      <c r="J117" s="838"/>
      <c r="K117" s="839"/>
      <c r="L117" s="838"/>
      <c r="M117" s="840"/>
      <c r="N117" s="1172"/>
      <c r="O117" s="932"/>
      <c r="P117" s="933"/>
      <c r="Q117" s="446"/>
    </row>
    <row r="118" spans="1:17" ht="13">
      <c r="A118" s="3"/>
      <c r="B118" s="207"/>
      <c r="C118" s="554"/>
      <c r="D118" s="556"/>
      <c r="E118" s="3"/>
      <c r="F118" s="3"/>
      <c r="G118" s="3"/>
      <c r="H118" s="3"/>
      <c r="I118" s="3"/>
      <c r="J118" s="3"/>
      <c r="K118" s="841"/>
      <c r="L118" s="3"/>
      <c r="M118" s="10"/>
      <c r="Q118" s="446"/>
    </row>
    <row r="119" spans="1:17" ht="13">
      <c r="A119" s="3"/>
      <c r="B119" s="479" t="s">
        <v>656</v>
      </c>
      <c r="C119" s="449"/>
      <c r="D119" s="480"/>
      <c r="E119" s="451"/>
      <c r="F119" s="451"/>
      <c r="G119" s="451"/>
      <c r="H119" s="451"/>
      <c r="I119" s="451"/>
      <c r="J119" s="451"/>
      <c r="K119" s="451"/>
      <c r="L119" s="451"/>
      <c r="M119" s="481" t="s">
        <v>660</v>
      </c>
      <c r="Q119" s="446"/>
    </row>
    <row r="120" spans="1:17" ht="9.75" customHeight="1">
      <c r="A120" s="3"/>
      <c r="B120" s="207"/>
      <c r="C120" s="554"/>
      <c r="D120" s="556"/>
      <c r="E120" s="3"/>
      <c r="F120" s="3"/>
      <c r="G120" s="3"/>
      <c r="H120" s="3"/>
      <c r="I120" s="3"/>
      <c r="J120" s="3"/>
      <c r="K120" s="3"/>
      <c r="L120" s="3"/>
      <c r="M120" s="10"/>
      <c r="Q120" s="446"/>
    </row>
    <row r="121" spans="1:17" ht="13">
      <c r="A121" s="3"/>
      <c r="B121" s="207"/>
      <c r="C121" s="553"/>
      <c r="D121" s="643"/>
      <c r="E121" s="279"/>
      <c r="F121" s="279"/>
      <c r="G121" s="279" t="s">
        <v>684</v>
      </c>
      <c r="H121" s="279"/>
      <c r="I121" s="279"/>
      <c r="J121" s="279"/>
      <c r="K121" s="279"/>
      <c r="L121" s="279"/>
      <c r="M121" s="541" t="s">
        <v>660</v>
      </c>
      <c r="Q121" s="446"/>
    </row>
    <row r="122" spans="1:17" ht="13">
      <c r="A122" s="3"/>
      <c r="B122" s="207"/>
      <c r="C122" s="554"/>
      <c r="D122" s="270" t="s">
        <v>672</v>
      </c>
      <c r="E122" s="3"/>
      <c r="F122" s="3"/>
      <c r="G122" s="3"/>
      <c r="H122" s="3"/>
      <c r="I122" s="3"/>
      <c r="J122" s="3"/>
      <c r="K122" s="3"/>
      <c r="L122" s="3"/>
      <c r="M122" s="10"/>
      <c r="Q122" s="446"/>
    </row>
    <row r="123" spans="1:17" ht="13">
      <c r="A123" s="3"/>
      <c r="B123" s="207"/>
      <c r="C123" s="554"/>
      <c r="D123" s="270"/>
      <c r="E123" s="491" t="s">
        <v>135</v>
      </c>
      <c r="F123" s="490"/>
      <c r="G123" s="491" t="s">
        <v>136</v>
      </c>
      <c r="H123" s="500"/>
      <c r="I123" s="500"/>
      <c r="J123" s="501"/>
      <c r="K123" s="501"/>
      <c r="L123" s="501"/>
      <c r="M123" s="1073"/>
      <c r="N123" s="964"/>
      <c r="Q123" s="446"/>
    </row>
    <row r="124" spans="1:17" ht="15" customHeight="1">
      <c r="A124" s="3"/>
      <c r="B124" s="207"/>
      <c r="C124" s="554"/>
      <c r="D124" s="52"/>
      <c r="E124" s="1005" t="s">
        <v>673</v>
      </c>
      <c r="F124" s="970"/>
      <c r="G124" s="1187" t="s">
        <v>916</v>
      </c>
      <c r="H124" s="960"/>
      <c r="I124" s="970"/>
      <c r="J124" s="1034" t="str">
        <f>IFERROR(VLOOKUP(G124,[1]触らない!C3:D36,2,FALSE),"")</f>
        <v/>
      </c>
      <c r="K124" s="960"/>
      <c r="L124" s="960"/>
      <c r="M124" s="960"/>
      <c r="N124" s="970"/>
    </row>
    <row r="125" spans="1:17" ht="13">
      <c r="A125" s="3"/>
      <c r="B125" s="207"/>
      <c r="C125" s="554"/>
      <c r="D125" s="52"/>
      <c r="E125" s="1005" t="s">
        <v>8</v>
      </c>
      <c r="F125" s="970"/>
      <c r="G125" s="1184">
        <f>C121</f>
        <v>0</v>
      </c>
      <c r="H125" s="960"/>
      <c r="I125" s="960"/>
      <c r="J125" s="960"/>
      <c r="K125" s="960"/>
      <c r="L125" s="970"/>
      <c r="M125" s="961"/>
      <c r="N125" s="933"/>
    </row>
    <row r="126" spans="1:17" ht="14">
      <c r="A126" s="3"/>
      <c r="B126" s="207"/>
      <c r="C126" s="554"/>
      <c r="D126" s="52"/>
      <c r="E126" s="1005"/>
      <c r="F126" s="970"/>
      <c r="G126" s="502" t="b">
        <v>0</v>
      </c>
      <c r="H126" s="842" t="s">
        <v>917</v>
      </c>
      <c r="I126" s="843" t="b">
        <v>0</v>
      </c>
      <c r="J126" s="666" t="s">
        <v>918</v>
      </c>
      <c r="K126" s="844" t="b">
        <v>0</v>
      </c>
      <c r="L126" s="333" t="s">
        <v>919</v>
      </c>
      <c r="M126" s="1007" t="s">
        <v>920</v>
      </c>
      <c r="N126" s="933"/>
    </row>
    <row r="127" spans="1:17" ht="14">
      <c r="A127" s="3"/>
      <c r="B127" s="207"/>
      <c r="C127" s="554"/>
      <c r="D127" s="52"/>
      <c r="E127" s="1005"/>
      <c r="F127" s="970"/>
      <c r="G127" s="502" t="b">
        <v>0</v>
      </c>
      <c r="H127" s="845" t="s">
        <v>695</v>
      </c>
      <c r="I127" s="843" t="b">
        <v>0</v>
      </c>
      <c r="J127" s="193" t="s">
        <v>921</v>
      </c>
      <c r="K127" s="1164" t="s">
        <v>690</v>
      </c>
      <c r="L127" s="846"/>
      <c r="M127" s="844" t="b">
        <v>0</v>
      </c>
      <c r="N127" s="59">
        <v>1</v>
      </c>
    </row>
    <row r="128" spans="1:17" ht="14">
      <c r="A128" s="3"/>
      <c r="B128" s="207"/>
      <c r="C128" s="554"/>
      <c r="D128" s="52"/>
      <c r="E128" s="1005"/>
      <c r="F128" s="970"/>
      <c r="G128" s="502" t="b">
        <v>0</v>
      </c>
      <c r="H128" s="845" t="s">
        <v>922</v>
      </c>
      <c r="I128" s="843" t="b">
        <v>0</v>
      </c>
      <c r="J128" s="193" t="s">
        <v>923</v>
      </c>
      <c r="K128" s="981"/>
      <c r="L128" s="846"/>
      <c r="M128" s="844" t="b">
        <v>0</v>
      </c>
      <c r="N128" s="59">
        <v>2</v>
      </c>
    </row>
    <row r="129" spans="1:60" ht="16.5" customHeight="1">
      <c r="A129" s="3"/>
      <c r="B129" s="207"/>
      <c r="C129" s="554"/>
      <c r="D129" s="52"/>
      <c r="E129" s="1005"/>
      <c r="F129" s="970"/>
      <c r="G129" s="502" t="b">
        <v>0</v>
      </c>
      <c r="H129" s="845" t="s">
        <v>696</v>
      </c>
      <c r="I129" s="843" t="b">
        <v>0</v>
      </c>
      <c r="J129" s="193" t="s">
        <v>924</v>
      </c>
      <c r="K129" s="982"/>
      <c r="L129" s="846"/>
      <c r="M129" s="844" t="b">
        <v>0</v>
      </c>
      <c r="N129" s="59">
        <v>3</v>
      </c>
    </row>
    <row r="130" spans="1:60" ht="16.5" customHeight="1">
      <c r="A130" s="3"/>
      <c r="B130" s="207"/>
      <c r="C130" s="554"/>
      <c r="D130" s="52"/>
      <c r="E130" s="1005"/>
      <c r="F130" s="970"/>
      <c r="G130" s="502" t="b">
        <v>0</v>
      </c>
      <c r="H130" s="845" t="s">
        <v>697</v>
      </c>
      <c r="I130" s="843" t="b">
        <v>0</v>
      </c>
      <c r="J130" s="193" t="s">
        <v>925</v>
      </c>
      <c r="K130" s="844" t="b">
        <v>0</v>
      </c>
      <c r="L130" s="748" t="s">
        <v>64</v>
      </c>
      <c r="M130" s="1036" t="s">
        <v>617</v>
      </c>
      <c r="N130" s="933"/>
    </row>
    <row r="131" spans="1:60" ht="16.5" customHeight="1">
      <c r="A131" s="3"/>
      <c r="B131" s="207"/>
      <c r="C131" s="554"/>
      <c r="D131" s="52"/>
      <c r="E131" s="1005"/>
      <c r="F131" s="970"/>
      <c r="G131" s="502" t="b">
        <v>0</v>
      </c>
      <c r="H131" s="845" t="s">
        <v>704</v>
      </c>
      <c r="I131" s="843" t="b">
        <v>0</v>
      </c>
      <c r="J131" s="747" t="s">
        <v>926</v>
      </c>
      <c r="K131" s="1164" t="s">
        <v>690</v>
      </c>
      <c r="L131" s="847"/>
      <c r="M131" s="844" t="b">
        <v>0</v>
      </c>
      <c r="N131" s="848" t="s">
        <v>927</v>
      </c>
    </row>
    <row r="132" spans="1:60" ht="16.5" customHeight="1">
      <c r="A132" s="3"/>
      <c r="B132" s="207"/>
      <c r="C132" s="554"/>
      <c r="D132" s="52"/>
      <c r="E132" s="1005"/>
      <c r="F132" s="970"/>
      <c r="G132" s="502" t="b">
        <v>0</v>
      </c>
      <c r="H132" s="845" t="s">
        <v>706</v>
      </c>
      <c r="I132" s="843" t="b">
        <v>0</v>
      </c>
      <c r="J132" s="504" t="s">
        <v>928</v>
      </c>
      <c r="K132" s="981"/>
      <c r="L132" s="849"/>
      <c r="M132" s="844" t="b">
        <v>0</v>
      </c>
      <c r="N132" s="848" t="s">
        <v>175</v>
      </c>
    </row>
    <row r="133" spans="1:60" ht="13">
      <c r="A133" s="3"/>
      <c r="B133" s="207"/>
      <c r="C133" s="554"/>
      <c r="D133" s="52"/>
      <c r="E133" s="1005"/>
      <c r="F133" s="970"/>
      <c r="G133" s="502" t="b">
        <v>0</v>
      </c>
      <c r="H133" s="850" t="s">
        <v>691</v>
      </c>
      <c r="I133" s="843" t="b">
        <v>0</v>
      </c>
      <c r="J133" s="666" t="s">
        <v>929</v>
      </c>
      <c r="K133" s="982"/>
      <c r="L133" s="851"/>
      <c r="M133" s="852" t="s">
        <v>930</v>
      </c>
      <c r="N133" s="59"/>
      <c r="Q133" s="446"/>
    </row>
    <row r="134" spans="1:60" ht="13">
      <c r="A134" s="3"/>
      <c r="B134" s="207"/>
      <c r="C134" s="554"/>
      <c r="D134" s="52"/>
      <c r="E134" s="1005" t="s">
        <v>169</v>
      </c>
      <c r="F134" s="970"/>
      <c r="G134" s="1201"/>
      <c r="H134" s="970"/>
      <c r="I134" s="853" t="s">
        <v>685</v>
      </c>
      <c r="J134" s="1202"/>
      <c r="K134" s="960"/>
      <c r="L134" s="960"/>
      <c r="M134" s="960"/>
      <c r="N134" s="970"/>
      <c r="Q134" s="446"/>
    </row>
    <row r="135" spans="1:60" ht="13">
      <c r="A135" s="3"/>
      <c r="B135" s="207"/>
      <c r="C135" s="554"/>
      <c r="D135" s="52"/>
      <c r="E135" s="1005" t="s">
        <v>686</v>
      </c>
      <c r="F135" s="970"/>
      <c r="G135" s="1085"/>
      <c r="H135" s="932"/>
      <c r="I135" s="932"/>
      <c r="J135" s="932"/>
      <c r="K135" s="514"/>
      <c r="L135" s="514"/>
      <c r="M135" s="514"/>
      <c r="N135" s="854"/>
      <c r="Q135" s="446"/>
    </row>
    <row r="136" spans="1:60" ht="13">
      <c r="A136" s="3"/>
      <c r="B136" s="207"/>
      <c r="C136" s="554"/>
      <c r="D136" s="52"/>
      <c r="E136" s="1005" t="s">
        <v>688</v>
      </c>
      <c r="F136" s="970"/>
      <c r="G136" s="1013"/>
      <c r="H136" s="932"/>
      <c r="I136" s="932"/>
      <c r="J136" s="932"/>
      <c r="K136" s="932"/>
      <c r="L136" s="932"/>
      <c r="M136" s="932"/>
      <c r="N136" s="933"/>
      <c r="Q136" s="446"/>
    </row>
    <row r="137" spans="1:60" ht="13">
      <c r="A137" s="3"/>
      <c r="B137" s="207"/>
      <c r="C137" s="554"/>
      <c r="D137" s="52"/>
      <c r="E137" s="1005" t="s">
        <v>138</v>
      </c>
      <c r="F137" s="970"/>
      <c r="G137" s="1018" t="e">
        <f>VLOOKUP(C121,'01_概要'!$E$86:$K$111,6,FALSE)</f>
        <v>#N/A</v>
      </c>
      <c r="H137" s="960"/>
      <c r="I137" s="970"/>
      <c r="J137" s="1195"/>
      <c r="K137" s="960"/>
      <c r="L137" s="1040" t="e">
        <f>VLOOKUP(C121,'01_概要'!$E$86:$K$111,7,FALSE)</f>
        <v>#N/A</v>
      </c>
      <c r="M137" s="960"/>
      <c r="N137" s="970"/>
      <c r="Q137" s="446"/>
    </row>
    <row r="138" spans="1:60" ht="13">
      <c r="A138" s="3"/>
      <c r="B138" s="207"/>
      <c r="C138" s="554"/>
      <c r="D138" s="3"/>
      <c r="E138" s="3"/>
      <c r="F138" s="3"/>
      <c r="G138" s="3"/>
      <c r="H138" s="3"/>
      <c r="I138" s="3"/>
      <c r="J138" s="3"/>
      <c r="K138" s="3"/>
      <c r="L138" s="3"/>
      <c r="M138" s="10"/>
      <c r="Q138" s="446"/>
    </row>
    <row r="139" spans="1:60" ht="13">
      <c r="A139" s="3"/>
      <c r="B139" s="207"/>
      <c r="C139" s="554"/>
      <c r="D139" s="3"/>
      <c r="E139" s="3"/>
      <c r="F139" s="3"/>
      <c r="G139" s="3"/>
      <c r="H139" s="3"/>
      <c r="I139" s="3"/>
      <c r="J139" s="3"/>
      <c r="K139" s="3"/>
      <c r="L139" s="3"/>
      <c r="M139" s="10"/>
      <c r="Q139" s="446"/>
    </row>
    <row r="140" spans="1:60" ht="13">
      <c r="A140" s="3"/>
      <c r="B140" s="207"/>
      <c r="C140" s="554"/>
      <c r="D140" s="214" t="s">
        <v>693</v>
      </c>
      <c r="E140" s="3"/>
      <c r="F140" s="3"/>
      <c r="G140" s="3"/>
      <c r="H140" s="3"/>
      <c r="I140" s="3"/>
      <c r="J140" s="3"/>
      <c r="K140" s="3"/>
      <c r="L140" s="3"/>
      <c r="M140" s="10"/>
      <c r="Q140" s="446"/>
    </row>
    <row r="141" spans="1:60" ht="13">
      <c r="A141" s="3"/>
      <c r="B141" s="207"/>
      <c r="C141" s="554"/>
      <c r="D141" s="52"/>
      <c r="E141" s="3"/>
      <c r="F141" s="3"/>
      <c r="G141" s="3"/>
      <c r="H141" s="3"/>
      <c r="I141" s="3"/>
      <c r="J141" s="3"/>
      <c r="K141" s="3"/>
      <c r="L141" s="3"/>
      <c r="M141" s="3"/>
      <c r="N141" s="3"/>
      <c r="O141" s="10"/>
      <c r="S141" s="446"/>
      <c r="T141" s="446"/>
      <c r="U141" s="446"/>
      <c r="V141" s="446"/>
      <c r="W141" s="446"/>
      <c r="X141" s="446"/>
      <c r="Y141" s="446"/>
      <c r="Z141" s="446"/>
      <c r="AA141" s="446"/>
      <c r="AB141" s="446"/>
      <c r="AC141" s="446"/>
      <c r="AD141" s="446"/>
      <c r="AE141" s="446"/>
      <c r="AF141" s="446"/>
      <c r="AG141" s="446"/>
      <c r="AH141" s="446"/>
      <c r="AI141" s="446"/>
      <c r="AJ141" s="446"/>
      <c r="AK141" s="446"/>
      <c r="AL141" s="446"/>
      <c r="AM141" s="446"/>
      <c r="AN141" s="446"/>
      <c r="AO141" s="446"/>
      <c r="AP141" s="446"/>
      <c r="AQ141" s="446"/>
      <c r="AR141" s="446"/>
      <c r="AS141" s="446"/>
      <c r="AT141" s="446"/>
      <c r="AU141" s="446"/>
      <c r="AV141" s="446"/>
      <c r="AW141" s="446"/>
      <c r="AX141" s="446"/>
      <c r="AY141" s="446"/>
      <c r="AZ141" s="446"/>
      <c r="BA141" s="446"/>
      <c r="BB141" s="446"/>
      <c r="BC141" s="446"/>
      <c r="BD141" s="446"/>
      <c r="BE141" s="446"/>
      <c r="BF141" s="446"/>
      <c r="BG141" s="446"/>
      <c r="BH141" s="446"/>
    </row>
    <row r="142" spans="1:60" ht="13">
      <c r="A142" s="3"/>
      <c r="B142" s="207"/>
      <c r="C142" s="554"/>
      <c r="D142" s="556"/>
      <c r="E142" s="3"/>
      <c r="F142" s="3"/>
      <c r="G142" s="3"/>
      <c r="H142" s="3"/>
      <c r="I142" s="3"/>
      <c r="J142" s="3"/>
      <c r="K142" s="3"/>
      <c r="L142" s="3"/>
      <c r="M142" s="10"/>
      <c r="Q142" s="446"/>
    </row>
    <row r="143" spans="1:60" ht="13">
      <c r="A143" s="3"/>
      <c r="B143" s="207"/>
      <c r="C143" s="554"/>
      <c r="D143" s="855" t="s">
        <v>136</v>
      </c>
      <c r="E143" s="455"/>
      <c r="F143" s="3"/>
      <c r="G143" s="3"/>
      <c r="H143" s="3"/>
      <c r="I143" s="3"/>
      <c r="J143" s="3"/>
      <c r="K143" s="3"/>
      <c r="L143" s="3"/>
      <c r="M143" s="10"/>
      <c r="Q143" s="446"/>
    </row>
    <row r="144" spans="1:60" ht="13">
      <c r="A144" s="3"/>
      <c r="B144" s="207"/>
      <c r="C144" s="554"/>
      <c r="D144" s="556"/>
      <c r="E144" s="3"/>
      <c r="F144" s="3"/>
      <c r="G144" s="3"/>
      <c r="H144" s="3"/>
      <c r="I144" s="3"/>
      <c r="J144" s="3"/>
      <c r="K144" s="3"/>
      <c r="L144" s="3"/>
      <c r="M144" s="10"/>
      <c r="Q144" s="446"/>
    </row>
    <row r="145" spans="1:17" ht="13">
      <c r="A145" s="3"/>
      <c r="B145" s="207"/>
      <c r="C145" s="1175" t="s">
        <v>931</v>
      </c>
      <c r="D145" s="933"/>
      <c r="E145" s="3"/>
      <c r="F145" s="3"/>
      <c r="G145" s="3"/>
      <c r="H145" s="10"/>
      <c r="L145" s="446"/>
    </row>
    <row r="146" spans="1:17" ht="13">
      <c r="A146" s="3"/>
      <c r="B146" s="207"/>
      <c r="C146" s="1194" t="s">
        <v>617</v>
      </c>
      <c r="D146" s="933"/>
      <c r="E146" s="3"/>
      <c r="F146" s="3"/>
      <c r="G146" s="3"/>
      <c r="H146" s="10"/>
      <c r="L146" s="446"/>
    </row>
    <row r="147" spans="1:17" ht="13">
      <c r="A147" s="3"/>
      <c r="B147" s="207"/>
      <c r="C147" s="554"/>
      <c r="D147" s="556"/>
      <c r="E147" s="3"/>
      <c r="F147" s="3"/>
      <c r="G147" s="3"/>
      <c r="H147" s="10"/>
      <c r="L147" s="446"/>
    </row>
    <row r="148" spans="1:17" ht="13">
      <c r="A148" s="3"/>
      <c r="B148" s="207"/>
      <c r="C148" s="554"/>
      <c r="D148" s="556"/>
      <c r="E148" s="3"/>
      <c r="F148" s="3"/>
      <c r="G148" s="3"/>
      <c r="H148" s="10"/>
      <c r="L148" s="446"/>
    </row>
    <row r="149" spans="1:17" ht="13">
      <c r="A149" s="3"/>
      <c r="B149" s="207"/>
      <c r="C149" s="1196" t="s">
        <v>664</v>
      </c>
      <c r="D149" s="933"/>
      <c r="E149" s="3"/>
      <c r="F149" s="3"/>
      <c r="G149" s="3"/>
      <c r="H149" s="10"/>
      <c r="L149" s="446"/>
    </row>
    <row r="150" spans="1:17" ht="13">
      <c r="A150" s="3"/>
      <c r="B150" s="207"/>
      <c r="C150" s="554"/>
      <c r="D150" s="556"/>
      <c r="E150" s="3"/>
      <c r="F150" s="3"/>
      <c r="G150" s="3"/>
      <c r="H150" s="3"/>
      <c r="I150" s="3"/>
      <c r="J150" s="3"/>
      <c r="K150" s="3"/>
      <c r="L150" s="3"/>
      <c r="M150" s="10"/>
      <c r="Q150" s="446"/>
    </row>
    <row r="151" spans="1:17" ht="13">
      <c r="A151" s="3"/>
      <c r="B151" s="207"/>
      <c r="C151" s="554"/>
      <c r="D151" s="556"/>
      <c r="E151" s="3"/>
      <c r="F151" s="3"/>
      <c r="G151" s="3"/>
      <c r="H151" s="3"/>
      <c r="I151" s="3"/>
      <c r="J151" s="3"/>
      <c r="K151" s="3"/>
      <c r="L151" s="3"/>
      <c r="M151" s="10"/>
      <c r="Q151" s="446"/>
    </row>
    <row r="152" spans="1:17" ht="13">
      <c r="A152" s="3"/>
      <c r="B152" s="207"/>
      <c r="C152" s="554"/>
      <c r="D152" s="556"/>
      <c r="E152" s="3"/>
      <c r="F152" s="3"/>
      <c r="G152" s="3"/>
      <c r="H152" s="3"/>
      <c r="I152" s="3"/>
      <c r="J152" s="3"/>
      <c r="K152" s="3"/>
      <c r="L152" s="3"/>
      <c r="M152" s="10"/>
      <c r="Q152" s="446"/>
    </row>
    <row r="153" spans="1:17" ht="13">
      <c r="A153" s="3"/>
      <c r="B153" s="207"/>
      <c r="C153" s="554"/>
      <c r="D153" s="52" t="s">
        <v>932</v>
      </c>
      <c r="E153" s="288"/>
      <c r="F153" s="288"/>
      <c r="G153" s="1"/>
      <c r="H153" s="1"/>
      <c r="I153" s="3"/>
      <c r="J153" s="3"/>
      <c r="K153" s="856"/>
      <c r="L153" s="321"/>
      <c r="M153" s="10"/>
      <c r="Q153" s="446"/>
    </row>
    <row r="154" spans="1:17" ht="13">
      <c r="A154" s="3"/>
      <c r="B154" s="207"/>
      <c r="C154" s="554"/>
      <c r="D154" s="52"/>
      <c r="E154" s="288"/>
      <c r="F154" s="1179" t="s">
        <v>435</v>
      </c>
      <c r="G154" s="932"/>
      <c r="H154" s="933"/>
      <c r="I154" s="295" t="s">
        <v>912</v>
      </c>
      <c r="J154" s="295" t="s">
        <v>675</v>
      </c>
      <c r="K154" s="295" t="s">
        <v>873</v>
      </c>
      <c r="L154" s="1167" t="s">
        <v>1</v>
      </c>
      <c r="M154" s="932"/>
      <c r="N154" s="933"/>
      <c r="Q154" s="446"/>
    </row>
    <row r="155" spans="1:17" ht="13">
      <c r="A155" s="3"/>
      <c r="B155" s="207"/>
      <c r="C155" s="554"/>
      <c r="D155" s="52"/>
      <c r="E155" s="288"/>
      <c r="F155" s="679" t="s">
        <v>933</v>
      </c>
      <c r="G155" s="293"/>
      <c r="H155" s="546"/>
      <c r="I155" s="857" t="s">
        <v>934</v>
      </c>
      <c r="J155" s="832"/>
      <c r="K155" s="832"/>
      <c r="L155" s="778"/>
      <c r="M155" s="778"/>
      <c r="N155" s="778"/>
      <c r="Q155" s="446"/>
    </row>
    <row r="156" spans="1:17" ht="24">
      <c r="A156" s="3"/>
      <c r="B156" s="207"/>
      <c r="C156" s="554"/>
      <c r="D156" s="556"/>
      <c r="E156" s="3"/>
      <c r="F156" s="679" t="s">
        <v>935</v>
      </c>
      <c r="G156" s="293"/>
      <c r="H156" s="546"/>
      <c r="I156" s="857" t="s">
        <v>936</v>
      </c>
      <c r="J156" s="832"/>
      <c r="K156" s="832"/>
      <c r="L156" s="778"/>
      <c r="M156" s="778"/>
      <c r="N156" s="778"/>
      <c r="Q156" s="446"/>
    </row>
    <row r="157" spans="1:17" ht="13">
      <c r="A157" s="3"/>
      <c r="B157" s="207"/>
      <c r="C157" s="554"/>
      <c r="D157" s="556"/>
      <c r="E157" s="3"/>
      <c r="F157" s="679" t="s">
        <v>937</v>
      </c>
      <c r="G157" s="293"/>
      <c r="H157" s="546"/>
      <c r="I157" s="857" t="s">
        <v>938</v>
      </c>
      <c r="J157" s="832"/>
      <c r="K157" s="832"/>
      <c r="L157" s="778"/>
      <c r="M157" s="778"/>
      <c r="N157" s="778"/>
      <c r="Q157" s="446"/>
    </row>
    <row r="158" spans="1:17" ht="13">
      <c r="A158" s="3"/>
      <c r="B158" s="207"/>
      <c r="C158" s="554"/>
      <c r="D158" s="556"/>
      <c r="E158" s="3"/>
      <c r="F158" s="3"/>
      <c r="G158" s="3"/>
      <c r="H158" s="3"/>
      <c r="I158" s="3"/>
      <c r="J158" s="3"/>
      <c r="K158" s="3"/>
      <c r="L158" s="3"/>
      <c r="M158" s="10"/>
      <c r="Q158" s="446"/>
    </row>
    <row r="159" spans="1:17" ht="13">
      <c r="A159" s="3"/>
      <c r="B159" s="207"/>
      <c r="C159" s="553" t="s">
        <v>939</v>
      </c>
      <c r="D159" s="643"/>
      <c r="E159" s="279"/>
      <c r="F159" s="279"/>
      <c r="G159" s="279"/>
      <c r="H159" s="279" t="s">
        <v>684</v>
      </c>
      <c r="I159" s="279"/>
      <c r="J159" s="279"/>
      <c r="K159" s="279"/>
      <c r="L159" s="279"/>
      <c r="M159" s="541" t="s">
        <v>660</v>
      </c>
      <c r="Q159" s="446"/>
    </row>
    <row r="160" spans="1:17" ht="13">
      <c r="A160" s="3"/>
      <c r="B160" s="207"/>
      <c r="C160" s="554"/>
      <c r="D160" s="270" t="s">
        <v>672</v>
      </c>
      <c r="E160" s="3"/>
      <c r="F160" s="3"/>
      <c r="G160" s="3"/>
      <c r="H160" s="3"/>
      <c r="I160" s="3"/>
      <c r="J160" s="3"/>
      <c r="K160" s="3"/>
      <c r="L160" s="3"/>
      <c r="M160" s="10"/>
      <c r="Q160" s="446"/>
    </row>
    <row r="161" spans="1:18" ht="13">
      <c r="A161" s="3"/>
      <c r="B161" s="207"/>
      <c r="C161" s="554"/>
      <c r="D161" s="52"/>
      <c r="E161" s="492"/>
      <c r="F161" s="781" t="s">
        <v>135</v>
      </c>
      <c r="G161" s="161"/>
      <c r="H161" s="781" t="s">
        <v>136</v>
      </c>
      <c r="I161" s="116"/>
      <c r="J161" s="161"/>
      <c r="K161" s="3"/>
      <c r="L161" s="3"/>
      <c r="M161" s="10"/>
      <c r="Q161" s="446"/>
    </row>
    <row r="162" spans="1:18" ht="13">
      <c r="A162" s="3"/>
      <c r="B162" s="207"/>
      <c r="C162" s="554"/>
      <c r="D162" s="52"/>
      <c r="E162" s="492"/>
      <c r="F162" s="824" t="s">
        <v>673</v>
      </c>
      <c r="G162" s="546"/>
      <c r="H162" s="293" t="e">
        <f>VLOOKUP($C159,'01_概要'!$E$86:$K$111,3,FALSE)</f>
        <v>#N/A</v>
      </c>
      <c r="I162" s="1034" t="e">
        <f>VLOOKUP($C159,'01_概要'!$E$86:$K$111,4,FALSE)</f>
        <v>#N/A</v>
      </c>
      <c r="J162" s="970"/>
      <c r="K162" s="3"/>
      <c r="L162" s="3"/>
      <c r="M162" s="10"/>
      <c r="Q162" s="446"/>
    </row>
    <row r="163" spans="1:18" ht="13">
      <c r="A163" s="3"/>
      <c r="B163" s="207"/>
      <c r="C163" s="554"/>
      <c r="D163" s="52"/>
      <c r="E163" s="492"/>
      <c r="F163" s="824" t="s">
        <v>8</v>
      </c>
      <c r="G163" s="546"/>
      <c r="H163" s="1034" t="str">
        <f>C159</f>
        <v>全体ミッション：今日からヒットマンキャンペーン</v>
      </c>
      <c r="I163" s="960"/>
      <c r="J163" s="970"/>
      <c r="K163" s="3"/>
      <c r="L163" s="3"/>
      <c r="M163" s="10"/>
      <c r="Q163" s="446"/>
    </row>
    <row r="164" spans="1:18" ht="13">
      <c r="A164" s="3"/>
      <c r="B164" s="207"/>
      <c r="C164" s="554"/>
      <c r="D164" s="52"/>
      <c r="E164" s="492"/>
      <c r="F164" s="824" t="s">
        <v>710</v>
      </c>
      <c r="G164" s="546"/>
      <c r="H164" s="293" t="s">
        <v>638</v>
      </c>
      <c r="I164" s="293"/>
      <c r="J164" s="782"/>
      <c r="K164" s="3"/>
      <c r="L164" s="3"/>
      <c r="M164" s="10"/>
      <c r="Q164" s="446"/>
    </row>
    <row r="165" spans="1:18" ht="13">
      <c r="A165" s="3"/>
      <c r="B165" s="207"/>
      <c r="C165" s="554"/>
      <c r="D165" s="52"/>
      <c r="E165" s="492"/>
      <c r="F165" s="824" t="s">
        <v>138</v>
      </c>
      <c r="G165" s="546"/>
      <c r="H165" s="783" t="e">
        <f>VLOOKUP(C159,'01_概要'!$E$86:$K$111,6,FALSE)</f>
        <v>#N/A</v>
      </c>
      <c r="I165" s="784" t="s">
        <v>139</v>
      </c>
      <c r="J165" s="785" t="e">
        <f>VLOOKUP(C159,'01_概要'!$E$86:$K$111,7,FALSE)</f>
        <v>#N/A</v>
      </c>
      <c r="K165" s="3"/>
      <c r="L165" s="3"/>
      <c r="M165" s="10"/>
      <c r="Q165" s="446"/>
    </row>
    <row r="166" spans="1:18" ht="13">
      <c r="A166" s="3"/>
      <c r="B166" s="207"/>
      <c r="C166" s="554"/>
      <c r="D166" s="52"/>
      <c r="E166" s="227"/>
      <c r="F166" s="1"/>
      <c r="G166" s="1"/>
      <c r="H166" s="1"/>
      <c r="I166" s="1"/>
      <c r="J166" s="1"/>
      <c r="K166" s="3"/>
      <c r="L166" s="3"/>
      <c r="M166" s="10"/>
      <c r="Q166" s="446"/>
    </row>
    <row r="167" spans="1:18" ht="13">
      <c r="A167" s="3"/>
      <c r="B167" s="207"/>
      <c r="C167" s="554"/>
      <c r="D167" s="170" t="s">
        <v>693</v>
      </c>
      <c r="E167" s="858"/>
      <c r="F167" s="288"/>
      <c r="G167" s="288"/>
      <c r="H167" s="288"/>
      <c r="I167" s="288"/>
      <c r="J167" s="1"/>
      <c r="K167" s="3"/>
      <c r="L167" s="3"/>
      <c r="M167" s="10"/>
      <c r="Q167" s="446"/>
    </row>
    <row r="168" spans="1:18" ht="13">
      <c r="A168" s="3"/>
      <c r="B168" s="207"/>
      <c r="C168" s="554"/>
      <c r="D168" s="556"/>
      <c r="E168" s="3"/>
      <c r="F168" s="3" t="s">
        <v>940</v>
      </c>
      <c r="G168" s="3"/>
      <c r="H168" s="3"/>
      <c r="I168" s="3"/>
      <c r="J168" s="3"/>
      <c r="K168" s="3"/>
      <c r="L168" s="3"/>
      <c r="M168" s="10"/>
      <c r="Q168" s="446"/>
    </row>
    <row r="169" spans="1:18" ht="13">
      <c r="A169" s="3"/>
      <c r="B169" s="207"/>
      <c r="C169" s="554"/>
      <c r="D169" s="556"/>
      <c r="E169" s="3"/>
      <c r="F169" s="3"/>
      <c r="G169" s="3"/>
      <c r="H169" s="3"/>
      <c r="I169" s="3"/>
      <c r="J169" s="3"/>
      <c r="K169" s="3"/>
      <c r="L169" s="3"/>
      <c r="M169" s="10"/>
      <c r="Q169" s="446"/>
    </row>
    <row r="170" spans="1:18" ht="16.5" customHeight="1">
      <c r="A170" s="3"/>
      <c r="B170" s="207"/>
      <c r="C170" s="554"/>
      <c r="D170" s="859" t="s">
        <v>136</v>
      </c>
      <c r="E170" s="3"/>
      <c r="F170" s="971" t="s">
        <v>941</v>
      </c>
      <c r="G170" s="964"/>
      <c r="H170" s="964"/>
      <c r="I170" s="964"/>
      <c r="J170" s="964"/>
      <c r="K170" s="3"/>
      <c r="L170" s="3"/>
      <c r="M170" s="10"/>
      <c r="Q170" s="446"/>
    </row>
    <row r="171" spans="1:18" ht="13">
      <c r="A171" s="3"/>
      <c r="B171" s="207"/>
      <c r="C171" s="554"/>
      <c r="D171" s="443"/>
      <c r="E171" s="3"/>
      <c r="F171" s="964"/>
      <c r="G171" s="964"/>
      <c r="H171" s="964"/>
      <c r="I171" s="964"/>
      <c r="J171" s="964"/>
      <c r="K171" s="668"/>
      <c r="L171" s="668"/>
      <c r="M171" s="668"/>
      <c r="N171" s="228"/>
      <c r="O171" s="228"/>
      <c r="P171" s="668"/>
      <c r="Q171" s="52"/>
    </row>
    <row r="172" spans="1:18" ht="13">
      <c r="A172" s="3"/>
      <c r="B172" s="207"/>
      <c r="C172" s="554"/>
      <c r="D172" s="443"/>
      <c r="E172" s="3"/>
      <c r="F172" s="443" t="s">
        <v>942</v>
      </c>
      <c r="G172" s="860"/>
      <c r="H172" s="228"/>
      <c r="I172" s="228"/>
      <c r="J172" s="228"/>
      <c r="K172" s="228"/>
      <c r="L172" s="668"/>
      <c r="M172" s="668"/>
      <c r="N172" s="668"/>
      <c r="O172" s="228"/>
      <c r="P172" s="228"/>
      <c r="Q172" s="668"/>
      <c r="R172" s="52"/>
    </row>
    <row r="173" spans="1:18" ht="13">
      <c r="A173" s="3"/>
      <c r="B173" s="207"/>
      <c r="C173" s="554"/>
      <c r="D173" s="443"/>
      <c r="E173" s="3"/>
      <c r="F173" s="447" t="s">
        <v>943</v>
      </c>
      <c r="G173" s="860" t="s">
        <v>944</v>
      </c>
      <c r="H173" s="228"/>
      <c r="I173" s="228" t="s">
        <v>664</v>
      </c>
      <c r="J173" s="228"/>
      <c r="K173" s="228"/>
      <c r="L173" s="668"/>
      <c r="M173" s="668"/>
      <c r="N173" s="668"/>
      <c r="O173" s="228"/>
      <c r="P173" s="228"/>
      <c r="Q173" s="668"/>
      <c r="R173" s="52"/>
    </row>
    <row r="174" spans="1:18" ht="13">
      <c r="A174" s="3"/>
      <c r="B174" s="207"/>
      <c r="C174" s="554"/>
      <c r="D174" s="443"/>
      <c r="E174" s="3"/>
      <c r="F174" s="861" t="s">
        <v>945</v>
      </c>
      <c r="G174" s="228"/>
      <c r="H174" s="228"/>
      <c r="I174" s="228" t="s">
        <v>946</v>
      </c>
      <c r="J174" s="228"/>
      <c r="K174" s="668"/>
      <c r="L174" s="668"/>
      <c r="M174" s="668"/>
      <c r="N174" s="228"/>
      <c r="O174" s="228"/>
      <c r="P174" s="668"/>
      <c r="Q174" s="52"/>
    </row>
    <row r="175" spans="1:18" ht="13">
      <c r="A175" s="3"/>
      <c r="B175" s="207"/>
      <c r="C175" s="554"/>
      <c r="D175" s="443"/>
      <c r="E175" s="3"/>
      <c r="F175" s="228"/>
      <c r="G175" s="228"/>
      <c r="H175" s="228"/>
      <c r="I175" s="228" t="s">
        <v>947</v>
      </c>
      <c r="J175" s="228"/>
      <c r="K175" s="668"/>
      <c r="L175" s="668"/>
      <c r="M175" s="668"/>
      <c r="N175" s="228"/>
      <c r="O175" s="228"/>
      <c r="P175" s="668"/>
      <c r="Q175" s="52"/>
    </row>
    <row r="176" spans="1:18" ht="13">
      <c r="A176" s="3"/>
      <c r="B176" s="207"/>
      <c r="C176" s="554"/>
      <c r="D176" s="859" t="s">
        <v>1</v>
      </c>
      <c r="E176" s="3"/>
      <c r="F176" s="1182" t="s">
        <v>948</v>
      </c>
      <c r="G176" s="196"/>
      <c r="H176" s="3"/>
      <c r="I176" s="3" t="s">
        <v>949</v>
      </c>
      <c r="J176" s="3"/>
      <c r="K176" s="3"/>
      <c r="L176" s="3"/>
      <c r="M176" s="10"/>
      <c r="Q176" s="446"/>
    </row>
    <row r="177" spans="1:17" ht="13">
      <c r="A177" s="3"/>
      <c r="B177" s="207"/>
      <c r="C177" s="554"/>
      <c r="D177" s="443"/>
      <c r="E177" s="3"/>
      <c r="F177" s="942"/>
      <c r="G177" s="196"/>
      <c r="H177" s="3"/>
      <c r="I177" s="3"/>
      <c r="J177" s="3"/>
      <c r="K177" s="3"/>
      <c r="L177" s="3"/>
      <c r="M177" s="10"/>
      <c r="Q177" s="446"/>
    </row>
    <row r="178" spans="1:17" ht="13">
      <c r="A178" s="3"/>
      <c r="B178" s="207"/>
      <c r="C178" s="554"/>
      <c r="D178" s="443"/>
      <c r="E178" s="3"/>
      <c r="F178" s="942"/>
      <c r="G178" s="196"/>
      <c r="H178" s="3"/>
      <c r="I178" s="3"/>
      <c r="J178" s="3"/>
      <c r="K178" s="3"/>
      <c r="L178" s="3"/>
      <c r="M178" s="10"/>
      <c r="Q178" s="446"/>
    </row>
    <row r="179" spans="1:17" ht="13">
      <c r="A179" s="3"/>
      <c r="B179" s="207"/>
      <c r="C179" s="554"/>
      <c r="D179" s="52"/>
      <c r="E179" s="3"/>
      <c r="F179" s="942"/>
      <c r="G179" s="196"/>
      <c r="H179" s="3"/>
      <c r="I179" s="3"/>
      <c r="J179" s="3"/>
      <c r="K179" s="3"/>
      <c r="L179" s="3"/>
      <c r="M179" s="10"/>
      <c r="Q179" s="446"/>
    </row>
    <row r="180" spans="1:17" ht="13">
      <c r="A180" s="3"/>
      <c r="B180" s="207"/>
      <c r="C180" s="554"/>
      <c r="D180" s="52"/>
      <c r="E180" s="3"/>
      <c r="F180" s="943"/>
      <c r="G180" s="196"/>
      <c r="H180" s="3" t="s">
        <v>950</v>
      </c>
      <c r="I180" s="3"/>
      <c r="J180" s="3"/>
      <c r="K180" s="3"/>
      <c r="L180" s="3"/>
      <c r="M180" s="10"/>
      <c r="Q180" s="446"/>
    </row>
    <row r="181" spans="1:17" ht="13">
      <c r="A181" s="3"/>
      <c r="B181" s="285"/>
      <c r="C181" s="1"/>
      <c r="D181" s="52"/>
      <c r="E181" s="1"/>
      <c r="F181" s="1"/>
      <c r="G181" s="1"/>
      <c r="H181" s="1"/>
      <c r="I181" s="1"/>
      <c r="J181" s="1"/>
      <c r="K181" s="1"/>
      <c r="L181" s="1"/>
      <c r="M181" s="1"/>
      <c r="Q181" s="446"/>
    </row>
    <row r="182" spans="1:17" ht="13">
      <c r="A182" s="3"/>
      <c r="B182" s="285"/>
      <c r="C182" s="1"/>
      <c r="D182" s="52"/>
      <c r="E182" s="1"/>
      <c r="F182" s="1" t="s">
        <v>951</v>
      </c>
      <c r="G182" s="1"/>
      <c r="H182" s="1"/>
      <c r="I182" s="1"/>
      <c r="J182" s="1"/>
      <c r="K182" s="1"/>
      <c r="L182" s="1"/>
      <c r="M182" s="1"/>
      <c r="Q182" s="446"/>
    </row>
    <row r="183" spans="1:17" ht="13">
      <c r="A183" s="3"/>
      <c r="B183" s="285"/>
      <c r="C183" s="1"/>
      <c r="D183" s="52"/>
      <c r="E183" s="1"/>
      <c r="F183" s="1" t="s">
        <v>952</v>
      </c>
      <c r="G183" s="1"/>
      <c r="H183" s="1"/>
      <c r="I183" s="1"/>
      <c r="J183" s="1"/>
      <c r="K183" s="1"/>
      <c r="L183" s="1"/>
      <c r="M183" s="1"/>
      <c r="Q183" s="446"/>
    </row>
    <row r="184" spans="1:17" ht="13">
      <c r="A184" s="3"/>
      <c r="B184" s="207"/>
      <c r="C184" s="554"/>
      <c r="D184" s="556"/>
      <c r="E184" s="3"/>
      <c r="F184" s="3" t="s">
        <v>953</v>
      </c>
      <c r="G184" s="3"/>
      <c r="H184" s="3"/>
      <c r="I184" s="3"/>
      <c r="J184" s="3"/>
      <c r="K184" s="3"/>
      <c r="L184" s="3"/>
      <c r="M184" s="10"/>
      <c r="Q184" s="446"/>
    </row>
    <row r="185" spans="1:17" ht="13">
      <c r="A185" s="3"/>
      <c r="B185" s="207"/>
      <c r="C185" s="554"/>
      <c r="D185" s="556"/>
      <c r="E185" s="3"/>
      <c r="F185" s="3"/>
      <c r="G185" s="3"/>
      <c r="H185" s="3"/>
      <c r="I185" s="3"/>
      <c r="J185" s="3"/>
      <c r="K185" s="3"/>
      <c r="L185" s="3"/>
      <c r="M185" s="10"/>
      <c r="Q185" s="446"/>
    </row>
    <row r="186" spans="1:17" ht="13">
      <c r="A186" s="3"/>
      <c r="B186" s="207"/>
      <c r="C186" s="554"/>
      <c r="D186" s="556"/>
      <c r="E186" s="3"/>
      <c r="F186" s="3"/>
      <c r="G186" s="3"/>
      <c r="H186" s="3"/>
      <c r="I186" s="3"/>
      <c r="J186" s="3"/>
      <c r="K186" s="3"/>
      <c r="L186" s="3"/>
      <c r="M186" s="10"/>
      <c r="Q186" s="446"/>
    </row>
    <row r="187" spans="1:17" ht="13">
      <c r="A187" s="3"/>
      <c r="B187" s="479" t="s">
        <v>657</v>
      </c>
      <c r="C187" s="449"/>
      <c r="D187" s="480"/>
      <c r="E187" s="451"/>
      <c r="F187" s="451"/>
      <c r="G187" s="451"/>
      <c r="H187" s="451"/>
      <c r="I187" s="451"/>
      <c r="J187" s="451"/>
      <c r="K187" s="451"/>
      <c r="L187" s="451"/>
      <c r="M187" s="481" t="s">
        <v>660</v>
      </c>
      <c r="Q187" s="446"/>
    </row>
    <row r="188" spans="1:17" ht="9.75" customHeight="1">
      <c r="A188" s="3"/>
      <c r="B188" s="207"/>
      <c r="C188" s="554"/>
      <c r="D188" s="556"/>
      <c r="E188" s="3"/>
      <c r="F188" s="3"/>
      <c r="G188" s="3"/>
      <c r="H188" s="3"/>
      <c r="I188" s="3"/>
      <c r="J188" s="3"/>
      <c r="K188" s="3"/>
      <c r="L188" s="3"/>
      <c r="M188" s="10"/>
      <c r="Q188" s="446"/>
    </row>
    <row r="189" spans="1:17" ht="13">
      <c r="A189" s="3"/>
      <c r="B189" s="207"/>
      <c r="C189" s="862" t="s">
        <v>954</v>
      </c>
      <c r="D189" s="556"/>
      <c r="E189" s="3"/>
      <c r="F189" s="3"/>
      <c r="G189" s="3"/>
      <c r="H189" s="3"/>
      <c r="I189" s="3"/>
      <c r="J189" s="3"/>
      <c r="K189" s="3"/>
      <c r="L189" s="3"/>
      <c r="M189" s="10"/>
      <c r="Q189" s="446"/>
    </row>
    <row r="190" spans="1:17" ht="13">
      <c r="A190" s="3"/>
      <c r="B190" s="207"/>
      <c r="C190" s="554" t="s">
        <v>955</v>
      </c>
      <c r="D190" s="556"/>
      <c r="E190" s="3"/>
      <c r="F190" s="3"/>
      <c r="G190" s="3"/>
      <c r="H190" s="3"/>
      <c r="I190" s="3"/>
      <c r="J190" s="3"/>
      <c r="K190" s="3"/>
      <c r="L190" s="3"/>
      <c r="M190" s="10"/>
      <c r="Q190" s="446"/>
    </row>
    <row r="191" spans="1:17" ht="13">
      <c r="A191" s="3"/>
      <c r="B191" s="207"/>
      <c r="C191" s="554"/>
      <c r="D191" s="556"/>
      <c r="E191" s="3"/>
      <c r="F191" s="3"/>
      <c r="G191" s="3"/>
      <c r="H191" s="3"/>
      <c r="I191" s="3"/>
      <c r="J191" s="3"/>
      <c r="K191" s="3"/>
      <c r="L191" s="3"/>
      <c r="M191" s="10"/>
      <c r="Q191" s="446"/>
    </row>
    <row r="192" spans="1:17" ht="13">
      <c r="A192" s="3"/>
      <c r="B192" s="207"/>
      <c r="C192" s="554" t="s">
        <v>956</v>
      </c>
      <c r="D192" s="556"/>
      <c r="E192" s="3"/>
      <c r="F192" s="3"/>
      <c r="G192" s="3"/>
      <c r="H192" s="3"/>
      <c r="I192" s="3"/>
      <c r="J192" s="3"/>
      <c r="K192" s="3"/>
      <c r="L192" s="3"/>
      <c r="M192" s="10"/>
      <c r="Q192" s="446"/>
    </row>
    <row r="193" spans="1:18" ht="13">
      <c r="A193" s="3"/>
      <c r="B193" s="207"/>
      <c r="C193" s="554"/>
      <c r="D193" s="556"/>
      <c r="E193" s="3"/>
      <c r="F193" s="3"/>
      <c r="G193" s="3"/>
      <c r="H193" s="3"/>
      <c r="I193" s="3"/>
      <c r="J193" s="3"/>
      <c r="K193" s="3"/>
      <c r="L193" s="3"/>
      <c r="M193" s="10"/>
      <c r="Q193" s="446"/>
    </row>
    <row r="194" spans="1:18" ht="13">
      <c r="A194" s="3"/>
      <c r="B194" s="207"/>
      <c r="C194" s="554"/>
      <c r="D194" s="556"/>
      <c r="E194" s="3"/>
      <c r="F194" s="3"/>
      <c r="G194" s="3"/>
      <c r="H194" s="3"/>
      <c r="I194" s="3"/>
      <c r="J194" s="3"/>
      <c r="K194" s="3"/>
      <c r="L194" s="3"/>
      <c r="M194" s="10"/>
      <c r="Q194" s="446"/>
    </row>
    <row r="195" spans="1:18" ht="13">
      <c r="A195" s="3"/>
      <c r="B195" s="207"/>
      <c r="C195" s="553" t="s">
        <v>957</v>
      </c>
      <c r="D195" s="643"/>
      <c r="E195" s="279"/>
      <c r="F195" s="279"/>
      <c r="G195" s="279"/>
      <c r="H195" s="279"/>
      <c r="I195" s="279"/>
      <c r="J195" s="279"/>
      <c r="K195" s="279"/>
      <c r="L195" s="279"/>
      <c r="M195" s="541" t="s">
        <v>660</v>
      </c>
      <c r="Q195" s="446"/>
    </row>
    <row r="196" spans="1:18" ht="13">
      <c r="A196" s="3"/>
      <c r="B196" s="207"/>
      <c r="C196" s="554"/>
      <c r="D196" s="270" t="s">
        <v>672</v>
      </c>
      <c r="E196" s="863" t="s">
        <v>958</v>
      </c>
      <c r="F196" s="288"/>
      <c r="G196" s="288"/>
      <c r="H196" s="288"/>
      <c r="I196" s="288"/>
      <c r="J196" s="288"/>
      <c r="K196" s="3"/>
      <c r="Q196" s="864"/>
      <c r="R196" s="446"/>
    </row>
    <row r="197" spans="1:18" ht="13">
      <c r="A197" s="3"/>
      <c r="B197" s="207"/>
      <c r="C197" s="554"/>
      <c r="D197" s="270"/>
      <c r="E197" s="1"/>
      <c r="F197" s="491" t="s">
        <v>135</v>
      </c>
      <c r="G197" s="490"/>
      <c r="H197" s="491" t="s">
        <v>136</v>
      </c>
      <c r="I197" s="500"/>
      <c r="J197" s="490"/>
      <c r="K197" s="3"/>
      <c r="Q197" s="864"/>
      <c r="R197" s="446"/>
    </row>
    <row r="198" spans="1:18" ht="13">
      <c r="A198" s="3"/>
      <c r="B198" s="207"/>
      <c r="C198" s="554"/>
      <c r="D198" s="270"/>
      <c r="E198" s="492"/>
      <c r="F198" s="1159" t="s">
        <v>673</v>
      </c>
      <c r="G198" s="970"/>
      <c r="H198" s="293" t="e">
        <f>VLOOKUP($C195,'01_概要'!$E$86:$K$111,3,FALSE)</f>
        <v>#N/A</v>
      </c>
      <c r="I198" s="1034" t="e">
        <f>VLOOKUP($C195,'01_概要'!$E$86:$K$111,4,FALSE)</f>
        <v>#N/A</v>
      </c>
      <c r="J198" s="970"/>
      <c r="K198" s="3"/>
      <c r="Q198" s="864"/>
      <c r="R198" s="446"/>
    </row>
    <row r="199" spans="1:18" ht="13">
      <c r="A199" s="3"/>
      <c r="B199" s="207"/>
      <c r="C199" s="554"/>
      <c r="D199" s="270"/>
      <c r="E199" s="492"/>
      <c r="F199" s="1159" t="s">
        <v>8</v>
      </c>
      <c r="G199" s="970"/>
      <c r="H199" s="1173" t="str">
        <f>C195</f>
        <v>【1日1回】イッツ死ぬ気タイム（リボーンとツナ）</v>
      </c>
      <c r="I199" s="960"/>
      <c r="J199" s="970"/>
      <c r="K199" s="3"/>
      <c r="Q199" s="864"/>
      <c r="R199" s="446"/>
    </row>
    <row r="200" spans="1:18" ht="13">
      <c r="A200" s="3"/>
      <c r="B200" s="207"/>
      <c r="C200" s="554"/>
      <c r="D200" s="270"/>
      <c r="E200" s="492"/>
      <c r="F200" s="1161" t="s">
        <v>690</v>
      </c>
      <c r="G200" s="970"/>
      <c r="H200" s="1013" t="s">
        <v>959</v>
      </c>
      <c r="I200" s="932"/>
      <c r="J200" s="933"/>
      <c r="K200" s="3"/>
      <c r="Q200" s="864"/>
      <c r="R200" s="446"/>
    </row>
    <row r="201" spans="1:18" ht="13">
      <c r="A201" s="3"/>
      <c r="B201" s="207"/>
      <c r="C201" s="554"/>
      <c r="D201" s="270"/>
      <c r="E201" s="492"/>
      <c r="F201" s="1159" t="s">
        <v>138</v>
      </c>
      <c r="G201" s="970"/>
      <c r="H201" s="783" t="e">
        <f>VLOOKUP(C195,'01_概要'!$E$86:$K$111,6,FALSE)</f>
        <v>#N/A</v>
      </c>
      <c r="I201" s="784" t="s">
        <v>139</v>
      </c>
      <c r="J201" s="785" t="e">
        <f>VLOOKUP(C195,'01_概要'!$E$86:$K$111,7,FALSE)</f>
        <v>#N/A</v>
      </c>
      <c r="K201" s="3"/>
      <c r="Q201" s="864"/>
      <c r="R201" s="446"/>
    </row>
    <row r="202" spans="1:18" ht="13">
      <c r="A202" s="3"/>
      <c r="B202" s="207"/>
      <c r="C202" s="554"/>
      <c r="D202" s="270"/>
      <c r="E202" s="492"/>
      <c r="F202" s="1159" t="s">
        <v>686</v>
      </c>
      <c r="G202" s="970"/>
      <c r="H202" s="1013" t="s">
        <v>960</v>
      </c>
      <c r="I202" s="932"/>
      <c r="J202" s="933"/>
      <c r="K202" s="3"/>
      <c r="Q202" s="864"/>
      <c r="R202" s="446"/>
    </row>
    <row r="203" spans="1:18" ht="13">
      <c r="A203" s="3"/>
      <c r="B203" s="207"/>
      <c r="C203" s="554"/>
      <c r="D203" s="270"/>
      <c r="E203" s="492"/>
      <c r="F203" s="1159" t="s">
        <v>688</v>
      </c>
      <c r="G203" s="970"/>
      <c r="H203" s="1013"/>
      <c r="I203" s="932"/>
      <c r="J203" s="933"/>
      <c r="K203" s="3"/>
      <c r="Q203" s="864"/>
      <c r="R203" s="446"/>
    </row>
    <row r="204" spans="1:18" ht="14">
      <c r="A204" s="3"/>
      <c r="B204" s="207"/>
      <c r="C204" s="554"/>
      <c r="D204" s="270"/>
      <c r="E204" s="492"/>
      <c r="F204" s="865" t="s">
        <v>169</v>
      </c>
      <c r="G204" s="866"/>
      <c r="H204" s="867" t="s">
        <v>685</v>
      </c>
      <c r="I204" s="1165"/>
      <c r="J204" s="970"/>
      <c r="K204" s="3"/>
      <c r="Q204" s="864"/>
      <c r="R204" s="446"/>
    </row>
    <row r="205" spans="1:18" ht="13">
      <c r="A205" s="3"/>
      <c r="B205" s="207"/>
      <c r="C205" s="554"/>
      <c r="D205" s="270"/>
      <c r="E205" s="1"/>
      <c r="F205" s="1"/>
      <c r="G205" s="1"/>
      <c r="H205" s="1"/>
      <c r="I205" s="1"/>
      <c r="J205" s="1"/>
      <c r="K205" s="3"/>
      <c r="Q205" s="864"/>
      <c r="R205" s="446"/>
    </row>
    <row r="206" spans="1:18" ht="13">
      <c r="A206" s="3"/>
      <c r="B206" s="207"/>
      <c r="C206" s="554"/>
      <c r="D206" s="52"/>
      <c r="E206" s="551"/>
      <c r="F206" s="1"/>
      <c r="G206" s="1"/>
      <c r="H206" s="1"/>
      <c r="I206" s="1"/>
      <c r="J206" s="1"/>
      <c r="K206" s="3"/>
      <c r="Q206" s="864"/>
      <c r="R206" s="446"/>
    </row>
    <row r="207" spans="1:18" ht="13">
      <c r="A207" s="3"/>
      <c r="B207" s="207"/>
      <c r="C207" s="554"/>
      <c r="D207" s="170" t="s">
        <v>693</v>
      </c>
      <c r="E207" s="868" t="s">
        <v>961</v>
      </c>
      <c r="F207" s="288"/>
      <c r="G207" s="1"/>
      <c r="H207" s="1"/>
      <c r="I207" s="1"/>
      <c r="J207" s="1"/>
      <c r="K207" s="3"/>
      <c r="Q207" s="864"/>
      <c r="R207" s="446"/>
    </row>
    <row r="208" spans="1:18" ht="13">
      <c r="A208" s="3"/>
      <c r="B208" s="207"/>
      <c r="C208" s="554"/>
      <c r="D208" s="52"/>
      <c r="E208" s="270" t="s">
        <v>962</v>
      </c>
      <c r="F208" s="288"/>
      <c r="G208" s="1"/>
      <c r="H208" s="1"/>
      <c r="I208" s="1"/>
      <c r="J208" s="1"/>
      <c r="K208" s="3"/>
      <c r="Q208" s="864"/>
      <c r="R208" s="446"/>
    </row>
    <row r="209" spans="1:18" ht="13">
      <c r="A209" s="3"/>
      <c r="B209" s="207"/>
      <c r="C209" s="554"/>
      <c r="D209" s="52"/>
      <c r="E209" s="210"/>
      <c r="F209" s="1"/>
      <c r="G209" s="1"/>
      <c r="H209" s="1"/>
      <c r="I209" s="1"/>
      <c r="J209" s="1"/>
      <c r="K209" s="3"/>
      <c r="L209" s="3"/>
      <c r="M209" s="10"/>
      <c r="Q209" s="446"/>
    </row>
    <row r="210" spans="1:18" ht="13">
      <c r="A210" s="3"/>
      <c r="B210" s="207"/>
      <c r="C210" s="554"/>
      <c r="D210" s="52"/>
      <c r="E210" s="1"/>
      <c r="F210" s="1"/>
      <c r="G210" s="1"/>
      <c r="H210" s="1"/>
      <c r="I210" s="1"/>
      <c r="J210" s="1"/>
      <c r="K210" s="3"/>
      <c r="L210" s="3"/>
      <c r="M210" s="10"/>
      <c r="Q210" s="446"/>
    </row>
    <row r="211" spans="1:18" ht="13">
      <c r="A211" s="3"/>
      <c r="B211" s="207"/>
      <c r="C211" s="554"/>
      <c r="D211" s="170" t="s">
        <v>136</v>
      </c>
      <c r="E211" s="52" t="s">
        <v>963</v>
      </c>
      <c r="F211" s="52"/>
      <c r="G211" s="52"/>
      <c r="H211" s="52"/>
      <c r="I211" s="869" t="s">
        <v>964</v>
      </c>
      <c r="J211" s="1"/>
      <c r="K211" s="3"/>
      <c r="L211" s="3"/>
      <c r="M211" s="10"/>
      <c r="Q211" s="446"/>
    </row>
    <row r="212" spans="1:18" ht="13">
      <c r="A212" s="3"/>
      <c r="B212" s="207"/>
      <c r="C212" s="554"/>
      <c r="D212" s="52"/>
      <c r="E212" s="52" t="s">
        <v>965</v>
      </c>
      <c r="F212" s="52"/>
      <c r="G212" s="52"/>
      <c r="H212" s="52"/>
      <c r="I212" s="1"/>
      <c r="J212" s="1"/>
      <c r="K212" s="3"/>
      <c r="L212" s="3"/>
      <c r="M212" s="10"/>
      <c r="Q212" s="446"/>
    </row>
    <row r="213" spans="1:18" ht="13">
      <c r="A213" s="3"/>
      <c r="B213" s="207"/>
      <c r="C213" s="554"/>
      <c r="D213" s="52"/>
      <c r="E213" s="52"/>
      <c r="F213" s="52"/>
      <c r="G213" s="52"/>
      <c r="H213" s="52"/>
      <c r="I213" s="1"/>
      <c r="J213" s="1"/>
      <c r="K213" s="3"/>
      <c r="L213" s="3"/>
      <c r="M213" s="10"/>
      <c r="Q213" s="446"/>
    </row>
    <row r="214" spans="1:18" ht="13">
      <c r="A214" s="3"/>
      <c r="B214" s="207"/>
      <c r="C214" s="554"/>
      <c r="D214" s="170" t="s">
        <v>966</v>
      </c>
      <c r="E214" s="1" t="s">
        <v>967</v>
      </c>
      <c r="F214" s="1"/>
      <c r="G214" s="3"/>
      <c r="H214" s="3"/>
      <c r="I214" s="10"/>
      <c r="M214" s="446"/>
    </row>
    <row r="215" spans="1:18" ht="13">
      <c r="A215" s="3"/>
      <c r="B215" s="207"/>
      <c r="C215" s="554"/>
      <c r="D215" s="52"/>
      <c r="E215" s="1" t="s">
        <v>968</v>
      </c>
      <c r="F215" s="1"/>
      <c r="G215" s="870"/>
      <c r="H215" s="3"/>
      <c r="I215" s="10"/>
      <c r="M215" s="446"/>
      <c r="N215" s="170" t="s">
        <v>969</v>
      </c>
      <c r="O215" s="1"/>
      <c r="P215" s="871" t="s">
        <v>970</v>
      </c>
      <c r="Q215" s="871"/>
      <c r="R215" s="864"/>
    </row>
    <row r="216" spans="1:18" ht="13">
      <c r="A216" s="3"/>
      <c r="B216" s="207"/>
      <c r="C216" s="554"/>
      <c r="D216" s="52"/>
      <c r="E216" s="1" t="s">
        <v>971</v>
      </c>
      <c r="F216" s="1"/>
      <c r="H216" s="3"/>
      <c r="I216" s="10"/>
      <c r="M216" s="446"/>
      <c r="N216" s="1171" t="s">
        <v>972</v>
      </c>
      <c r="O216" s="933"/>
      <c r="P216" s="871" t="s">
        <v>973</v>
      </c>
      <c r="Q216" s="871"/>
      <c r="R216" s="864"/>
    </row>
    <row r="217" spans="1:18" ht="13">
      <c r="A217" s="3"/>
      <c r="B217" s="207"/>
      <c r="C217" s="554"/>
      <c r="D217" s="52"/>
      <c r="E217" s="872"/>
      <c r="F217" s="270"/>
      <c r="G217" s="270"/>
      <c r="H217" s="52"/>
      <c r="I217" s="1"/>
      <c r="J217" s="1"/>
      <c r="L217" s="3"/>
      <c r="M217" s="10"/>
      <c r="N217" s="1171" t="s">
        <v>974</v>
      </c>
      <c r="O217" s="933"/>
      <c r="P217" s="871" t="s">
        <v>975</v>
      </c>
      <c r="Q217" s="871"/>
      <c r="R217" s="873"/>
    </row>
    <row r="218" spans="1:18" ht="13">
      <c r="A218" s="3"/>
      <c r="B218" s="207"/>
      <c r="C218" s="554"/>
      <c r="D218" s="170" t="s">
        <v>664</v>
      </c>
      <c r="E218" s="52"/>
      <c r="F218" s="170" t="s">
        <v>976</v>
      </c>
      <c r="G218" s="671"/>
      <c r="H218" s="874">
        <v>1</v>
      </c>
      <c r="I218" s="874">
        <v>2</v>
      </c>
      <c r="J218" s="874">
        <v>3</v>
      </c>
      <c r="K218" s="874">
        <v>4</v>
      </c>
      <c r="L218" s="10"/>
      <c r="N218" s="1171" t="s">
        <v>977</v>
      </c>
      <c r="O218" s="933"/>
      <c r="P218" s="871" t="s">
        <v>978</v>
      </c>
      <c r="Q218" s="871"/>
    </row>
    <row r="219" spans="1:18" ht="13">
      <c r="A219" s="3"/>
      <c r="B219" s="207"/>
      <c r="C219" s="554"/>
      <c r="D219" s="170" t="s">
        <v>979</v>
      </c>
      <c r="E219" s="52"/>
      <c r="F219" s="875">
        <v>43901.625</v>
      </c>
      <c r="G219" s="876" t="s">
        <v>877</v>
      </c>
      <c r="H219" s="546" t="s">
        <v>867</v>
      </c>
      <c r="I219" s="546" t="s">
        <v>980</v>
      </c>
      <c r="J219" s="877"/>
      <c r="K219" s="877"/>
      <c r="L219" s="10"/>
      <c r="N219" s="1171" t="s">
        <v>981</v>
      </c>
      <c r="O219" s="933"/>
      <c r="P219" s="871" t="s">
        <v>982</v>
      </c>
      <c r="Q219" s="871"/>
    </row>
    <row r="220" spans="1:18" ht="13">
      <c r="A220" s="3"/>
      <c r="B220" s="207"/>
      <c r="C220" s="554"/>
      <c r="D220" s="52"/>
      <c r="E220" s="52"/>
      <c r="F220" s="875">
        <v>43902.625</v>
      </c>
      <c r="G220" s="876" t="s">
        <v>878</v>
      </c>
      <c r="H220" s="546" t="s">
        <v>867</v>
      </c>
      <c r="I220" s="546" t="s">
        <v>980</v>
      </c>
      <c r="J220" s="546" t="s">
        <v>983</v>
      </c>
      <c r="K220" s="546" t="s">
        <v>984</v>
      </c>
      <c r="N220" s="1192" t="s">
        <v>985</v>
      </c>
      <c r="O220" s="933"/>
      <c r="P220" s="871" t="s">
        <v>986</v>
      </c>
      <c r="Q220" s="871"/>
    </row>
    <row r="221" spans="1:18" ht="13">
      <c r="A221" s="3"/>
      <c r="B221" s="207"/>
      <c r="C221" s="554"/>
      <c r="D221" s="52"/>
      <c r="E221" s="52"/>
      <c r="F221" s="875">
        <v>43903.625</v>
      </c>
      <c r="G221" s="876" t="s">
        <v>879</v>
      </c>
      <c r="H221" s="546" t="s">
        <v>867</v>
      </c>
      <c r="I221" s="546" t="s">
        <v>980</v>
      </c>
      <c r="J221" s="546" t="s">
        <v>987</v>
      </c>
      <c r="K221" s="546" t="s">
        <v>988</v>
      </c>
      <c r="N221" s="1171" t="s">
        <v>989</v>
      </c>
      <c r="O221" s="933"/>
      <c r="P221" s="871" t="s">
        <v>990</v>
      </c>
      <c r="Q221" s="871"/>
    </row>
    <row r="222" spans="1:18" ht="13">
      <c r="A222" s="3"/>
      <c r="B222" s="207"/>
      <c r="C222" s="554"/>
      <c r="D222" s="52"/>
      <c r="E222" s="52"/>
      <c r="F222" s="875">
        <v>43904.625</v>
      </c>
      <c r="G222" s="876" t="s">
        <v>880</v>
      </c>
      <c r="H222" s="546" t="s">
        <v>867</v>
      </c>
      <c r="I222" s="546" t="s">
        <v>980</v>
      </c>
      <c r="J222" s="546" t="s">
        <v>991</v>
      </c>
      <c r="K222" s="877"/>
      <c r="N222" s="1171" t="s">
        <v>992</v>
      </c>
      <c r="O222" s="933"/>
      <c r="P222" s="871" t="s">
        <v>993</v>
      </c>
      <c r="Q222" s="871"/>
    </row>
    <row r="223" spans="1:18" ht="13">
      <c r="A223" s="3"/>
      <c r="B223" s="207"/>
      <c r="C223" s="554"/>
      <c r="D223" s="52"/>
      <c r="E223" s="52"/>
      <c r="F223" s="875">
        <v>43905.625</v>
      </c>
      <c r="G223" s="876" t="s">
        <v>881</v>
      </c>
      <c r="H223" s="546" t="s">
        <v>867</v>
      </c>
      <c r="I223" s="546" t="s">
        <v>980</v>
      </c>
      <c r="J223" s="546" t="s">
        <v>983</v>
      </c>
      <c r="K223" s="546" t="s">
        <v>994</v>
      </c>
      <c r="N223" s="1171" t="s">
        <v>995</v>
      </c>
      <c r="O223" s="933"/>
      <c r="P223" s="871" t="s">
        <v>996</v>
      </c>
      <c r="Q223" s="871"/>
    </row>
    <row r="224" spans="1:18" ht="13">
      <c r="A224" s="3"/>
      <c r="B224" s="207"/>
      <c r="C224" s="554"/>
      <c r="D224" s="52"/>
      <c r="E224" s="52"/>
      <c r="F224" s="875">
        <v>43906.625</v>
      </c>
      <c r="G224" s="876" t="s">
        <v>882</v>
      </c>
      <c r="H224" s="546" t="s">
        <v>997</v>
      </c>
      <c r="I224" s="546" t="s">
        <v>998</v>
      </c>
      <c r="J224" s="546" t="s">
        <v>991</v>
      </c>
      <c r="K224" s="877"/>
      <c r="N224" s="1171" t="s">
        <v>999</v>
      </c>
      <c r="O224" s="933"/>
      <c r="P224" s="871" t="s">
        <v>973</v>
      </c>
      <c r="Q224" s="871"/>
    </row>
    <row r="225" spans="1:60" ht="13">
      <c r="A225" s="3"/>
      <c r="B225" s="207"/>
      <c r="C225" s="554"/>
      <c r="D225" s="52"/>
      <c r="E225" s="52"/>
      <c r="F225" s="875">
        <v>43907.625</v>
      </c>
      <c r="G225" s="878" t="s">
        <v>883</v>
      </c>
      <c r="H225" s="546" t="s">
        <v>867</v>
      </c>
      <c r="I225" s="546" t="s">
        <v>983</v>
      </c>
      <c r="J225" s="546" t="s">
        <v>991</v>
      </c>
      <c r="K225" s="877"/>
      <c r="N225" s="1171" t="s">
        <v>1000</v>
      </c>
      <c r="O225" s="933"/>
      <c r="P225" s="871" t="s">
        <v>1001</v>
      </c>
      <c r="Q225" s="871"/>
    </row>
    <row r="226" spans="1:60" ht="13">
      <c r="A226" s="3"/>
      <c r="B226" s="207"/>
      <c r="C226" s="554"/>
      <c r="D226" s="52"/>
      <c r="E226" s="52"/>
      <c r="F226" s="875">
        <v>43908.625</v>
      </c>
      <c r="G226" s="878" t="s">
        <v>884</v>
      </c>
      <c r="H226" s="546" t="s">
        <v>867</v>
      </c>
      <c r="I226" s="546" t="s">
        <v>1002</v>
      </c>
      <c r="J226" s="546" t="s">
        <v>1003</v>
      </c>
      <c r="K226" s="877"/>
      <c r="N226" s="1171" t="s">
        <v>1004</v>
      </c>
      <c r="O226" s="933"/>
      <c r="P226" s="871" t="s">
        <v>1005</v>
      </c>
      <c r="Q226" s="871"/>
    </row>
    <row r="227" spans="1:60" ht="13">
      <c r="A227" s="3"/>
      <c r="B227" s="207"/>
      <c r="C227" s="554"/>
      <c r="D227" s="52"/>
      <c r="E227" s="52"/>
      <c r="F227" s="875">
        <v>43909.625</v>
      </c>
      <c r="G227" s="878" t="s">
        <v>885</v>
      </c>
      <c r="H227" s="546" t="s">
        <v>867</v>
      </c>
      <c r="I227" s="543" t="s">
        <v>1002</v>
      </c>
      <c r="J227" s="877"/>
      <c r="K227" s="877"/>
      <c r="N227" s="1171" t="s">
        <v>1006</v>
      </c>
      <c r="O227" s="933"/>
      <c r="P227" s="871" t="s">
        <v>1007</v>
      </c>
      <c r="Q227" s="871"/>
    </row>
    <row r="228" spans="1:60" ht="13">
      <c r="A228" s="3"/>
      <c r="B228" s="207"/>
      <c r="C228" s="554"/>
      <c r="D228" s="1174" t="s">
        <v>887</v>
      </c>
      <c r="E228" s="964"/>
      <c r="F228" s="875">
        <v>43910.625</v>
      </c>
      <c r="G228" s="876" t="s">
        <v>888</v>
      </c>
      <c r="H228" s="546" t="s">
        <v>997</v>
      </c>
      <c r="I228" s="546" t="s">
        <v>998</v>
      </c>
      <c r="J228" s="877"/>
      <c r="K228" s="877"/>
      <c r="P228" s="446"/>
    </row>
    <row r="229" spans="1:60" ht="13">
      <c r="A229" s="3"/>
      <c r="B229" s="207"/>
      <c r="C229" s="554"/>
      <c r="D229" s="964"/>
      <c r="E229" s="964"/>
      <c r="F229" s="875">
        <v>43911.625</v>
      </c>
      <c r="G229" s="876" t="s">
        <v>889</v>
      </c>
      <c r="H229" s="546" t="s">
        <v>987</v>
      </c>
      <c r="I229" s="546" t="s">
        <v>988</v>
      </c>
      <c r="J229" s="877"/>
      <c r="K229" s="877"/>
      <c r="P229" s="446"/>
    </row>
    <row r="230" spans="1:60" ht="13">
      <c r="A230" s="3"/>
      <c r="B230" s="207"/>
      <c r="C230" s="554"/>
      <c r="D230" s="964"/>
      <c r="E230" s="964"/>
      <c r="F230" s="875">
        <v>43912.625</v>
      </c>
      <c r="G230" s="878" t="s">
        <v>890</v>
      </c>
      <c r="H230" s="546" t="s">
        <v>867</v>
      </c>
      <c r="I230" s="546" t="s">
        <v>1002</v>
      </c>
      <c r="J230" s="546" t="s">
        <v>983</v>
      </c>
      <c r="K230" s="546" t="s">
        <v>991</v>
      </c>
      <c r="P230" s="446"/>
    </row>
    <row r="231" spans="1:60" ht="13">
      <c r="A231" s="3"/>
      <c r="B231" s="207"/>
      <c r="C231" s="554"/>
      <c r="D231" s="52"/>
      <c r="E231" s="52"/>
      <c r="F231" s="879"/>
      <c r="G231" s="52" t="s">
        <v>1008</v>
      </c>
      <c r="I231" s="1"/>
      <c r="J231" s="880">
        <v>43875</v>
      </c>
      <c r="Q231" s="446"/>
    </row>
    <row r="232" spans="1:60" ht="13">
      <c r="A232" s="3"/>
      <c r="B232" s="207"/>
      <c r="C232" s="554"/>
      <c r="D232" s="52"/>
      <c r="E232" s="52"/>
      <c r="F232" s="879"/>
      <c r="G232" s="52"/>
      <c r="H232" s="52"/>
      <c r="I232" s="52"/>
      <c r="J232" s="1"/>
      <c r="K232" s="1"/>
      <c r="R232" s="446"/>
    </row>
    <row r="233" spans="1:60" ht="13">
      <c r="A233" s="1"/>
      <c r="B233" s="1"/>
      <c r="C233" s="1"/>
      <c r="D233" s="1"/>
      <c r="E233" s="270" t="s">
        <v>1009</v>
      </c>
      <c r="F233" s="881"/>
      <c r="G233" s="293"/>
      <c r="H233" s="293"/>
      <c r="I233" s="293"/>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3">
      <c r="A234" s="1"/>
      <c r="B234" s="1"/>
      <c r="C234" s="1"/>
      <c r="D234" s="1"/>
      <c r="E234" s="492"/>
      <c r="F234" s="882" t="s">
        <v>698</v>
      </c>
      <c r="G234" s="883" t="s">
        <v>1010</v>
      </c>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row>
    <row r="235" spans="1:60" ht="13">
      <c r="A235" s="1"/>
      <c r="B235" s="1"/>
      <c r="C235" s="1"/>
      <c r="D235" s="1"/>
      <c r="E235" s="492"/>
      <c r="F235" s="1203" t="s">
        <v>175</v>
      </c>
      <c r="G235" s="1193" t="s">
        <v>1011</v>
      </c>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row>
    <row r="236" spans="1:60" ht="13">
      <c r="A236" s="1"/>
      <c r="B236" s="1"/>
      <c r="C236" s="1"/>
      <c r="D236" s="1"/>
      <c r="E236" s="492"/>
      <c r="F236" s="964"/>
      <c r="G236" s="969"/>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row>
    <row r="237" spans="1:60" ht="13">
      <c r="A237" s="1"/>
      <c r="B237" s="1"/>
      <c r="C237" s="1"/>
      <c r="D237" s="1"/>
      <c r="E237" s="492"/>
      <c r="F237" s="964"/>
      <c r="G237" s="969"/>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row>
    <row r="238" spans="1:60" ht="13">
      <c r="A238" s="1"/>
      <c r="B238" s="1"/>
      <c r="C238" s="1"/>
      <c r="D238" s="1"/>
      <c r="E238" s="492"/>
      <c r="F238" s="964"/>
      <c r="G238" s="969"/>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row>
    <row r="239" spans="1:60" ht="13">
      <c r="A239" s="1"/>
      <c r="B239" s="1"/>
      <c r="C239" s="1"/>
      <c r="D239" s="1"/>
      <c r="E239" s="492"/>
      <c r="F239" s="960"/>
      <c r="G239" s="970"/>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row>
    <row r="240" spans="1:60" ht="13">
      <c r="A240" s="1"/>
      <c r="B240" s="1"/>
      <c r="C240" s="1"/>
      <c r="D240" s="1"/>
      <c r="E240" s="1"/>
      <c r="F240" s="880"/>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3">
      <c r="A241" s="1"/>
      <c r="B241" s="1"/>
      <c r="C241" s="1"/>
      <c r="D241" s="1"/>
      <c r="E241" s="270" t="s">
        <v>1012</v>
      </c>
      <c r="F241" s="881"/>
      <c r="G241" s="293"/>
      <c r="H241" s="293"/>
      <c r="I241" s="293"/>
      <c r="J241" s="293"/>
      <c r="K241" s="293"/>
      <c r="L241" s="293"/>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3">
      <c r="A242" s="1"/>
      <c r="B242" s="1"/>
      <c r="C242" s="1"/>
      <c r="D242" s="1"/>
      <c r="E242" s="492"/>
      <c r="F242" s="884" t="s">
        <v>910</v>
      </c>
      <c r="G242" s="885" t="s">
        <v>911</v>
      </c>
      <c r="H242" s="1168" t="s">
        <v>136</v>
      </c>
      <c r="I242" s="960"/>
      <c r="J242" s="970"/>
      <c r="K242" s="886" t="s">
        <v>614</v>
      </c>
      <c r="L242" s="885" t="s">
        <v>873</v>
      </c>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3">
      <c r="A243" s="1"/>
      <c r="B243" s="1"/>
      <c r="C243" s="1"/>
      <c r="D243" s="1"/>
      <c r="E243" s="492"/>
      <c r="F243" s="887">
        <v>43901.625</v>
      </c>
      <c r="G243" s="887">
        <v>43913.624305555553</v>
      </c>
      <c r="H243" s="1103" t="s">
        <v>1013</v>
      </c>
      <c r="I243" s="960"/>
      <c r="J243" s="970"/>
      <c r="K243" s="834" t="s">
        <v>1014</v>
      </c>
      <c r="L243" s="546"/>
      <c r="M243" s="288" t="s">
        <v>1015</v>
      </c>
      <c r="N243" s="288"/>
      <c r="O243" s="288"/>
      <c r="P243" s="288"/>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3">
      <c r="A244" s="1"/>
      <c r="B244" s="1"/>
      <c r="C244" s="1"/>
      <c r="D244" s="1"/>
      <c r="E244" s="492"/>
      <c r="F244" s="887">
        <v>43901.625</v>
      </c>
      <c r="G244" s="887">
        <v>43913.624305555553</v>
      </c>
      <c r="H244" s="1103" t="s">
        <v>1016</v>
      </c>
      <c r="I244" s="960"/>
      <c r="J244" s="970"/>
      <c r="K244" s="834" t="s">
        <v>1017</v>
      </c>
      <c r="L244" s="546"/>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3">
      <c r="A245" s="1"/>
      <c r="B245" s="1"/>
      <c r="C245" s="1"/>
      <c r="D245" s="1"/>
      <c r="E245" s="492"/>
      <c r="F245" s="887">
        <v>43901.625</v>
      </c>
      <c r="G245" s="887">
        <v>43913.624305555553</v>
      </c>
      <c r="H245" s="1103" t="s">
        <v>1018</v>
      </c>
      <c r="I245" s="960"/>
      <c r="J245" s="970"/>
      <c r="K245" s="834" t="s">
        <v>1019</v>
      </c>
      <c r="L245" s="888">
        <v>1</v>
      </c>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3">
      <c r="A246" s="1"/>
      <c r="B246" s="1"/>
      <c r="C246" s="1"/>
      <c r="D246" s="288"/>
      <c r="E246" s="889"/>
      <c r="F246" s="887">
        <v>43901.625</v>
      </c>
      <c r="G246" s="887">
        <v>43913.624305555553</v>
      </c>
      <c r="H246" s="1103" t="s">
        <v>1020</v>
      </c>
      <c r="I246" s="960"/>
      <c r="J246" s="970"/>
      <c r="K246" s="834" t="s">
        <v>1021</v>
      </c>
      <c r="L246" s="546"/>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3">
      <c r="A247" s="1"/>
      <c r="B247" s="1"/>
      <c r="C247" s="1"/>
      <c r="D247" s="288"/>
      <c r="E247" s="889"/>
      <c r="F247" s="887">
        <v>43901.625</v>
      </c>
      <c r="G247" s="887">
        <v>43913.624305555553</v>
      </c>
      <c r="H247" s="1103" t="s">
        <v>1022</v>
      </c>
      <c r="I247" s="960"/>
      <c r="J247" s="970"/>
      <c r="K247" s="834" t="s">
        <v>1023</v>
      </c>
      <c r="L247" s="888">
        <v>1</v>
      </c>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3">
      <c r="A248" s="1"/>
      <c r="B248" s="1"/>
      <c r="C248" s="1"/>
      <c r="D248" s="288"/>
      <c r="E248" s="227"/>
      <c r="F248" s="880"/>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3">
      <c r="A249" s="3"/>
      <c r="B249" s="207"/>
      <c r="C249" s="554"/>
      <c r="D249" s="52"/>
      <c r="E249" s="52"/>
      <c r="F249" s="879"/>
      <c r="G249" s="52"/>
      <c r="H249" s="52"/>
      <c r="I249" s="52"/>
      <c r="J249" s="1"/>
      <c r="K249" s="1"/>
      <c r="R249" s="446"/>
    </row>
    <row r="250" spans="1:60" ht="13">
      <c r="A250" s="3"/>
      <c r="B250" s="207"/>
      <c r="C250" s="554"/>
      <c r="D250" s="52"/>
      <c r="E250" s="52"/>
      <c r="F250" s="879"/>
      <c r="G250" s="52"/>
      <c r="H250" s="52"/>
      <c r="I250" s="1"/>
      <c r="J250" s="1"/>
      <c r="K250" s="3"/>
      <c r="L250" s="3"/>
      <c r="M250" s="10"/>
      <c r="Q250" s="446"/>
    </row>
    <row r="251" spans="1:60" ht="13">
      <c r="A251" s="3"/>
      <c r="B251" s="207"/>
      <c r="C251" s="554"/>
      <c r="D251" s="52"/>
      <c r="E251" s="52"/>
      <c r="F251" s="890"/>
      <c r="G251" s="52"/>
      <c r="H251" s="52"/>
      <c r="I251" s="1"/>
      <c r="J251" s="1"/>
      <c r="K251" s="3"/>
      <c r="L251" s="3"/>
      <c r="M251" s="10"/>
      <c r="Q251" s="446"/>
    </row>
    <row r="252" spans="1:60" ht="13">
      <c r="A252" s="3"/>
      <c r="B252" s="207"/>
      <c r="C252" s="554"/>
      <c r="D252" s="52"/>
      <c r="E252" s="52"/>
      <c r="F252" s="890"/>
      <c r="G252" s="52"/>
      <c r="H252" s="52"/>
      <c r="I252" s="1"/>
      <c r="J252" s="1"/>
      <c r="K252" s="3"/>
      <c r="L252" s="3"/>
      <c r="M252" s="10"/>
      <c r="Q252" s="446"/>
    </row>
    <row r="253" spans="1:60" ht="13">
      <c r="A253" s="3"/>
      <c r="B253" s="207"/>
      <c r="C253" s="554"/>
      <c r="D253" s="52"/>
      <c r="E253" s="52"/>
      <c r="F253" s="890"/>
      <c r="G253" s="52"/>
      <c r="H253" s="52"/>
      <c r="I253" s="1"/>
      <c r="J253" s="1"/>
      <c r="K253" s="3"/>
      <c r="L253" s="3"/>
      <c r="M253" s="10"/>
      <c r="Q253" s="446"/>
    </row>
    <row r="254" spans="1:60" ht="13">
      <c r="A254" s="3"/>
      <c r="B254" s="207"/>
      <c r="C254" s="554"/>
      <c r="D254" s="52"/>
      <c r="E254" s="52"/>
      <c r="F254" s="890"/>
      <c r="G254" s="52"/>
      <c r="H254" s="52"/>
      <c r="I254" s="1"/>
      <c r="J254" s="1"/>
      <c r="K254" s="3"/>
      <c r="L254" s="3"/>
      <c r="M254" s="10"/>
      <c r="Q254" s="446"/>
    </row>
    <row r="255" spans="1:60" ht="13">
      <c r="A255" s="3"/>
      <c r="B255" s="207"/>
      <c r="C255" s="554"/>
      <c r="D255" s="556"/>
      <c r="E255" s="3"/>
      <c r="F255" s="3"/>
      <c r="G255" s="3"/>
      <c r="H255" s="3"/>
      <c r="I255" s="3"/>
      <c r="J255" s="3"/>
      <c r="K255" s="3"/>
      <c r="L255" s="3"/>
      <c r="M255" s="10"/>
      <c r="Q255" s="446"/>
    </row>
    <row r="256" spans="1:60" ht="13">
      <c r="A256" s="3"/>
      <c r="B256" s="207"/>
      <c r="C256" s="553" t="s">
        <v>1024</v>
      </c>
      <c r="D256" s="643"/>
      <c r="E256" s="279"/>
      <c r="F256" s="279"/>
      <c r="G256" s="279"/>
      <c r="H256" s="279"/>
      <c r="I256" s="279"/>
      <c r="J256" s="279"/>
      <c r="K256" s="279"/>
      <c r="L256" s="279"/>
      <c r="M256" s="541" t="s">
        <v>660</v>
      </c>
      <c r="Q256" s="446"/>
    </row>
    <row r="257" spans="1:17" ht="13">
      <c r="A257" s="3"/>
      <c r="B257" s="207"/>
      <c r="C257" s="554"/>
      <c r="D257" s="270" t="s">
        <v>672</v>
      </c>
      <c r="E257" s="891" t="s">
        <v>1025</v>
      </c>
      <c r="F257" s="288"/>
      <c r="G257" s="288"/>
      <c r="H257" s="288"/>
      <c r="I257" s="288"/>
      <c r="J257" s="1"/>
      <c r="K257" s="3"/>
      <c r="L257" s="3"/>
      <c r="M257" s="10"/>
      <c r="Q257" s="446"/>
    </row>
    <row r="258" spans="1:17" ht="13">
      <c r="A258" s="3"/>
      <c r="B258" s="207"/>
      <c r="C258" s="554"/>
      <c r="D258" s="270"/>
      <c r="E258" s="1"/>
      <c r="F258" s="491" t="s">
        <v>135</v>
      </c>
      <c r="G258" s="490"/>
      <c r="H258" s="491" t="s">
        <v>136</v>
      </c>
      <c r="I258" s="500"/>
      <c r="J258" s="490"/>
      <c r="K258" s="3"/>
      <c r="L258" s="3"/>
      <c r="M258" s="10"/>
      <c r="Q258" s="446"/>
    </row>
    <row r="259" spans="1:17" ht="13">
      <c r="A259" s="3"/>
      <c r="B259" s="207"/>
      <c r="C259" s="554"/>
      <c r="D259" s="270"/>
      <c r="E259" s="492"/>
      <c r="F259" s="1159" t="s">
        <v>673</v>
      </c>
      <c r="G259" s="970"/>
      <c r="H259" s="293" t="e">
        <f>VLOOKUP($C256,'01_概要'!$E$86:$K$111,3,FALSE)</f>
        <v>#N/A</v>
      </c>
      <c r="I259" s="1034" t="e">
        <f>VLOOKUP($C256,'01_概要'!$E$86:$K$111,4,FALSE)</f>
        <v>#N/A</v>
      </c>
      <c r="J259" s="970"/>
      <c r="K259" s="3"/>
      <c r="L259" s="3"/>
      <c r="M259" s="10"/>
      <c r="Q259" s="446"/>
    </row>
    <row r="260" spans="1:17" ht="13">
      <c r="A260" s="3"/>
      <c r="B260" s="207"/>
      <c r="C260" s="554"/>
      <c r="D260" s="270"/>
      <c r="E260" s="492"/>
      <c r="F260" s="1159" t="s">
        <v>8</v>
      </c>
      <c r="G260" s="970"/>
      <c r="H260" s="1189" t="str">
        <f>C256</f>
        <v>【上級】おまえなんかドガーンだ!（ランボ）</v>
      </c>
      <c r="I260" s="964"/>
      <c r="J260" s="969"/>
      <c r="K260" s="3"/>
      <c r="L260" s="3"/>
      <c r="M260" s="10"/>
      <c r="Q260" s="446"/>
    </row>
    <row r="261" spans="1:17" ht="13">
      <c r="A261" s="3"/>
      <c r="B261" s="207"/>
      <c r="C261" s="554"/>
      <c r="D261" s="270"/>
      <c r="E261" s="492"/>
      <c r="F261" s="1199" t="s">
        <v>690</v>
      </c>
      <c r="G261" s="969"/>
      <c r="H261" s="671" t="b">
        <v>0</v>
      </c>
      <c r="I261" s="1013" t="s">
        <v>917</v>
      </c>
      <c r="J261" s="933"/>
      <c r="K261" s="3"/>
      <c r="L261" s="3"/>
      <c r="M261" s="10"/>
      <c r="Q261" s="446"/>
    </row>
    <row r="262" spans="1:17" ht="13">
      <c r="A262" s="3"/>
      <c r="B262" s="207"/>
      <c r="C262" s="554"/>
      <c r="D262" s="270"/>
      <c r="E262" s="492"/>
      <c r="F262" s="964"/>
      <c r="G262" s="969"/>
      <c r="H262" s="671" t="b">
        <v>0</v>
      </c>
      <c r="I262" s="671" t="s">
        <v>922</v>
      </c>
      <c r="J262" s="671"/>
      <c r="K262" s="3"/>
      <c r="L262" s="3"/>
      <c r="M262" s="10"/>
      <c r="Q262" s="446"/>
    </row>
    <row r="263" spans="1:17" ht="13">
      <c r="A263" s="3"/>
      <c r="B263" s="207"/>
      <c r="C263" s="554"/>
      <c r="D263" s="270"/>
      <c r="E263" s="492"/>
      <c r="F263" s="960"/>
      <c r="G263" s="970"/>
      <c r="H263" s="671" t="b">
        <v>1</v>
      </c>
      <c r="I263" s="1013" t="s">
        <v>695</v>
      </c>
      <c r="J263" s="933"/>
      <c r="K263" s="3"/>
      <c r="L263" s="3"/>
      <c r="M263" s="10"/>
      <c r="Q263" s="446"/>
    </row>
    <row r="264" spans="1:17" ht="13">
      <c r="A264" s="3"/>
      <c r="B264" s="207"/>
      <c r="C264" s="554"/>
      <c r="D264" s="270"/>
      <c r="E264" s="492"/>
      <c r="F264" s="1159" t="s">
        <v>138</v>
      </c>
      <c r="G264" s="970"/>
      <c r="H264" s="783" t="e">
        <f>VLOOKUP(C256,'01_概要'!$E$86:$K$111,6,FALSE)</f>
        <v>#N/A</v>
      </c>
      <c r="I264" s="784" t="s">
        <v>139</v>
      </c>
      <c r="J264" s="785" t="e">
        <f>VLOOKUP(C256,'01_概要'!$E$86:$K$111,7,FALSE)</f>
        <v>#N/A</v>
      </c>
      <c r="K264" s="3"/>
      <c r="L264" s="3"/>
      <c r="M264" s="10"/>
      <c r="Q264" s="446"/>
    </row>
    <row r="265" spans="1:17" ht="13">
      <c r="A265" s="3"/>
      <c r="B265" s="207"/>
      <c r="C265" s="554"/>
      <c r="D265" s="270"/>
      <c r="E265" s="492"/>
      <c r="F265" s="1159" t="s">
        <v>686</v>
      </c>
      <c r="G265" s="970"/>
      <c r="H265" s="1034" t="s">
        <v>960</v>
      </c>
      <c r="I265" s="960"/>
      <c r="J265" s="970"/>
      <c r="K265" s="3"/>
      <c r="L265" s="3"/>
      <c r="M265" s="10"/>
      <c r="Q265" s="446"/>
    </row>
    <row r="266" spans="1:17" ht="13">
      <c r="A266" s="3"/>
      <c r="B266" s="207"/>
      <c r="C266" s="554"/>
      <c r="D266" s="270"/>
      <c r="E266" s="492"/>
      <c r="F266" s="1159" t="s">
        <v>688</v>
      </c>
      <c r="G266" s="970"/>
      <c r="H266" s="1013" t="s">
        <v>1026</v>
      </c>
      <c r="I266" s="932"/>
      <c r="J266" s="933"/>
      <c r="K266" s="760"/>
      <c r="L266" s="3"/>
      <c r="M266" s="10"/>
      <c r="Q266" s="446"/>
    </row>
    <row r="267" spans="1:17" ht="14">
      <c r="A267" s="3"/>
      <c r="B267" s="207"/>
      <c r="C267" s="554"/>
      <c r="D267" s="270"/>
      <c r="E267" s="492"/>
      <c r="F267" s="865" t="s">
        <v>169</v>
      </c>
      <c r="G267" s="866">
        <v>100120</v>
      </c>
      <c r="H267" s="867" t="s">
        <v>685</v>
      </c>
      <c r="I267" s="1165" t="s">
        <v>1027</v>
      </c>
      <c r="J267" s="970"/>
      <c r="K267" s="3"/>
      <c r="L267" s="3"/>
      <c r="M267" s="10"/>
      <c r="Q267" s="446"/>
    </row>
    <row r="268" spans="1:17" ht="13">
      <c r="A268" s="3"/>
      <c r="B268" s="207"/>
      <c r="C268" s="554"/>
      <c r="D268" s="556"/>
      <c r="E268" s="3"/>
      <c r="F268" s="3"/>
      <c r="G268" s="3"/>
      <c r="H268" s="3"/>
      <c r="I268" s="3"/>
      <c r="J268" s="3"/>
      <c r="K268" s="3"/>
      <c r="L268" s="3"/>
      <c r="M268" s="10"/>
      <c r="Q268" s="446"/>
    </row>
    <row r="269" spans="1:17" ht="13">
      <c r="A269" s="3"/>
      <c r="B269" s="207"/>
      <c r="C269" s="554"/>
      <c r="D269" s="556"/>
      <c r="E269" s="3"/>
      <c r="F269" s="3"/>
      <c r="G269" s="3"/>
      <c r="H269" s="3"/>
      <c r="I269" s="3"/>
      <c r="J269" s="3"/>
      <c r="K269" s="3"/>
      <c r="L269" s="3"/>
      <c r="M269" s="10"/>
      <c r="Q269" s="446"/>
    </row>
    <row r="270" spans="1:17" ht="13">
      <c r="A270" s="3"/>
      <c r="B270" s="207"/>
      <c r="C270" s="554"/>
      <c r="D270" s="170" t="s">
        <v>693</v>
      </c>
      <c r="E270" s="868" t="s">
        <v>1028</v>
      </c>
      <c r="F270" s="288"/>
      <c r="G270" s="1"/>
      <c r="H270" s="1"/>
      <c r="I270" s="3"/>
      <c r="J270" s="3"/>
      <c r="K270" s="3"/>
      <c r="L270" s="3"/>
      <c r="M270" s="10"/>
      <c r="Q270" s="446"/>
    </row>
    <row r="271" spans="1:17" ht="13">
      <c r="A271" s="3"/>
      <c r="B271" s="207"/>
      <c r="C271" s="554"/>
      <c r="D271" s="52"/>
      <c r="E271" s="892" t="s">
        <v>1029</v>
      </c>
      <c r="F271" s="288"/>
      <c r="G271" s="1"/>
      <c r="H271" s="1"/>
      <c r="I271" s="3"/>
      <c r="J271" s="3"/>
      <c r="K271" s="3"/>
      <c r="L271" s="3"/>
      <c r="M271" s="10"/>
      <c r="Q271" s="446"/>
    </row>
    <row r="272" spans="1:17" ht="13">
      <c r="A272" s="3"/>
      <c r="B272" s="207"/>
      <c r="C272" s="554"/>
      <c r="D272" s="52"/>
      <c r="E272" s="1"/>
      <c r="F272" s="1"/>
      <c r="G272" s="1"/>
      <c r="H272" s="1"/>
      <c r="I272" s="3"/>
      <c r="J272" s="3"/>
      <c r="K272" s="3"/>
      <c r="L272" s="3"/>
      <c r="M272" s="10"/>
      <c r="Q272" s="446"/>
    </row>
    <row r="273" spans="1:17" ht="13">
      <c r="A273" s="3"/>
      <c r="B273" s="207"/>
      <c r="C273" s="554"/>
      <c r="D273" s="170" t="s">
        <v>136</v>
      </c>
      <c r="E273" s="52" t="s">
        <v>1030</v>
      </c>
      <c r="F273" s="52"/>
      <c r="G273" s="52"/>
      <c r="H273" s="52"/>
      <c r="I273" s="3"/>
      <c r="J273" s="3"/>
      <c r="K273" s="3"/>
      <c r="L273" s="3"/>
      <c r="M273" s="10"/>
      <c r="Q273" s="446"/>
    </row>
    <row r="274" spans="1:17" ht="13">
      <c r="A274" s="3"/>
      <c r="B274" s="207"/>
      <c r="C274" s="554"/>
      <c r="D274" s="52"/>
      <c r="E274" s="3" t="s">
        <v>1031</v>
      </c>
      <c r="F274" s="3"/>
      <c r="G274" s="3"/>
      <c r="H274" s="3"/>
      <c r="I274" s="3"/>
      <c r="J274" s="3"/>
      <c r="K274" s="3"/>
      <c r="L274" s="3"/>
      <c r="M274" s="10"/>
      <c r="Q274" s="446"/>
    </row>
    <row r="275" spans="1:17" ht="13">
      <c r="A275" s="3"/>
      <c r="B275" s="207"/>
      <c r="C275" s="554"/>
      <c r="D275" s="52"/>
      <c r="E275" s="963" t="s">
        <v>1032</v>
      </c>
      <c r="F275" s="964"/>
      <c r="G275" s="964"/>
      <c r="H275" s="964"/>
      <c r="I275" s="3"/>
      <c r="J275" s="3"/>
      <c r="K275" s="3"/>
      <c r="L275" s="3"/>
      <c r="M275" s="10"/>
      <c r="Q275" s="446"/>
    </row>
    <row r="276" spans="1:17" ht="13">
      <c r="A276" s="3"/>
      <c r="B276" s="207"/>
      <c r="C276" s="554"/>
      <c r="D276" s="52"/>
      <c r="E276" s="872" t="s">
        <v>1033</v>
      </c>
      <c r="F276" s="270"/>
      <c r="G276" s="270"/>
      <c r="H276" s="52"/>
      <c r="I276" s="3"/>
      <c r="J276" s="3"/>
      <c r="K276" s="3"/>
      <c r="L276" s="3"/>
      <c r="M276" s="10"/>
      <c r="Q276" s="446"/>
    </row>
    <row r="277" spans="1:17" ht="13">
      <c r="A277" s="3"/>
      <c r="B277" s="207"/>
      <c r="C277" s="554"/>
      <c r="D277" s="170" t="s">
        <v>1</v>
      </c>
      <c r="E277" s="52" t="s">
        <v>1034</v>
      </c>
      <c r="F277" s="52"/>
      <c r="G277" s="52"/>
      <c r="H277" s="52"/>
      <c r="I277" s="3"/>
      <c r="J277" s="3"/>
      <c r="K277" s="3"/>
      <c r="L277" s="3"/>
      <c r="M277" s="10"/>
      <c r="Q277" s="446"/>
    </row>
    <row r="278" spans="1:17" ht="16.5" customHeight="1">
      <c r="A278" s="3"/>
      <c r="B278" s="207"/>
      <c r="C278" s="554"/>
      <c r="D278" s="52"/>
      <c r="E278" s="270"/>
      <c r="F278" s="270"/>
      <c r="G278" s="890" t="s">
        <v>1035</v>
      </c>
      <c r="H278" s="52"/>
      <c r="I278" s="3"/>
      <c r="J278" s="3"/>
      <c r="K278" s="3"/>
      <c r="L278" s="3"/>
      <c r="M278" s="10"/>
      <c r="Q278" s="446"/>
    </row>
    <row r="279" spans="1:17" ht="16.5" customHeight="1">
      <c r="A279" s="3"/>
      <c r="B279" s="207"/>
      <c r="C279" s="554"/>
      <c r="D279" s="52" t="s">
        <v>932</v>
      </c>
      <c r="E279" s="288"/>
      <c r="F279" s="288"/>
      <c r="G279" s="1"/>
      <c r="H279" s="1"/>
      <c r="I279" s="3"/>
      <c r="J279" s="3"/>
      <c r="K279" s="856"/>
      <c r="L279" s="321"/>
      <c r="M279" s="10"/>
      <c r="P279" s="281" t="s">
        <v>1036</v>
      </c>
      <c r="Q279" s="446"/>
    </row>
    <row r="280" spans="1:17" ht="16.5" customHeight="1">
      <c r="A280" s="3"/>
      <c r="B280" s="207"/>
      <c r="C280" s="554"/>
      <c r="D280" s="52"/>
      <c r="E280" s="288"/>
      <c r="F280" s="1179" t="s">
        <v>435</v>
      </c>
      <c r="G280" s="932"/>
      <c r="H280" s="933"/>
      <c r="I280" s="295" t="s">
        <v>912</v>
      </c>
      <c r="J280" s="295" t="s">
        <v>675</v>
      </c>
      <c r="K280" s="295" t="s">
        <v>873</v>
      </c>
      <c r="L280" s="1167" t="s">
        <v>1</v>
      </c>
      <c r="M280" s="932"/>
      <c r="N280" s="933"/>
      <c r="P280" s="893" t="str">
        <f>HYPERLINK("https://docs.google.com/spreadsheets/d/1Cynm2AaqEywGEb0tOZpaBuR_jLi5T1KW13G1iwmXNIk/edit#gid=1583796939","ランボ覚醒個数（FIX）")</f>
        <v>ランボ覚醒個数（FIX）</v>
      </c>
      <c r="Q280" s="446"/>
    </row>
    <row r="281" spans="1:17" ht="24">
      <c r="A281" s="3"/>
      <c r="B281" s="207"/>
      <c r="C281" s="554"/>
      <c r="D281" s="52"/>
      <c r="E281" s="288"/>
      <c r="F281" s="679" t="s">
        <v>1037</v>
      </c>
      <c r="G281" s="293"/>
      <c r="H281" s="546"/>
      <c r="I281" s="857" t="s">
        <v>1038</v>
      </c>
      <c r="J281" s="832"/>
      <c r="K281" s="832"/>
      <c r="L281" s="778"/>
      <c r="M281" s="778"/>
      <c r="N281" s="778"/>
      <c r="Q281" s="446"/>
    </row>
    <row r="282" spans="1:17" ht="16.5" customHeight="1">
      <c r="A282" s="3"/>
      <c r="B282" s="207"/>
      <c r="C282" s="554"/>
      <c r="D282" s="52"/>
      <c r="E282" s="288"/>
      <c r="F282" s="679" t="s">
        <v>1037</v>
      </c>
      <c r="G282" s="293"/>
      <c r="H282" s="546"/>
      <c r="I282" s="857" t="s">
        <v>1039</v>
      </c>
      <c r="J282" s="832"/>
      <c r="K282" s="832"/>
      <c r="L282" s="778"/>
      <c r="M282" s="778"/>
      <c r="N282" s="778"/>
      <c r="Q282" s="446"/>
    </row>
    <row r="283" spans="1:17" ht="16.5" customHeight="1">
      <c r="A283" s="3"/>
      <c r="B283" s="207"/>
      <c r="C283" s="554"/>
      <c r="D283" s="52"/>
      <c r="E283" s="288"/>
      <c r="F283" s="679" t="s">
        <v>1040</v>
      </c>
      <c r="G283" s="293"/>
      <c r="H283" s="546"/>
      <c r="I283" s="857" t="s">
        <v>1041</v>
      </c>
      <c r="J283" s="832"/>
      <c r="K283" s="832"/>
      <c r="L283" s="778"/>
      <c r="M283" s="778"/>
      <c r="N283" s="778"/>
      <c r="Q283" s="446"/>
    </row>
    <row r="284" spans="1:17" ht="16.5" customHeight="1">
      <c r="A284" s="3"/>
      <c r="B284" s="207"/>
      <c r="C284" s="554"/>
      <c r="D284" s="52"/>
      <c r="E284" s="288"/>
      <c r="F284" s="679" t="s">
        <v>1042</v>
      </c>
      <c r="G284" s="293"/>
      <c r="H284" s="546"/>
      <c r="I284" s="857" t="s">
        <v>1043</v>
      </c>
      <c r="J284" s="832"/>
      <c r="K284" s="832"/>
      <c r="L284" s="778"/>
      <c r="M284" s="778"/>
      <c r="N284" s="778"/>
      <c r="Q284" s="446"/>
    </row>
    <row r="285" spans="1:17" ht="16.5" customHeight="1">
      <c r="A285" s="3"/>
      <c r="B285" s="207"/>
      <c r="C285" s="554"/>
      <c r="D285" s="52"/>
      <c r="E285" s="288"/>
      <c r="F285" s="679" t="s">
        <v>1044</v>
      </c>
      <c r="G285" s="293"/>
      <c r="H285" s="546"/>
      <c r="I285" s="857" t="s">
        <v>1045</v>
      </c>
      <c r="J285" s="832"/>
      <c r="K285" s="832"/>
      <c r="L285" s="778"/>
      <c r="M285" s="778"/>
      <c r="N285" s="778"/>
      <c r="Q285" s="446"/>
    </row>
    <row r="286" spans="1:17" ht="24">
      <c r="A286" s="3"/>
      <c r="B286" s="207"/>
      <c r="C286" s="554"/>
      <c r="D286" s="52"/>
      <c r="E286" s="288"/>
      <c r="F286" s="679" t="s">
        <v>1046</v>
      </c>
      <c r="G286" s="293"/>
      <c r="H286" s="546"/>
      <c r="I286" s="857" t="s">
        <v>1047</v>
      </c>
      <c r="J286" s="832"/>
      <c r="K286" s="832"/>
      <c r="L286" s="778"/>
      <c r="M286" s="778"/>
      <c r="N286" s="778"/>
      <c r="Q286" s="446"/>
    </row>
    <row r="287" spans="1:17" ht="16.5" customHeight="1">
      <c r="A287" s="3"/>
      <c r="B287" s="207"/>
      <c r="C287" s="554"/>
      <c r="D287" s="52"/>
      <c r="E287" s="288"/>
      <c r="F287" s="679" t="s">
        <v>1048</v>
      </c>
      <c r="G287" s="293"/>
      <c r="H287" s="546"/>
      <c r="I287" s="857" t="s">
        <v>1049</v>
      </c>
      <c r="J287" s="832"/>
      <c r="K287" s="832"/>
      <c r="L287" s="778"/>
      <c r="M287" s="778"/>
      <c r="N287" s="778"/>
      <c r="Q287" s="446"/>
    </row>
    <row r="288" spans="1:17" ht="16.5" customHeight="1">
      <c r="A288" s="3"/>
      <c r="B288" s="207"/>
      <c r="C288" s="554"/>
      <c r="D288" s="52"/>
      <c r="E288" s="288"/>
      <c r="F288" s="679" t="s">
        <v>1050</v>
      </c>
      <c r="G288" s="293"/>
      <c r="H288" s="546"/>
      <c r="I288" s="857" t="s">
        <v>1051</v>
      </c>
      <c r="J288" s="832"/>
      <c r="K288" s="832"/>
      <c r="L288" s="778"/>
      <c r="M288" s="778"/>
      <c r="N288" s="778"/>
      <c r="Q288" s="446"/>
    </row>
    <row r="289" spans="1:17" ht="16.5" customHeight="1">
      <c r="A289" s="3"/>
      <c r="B289" s="207"/>
      <c r="C289" s="554"/>
      <c r="D289" s="52"/>
      <c r="E289" s="288"/>
      <c r="F289" s="679" t="s">
        <v>1052</v>
      </c>
      <c r="G289" s="293"/>
      <c r="H289" s="546"/>
      <c r="I289" s="857" t="s">
        <v>1053</v>
      </c>
      <c r="J289" s="832"/>
      <c r="K289" s="832"/>
      <c r="L289" s="778"/>
      <c r="M289" s="778"/>
      <c r="N289" s="778"/>
      <c r="Q289" s="446"/>
    </row>
    <row r="290" spans="1:17" ht="16.5" customHeight="1">
      <c r="A290" s="3"/>
      <c r="B290" s="207"/>
      <c r="C290" s="554"/>
      <c r="D290" s="52"/>
      <c r="E290" s="288"/>
      <c r="F290" s="679" t="s">
        <v>1054</v>
      </c>
      <c r="G290" s="293"/>
      <c r="H290" s="546"/>
      <c r="I290" s="857" t="s">
        <v>1055</v>
      </c>
      <c r="J290" s="832"/>
      <c r="K290" s="832"/>
      <c r="L290" s="778"/>
      <c r="M290" s="778"/>
      <c r="N290" s="778"/>
      <c r="Q290" s="446"/>
    </row>
    <row r="291" spans="1:17" ht="16.5" customHeight="1">
      <c r="A291" s="3"/>
      <c r="B291" s="207"/>
      <c r="C291" s="554"/>
      <c r="D291" s="52"/>
      <c r="E291" s="288"/>
      <c r="F291" s="679" t="s">
        <v>1056</v>
      </c>
      <c r="G291" s="293"/>
      <c r="H291" s="546"/>
      <c r="I291" s="857" t="s">
        <v>1057</v>
      </c>
      <c r="J291" s="832"/>
      <c r="K291" s="832"/>
      <c r="L291" s="778"/>
      <c r="M291" s="778"/>
      <c r="N291" s="778"/>
      <c r="Q291" s="446"/>
    </row>
    <row r="292" spans="1:17" ht="16.5" customHeight="1">
      <c r="A292" s="3"/>
      <c r="B292" s="207"/>
      <c r="C292" s="554"/>
      <c r="D292" s="52"/>
      <c r="E292" s="288"/>
      <c r="F292" s="679" t="s">
        <v>1058</v>
      </c>
      <c r="G292" s="293"/>
      <c r="H292" s="546"/>
      <c r="I292" s="894"/>
      <c r="J292" s="832"/>
      <c r="K292" s="832"/>
      <c r="L292" s="778"/>
      <c r="M292" s="778"/>
      <c r="N292" s="778"/>
      <c r="Q292" s="446"/>
    </row>
    <row r="293" spans="1:17" ht="16.5" customHeight="1">
      <c r="A293" s="3"/>
      <c r="B293" s="207"/>
      <c r="C293" s="554"/>
      <c r="D293" s="52"/>
      <c r="E293" s="288"/>
      <c r="F293" s="679" t="s">
        <v>1059</v>
      </c>
      <c r="G293" s="293"/>
      <c r="H293" s="546"/>
      <c r="I293" s="857" t="s">
        <v>1060</v>
      </c>
      <c r="J293" s="832"/>
      <c r="K293" s="832"/>
      <c r="L293" s="778"/>
      <c r="M293" s="778"/>
      <c r="N293" s="778"/>
      <c r="Q293" s="446"/>
    </row>
    <row r="294" spans="1:17" ht="16.5" customHeight="1">
      <c r="A294" s="3"/>
      <c r="B294" s="207"/>
      <c r="C294" s="554"/>
      <c r="D294" s="52"/>
      <c r="E294" s="288"/>
      <c r="F294" s="679" t="s">
        <v>1061</v>
      </c>
      <c r="G294" s="293"/>
      <c r="H294" s="546"/>
      <c r="I294" s="857" t="s">
        <v>1062</v>
      </c>
      <c r="J294" s="832"/>
      <c r="K294" s="832"/>
      <c r="L294" s="778"/>
      <c r="M294" s="778"/>
      <c r="N294" s="778"/>
      <c r="Q294" s="446"/>
    </row>
    <row r="295" spans="1:17" ht="24">
      <c r="A295" s="3"/>
      <c r="B295" s="207"/>
      <c r="C295" s="554"/>
      <c r="D295" s="52"/>
      <c r="E295" s="288"/>
      <c r="F295" s="679" t="s">
        <v>1063</v>
      </c>
      <c r="G295" s="293"/>
      <c r="H295" s="546"/>
      <c r="I295" s="857" t="s">
        <v>1064</v>
      </c>
      <c r="J295" s="832"/>
      <c r="K295" s="832"/>
      <c r="L295" s="778"/>
      <c r="M295" s="778"/>
      <c r="N295" s="778"/>
      <c r="Q295" s="446"/>
    </row>
    <row r="296" spans="1:17" ht="16.5" customHeight="1">
      <c r="A296" s="3"/>
      <c r="B296" s="207"/>
      <c r="C296" s="554"/>
      <c r="D296" s="52" t="s">
        <v>1065</v>
      </c>
      <c r="E296" s="288"/>
      <c r="F296" s="679" t="s">
        <v>1066</v>
      </c>
      <c r="G296" s="293"/>
      <c r="H296" s="546"/>
      <c r="I296" s="857" t="s">
        <v>1067</v>
      </c>
      <c r="J296" s="832"/>
      <c r="K296" s="832"/>
      <c r="L296" s="778" t="s">
        <v>1068</v>
      </c>
      <c r="M296" s="778"/>
      <c r="N296" s="778"/>
      <c r="Q296" s="446"/>
    </row>
    <row r="297" spans="1:17" ht="24">
      <c r="A297" s="3"/>
      <c r="B297" s="207"/>
      <c r="C297" s="554"/>
      <c r="D297" s="52" t="s">
        <v>1065</v>
      </c>
      <c r="E297" s="288"/>
      <c r="F297" s="679" t="s">
        <v>1069</v>
      </c>
      <c r="G297" s="293"/>
      <c r="H297" s="546"/>
      <c r="I297" s="857" t="s">
        <v>1070</v>
      </c>
      <c r="J297" s="832"/>
      <c r="K297" s="832"/>
      <c r="L297" s="778"/>
      <c r="M297" s="778"/>
      <c r="N297" s="778"/>
      <c r="Q297" s="446"/>
    </row>
    <row r="298" spans="1:17" ht="24">
      <c r="A298" s="3"/>
      <c r="B298" s="207"/>
      <c r="C298" s="554"/>
      <c r="D298" s="52" t="s">
        <v>1065</v>
      </c>
      <c r="E298" s="288"/>
      <c r="F298" s="679" t="s">
        <v>1071</v>
      </c>
      <c r="G298" s="293"/>
      <c r="H298" s="546"/>
      <c r="I298" s="857" t="s">
        <v>1072</v>
      </c>
      <c r="J298" s="832"/>
      <c r="K298" s="832"/>
      <c r="L298" s="778"/>
      <c r="M298" s="778"/>
      <c r="N298" s="778"/>
      <c r="Q298" s="446"/>
    </row>
    <row r="299" spans="1:17" ht="24">
      <c r="A299" s="3"/>
      <c r="B299" s="207"/>
      <c r="C299" s="554"/>
      <c r="D299" s="52" t="s">
        <v>1065</v>
      </c>
      <c r="E299" s="288"/>
      <c r="F299" s="679" t="s">
        <v>1073</v>
      </c>
      <c r="G299" s="293"/>
      <c r="H299" s="546"/>
      <c r="I299" s="857" t="s">
        <v>1070</v>
      </c>
      <c r="J299" s="832"/>
      <c r="K299" s="832"/>
      <c r="L299" s="778"/>
      <c r="M299" s="778"/>
      <c r="N299" s="778"/>
      <c r="Q299" s="446"/>
    </row>
    <row r="300" spans="1:17" ht="24">
      <c r="A300" s="3"/>
      <c r="B300" s="207"/>
      <c r="C300" s="554"/>
      <c r="D300" s="52" t="s">
        <v>1065</v>
      </c>
      <c r="E300" s="288"/>
      <c r="F300" s="679" t="s">
        <v>1074</v>
      </c>
      <c r="G300" s="293"/>
      <c r="H300" s="546"/>
      <c r="I300" s="857" t="s">
        <v>1075</v>
      </c>
      <c r="J300" s="832"/>
      <c r="K300" s="832"/>
      <c r="L300" s="778"/>
      <c r="M300" s="778"/>
      <c r="N300" s="778"/>
      <c r="Q300" s="446"/>
    </row>
    <row r="301" spans="1:17" ht="24">
      <c r="A301" s="3"/>
      <c r="B301" s="207"/>
      <c r="C301" s="554"/>
      <c r="D301" s="52" t="s">
        <v>1065</v>
      </c>
      <c r="E301" s="288"/>
      <c r="F301" s="679" t="s">
        <v>1076</v>
      </c>
      <c r="G301" s="293"/>
      <c r="H301" s="546"/>
      <c r="I301" s="857" t="s">
        <v>1077</v>
      </c>
      <c r="J301" s="832"/>
      <c r="K301" s="832"/>
      <c r="L301" s="778"/>
      <c r="M301" s="778"/>
      <c r="N301" s="778"/>
      <c r="Q301" s="446"/>
    </row>
    <row r="302" spans="1:17" ht="24">
      <c r="A302" s="3"/>
      <c r="B302" s="207"/>
      <c r="C302" s="554"/>
      <c r="D302" s="52" t="s">
        <v>1065</v>
      </c>
      <c r="E302" s="288"/>
      <c r="F302" s="679" t="s">
        <v>1078</v>
      </c>
      <c r="G302" s="293"/>
      <c r="H302" s="546"/>
      <c r="I302" s="857" t="s">
        <v>1079</v>
      </c>
      <c r="J302" s="832"/>
      <c r="K302" s="832"/>
      <c r="L302" s="778"/>
      <c r="M302" s="778"/>
      <c r="N302" s="778"/>
      <c r="Q302" s="446"/>
    </row>
    <row r="303" spans="1:17" ht="24">
      <c r="A303" s="3"/>
      <c r="B303" s="207"/>
      <c r="C303" s="554"/>
      <c r="D303" s="52" t="s">
        <v>1065</v>
      </c>
      <c r="E303" s="288"/>
      <c r="F303" s="679" t="s">
        <v>1080</v>
      </c>
      <c r="G303" s="293"/>
      <c r="H303" s="546"/>
      <c r="I303" s="857" t="s">
        <v>1081</v>
      </c>
      <c r="J303" s="832"/>
      <c r="K303" s="832"/>
      <c r="L303" s="778"/>
      <c r="M303" s="778"/>
      <c r="N303" s="778"/>
      <c r="Q303" s="446"/>
    </row>
    <row r="304" spans="1:17" ht="16.5" customHeight="1">
      <c r="A304" s="3"/>
      <c r="B304" s="207"/>
      <c r="C304" s="554"/>
      <c r="D304" s="52" t="s">
        <v>1065</v>
      </c>
      <c r="E304" s="288"/>
      <c r="F304" s="679" t="s">
        <v>1082</v>
      </c>
      <c r="G304" s="293"/>
      <c r="H304" s="546"/>
      <c r="I304" s="857" t="s">
        <v>1067</v>
      </c>
      <c r="J304" s="832"/>
      <c r="K304" s="832"/>
      <c r="L304" s="778"/>
      <c r="M304" s="778"/>
      <c r="N304" s="778"/>
      <c r="Q304" s="446"/>
    </row>
    <row r="305" spans="1:17" ht="16.5" customHeight="1">
      <c r="A305" s="3"/>
      <c r="B305" s="207"/>
      <c r="C305" s="554"/>
      <c r="D305" s="52" t="s">
        <v>1065</v>
      </c>
      <c r="E305" s="288"/>
      <c r="F305" s="679" t="s">
        <v>1083</v>
      </c>
      <c r="G305" s="293"/>
      <c r="H305" s="546"/>
      <c r="I305" s="857" t="s">
        <v>1084</v>
      </c>
      <c r="J305" s="832"/>
      <c r="K305" s="832"/>
      <c r="L305" s="778"/>
      <c r="M305" s="778"/>
      <c r="N305" s="778"/>
      <c r="Q305" s="446"/>
    </row>
    <row r="306" spans="1:17" ht="16.5" customHeight="1">
      <c r="A306" s="3"/>
      <c r="B306" s="207"/>
      <c r="C306" s="554"/>
      <c r="D306" s="52" t="s">
        <v>1065</v>
      </c>
      <c r="E306" s="288"/>
      <c r="F306" s="679" t="s">
        <v>1085</v>
      </c>
      <c r="G306" s="293"/>
      <c r="H306" s="546"/>
      <c r="I306" s="857" t="s">
        <v>1086</v>
      </c>
      <c r="J306" s="832"/>
      <c r="K306" s="832"/>
      <c r="L306" s="778"/>
      <c r="M306" s="778"/>
      <c r="N306" s="778"/>
      <c r="Q306" s="446"/>
    </row>
    <row r="307" spans="1:17" ht="16.5" customHeight="1">
      <c r="A307" s="3"/>
      <c r="B307" s="207"/>
      <c r="C307" s="554"/>
      <c r="D307" s="52" t="s">
        <v>1065</v>
      </c>
      <c r="E307" s="288"/>
      <c r="F307" s="679" t="s">
        <v>1087</v>
      </c>
      <c r="G307" s="293"/>
      <c r="H307" s="546"/>
      <c r="I307" s="857" t="s">
        <v>1088</v>
      </c>
      <c r="J307" s="832"/>
      <c r="K307" s="832"/>
      <c r="L307" s="778"/>
      <c r="M307" s="778"/>
      <c r="N307" s="778"/>
      <c r="Q307" s="446"/>
    </row>
    <row r="308" spans="1:17" ht="36">
      <c r="A308" s="3"/>
      <c r="B308" s="207"/>
      <c r="C308" s="554"/>
      <c r="D308" s="52" t="s">
        <v>1065</v>
      </c>
      <c r="E308" s="288"/>
      <c r="F308" s="679" t="s">
        <v>1089</v>
      </c>
      <c r="G308" s="293"/>
      <c r="H308" s="546"/>
      <c r="I308" s="857" t="s">
        <v>1090</v>
      </c>
      <c r="J308" s="832"/>
      <c r="K308" s="832"/>
      <c r="L308" s="778"/>
      <c r="M308" s="778"/>
      <c r="N308" s="778"/>
      <c r="Q308" s="446"/>
    </row>
    <row r="309" spans="1:17" ht="13">
      <c r="A309" s="3"/>
      <c r="B309" s="207"/>
      <c r="C309" s="554"/>
      <c r="D309" s="52"/>
      <c r="E309" s="1"/>
      <c r="F309" s="52"/>
      <c r="G309" s="1"/>
      <c r="H309" s="1"/>
      <c r="I309" s="1"/>
      <c r="J309" s="1"/>
      <c r="K309" s="1"/>
      <c r="L309" s="3"/>
      <c r="M309" s="3"/>
      <c r="N309" s="3"/>
      <c r="Q309" s="446"/>
    </row>
    <row r="310" spans="1:17" ht="13">
      <c r="A310" s="3"/>
      <c r="B310" s="207"/>
      <c r="C310" s="554"/>
      <c r="D310" s="895" t="s">
        <v>1091</v>
      </c>
      <c r="E310" s="896"/>
      <c r="F310" s="895"/>
      <c r="G310" s="897"/>
      <c r="H310" s="897"/>
      <c r="I310" s="897"/>
      <c r="J310" s="897"/>
      <c r="K310" s="897"/>
      <c r="L310" s="898"/>
      <c r="M310" s="898"/>
      <c r="N310" s="3"/>
      <c r="Q310" s="446"/>
    </row>
    <row r="311" spans="1:17" ht="13">
      <c r="A311" s="3"/>
      <c r="B311" s="207"/>
      <c r="C311" s="554"/>
      <c r="D311" s="52"/>
      <c r="E311" s="1"/>
      <c r="F311" s="491" t="s">
        <v>135</v>
      </c>
      <c r="G311" s="490"/>
      <c r="H311" s="491" t="s">
        <v>136</v>
      </c>
      <c r="I311" s="500"/>
      <c r="J311" s="490"/>
      <c r="K311" s="1"/>
      <c r="L311" s="3"/>
      <c r="M311" s="3"/>
      <c r="N311" s="3"/>
      <c r="Q311" s="446"/>
    </row>
    <row r="312" spans="1:17" ht="13">
      <c r="A312" s="3"/>
      <c r="B312" s="207"/>
      <c r="C312" s="554"/>
      <c r="D312" s="52"/>
      <c r="E312" s="1"/>
      <c r="F312" s="1186" t="s">
        <v>690</v>
      </c>
      <c r="G312" s="933"/>
      <c r="H312" s="671" t="b">
        <v>1</v>
      </c>
      <c r="I312" s="1013" t="s">
        <v>697</v>
      </c>
      <c r="J312" s="933"/>
      <c r="K312" s="1"/>
      <c r="L312" s="3"/>
      <c r="M312" s="3"/>
      <c r="N312" s="3"/>
      <c r="Q312" s="446"/>
    </row>
    <row r="313" spans="1:17" ht="13">
      <c r="A313" s="3"/>
      <c r="B313" s="207"/>
      <c r="C313" s="554"/>
      <c r="D313" s="52"/>
      <c r="E313" s="1"/>
      <c r="F313" s="1044" t="s">
        <v>138</v>
      </c>
      <c r="G313" s="933"/>
      <c r="H313" s="899">
        <v>43903.166666666657</v>
      </c>
      <c r="I313" s="900" t="s">
        <v>139</v>
      </c>
      <c r="J313" s="901" t="e">
        <f>VLOOKUP(D310,'01_概要'!$E$86:$K$111,7,FALSE)</f>
        <v>#N/A</v>
      </c>
      <c r="K313" s="1"/>
      <c r="L313" s="3"/>
      <c r="M313" s="3"/>
      <c r="N313" s="3"/>
      <c r="Q313" s="446"/>
    </row>
    <row r="314" spans="1:17" ht="13">
      <c r="A314" s="3"/>
      <c r="B314" s="207"/>
      <c r="C314" s="554"/>
      <c r="D314" s="52"/>
      <c r="E314" s="1"/>
      <c r="F314" s="52"/>
      <c r="G314" s="1"/>
      <c r="H314" s="1" t="s">
        <v>1092</v>
      </c>
      <c r="I314" s="1"/>
      <c r="J314" s="1"/>
      <c r="K314" s="1"/>
      <c r="L314" s="3"/>
      <c r="M314" s="3"/>
      <c r="N314" s="3"/>
      <c r="Q314" s="446"/>
    </row>
    <row r="315" spans="1:17" ht="13">
      <c r="A315" s="3"/>
      <c r="B315" s="207"/>
      <c r="C315" s="554"/>
      <c r="D315" s="170" t="s">
        <v>693</v>
      </c>
      <c r="E315" s="868" t="s">
        <v>1093</v>
      </c>
      <c r="F315" s="52"/>
      <c r="G315" s="1"/>
      <c r="H315" s="1"/>
      <c r="I315" s="1"/>
      <c r="J315" s="1"/>
      <c r="K315" s="1"/>
      <c r="L315" s="3"/>
      <c r="M315" s="3"/>
      <c r="N315" s="3"/>
      <c r="Q315" s="446"/>
    </row>
    <row r="316" spans="1:17" ht="13">
      <c r="A316" s="3"/>
      <c r="B316" s="207"/>
      <c r="C316" s="554"/>
      <c r="D316" s="52"/>
      <c r="E316" s="270" t="s">
        <v>1094</v>
      </c>
      <c r="F316" s="52"/>
      <c r="G316" s="1"/>
      <c r="H316" s="1"/>
      <c r="I316" s="1"/>
      <c r="J316" s="1"/>
      <c r="K316" s="1"/>
      <c r="L316" s="3"/>
      <c r="M316" s="3"/>
      <c r="N316" s="3"/>
      <c r="Q316" s="446"/>
    </row>
    <row r="317" spans="1:17" ht="13">
      <c r="A317" s="3"/>
      <c r="B317" s="207"/>
      <c r="C317" s="554"/>
      <c r="D317" s="52"/>
      <c r="E317" s="1" t="s">
        <v>1095</v>
      </c>
      <c r="F317" s="52"/>
      <c r="G317" s="1"/>
      <c r="H317" s="1"/>
      <c r="I317" s="1"/>
      <c r="J317" s="1"/>
      <c r="K317" s="1"/>
      <c r="L317" s="3"/>
      <c r="M317" s="3"/>
      <c r="N317" s="3"/>
      <c r="Q317" s="446"/>
    </row>
    <row r="318" spans="1:17" ht="13">
      <c r="A318" s="3"/>
      <c r="B318" s="207"/>
      <c r="C318" s="554"/>
      <c r="D318" s="52"/>
      <c r="E318" s="52"/>
      <c r="F318" s="52"/>
      <c r="G318" s="52"/>
      <c r="H318" s="52"/>
      <c r="I318" s="52"/>
      <c r="J318" s="1"/>
      <c r="K318" s="1"/>
      <c r="L318" s="3"/>
      <c r="M318" s="3"/>
      <c r="N318" s="3"/>
      <c r="Q318" s="446"/>
    </row>
    <row r="319" spans="1:17" ht="13">
      <c r="A319" s="3"/>
      <c r="B319" s="207"/>
      <c r="C319" s="554"/>
      <c r="D319" s="170" t="s">
        <v>136</v>
      </c>
      <c r="E319" s="52" t="s">
        <v>1096</v>
      </c>
      <c r="F319" s="52"/>
      <c r="G319" s="52"/>
      <c r="H319" s="52"/>
      <c r="I319" s="52"/>
      <c r="J319" s="1"/>
      <c r="K319" s="1"/>
      <c r="L319" s="3"/>
      <c r="M319" s="3"/>
      <c r="N319" s="3"/>
      <c r="Q319" s="446"/>
    </row>
    <row r="320" spans="1:17" ht="13">
      <c r="A320" s="3"/>
      <c r="B320" s="207"/>
      <c r="C320" s="554"/>
      <c r="D320" s="52"/>
      <c r="E320" s="52" t="s">
        <v>1097</v>
      </c>
      <c r="F320" s="52"/>
      <c r="G320" s="52"/>
      <c r="H320" s="52"/>
      <c r="I320" s="52"/>
      <c r="J320" s="1"/>
      <c r="K320" s="1"/>
      <c r="L320" s="3"/>
      <c r="M320" s="3"/>
      <c r="N320" s="3"/>
      <c r="Q320" s="446"/>
    </row>
    <row r="321" spans="1:17" ht="13">
      <c r="A321" s="3"/>
      <c r="B321" s="207"/>
      <c r="C321" s="554"/>
      <c r="D321" s="52"/>
      <c r="E321" s="52" t="s">
        <v>1098</v>
      </c>
      <c r="F321" s="52"/>
      <c r="G321" s="52"/>
      <c r="H321" s="52"/>
      <c r="I321" s="52"/>
      <c r="J321" s="1"/>
      <c r="K321" s="1"/>
      <c r="L321" s="3"/>
      <c r="M321" s="3"/>
      <c r="N321" s="3"/>
      <c r="Q321" s="446"/>
    </row>
    <row r="322" spans="1:17" ht="13">
      <c r="A322" s="3"/>
      <c r="B322" s="207"/>
      <c r="C322" s="554"/>
      <c r="D322" s="52"/>
      <c r="E322" s="210"/>
      <c r="F322" s="52"/>
      <c r="G322" s="52"/>
      <c r="H322" s="52"/>
      <c r="I322" s="52"/>
      <c r="J322" s="1"/>
      <c r="K322" s="1"/>
      <c r="L322" s="3"/>
      <c r="M322" s="3"/>
      <c r="N322" s="3"/>
      <c r="Q322" s="446"/>
    </row>
    <row r="323" spans="1:17" ht="13">
      <c r="A323" s="3"/>
      <c r="B323" s="207"/>
      <c r="C323" s="554"/>
      <c r="D323" s="170" t="s">
        <v>1</v>
      </c>
      <c r="E323" s="52" t="s">
        <v>1099</v>
      </c>
      <c r="F323" s="52"/>
      <c r="G323" s="52"/>
      <c r="H323" s="52"/>
      <c r="I323" s="52"/>
      <c r="J323" s="1"/>
      <c r="K323" s="1"/>
      <c r="L323" s="3"/>
      <c r="M323" s="3"/>
      <c r="N323" s="3"/>
      <c r="Q323" s="446"/>
    </row>
    <row r="324" spans="1:17" ht="13">
      <c r="A324" s="3"/>
      <c r="B324" s="207"/>
      <c r="C324" s="554"/>
      <c r="D324" s="52"/>
      <c r="E324" s="52" t="s">
        <v>1100</v>
      </c>
      <c r="F324" s="52"/>
      <c r="G324" s="52"/>
      <c r="H324" s="52"/>
      <c r="I324" s="52"/>
      <c r="J324" s="1"/>
      <c r="K324" s="1"/>
      <c r="L324" s="3"/>
      <c r="M324" s="3"/>
      <c r="N324" s="3"/>
      <c r="Q324" s="446"/>
    </row>
    <row r="325" spans="1:17" ht="13">
      <c r="A325" s="3"/>
      <c r="B325" s="207"/>
      <c r="C325" s="554"/>
      <c r="D325" s="556"/>
      <c r="E325" s="3"/>
      <c r="F325" s="3"/>
      <c r="G325" s="3"/>
      <c r="H325" s="3"/>
      <c r="I325" s="3"/>
      <c r="J325" s="3"/>
      <c r="K325" s="3"/>
      <c r="L325" s="3"/>
      <c r="M325" s="10"/>
      <c r="Q325" s="446"/>
    </row>
    <row r="326" spans="1:17" ht="13">
      <c r="A326" s="3"/>
      <c r="B326" s="207"/>
      <c r="C326" s="553" t="s">
        <v>1101</v>
      </c>
      <c r="D326" s="643"/>
      <c r="E326" s="279"/>
      <c r="F326" s="279"/>
      <c r="G326" s="279"/>
      <c r="H326" s="279"/>
      <c r="I326" s="279"/>
      <c r="J326" s="279"/>
      <c r="K326" s="279"/>
      <c r="L326" s="279"/>
      <c r="M326" s="541" t="s">
        <v>660</v>
      </c>
      <c r="Q326" s="446"/>
    </row>
    <row r="327" spans="1:17" ht="13">
      <c r="A327" s="3"/>
      <c r="B327" s="207"/>
      <c r="C327" s="554"/>
      <c r="D327" s="270" t="s">
        <v>672</v>
      </c>
      <c r="E327" s="891" t="s">
        <v>1102</v>
      </c>
      <c r="F327" s="288"/>
      <c r="G327" s="288"/>
      <c r="H327" s="288"/>
      <c r="I327" s="288"/>
      <c r="J327" s="1"/>
      <c r="K327" s="3"/>
      <c r="L327" s="3"/>
      <c r="M327" s="10"/>
      <c r="Q327" s="446"/>
    </row>
    <row r="328" spans="1:17" ht="13">
      <c r="A328" s="3"/>
      <c r="B328" s="207"/>
      <c r="C328" s="554"/>
      <c r="D328" s="270"/>
      <c r="E328" s="1"/>
      <c r="F328" s="491" t="s">
        <v>135</v>
      </c>
      <c r="G328" s="490"/>
      <c r="H328" s="491" t="s">
        <v>136</v>
      </c>
      <c r="I328" s="500"/>
      <c r="J328" s="490"/>
      <c r="K328" s="3"/>
      <c r="L328" s="3"/>
      <c r="M328" s="10"/>
      <c r="Q328" s="446"/>
    </row>
    <row r="329" spans="1:17" ht="13">
      <c r="A329" s="3"/>
      <c r="B329" s="207"/>
      <c r="C329" s="554"/>
      <c r="D329" s="270"/>
      <c r="E329" s="492"/>
      <c r="F329" s="1159" t="s">
        <v>673</v>
      </c>
      <c r="G329" s="970"/>
      <c r="H329" s="293" t="e">
        <f>VLOOKUP($C326,'01_概要'!$E$86:$K$111,3,FALSE)</f>
        <v>#N/A</v>
      </c>
      <c r="I329" s="1034" t="e">
        <f>VLOOKUP($C326,'01_概要'!$E$86:$K$111,4,FALSE)</f>
        <v>#N/A</v>
      </c>
      <c r="J329" s="970"/>
      <c r="K329" s="3"/>
      <c r="L329" s="3"/>
      <c r="M329" s="10"/>
      <c r="Q329" s="446"/>
    </row>
    <row r="330" spans="1:17" ht="13">
      <c r="A330" s="3"/>
      <c r="B330" s="207"/>
      <c r="C330" s="554"/>
      <c r="D330" s="270"/>
      <c r="E330" s="492"/>
      <c r="F330" s="1159" t="s">
        <v>8</v>
      </c>
      <c r="G330" s="970"/>
      <c r="H330" s="1173" t="str">
        <f>C326</f>
        <v>【収集イベント】雲雀恭弥の風紀活動（雲雀恭弥）</v>
      </c>
      <c r="I330" s="960"/>
      <c r="J330" s="970"/>
      <c r="K330" s="3"/>
      <c r="L330" s="3"/>
      <c r="M330" s="10"/>
      <c r="Q330" s="446"/>
    </row>
    <row r="331" spans="1:17" ht="13">
      <c r="A331" s="3"/>
      <c r="B331" s="207"/>
      <c r="C331" s="554"/>
      <c r="D331" s="270"/>
      <c r="E331" s="492"/>
      <c r="F331" s="1161" t="s">
        <v>690</v>
      </c>
      <c r="G331" s="969"/>
      <c r="H331" s="293" t="b">
        <v>1</v>
      </c>
      <c r="I331" s="1034" t="s">
        <v>691</v>
      </c>
      <c r="J331" s="970"/>
      <c r="K331" s="3"/>
      <c r="L331" s="3"/>
      <c r="M331" s="10"/>
      <c r="Q331" s="446"/>
    </row>
    <row r="332" spans="1:17" ht="13">
      <c r="A332" s="3"/>
      <c r="B332" s="207"/>
      <c r="C332" s="554"/>
      <c r="D332" s="270"/>
      <c r="E332" s="492"/>
      <c r="F332" s="964"/>
      <c r="G332" s="969"/>
      <c r="H332" s="293" t="b">
        <v>0</v>
      </c>
      <c r="I332" s="1034" t="s">
        <v>922</v>
      </c>
      <c r="J332" s="970"/>
      <c r="K332" s="3"/>
      <c r="L332" s="3"/>
      <c r="M332" s="10"/>
      <c r="Q332" s="446"/>
    </row>
    <row r="333" spans="1:17" ht="13">
      <c r="A333" s="3"/>
      <c r="B333" s="207"/>
      <c r="C333" s="554"/>
      <c r="D333" s="270"/>
      <c r="E333" s="492"/>
      <c r="F333" s="964"/>
      <c r="G333" s="969"/>
      <c r="H333" s="293" t="b">
        <v>1</v>
      </c>
      <c r="I333" s="1034" t="s">
        <v>695</v>
      </c>
      <c r="J333" s="970"/>
      <c r="K333" s="3"/>
      <c r="L333" s="3"/>
      <c r="M333" s="10"/>
      <c r="Q333" s="446"/>
    </row>
    <row r="334" spans="1:17" ht="13">
      <c r="A334" s="3"/>
      <c r="B334" s="207"/>
      <c r="C334" s="554"/>
      <c r="D334" s="270"/>
      <c r="E334" s="492"/>
      <c r="F334" s="964"/>
      <c r="G334" s="969"/>
      <c r="H334" s="293" t="b">
        <v>1</v>
      </c>
      <c r="I334" s="1034" t="s">
        <v>696</v>
      </c>
      <c r="J334" s="970"/>
      <c r="K334" s="3"/>
      <c r="L334" s="3"/>
      <c r="M334" s="10"/>
      <c r="Q334" s="446"/>
    </row>
    <row r="335" spans="1:17" ht="13">
      <c r="A335" s="3"/>
      <c r="B335" s="207"/>
      <c r="C335" s="554"/>
      <c r="D335" s="270"/>
      <c r="E335" s="492"/>
      <c r="F335" s="964"/>
      <c r="G335" s="969"/>
      <c r="H335" s="293" t="b">
        <v>1</v>
      </c>
      <c r="I335" s="1034" t="s">
        <v>697</v>
      </c>
      <c r="J335" s="970"/>
      <c r="K335" s="3"/>
      <c r="L335" s="3"/>
      <c r="M335" s="10"/>
      <c r="Q335" s="446"/>
    </row>
    <row r="336" spans="1:17" ht="13">
      <c r="A336" s="3"/>
      <c r="B336" s="207"/>
      <c r="C336" s="554"/>
      <c r="D336" s="270"/>
      <c r="E336" s="492"/>
      <c r="F336" s="960"/>
      <c r="G336" s="970"/>
      <c r="H336" s="293" t="b">
        <v>0</v>
      </c>
      <c r="I336" s="293" t="s">
        <v>925</v>
      </c>
      <c r="J336" s="546"/>
      <c r="K336" s="3"/>
      <c r="L336" s="3"/>
      <c r="M336" s="10"/>
      <c r="Q336" s="446"/>
    </row>
    <row r="337" spans="1:17" ht="13">
      <c r="A337" s="3"/>
      <c r="B337" s="207"/>
      <c r="C337" s="554"/>
      <c r="D337" s="270"/>
      <c r="E337" s="492"/>
      <c r="F337" s="1159" t="s">
        <v>138</v>
      </c>
      <c r="G337" s="970"/>
      <c r="H337" s="783" t="e">
        <f>VLOOKUP(C326,'01_概要'!$E$86:$K$111,6,FALSE)</f>
        <v>#N/A</v>
      </c>
      <c r="I337" s="784" t="s">
        <v>139</v>
      </c>
      <c r="J337" s="785" t="e">
        <f>VLOOKUP(C326,'01_概要'!$E$86:$K$111,7,FALSE)</f>
        <v>#N/A</v>
      </c>
      <c r="K337" s="3"/>
      <c r="L337" s="3"/>
      <c r="M337" s="10"/>
      <c r="Q337" s="446"/>
    </row>
    <row r="338" spans="1:17" ht="13">
      <c r="A338" s="3"/>
      <c r="B338" s="207"/>
      <c r="C338" s="554"/>
      <c r="D338" s="270"/>
      <c r="E338" s="492"/>
      <c r="F338" s="1159" t="s">
        <v>686</v>
      </c>
      <c r="G338" s="970"/>
      <c r="H338" s="1034" t="s">
        <v>960</v>
      </c>
      <c r="I338" s="960"/>
      <c r="J338" s="970"/>
      <c r="K338" s="3"/>
      <c r="L338" s="3"/>
      <c r="M338" s="10"/>
      <c r="Q338" s="446"/>
    </row>
    <row r="339" spans="1:17" ht="13">
      <c r="A339" s="3"/>
      <c r="B339" s="207"/>
      <c r="C339" s="554"/>
      <c r="D339" s="270"/>
      <c r="E339" s="492"/>
      <c r="F339" s="1159" t="s">
        <v>688</v>
      </c>
      <c r="G339" s="970"/>
      <c r="H339" s="1034" t="s">
        <v>1103</v>
      </c>
      <c r="I339" s="960"/>
      <c r="J339" s="970"/>
      <c r="K339" s="3"/>
      <c r="L339" s="3"/>
      <c r="M339" s="10"/>
      <c r="Q339" s="446"/>
    </row>
    <row r="340" spans="1:17" ht="13">
      <c r="A340" s="3"/>
      <c r="B340" s="207"/>
      <c r="C340" s="554"/>
      <c r="D340" s="270"/>
      <c r="E340" s="3"/>
      <c r="F340" s="3"/>
      <c r="G340" s="3"/>
      <c r="H340" s="3"/>
      <c r="I340" s="3"/>
      <c r="J340" s="3"/>
      <c r="K340" s="3"/>
      <c r="L340" s="3"/>
      <c r="M340" s="10"/>
      <c r="Q340" s="446"/>
    </row>
    <row r="341" spans="1:17" ht="13">
      <c r="A341" s="3"/>
      <c r="B341" s="207"/>
      <c r="C341" s="554"/>
      <c r="D341" s="52"/>
      <c r="E341" s="3"/>
      <c r="F341" s="3"/>
      <c r="G341" s="3"/>
      <c r="H341" s="3"/>
      <c r="I341" s="3"/>
      <c r="J341" s="3"/>
      <c r="K341" s="3"/>
      <c r="L341" s="3"/>
      <c r="M341" s="10"/>
      <c r="Q341" s="446"/>
    </row>
    <row r="342" spans="1:17" ht="13">
      <c r="A342" s="3"/>
      <c r="B342" s="207"/>
      <c r="C342" s="554"/>
      <c r="D342" s="170" t="s">
        <v>693</v>
      </c>
      <c r="E342" s="3"/>
      <c r="F342" s="3" t="s">
        <v>1104</v>
      </c>
      <c r="G342" s="3"/>
      <c r="H342" s="3"/>
      <c r="I342" s="3"/>
      <c r="J342" s="3"/>
      <c r="K342" s="3"/>
      <c r="L342" s="3"/>
      <c r="M342" s="10"/>
      <c r="Q342" s="446"/>
    </row>
    <row r="343" spans="1:17" ht="13">
      <c r="A343" s="3"/>
      <c r="B343" s="207"/>
      <c r="C343" s="554"/>
      <c r="D343" s="52"/>
      <c r="E343" s="3"/>
      <c r="F343" s="184" t="s">
        <v>1105</v>
      </c>
      <c r="G343" s="3"/>
      <c r="H343" s="3"/>
      <c r="I343" s="3"/>
      <c r="J343" s="3"/>
      <c r="K343" s="3"/>
      <c r="L343" s="3"/>
      <c r="M343" s="10"/>
      <c r="Q343" s="446"/>
    </row>
    <row r="344" spans="1:17" ht="13">
      <c r="A344" s="3"/>
      <c r="B344" s="207"/>
      <c r="C344" s="554"/>
      <c r="D344" s="52"/>
      <c r="E344" s="3"/>
      <c r="F344" s="3" t="s">
        <v>1106</v>
      </c>
      <c r="G344" s="3"/>
      <c r="H344" s="3"/>
      <c r="I344" s="3"/>
      <c r="J344" s="3"/>
      <c r="K344" s="3"/>
      <c r="L344" s="3"/>
      <c r="M344" s="10"/>
      <c r="Q344" s="446"/>
    </row>
    <row r="345" spans="1:17" ht="13">
      <c r="A345" s="3"/>
      <c r="B345" s="207"/>
      <c r="C345" s="554"/>
      <c r="D345" s="52"/>
      <c r="E345" s="3"/>
      <c r="F345" s="3" t="s">
        <v>1107</v>
      </c>
      <c r="G345" s="3"/>
      <c r="H345" s="3"/>
      <c r="I345" s="3"/>
      <c r="J345" s="3"/>
      <c r="K345" s="3"/>
      <c r="L345" s="3"/>
      <c r="M345" s="10"/>
      <c r="Q345" s="446"/>
    </row>
    <row r="346" spans="1:17" ht="13">
      <c r="A346" s="3"/>
      <c r="B346" s="207"/>
      <c r="C346" s="554"/>
      <c r="D346" s="52"/>
      <c r="E346" s="3"/>
      <c r="F346" s="3"/>
      <c r="G346" s="3"/>
      <c r="H346" s="3"/>
      <c r="I346" s="3"/>
      <c r="J346" s="3"/>
      <c r="K346" s="3"/>
      <c r="L346" s="3"/>
      <c r="M346" s="10"/>
      <c r="Q346" s="446"/>
    </row>
    <row r="347" spans="1:17" ht="13">
      <c r="A347" s="3"/>
      <c r="B347" s="207"/>
      <c r="C347" s="554"/>
      <c r="D347" s="170" t="s">
        <v>136</v>
      </c>
      <c r="E347" s="657"/>
      <c r="F347" s="657"/>
      <c r="G347" s="657"/>
      <c r="H347" s="657"/>
      <c r="I347" s="657"/>
      <c r="J347" s="3"/>
      <c r="K347" s="3"/>
      <c r="L347" s="3"/>
      <c r="M347" s="10"/>
      <c r="Q347" s="446"/>
    </row>
    <row r="348" spans="1:17" ht="13">
      <c r="A348" s="3"/>
      <c r="B348" s="207"/>
      <c r="C348" s="554"/>
      <c r="D348" s="52"/>
      <c r="E348" s="657" t="s">
        <v>1108</v>
      </c>
      <c r="F348" s="657"/>
      <c r="G348" s="657"/>
      <c r="H348" s="657"/>
      <c r="I348" s="657"/>
      <c r="J348" s="3" t="s">
        <v>1109</v>
      </c>
      <c r="K348" s="3"/>
      <c r="L348" s="3"/>
      <c r="M348" s="10"/>
      <c r="Q348" s="446"/>
    </row>
    <row r="349" spans="1:17" ht="13">
      <c r="A349" s="3"/>
      <c r="B349" s="207"/>
      <c r="C349" s="554"/>
      <c r="D349" s="52"/>
      <c r="E349" s="657" t="s">
        <v>1110</v>
      </c>
      <c r="F349" s="657"/>
      <c r="G349" s="657"/>
      <c r="H349" s="657"/>
      <c r="I349" s="657"/>
      <c r="J349" s="3"/>
      <c r="K349" s="10"/>
      <c r="O349" s="446"/>
    </row>
    <row r="350" spans="1:17" ht="13">
      <c r="A350" s="3"/>
      <c r="B350" s="207"/>
      <c r="C350" s="554"/>
      <c r="D350" s="52"/>
      <c r="E350" s="657" t="s">
        <v>1111</v>
      </c>
      <c r="F350" s="657"/>
      <c r="G350" s="657"/>
      <c r="H350" s="657"/>
      <c r="I350" s="657"/>
      <c r="J350" s="3"/>
      <c r="K350" s="10"/>
      <c r="O350" s="446"/>
    </row>
    <row r="351" spans="1:17" ht="13">
      <c r="A351" s="3"/>
      <c r="B351" s="207"/>
      <c r="C351" s="554"/>
      <c r="D351" s="52"/>
      <c r="E351" s="3"/>
      <c r="F351" s="3"/>
      <c r="G351" s="3"/>
      <c r="H351" s="3"/>
      <c r="I351" s="3"/>
      <c r="J351" s="3"/>
      <c r="K351" s="10"/>
      <c r="O351" s="446"/>
    </row>
    <row r="352" spans="1:17" ht="13">
      <c r="A352" s="3"/>
      <c r="B352" s="207"/>
      <c r="C352" s="554"/>
      <c r="D352" s="1162" t="s">
        <v>162</v>
      </c>
      <c r="E352" s="3"/>
      <c r="F352" s="196" t="s">
        <v>690</v>
      </c>
      <c r="G352" s="196" t="s">
        <v>681</v>
      </c>
      <c r="H352" s="196" t="s">
        <v>817</v>
      </c>
      <c r="I352" s="3"/>
      <c r="J352" s="3"/>
      <c r="K352" s="10"/>
      <c r="O352" s="446"/>
    </row>
    <row r="353" spans="1:17" ht="13">
      <c r="A353" s="3"/>
      <c r="B353" s="207"/>
      <c r="C353" s="554"/>
      <c r="D353" s="943"/>
      <c r="E353" s="3"/>
      <c r="F353" s="902" t="s">
        <v>922</v>
      </c>
      <c r="G353" s="902" t="s">
        <v>1112</v>
      </c>
      <c r="H353" s="196"/>
      <c r="I353" s="3"/>
      <c r="J353" s="3"/>
      <c r="K353" s="3"/>
      <c r="L353" s="3"/>
      <c r="M353" s="10"/>
      <c r="Q353" s="446"/>
    </row>
    <row r="354" spans="1:17" ht="13">
      <c r="A354" s="3"/>
      <c r="B354" s="207"/>
      <c r="C354" s="554"/>
      <c r="D354" s="52"/>
      <c r="E354" s="3"/>
      <c r="F354" s="196" t="s">
        <v>695</v>
      </c>
      <c r="G354" s="196" t="s">
        <v>1113</v>
      </c>
      <c r="H354" s="196">
        <v>5</v>
      </c>
      <c r="I354" s="3"/>
      <c r="J354" s="903" t="s">
        <v>1114</v>
      </c>
      <c r="K354" s="3"/>
      <c r="L354" s="3"/>
      <c r="M354" s="10"/>
      <c r="Q354" s="446"/>
    </row>
    <row r="355" spans="1:17" ht="13">
      <c r="A355" s="3"/>
      <c r="B355" s="207"/>
      <c r="C355" s="554"/>
      <c r="D355" s="52"/>
      <c r="E355" s="3"/>
      <c r="F355" s="196" t="s">
        <v>696</v>
      </c>
      <c r="G355" s="196" t="s">
        <v>1113</v>
      </c>
      <c r="H355" s="196">
        <v>10</v>
      </c>
      <c r="I355" s="3"/>
      <c r="J355" s="771" t="s">
        <v>1115</v>
      </c>
      <c r="K355" s="3"/>
      <c r="L355" s="3"/>
      <c r="M355" s="10"/>
      <c r="Q355" s="446"/>
    </row>
    <row r="356" spans="1:17" ht="13">
      <c r="A356" s="3"/>
      <c r="B356" s="207"/>
      <c r="C356" s="554"/>
      <c r="D356" s="52"/>
      <c r="E356" s="3"/>
      <c r="F356" s="196" t="s">
        <v>697</v>
      </c>
      <c r="G356" s="196" t="s">
        <v>1113</v>
      </c>
      <c r="H356" s="196">
        <v>15</v>
      </c>
      <c r="I356" s="3"/>
      <c r="J356" s="3"/>
      <c r="K356" s="3"/>
      <c r="L356" s="3"/>
      <c r="M356" s="10"/>
      <c r="Q356" s="446"/>
    </row>
    <row r="357" spans="1:17" ht="13">
      <c r="A357" s="3"/>
      <c r="B357" s="207"/>
      <c r="C357" s="554"/>
      <c r="D357" s="52"/>
      <c r="E357" s="3"/>
      <c r="F357" s="3"/>
      <c r="G357" s="3"/>
      <c r="H357" s="3"/>
      <c r="I357" s="3"/>
      <c r="J357" s="447" t="s">
        <v>1116</v>
      </c>
      <c r="K357" s="863" t="s">
        <v>1117</v>
      </c>
      <c r="L357" s="3"/>
      <c r="M357" s="10"/>
      <c r="Q357" s="446"/>
    </row>
    <row r="358" spans="1:17" ht="16.5" hidden="1" customHeight="1">
      <c r="A358" s="3"/>
      <c r="B358" s="207"/>
      <c r="C358" s="1162" t="s">
        <v>1118</v>
      </c>
      <c r="D358" s="968"/>
      <c r="E358" s="270"/>
      <c r="F358" s="904" t="s">
        <v>867</v>
      </c>
      <c r="G358" s="905" t="s">
        <v>1119</v>
      </c>
      <c r="H358" s="3" t="s">
        <v>1120</v>
      </c>
      <c r="I358" s="3"/>
      <c r="J358" s="3"/>
      <c r="K358" s="3"/>
      <c r="L358" s="10"/>
      <c r="P358" s="446"/>
    </row>
    <row r="359" spans="1:17" ht="16.5" hidden="1" customHeight="1">
      <c r="A359" s="3"/>
      <c r="B359" s="207"/>
      <c r="C359" s="981"/>
      <c r="D359" s="969"/>
      <c r="E359" s="270"/>
      <c r="F359" s="202" t="s">
        <v>1121</v>
      </c>
      <c r="G359" s="906" t="s">
        <v>1122</v>
      </c>
      <c r="H359" s="52"/>
      <c r="I359" s="1163" t="s">
        <v>1123</v>
      </c>
      <c r="J359" s="932"/>
      <c r="K359" s="932"/>
      <c r="L359" s="932"/>
      <c r="M359" s="932"/>
      <c r="N359" s="932"/>
      <c r="O359" s="933"/>
      <c r="P359" s="446"/>
    </row>
    <row r="360" spans="1:17" ht="16.5" hidden="1" customHeight="1">
      <c r="A360" s="3"/>
      <c r="B360" s="207"/>
      <c r="C360" s="982"/>
      <c r="D360" s="970"/>
      <c r="E360" s="270"/>
      <c r="F360" s="664" t="s">
        <v>988</v>
      </c>
      <c r="G360" s="906" t="s">
        <v>1124</v>
      </c>
      <c r="H360" s="52"/>
      <c r="I360" s="907" t="s">
        <v>1125</v>
      </c>
      <c r="J360" s="908" t="s">
        <v>1126</v>
      </c>
      <c r="K360" s="1170"/>
      <c r="L360" s="970"/>
      <c r="M360" s="908" t="s">
        <v>1127</v>
      </c>
      <c r="N360" s="1170"/>
      <c r="O360" s="970"/>
      <c r="P360" s="446"/>
    </row>
    <row r="361" spans="1:17" ht="16.5" hidden="1" customHeight="1">
      <c r="A361" s="3"/>
      <c r="B361" s="207"/>
      <c r="C361" s="554"/>
      <c r="D361" s="52"/>
      <c r="E361" s="270"/>
      <c r="F361" s="664" t="s">
        <v>994</v>
      </c>
      <c r="G361" s="906" t="s">
        <v>1128</v>
      </c>
      <c r="H361" s="52"/>
      <c r="I361" s="909" t="s">
        <v>1129</v>
      </c>
      <c r="J361" s="910" t="s">
        <v>675</v>
      </c>
      <c r="K361" s="910" t="s">
        <v>1130</v>
      </c>
      <c r="L361" s="910" t="s">
        <v>1131</v>
      </c>
      <c r="M361" s="910" t="s">
        <v>1132</v>
      </c>
      <c r="N361" s="910" t="s">
        <v>1133</v>
      </c>
      <c r="O361" s="910" t="s">
        <v>1134</v>
      </c>
      <c r="P361" s="446"/>
    </row>
    <row r="362" spans="1:17" ht="16.5" hidden="1" customHeight="1">
      <c r="A362" s="3"/>
      <c r="B362" s="207"/>
      <c r="C362" s="554"/>
      <c r="D362" s="52"/>
      <c r="E362" s="270"/>
      <c r="F362" s="664" t="s">
        <v>991</v>
      </c>
      <c r="G362" s="906" t="s">
        <v>1135</v>
      </c>
      <c r="H362" s="52"/>
      <c r="I362" s="1178" t="s">
        <v>1136</v>
      </c>
      <c r="J362" s="59"/>
      <c r="K362" s="198" t="s">
        <v>1002</v>
      </c>
      <c r="L362" s="672"/>
      <c r="M362" s="888"/>
      <c r="N362" s="888"/>
      <c r="O362" s="888"/>
      <c r="P362" s="446"/>
    </row>
    <row r="363" spans="1:17" ht="16.5" hidden="1" customHeight="1">
      <c r="A363" s="3"/>
      <c r="B363" s="207"/>
      <c r="C363" s="554"/>
      <c r="D363" s="52"/>
      <c r="E363" s="270"/>
      <c r="F363" s="664" t="s">
        <v>1003</v>
      </c>
      <c r="G363" s="906" t="s">
        <v>1137</v>
      </c>
      <c r="H363" s="52"/>
      <c r="I363" s="942"/>
      <c r="J363" s="59"/>
      <c r="K363" s="911" t="s">
        <v>988</v>
      </c>
      <c r="L363" s="672"/>
      <c r="M363" s="888"/>
      <c r="N363" s="888"/>
      <c r="O363" s="888"/>
      <c r="P363" s="446"/>
    </row>
    <row r="364" spans="1:17" ht="16.5" hidden="1" customHeight="1">
      <c r="A364" s="3"/>
      <c r="B364" s="207"/>
      <c r="C364" s="554"/>
      <c r="D364" s="52"/>
      <c r="E364" s="270"/>
      <c r="F364" s="664" t="s">
        <v>998</v>
      </c>
      <c r="G364" s="906" t="s">
        <v>1138</v>
      </c>
      <c r="H364" s="52"/>
      <c r="I364" s="942"/>
      <c r="J364" s="59"/>
      <c r="K364" s="911" t="s">
        <v>994</v>
      </c>
      <c r="L364" s="672"/>
      <c r="M364" s="888"/>
      <c r="N364" s="888"/>
      <c r="O364" s="888"/>
      <c r="P364" s="446"/>
    </row>
    <row r="365" spans="1:17" ht="16.5" hidden="1" customHeight="1">
      <c r="A365" s="3"/>
      <c r="B365" s="207"/>
      <c r="C365" s="554"/>
      <c r="D365" s="52"/>
      <c r="E365" s="270"/>
      <c r="F365" s="664" t="s">
        <v>984</v>
      </c>
      <c r="G365" s="906" t="s">
        <v>1139</v>
      </c>
      <c r="H365" s="52"/>
      <c r="I365" s="942"/>
      <c r="J365" s="59"/>
      <c r="K365" s="911" t="s">
        <v>991</v>
      </c>
      <c r="L365" s="672"/>
      <c r="M365" s="888"/>
      <c r="N365" s="888"/>
      <c r="O365" s="888"/>
      <c r="P365" s="446"/>
    </row>
    <row r="366" spans="1:17" ht="16.5" hidden="1" customHeight="1">
      <c r="A366" s="3"/>
      <c r="B366" s="207"/>
      <c r="C366" s="554"/>
      <c r="D366" s="52"/>
      <c r="E366" s="270"/>
      <c r="F366" s="664" t="s">
        <v>987</v>
      </c>
      <c r="G366" s="906" t="s">
        <v>1140</v>
      </c>
      <c r="H366" s="52"/>
      <c r="I366" s="942"/>
      <c r="J366" s="59"/>
      <c r="K366" s="911" t="s">
        <v>1003</v>
      </c>
      <c r="L366" s="672"/>
      <c r="M366" s="888"/>
      <c r="N366" s="888"/>
      <c r="O366" s="888"/>
      <c r="P366" s="446"/>
    </row>
    <row r="367" spans="1:17" ht="16.5" hidden="1" customHeight="1">
      <c r="A367" s="3"/>
      <c r="B367" s="207"/>
      <c r="C367" s="554"/>
      <c r="D367" s="52"/>
      <c r="E367" s="270"/>
      <c r="F367" s="664" t="s">
        <v>980</v>
      </c>
      <c r="G367" s="906" t="s">
        <v>1141</v>
      </c>
      <c r="H367" s="52"/>
      <c r="I367" s="942"/>
      <c r="J367" s="59"/>
      <c r="K367" s="911" t="s">
        <v>998</v>
      </c>
      <c r="L367" s="672"/>
      <c r="M367" s="888"/>
      <c r="N367" s="888"/>
      <c r="O367" s="888"/>
      <c r="P367" s="446"/>
    </row>
    <row r="368" spans="1:17" ht="16.5" hidden="1" customHeight="1">
      <c r="A368" s="3"/>
      <c r="B368" s="207"/>
      <c r="C368" s="554"/>
      <c r="D368" s="52"/>
      <c r="E368" s="270"/>
      <c r="F368" s="664" t="s">
        <v>867</v>
      </c>
      <c r="G368" s="906" t="s">
        <v>1142</v>
      </c>
      <c r="H368" s="52"/>
      <c r="I368" s="942"/>
      <c r="J368" s="59"/>
      <c r="K368" s="911" t="s">
        <v>984</v>
      </c>
      <c r="L368" s="672"/>
      <c r="M368" s="888"/>
      <c r="N368" s="888"/>
      <c r="O368" s="888"/>
      <c r="P368" s="446"/>
    </row>
    <row r="369" spans="1:16" ht="16.5" hidden="1" customHeight="1">
      <c r="A369" s="3"/>
      <c r="B369" s="207"/>
      <c r="C369" s="554"/>
      <c r="D369" s="52"/>
      <c r="E369" s="52"/>
      <c r="F369" s="198" t="s">
        <v>1143</v>
      </c>
      <c r="H369" s="52"/>
      <c r="I369" s="942"/>
      <c r="J369" s="59"/>
      <c r="K369" s="911" t="s">
        <v>987</v>
      </c>
      <c r="L369" s="672"/>
      <c r="M369" s="888"/>
      <c r="N369" s="888"/>
      <c r="O369" s="888"/>
      <c r="P369" s="446"/>
    </row>
    <row r="370" spans="1:16" ht="16.5" hidden="1" customHeight="1">
      <c r="A370" s="3"/>
      <c r="B370" s="207"/>
      <c r="C370" s="554"/>
      <c r="D370" s="52"/>
      <c r="E370" s="52"/>
      <c r="F370" s="911" t="s">
        <v>997</v>
      </c>
      <c r="H370" s="52"/>
      <c r="I370" s="942"/>
      <c r="J370" s="59"/>
      <c r="K370" s="911" t="s">
        <v>980</v>
      </c>
      <c r="L370" s="672"/>
      <c r="M370" s="888"/>
      <c r="N370" s="888"/>
      <c r="O370" s="888"/>
      <c r="P370" s="446"/>
    </row>
    <row r="371" spans="1:16" ht="16.5" hidden="1" customHeight="1">
      <c r="A371" s="3"/>
      <c r="B371" s="207"/>
      <c r="C371" s="554"/>
      <c r="D371" s="52"/>
      <c r="E371" s="52"/>
      <c r="F371" s="191"/>
      <c r="H371" s="52"/>
      <c r="I371" s="942"/>
      <c r="J371" s="59"/>
      <c r="K371" s="911" t="s">
        <v>867</v>
      </c>
      <c r="L371" s="672"/>
      <c r="M371" s="888"/>
      <c r="N371" s="888"/>
      <c r="O371" s="888"/>
      <c r="P371" s="446"/>
    </row>
    <row r="372" spans="1:16" ht="16.5" hidden="1" customHeight="1">
      <c r="A372" s="3"/>
      <c r="B372" s="207"/>
      <c r="C372" s="554"/>
      <c r="D372" s="52"/>
      <c r="E372" s="52"/>
      <c r="F372" s="191"/>
      <c r="H372" s="52"/>
      <c r="I372" s="942"/>
      <c r="J372" s="59"/>
      <c r="K372" s="911" t="s">
        <v>983</v>
      </c>
      <c r="L372" s="672"/>
      <c r="M372" s="888"/>
      <c r="N372" s="888"/>
      <c r="O372" s="888"/>
      <c r="P372" s="446"/>
    </row>
    <row r="373" spans="1:16" ht="16.5" hidden="1" customHeight="1">
      <c r="A373" s="3"/>
      <c r="B373" s="207"/>
      <c r="C373" s="554"/>
      <c r="D373" s="52"/>
      <c r="E373" s="52"/>
      <c r="H373" s="52"/>
      <c r="I373" s="943"/>
      <c r="J373" s="59"/>
      <c r="K373" s="911" t="s">
        <v>997</v>
      </c>
      <c r="L373" s="672"/>
      <c r="M373" s="888"/>
      <c r="N373" s="888"/>
      <c r="O373" s="888"/>
      <c r="P373" s="446"/>
    </row>
    <row r="374" spans="1:16" ht="16.5" hidden="1" customHeight="1">
      <c r="A374" s="3"/>
      <c r="B374" s="207"/>
      <c r="C374" s="554"/>
      <c r="D374" s="52"/>
      <c r="E374" s="270"/>
      <c r="F374" s="191"/>
      <c r="H374" s="52"/>
      <c r="I374" s="3"/>
      <c r="J374" s="3"/>
      <c r="K374" s="3"/>
      <c r="L374" s="10"/>
      <c r="P374" s="446"/>
    </row>
    <row r="375" spans="1:16" ht="16.5" hidden="1" customHeight="1">
      <c r="A375" s="3"/>
      <c r="B375" s="207"/>
      <c r="C375" s="554"/>
      <c r="D375" s="52"/>
      <c r="E375" s="270"/>
      <c r="F375" s="191"/>
      <c r="H375" s="52"/>
      <c r="I375" s="1163" t="s">
        <v>1123</v>
      </c>
      <c r="J375" s="932"/>
      <c r="K375" s="932"/>
      <c r="L375" s="932"/>
      <c r="M375" s="932"/>
      <c r="N375" s="932"/>
      <c r="O375" s="933"/>
      <c r="P375" s="446"/>
    </row>
    <row r="376" spans="1:16" ht="16.5" hidden="1" customHeight="1">
      <c r="A376" s="3"/>
      <c r="B376" s="207"/>
      <c r="C376" s="554"/>
      <c r="D376" s="52"/>
      <c r="E376" s="270"/>
      <c r="F376" s="191"/>
      <c r="H376" s="52"/>
      <c r="I376" s="907" t="s">
        <v>1125</v>
      </c>
      <c r="J376" s="908" t="s">
        <v>1126</v>
      </c>
      <c r="K376" s="1170">
        <f>SUM(O383:O387)</f>
        <v>0</v>
      </c>
      <c r="L376" s="970"/>
      <c r="M376" s="908" t="s">
        <v>1127</v>
      </c>
      <c r="N376" s="1170">
        <f>SUM(O378:O382)</f>
        <v>0</v>
      </c>
      <c r="O376" s="970"/>
      <c r="P376" s="446"/>
    </row>
    <row r="377" spans="1:16" ht="16.5" hidden="1" customHeight="1">
      <c r="A377" s="3"/>
      <c r="B377" s="207"/>
      <c r="C377" s="554"/>
      <c r="D377" s="52"/>
      <c r="E377" s="270"/>
      <c r="F377" s="191"/>
      <c r="H377" s="52"/>
      <c r="I377" s="909" t="s">
        <v>1129</v>
      </c>
      <c r="J377" s="910" t="s">
        <v>675</v>
      </c>
      <c r="K377" s="910" t="s">
        <v>1130</v>
      </c>
      <c r="L377" s="910" t="s">
        <v>1131</v>
      </c>
      <c r="M377" s="910" t="s">
        <v>1132</v>
      </c>
      <c r="N377" s="910" t="s">
        <v>1133</v>
      </c>
      <c r="O377" s="910" t="s">
        <v>1134</v>
      </c>
      <c r="P377" s="446"/>
    </row>
    <row r="378" spans="1:16" ht="16.5" hidden="1" customHeight="1">
      <c r="A378" s="3"/>
      <c r="B378" s="207"/>
      <c r="C378" s="554"/>
      <c r="D378" s="52"/>
      <c r="E378" s="270"/>
      <c r="F378" s="191"/>
      <c r="H378" s="52"/>
      <c r="I378" s="1190" t="s">
        <v>1119</v>
      </c>
      <c r="J378" s="59"/>
      <c r="K378" s="906" t="s">
        <v>1122</v>
      </c>
      <c r="L378" s="672"/>
      <c r="M378" s="888"/>
      <c r="N378" s="888"/>
      <c r="O378" s="888"/>
      <c r="P378" s="446"/>
    </row>
    <row r="379" spans="1:16" ht="16.5" hidden="1" customHeight="1">
      <c r="A379" s="3"/>
      <c r="B379" s="207"/>
      <c r="C379" s="554"/>
      <c r="D379" s="52"/>
      <c r="E379" s="270"/>
      <c r="F379" s="191"/>
      <c r="H379" s="52"/>
      <c r="I379" s="942"/>
      <c r="J379" s="59"/>
      <c r="K379" s="906" t="s">
        <v>1124</v>
      </c>
      <c r="L379" s="672"/>
      <c r="M379" s="888"/>
      <c r="N379" s="888"/>
      <c r="O379" s="888"/>
      <c r="P379" s="446"/>
    </row>
    <row r="380" spans="1:16" ht="16.5" hidden="1" customHeight="1">
      <c r="A380" s="3"/>
      <c r="B380" s="207"/>
      <c r="C380" s="554"/>
      <c r="D380" s="52"/>
      <c r="E380" s="270"/>
      <c r="F380" s="191"/>
      <c r="H380" s="52"/>
      <c r="I380" s="942"/>
      <c r="J380" s="59"/>
      <c r="K380" s="906" t="s">
        <v>1128</v>
      </c>
      <c r="L380" s="672"/>
      <c r="M380" s="888"/>
      <c r="N380" s="888"/>
      <c r="O380" s="888"/>
      <c r="P380" s="446"/>
    </row>
    <row r="381" spans="1:16" ht="16.5" hidden="1" customHeight="1">
      <c r="A381" s="3"/>
      <c r="B381" s="207"/>
      <c r="C381" s="554"/>
      <c r="D381" s="52"/>
      <c r="E381" s="270"/>
      <c r="F381" s="191"/>
      <c r="H381" s="52"/>
      <c r="I381" s="942"/>
      <c r="J381" s="59"/>
      <c r="K381" s="906" t="s">
        <v>1135</v>
      </c>
      <c r="L381" s="672"/>
      <c r="M381" s="888"/>
      <c r="N381" s="888"/>
      <c r="O381" s="888"/>
      <c r="P381" s="446"/>
    </row>
    <row r="382" spans="1:16" ht="16.5" hidden="1" customHeight="1">
      <c r="A382" s="3"/>
      <c r="B382" s="207"/>
      <c r="C382" s="554"/>
      <c r="D382" s="52"/>
      <c r="E382" s="270"/>
      <c r="F382" s="191"/>
      <c r="H382" s="52"/>
      <c r="I382" s="942"/>
      <c r="J382" s="59"/>
      <c r="K382" s="906" t="s">
        <v>1137</v>
      </c>
      <c r="L382" s="672"/>
      <c r="M382" s="888"/>
      <c r="N382" s="888"/>
      <c r="O382" s="888"/>
      <c r="P382" s="446"/>
    </row>
    <row r="383" spans="1:16" ht="16.5" hidden="1" customHeight="1">
      <c r="A383" s="3"/>
      <c r="B383" s="207"/>
      <c r="C383" s="554"/>
      <c r="D383" s="52"/>
      <c r="E383" s="270"/>
      <c r="F383" s="191"/>
      <c r="H383" s="52"/>
      <c r="I383" s="942"/>
      <c r="J383" s="59"/>
      <c r="K383" s="906" t="s">
        <v>1138</v>
      </c>
      <c r="L383" s="672"/>
      <c r="M383" s="888"/>
      <c r="N383" s="888"/>
      <c r="O383" s="888"/>
      <c r="P383" s="446"/>
    </row>
    <row r="384" spans="1:16" ht="16.5" hidden="1" customHeight="1">
      <c r="A384" s="3"/>
      <c r="B384" s="207"/>
      <c r="C384" s="554"/>
      <c r="D384" s="52"/>
      <c r="E384" s="270"/>
      <c r="F384" s="191"/>
      <c r="H384" s="52"/>
      <c r="I384" s="942"/>
      <c r="J384" s="59"/>
      <c r="K384" s="906" t="s">
        <v>1139</v>
      </c>
      <c r="L384" s="672"/>
      <c r="M384" s="888"/>
      <c r="N384" s="888"/>
      <c r="O384" s="888"/>
      <c r="P384" s="446"/>
    </row>
    <row r="385" spans="1:17" ht="16.5" hidden="1" customHeight="1">
      <c r="A385" s="3"/>
      <c r="B385" s="207"/>
      <c r="C385" s="554"/>
      <c r="D385" s="52"/>
      <c r="E385" s="270"/>
      <c r="F385" s="191"/>
      <c r="H385" s="52"/>
      <c r="I385" s="942"/>
      <c r="J385" s="59"/>
      <c r="K385" s="906" t="s">
        <v>1140</v>
      </c>
      <c r="L385" s="672"/>
      <c r="M385" s="888"/>
      <c r="N385" s="888"/>
      <c r="O385" s="888"/>
      <c r="P385" s="446"/>
    </row>
    <row r="386" spans="1:17" ht="16.5" hidden="1" customHeight="1">
      <c r="A386" s="3"/>
      <c r="B386" s="207"/>
      <c r="C386" s="554"/>
      <c r="D386" s="52"/>
      <c r="E386" s="270"/>
      <c r="F386" s="191"/>
      <c r="H386" s="52"/>
      <c r="I386" s="942"/>
      <c r="J386" s="59"/>
      <c r="K386" s="906" t="s">
        <v>1141</v>
      </c>
      <c r="L386" s="672"/>
      <c r="M386" s="888"/>
      <c r="N386" s="888"/>
      <c r="O386" s="888"/>
      <c r="P386" s="446"/>
    </row>
    <row r="387" spans="1:17" ht="16.5" hidden="1" customHeight="1">
      <c r="A387" s="3"/>
      <c r="B387" s="207"/>
      <c r="C387" s="554"/>
      <c r="D387" s="52"/>
      <c r="E387" s="270"/>
      <c r="F387" s="191"/>
      <c r="H387" s="52"/>
      <c r="I387" s="943"/>
      <c r="J387" s="59"/>
      <c r="K387" s="906" t="s">
        <v>1142</v>
      </c>
      <c r="L387" s="672"/>
      <c r="M387" s="888"/>
      <c r="N387" s="888"/>
      <c r="O387" s="888"/>
      <c r="P387" s="446"/>
    </row>
    <row r="388" spans="1:17" ht="13" hidden="1">
      <c r="A388" s="3"/>
      <c r="B388" s="207"/>
      <c r="C388" s="554"/>
      <c r="D388" s="52"/>
      <c r="E388" s="3"/>
      <c r="F388" s="3"/>
      <c r="G388" s="3"/>
      <c r="H388" s="3"/>
      <c r="I388" s="3"/>
      <c r="J388" s="3"/>
      <c r="K388" s="3"/>
      <c r="L388" s="3"/>
      <c r="M388" s="10"/>
      <c r="Q388" s="446"/>
    </row>
    <row r="389" spans="1:17" ht="13">
      <c r="A389" s="3"/>
      <c r="B389" s="207"/>
      <c r="C389" s="554"/>
      <c r="D389" s="52"/>
      <c r="E389" s="3" t="s">
        <v>1144</v>
      </c>
      <c r="F389" s="3"/>
      <c r="G389" s="3"/>
      <c r="H389" s="3"/>
      <c r="I389" s="3"/>
      <c r="J389" s="3"/>
      <c r="K389" s="3"/>
      <c r="L389" s="3"/>
      <c r="M389" s="10"/>
      <c r="Q389" s="446"/>
    </row>
    <row r="390" spans="1:17" ht="13">
      <c r="A390" s="3"/>
      <c r="B390" s="207"/>
      <c r="C390" s="912"/>
      <c r="D390" s="170" t="s">
        <v>664</v>
      </c>
      <c r="E390" s="3"/>
      <c r="F390" s="279" t="s">
        <v>1145</v>
      </c>
      <c r="G390" s="279"/>
      <c r="H390" s="279"/>
      <c r="I390" s="279"/>
      <c r="J390" s="3"/>
      <c r="K390" s="3"/>
      <c r="L390" s="3"/>
      <c r="M390" s="10"/>
      <c r="Q390" s="446"/>
    </row>
    <row r="391" spans="1:17" ht="13">
      <c r="A391" s="3"/>
      <c r="B391" s="207"/>
      <c r="C391" s="912"/>
      <c r="D391" s="912"/>
      <c r="E391" s="3"/>
      <c r="F391" s="279" t="s">
        <v>1146</v>
      </c>
      <c r="G391" s="279"/>
      <c r="H391" s="279"/>
      <c r="I391" s="279"/>
      <c r="J391" s="3"/>
      <c r="K391" s="3"/>
      <c r="L391" s="3"/>
      <c r="M391" s="10"/>
      <c r="Q391" s="446"/>
    </row>
    <row r="392" spans="1:17" ht="13">
      <c r="A392" s="3"/>
      <c r="B392" s="207"/>
      <c r="C392" s="912"/>
      <c r="D392" s="912"/>
      <c r="E392" s="3"/>
      <c r="F392" s="279" t="s">
        <v>1147</v>
      </c>
      <c r="G392" s="279"/>
      <c r="H392" s="279"/>
      <c r="I392" s="279"/>
      <c r="J392" s="3"/>
      <c r="K392" s="3"/>
      <c r="L392" s="3"/>
      <c r="M392" s="10"/>
      <c r="Q392" s="446"/>
    </row>
    <row r="393" spans="1:17" ht="13">
      <c r="A393" s="3"/>
      <c r="B393" s="207"/>
      <c r="C393" s="554"/>
      <c r="D393" s="52"/>
      <c r="E393" s="3"/>
      <c r="F393" s="279" t="s">
        <v>1148</v>
      </c>
      <c r="G393" s="279"/>
      <c r="H393" s="279"/>
      <c r="I393" s="279"/>
      <c r="J393" s="3"/>
      <c r="K393" s="3"/>
      <c r="L393" s="3"/>
      <c r="M393" s="10"/>
      <c r="Q393" s="446"/>
    </row>
    <row r="394" spans="1:17" ht="13">
      <c r="A394" s="3"/>
      <c r="B394" s="207"/>
      <c r="C394" s="554"/>
      <c r="D394" s="52"/>
      <c r="E394" s="3"/>
      <c r="F394" s="279" t="s">
        <v>1149</v>
      </c>
      <c r="G394" s="279"/>
      <c r="H394" s="279"/>
      <c r="I394" s="279"/>
      <c r="J394" s="3"/>
      <c r="K394" s="3"/>
      <c r="L394" s="3"/>
      <c r="M394" s="10"/>
      <c r="Q394" s="446"/>
    </row>
    <row r="395" spans="1:17" ht="13">
      <c r="A395" s="3"/>
      <c r="B395" s="207"/>
      <c r="C395" s="554"/>
      <c r="D395" s="52"/>
      <c r="E395" s="3"/>
      <c r="F395" s="3"/>
      <c r="G395" s="3"/>
      <c r="H395" s="3"/>
      <c r="I395" s="3"/>
      <c r="J395" s="3"/>
      <c r="K395" s="3"/>
      <c r="L395" s="3"/>
      <c r="M395" s="10"/>
      <c r="Q395" s="446"/>
    </row>
    <row r="396" spans="1:17" ht="13">
      <c r="A396" s="3"/>
      <c r="B396" s="207"/>
      <c r="C396" s="554"/>
      <c r="D396" s="52"/>
      <c r="E396" s="657"/>
      <c r="F396" s="913" t="s">
        <v>1150</v>
      </c>
      <c r="G396" s="657" t="s">
        <v>1151</v>
      </c>
      <c r="H396" s="657"/>
      <c r="I396" s="657"/>
      <c r="J396" s="657"/>
      <c r="K396" s="3"/>
      <c r="L396" s="3"/>
      <c r="M396" s="10"/>
      <c r="Q396" s="446"/>
    </row>
    <row r="397" spans="1:17" ht="13">
      <c r="A397" s="3"/>
      <c r="B397" s="207"/>
      <c r="C397" s="554"/>
      <c r="D397" s="52"/>
      <c r="E397" s="657"/>
      <c r="F397" s="914" t="s">
        <v>1152</v>
      </c>
      <c r="G397" s="914"/>
      <c r="H397" s="914"/>
      <c r="I397" s="914"/>
      <c r="J397" s="913" t="s">
        <v>1153</v>
      </c>
      <c r="K397" s="3"/>
      <c r="L397" s="3"/>
      <c r="M397" s="10"/>
      <c r="Q397" s="446"/>
    </row>
    <row r="398" spans="1:17" ht="13">
      <c r="A398" s="3"/>
      <c r="B398" s="207"/>
      <c r="C398" s="554"/>
      <c r="D398" s="52"/>
      <c r="E398" s="657"/>
      <c r="F398" s="914" t="s">
        <v>1154</v>
      </c>
      <c r="G398" s="914"/>
      <c r="H398" s="914"/>
      <c r="I398" s="914"/>
      <c r="J398" s="657"/>
      <c r="K398" s="3"/>
      <c r="L398" s="3"/>
      <c r="M398" s="10"/>
      <c r="Q398" s="446"/>
    </row>
    <row r="399" spans="1:17" ht="13">
      <c r="A399" s="3"/>
      <c r="B399" s="207"/>
      <c r="C399" s="554"/>
      <c r="D399" s="52"/>
      <c r="E399" s="657"/>
      <c r="F399" s="914" t="s">
        <v>1155</v>
      </c>
      <c r="G399" s="914"/>
      <c r="H399" s="914"/>
      <c r="I399" s="914"/>
      <c r="J399" s="657"/>
      <c r="K399" s="3"/>
      <c r="L399" s="3"/>
      <c r="M399" s="10"/>
      <c r="Q399" s="446"/>
    </row>
    <row r="400" spans="1:17" ht="13">
      <c r="A400" s="3"/>
      <c r="B400" s="207"/>
      <c r="C400" s="554"/>
      <c r="D400" s="52"/>
      <c r="E400" s="657"/>
      <c r="F400" s="914" t="s">
        <v>1156</v>
      </c>
      <c r="G400" s="914"/>
      <c r="H400" s="914"/>
      <c r="I400" s="914"/>
      <c r="J400" s="657"/>
      <c r="K400" s="3"/>
      <c r="L400" s="3"/>
      <c r="M400" s="10"/>
      <c r="Q400" s="446"/>
    </row>
    <row r="401" spans="1:17" ht="13">
      <c r="A401" s="3"/>
      <c r="B401" s="207"/>
      <c r="C401" s="554"/>
      <c r="D401" s="52"/>
      <c r="E401" s="3"/>
      <c r="F401" s="3"/>
      <c r="G401" s="3"/>
      <c r="H401" s="3"/>
      <c r="I401" s="3"/>
      <c r="J401" s="3"/>
      <c r="K401" s="3"/>
      <c r="L401" s="3"/>
      <c r="M401" s="10"/>
      <c r="Q401" s="446"/>
    </row>
    <row r="402" spans="1:17" ht="15.75" customHeight="1">
      <c r="A402" s="3"/>
      <c r="B402" s="207"/>
      <c r="C402" s="554"/>
      <c r="D402" s="170" t="s">
        <v>1</v>
      </c>
      <c r="E402" s="3"/>
      <c r="F402" s="3"/>
      <c r="G402" s="3"/>
      <c r="H402" s="3"/>
      <c r="I402" s="3"/>
      <c r="J402" s="3"/>
      <c r="K402" s="3"/>
      <c r="L402" s="3"/>
      <c r="M402" s="10"/>
      <c r="Q402" s="446"/>
    </row>
    <row r="403" spans="1:17" ht="13">
      <c r="A403" s="3"/>
      <c r="B403" s="207"/>
      <c r="C403" s="554"/>
      <c r="D403" s="52"/>
      <c r="E403" s="52" t="s">
        <v>1157</v>
      </c>
      <c r="F403" s="3"/>
      <c r="G403" s="3"/>
      <c r="H403" s="3"/>
      <c r="I403" s="3"/>
      <c r="J403" s="3"/>
      <c r="K403" s="3"/>
      <c r="L403" s="3"/>
      <c r="M403" s="10"/>
      <c r="Q403" s="446"/>
    </row>
    <row r="404" spans="1:17" ht="13">
      <c r="A404" s="3"/>
      <c r="B404" s="207"/>
      <c r="C404" s="554"/>
      <c r="D404" s="52"/>
      <c r="E404" s="963"/>
      <c r="F404" s="964"/>
      <c r="G404" s="964"/>
      <c r="H404" s="964"/>
      <c r="I404" s="3"/>
      <c r="J404" s="3"/>
      <c r="K404" s="3"/>
      <c r="L404" s="3"/>
      <c r="M404" s="10"/>
      <c r="Q404" s="446"/>
    </row>
    <row r="405" spans="1:17" ht="13">
      <c r="A405" s="3"/>
      <c r="B405" s="207"/>
      <c r="C405" s="554"/>
      <c r="D405" s="52"/>
      <c r="E405" s="3"/>
      <c r="F405" s="3"/>
      <c r="G405" s="3"/>
      <c r="H405" s="3"/>
      <c r="I405" s="3"/>
      <c r="J405" s="3"/>
      <c r="K405" s="3"/>
      <c r="L405" s="3"/>
      <c r="M405" s="10"/>
      <c r="Q405" s="446"/>
    </row>
    <row r="406" spans="1:17" ht="13">
      <c r="A406" s="3"/>
      <c r="B406" s="207"/>
      <c r="C406" s="553" t="s">
        <v>1158</v>
      </c>
      <c r="D406" s="643"/>
      <c r="E406" s="279"/>
      <c r="F406" s="279"/>
      <c r="G406" s="279"/>
      <c r="H406" s="279"/>
      <c r="I406" s="279"/>
      <c r="J406" s="279"/>
      <c r="K406" s="279"/>
      <c r="L406" s="279"/>
      <c r="M406" s="541" t="s">
        <v>660</v>
      </c>
      <c r="Q406" s="446"/>
    </row>
    <row r="407" spans="1:17" ht="13">
      <c r="A407" s="3"/>
      <c r="B407" s="207"/>
      <c r="C407" s="554"/>
      <c r="D407" s="270" t="s">
        <v>672</v>
      </c>
      <c r="E407" s="915" t="s">
        <v>1159</v>
      </c>
      <c r="F407" s="288"/>
      <c r="G407" s="288"/>
      <c r="H407" s="288"/>
      <c r="I407" s="288"/>
      <c r="J407" s="1"/>
      <c r="K407" s="3"/>
      <c r="L407" s="3"/>
      <c r="M407" s="10"/>
      <c r="Q407" s="446"/>
    </row>
    <row r="408" spans="1:17" ht="13">
      <c r="A408" s="3"/>
      <c r="B408" s="207"/>
      <c r="C408" s="554"/>
      <c r="D408" s="270"/>
      <c r="E408" s="1"/>
      <c r="F408" s="491" t="s">
        <v>135</v>
      </c>
      <c r="G408" s="490"/>
      <c r="H408" s="491" t="s">
        <v>136</v>
      </c>
      <c r="I408" s="500"/>
      <c r="J408" s="490"/>
      <c r="K408" s="3"/>
      <c r="L408" s="3"/>
      <c r="M408" s="10"/>
      <c r="Q408" s="446"/>
    </row>
    <row r="409" spans="1:17" ht="13">
      <c r="A409" s="3"/>
      <c r="B409" s="207"/>
      <c r="C409" s="554"/>
      <c r="D409" s="270"/>
      <c r="E409" s="492"/>
      <c r="F409" s="1159" t="s">
        <v>673</v>
      </c>
      <c r="G409" s="970"/>
      <c r="H409" s="293" t="e">
        <f>VLOOKUP($C406,'01_概要'!$E$86:$K$111,3,FALSE)</f>
        <v>#N/A</v>
      </c>
      <c r="I409" s="1034" t="e">
        <f>VLOOKUP($C406,'01_概要'!$E$86:$K$111,4,FALSE)</f>
        <v>#N/A</v>
      </c>
      <c r="J409" s="970"/>
      <c r="K409" s="3"/>
      <c r="L409" s="3"/>
      <c r="M409" s="10"/>
      <c r="Q409" s="446"/>
    </row>
    <row r="410" spans="1:17" ht="13">
      <c r="A410" s="3"/>
      <c r="B410" s="207"/>
      <c r="C410" s="554"/>
      <c r="D410" s="270"/>
      <c r="E410" s="492"/>
      <c r="F410" s="1159" t="s">
        <v>8</v>
      </c>
      <c r="G410" s="970"/>
      <c r="H410" s="1173" t="str">
        <f>C406</f>
        <v>FIX【超級〜超絶級】跳ね馬 来る!（ディーノ）</v>
      </c>
      <c r="I410" s="960"/>
      <c r="J410" s="970"/>
      <c r="K410" s="3"/>
      <c r="L410" s="3"/>
      <c r="M410" s="10"/>
      <c r="Q410" s="446"/>
    </row>
    <row r="411" spans="1:17" ht="13">
      <c r="A411" s="3"/>
      <c r="B411" s="207"/>
      <c r="C411" s="554"/>
      <c r="D411" s="270"/>
      <c r="E411" s="492"/>
      <c r="F411" s="1161" t="s">
        <v>690</v>
      </c>
      <c r="G411" s="969"/>
      <c r="H411" s="293" t="b">
        <v>0</v>
      </c>
      <c r="I411" s="1034" t="s">
        <v>917</v>
      </c>
      <c r="J411" s="970"/>
      <c r="K411" s="3"/>
      <c r="L411" s="3"/>
      <c r="M411" s="10"/>
      <c r="Q411" s="446"/>
    </row>
    <row r="412" spans="1:17" ht="13">
      <c r="A412" s="3"/>
      <c r="B412" s="207"/>
      <c r="C412" s="554"/>
      <c r="D412" s="270"/>
      <c r="E412" s="492"/>
      <c r="F412" s="964"/>
      <c r="G412" s="969"/>
      <c r="H412" s="293" t="b">
        <v>0</v>
      </c>
      <c r="I412" s="1034" t="s">
        <v>922</v>
      </c>
      <c r="J412" s="970"/>
      <c r="K412" s="3"/>
      <c r="L412" s="3"/>
      <c r="M412" s="10"/>
      <c r="Q412" s="446"/>
    </row>
    <row r="413" spans="1:17" ht="13">
      <c r="A413" s="3"/>
      <c r="B413" s="207"/>
      <c r="C413" s="554"/>
      <c r="D413" s="270"/>
      <c r="E413" s="492"/>
      <c r="F413" s="964"/>
      <c r="G413" s="969"/>
      <c r="H413" s="293" t="b">
        <v>1</v>
      </c>
      <c r="I413" s="1034" t="s">
        <v>695</v>
      </c>
      <c r="J413" s="970"/>
      <c r="K413" s="3"/>
      <c r="L413" s="3"/>
      <c r="M413" s="10"/>
      <c r="Q413" s="446"/>
    </row>
    <row r="414" spans="1:17" ht="13">
      <c r="A414" s="3"/>
      <c r="B414" s="207"/>
      <c r="C414" s="554"/>
      <c r="D414" s="270"/>
      <c r="E414" s="492"/>
      <c r="F414" s="964"/>
      <c r="G414" s="969"/>
      <c r="H414" s="293" t="b">
        <v>1</v>
      </c>
      <c r="I414" s="1034" t="s">
        <v>696</v>
      </c>
      <c r="J414" s="970"/>
      <c r="K414" s="3"/>
      <c r="L414" s="3"/>
      <c r="M414" s="10"/>
      <c r="Q414" s="446"/>
    </row>
    <row r="415" spans="1:17" ht="13">
      <c r="A415" s="3"/>
      <c r="B415" s="207"/>
      <c r="C415" s="554"/>
      <c r="D415" s="270"/>
      <c r="E415" s="492"/>
      <c r="F415" s="960"/>
      <c r="G415" s="970"/>
      <c r="H415" s="293" t="b">
        <v>1</v>
      </c>
      <c r="I415" s="1034" t="s">
        <v>697</v>
      </c>
      <c r="J415" s="970"/>
      <c r="K415" s="3"/>
      <c r="L415" s="3"/>
      <c r="M415" s="10"/>
      <c r="Q415" s="446"/>
    </row>
    <row r="416" spans="1:17" ht="13">
      <c r="A416" s="3"/>
      <c r="B416" s="207"/>
      <c r="C416" s="554"/>
      <c r="D416" s="270"/>
      <c r="E416" s="492"/>
      <c r="F416" s="1159" t="s">
        <v>138</v>
      </c>
      <c r="G416" s="970"/>
      <c r="H416" s="783" t="e">
        <f>VLOOKUP(C406,'01_概要'!$E$86:$K$111,6,FALSE)</f>
        <v>#N/A</v>
      </c>
      <c r="I416" s="784" t="s">
        <v>139</v>
      </c>
      <c r="J416" s="785" t="e">
        <f>VLOOKUP(C406,'01_概要'!$E$86:$K$111,7,FALSE)</f>
        <v>#N/A</v>
      </c>
      <c r="K416" s="3"/>
      <c r="L416" s="3"/>
      <c r="M416" s="10"/>
      <c r="Q416" s="446"/>
    </row>
    <row r="417" spans="1:17" ht="13">
      <c r="A417" s="3"/>
      <c r="B417" s="207"/>
      <c r="C417" s="554"/>
      <c r="D417" s="270"/>
      <c r="E417" s="492"/>
      <c r="F417" s="1159" t="s">
        <v>686</v>
      </c>
      <c r="G417" s="970"/>
      <c r="H417" s="1034" t="s">
        <v>960</v>
      </c>
      <c r="I417" s="960"/>
      <c r="J417" s="970"/>
      <c r="K417" s="3"/>
      <c r="L417" s="3"/>
      <c r="M417" s="10"/>
      <c r="Q417" s="446"/>
    </row>
    <row r="418" spans="1:17" ht="13">
      <c r="A418" s="3"/>
      <c r="B418" s="207"/>
      <c r="C418" s="554"/>
      <c r="D418" s="270"/>
      <c r="E418" s="492"/>
      <c r="F418" s="1159" t="s">
        <v>688</v>
      </c>
      <c r="G418" s="970"/>
      <c r="H418" s="1034" t="s">
        <v>1160</v>
      </c>
      <c r="I418" s="960"/>
      <c r="J418" s="970"/>
      <c r="K418" s="3"/>
      <c r="L418" s="3"/>
      <c r="M418" s="10"/>
      <c r="Q418" s="446"/>
    </row>
    <row r="419" spans="1:17" ht="13">
      <c r="A419" s="3"/>
      <c r="B419" s="207"/>
      <c r="C419" s="554"/>
      <c r="D419" s="270"/>
      <c r="E419" s="3"/>
      <c r="F419" s="3"/>
      <c r="G419" s="3"/>
      <c r="H419" s="3"/>
      <c r="I419" s="3"/>
      <c r="J419" s="3"/>
      <c r="K419" s="3"/>
      <c r="L419" s="3"/>
      <c r="M419" s="10"/>
      <c r="Q419" s="446"/>
    </row>
    <row r="420" spans="1:17" ht="13">
      <c r="A420" s="3"/>
      <c r="B420" s="207"/>
      <c r="C420" s="554"/>
      <c r="D420" s="52"/>
      <c r="E420" s="3"/>
      <c r="F420" s="3"/>
      <c r="G420" s="3"/>
      <c r="H420" s="3"/>
      <c r="I420" s="3"/>
      <c r="J420" s="3"/>
      <c r="K420" s="3"/>
      <c r="L420" s="3"/>
      <c r="M420" s="10"/>
      <c r="Q420" s="446"/>
    </row>
    <row r="421" spans="1:17" ht="13">
      <c r="A421" s="3"/>
      <c r="B421" s="207"/>
      <c r="C421" s="554"/>
      <c r="D421" s="170" t="s">
        <v>693</v>
      </c>
      <c r="E421" s="3"/>
      <c r="F421" s="3" t="s">
        <v>1161</v>
      </c>
      <c r="G421" s="3"/>
      <c r="H421" s="3"/>
      <c r="I421" s="3" t="s">
        <v>681</v>
      </c>
      <c r="J421" s="3"/>
      <c r="K421" s="3"/>
      <c r="L421" s="3"/>
      <c r="M421" s="10"/>
      <c r="Q421" s="446"/>
    </row>
    <row r="422" spans="1:17" ht="13">
      <c r="A422" s="3"/>
      <c r="B422" s="207"/>
      <c r="C422" s="554"/>
      <c r="D422" s="52"/>
      <c r="E422" s="3"/>
      <c r="F422" s="3"/>
      <c r="G422" s="3"/>
      <c r="H422" s="3"/>
      <c r="I422" s="780" t="s">
        <v>1162</v>
      </c>
      <c r="J422" s="780" t="s">
        <v>1163</v>
      </c>
      <c r="K422" s="3" t="s">
        <v>1164</v>
      </c>
      <c r="L422" s="3"/>
      <c r="M422" s="10"/>
      <c r="Q422" s="446"/>
    </row>
    <row r="423" spans="1:17" ht="13">
      <c r="A423" s="3"/>
      <c r="B423" s="207"/>
      <c r="C423" s="554"/>
      <c r="D423" s="170" t="s">
        <v>1165</v>
      </c>
      <c r="E423" s="3"/>
      <c r="F423" s="3" t="s">
        <v>1166</v>
      </c>
      <c r="G423" s="3"/>
      <c r="H423" s="3"/>
      <c r="I423" s="3" t="s">
        <v>1167</v>
      </c>
      <c r="J423" s="3" t="s">
        <v>1168</v>
      </c>
      <c r="K423" s="3"/>
      <c r="L423" s="3"/>
      <c r="M423" s="10"/>
      <c r="Q423" s="446"/>
    </row>
    <row r="424" spans="1:17" ht="13">
      <c r="A424" s="3"/>
      <c r="B424" s="207"/>
      <c r="C424" s="554"/>
      <c r="D424" s="52"/>
      <c r="E424" s="3"/>
      <c r="F424" s="3"/>
      <c r="G424" s="3"/>
      <c r="H424" s="3"/>
      <c r="I424" s="3" t="s">
        <v>1169</v>
      </c>
      <c r="J424" s="3" t="s">
        <v>1170</v>
      </c>
      <c r="K424" s="3"/>
      <c r="L424" s="3"/>
      <c r="M424" s="10"/>
      <c r="Q424" s="446"/>
    </row>
    <row r="425" spans="1:17" ht="13">
      <c r="A425" s="3"/>
      <c r="B425" s="207"/>
      <c r="C425" s="554"/>
      <c r="D425" s="170" t="s">
        <v>136</v>
      </c>
      <c r="E425" s="3"/>
      <c r="F425" s="3" t="s">
        <v>1171</v>
      </c>
      <c r="G425" s="3"/>
      <c r="H425" s="3"/>
      <c r="I425" s="3" t="s">
        <v>1172</v>
      </c>
      <c r="J425" s="281" t="s">
        <v>1173</v>
      </c>
      <c r="K425" s="3"/>
      <c r="L425" s="3"/>
      <c r="M425" s="10"/>
      <c r="Q425" s="446"/>
    </row>
    <row r="426" spans="1:17" ht="13">
      <c r="A426" s="3"/>
      <c r="B426" s="207"/>
      <c r="C426" s="554"/>
      <c r="D426" s="52"/>
      <c r="E426" s="3"/>
      <c r="F426" s="3" t="s">
        <v>1174</v>
      </c>
      <c r="G426" s="3"/>
      <c r="H426" s="3"/>
      <c r="I426" s="3"/>
      <c r="J426" s="3"/>
      <c r="K426" s="3"/>
      <c r="L426" s="3"/>
      <c r="M426" s="10"/>
      <c r="Q426" s="446"/>
    </row>
    <row r="427" spans="1:17" ht="13">
      <c r="A427" s="3"/>
      <c r="B427" s="207"/>
      <c r="C427" s="554"/>
      <c r="D427" s="52"/>
      <c r="E427" s="3"/>
      <c r="F427" s="3"/>
      <c r="G427" s="3"/>
      <c r="H427" s="3"/>
      <c r="I427" s="3"/>
      <c r="J427" s="3"/>
      <c r="K427" s="3"/>
      <c r="L427" s="3"/>
      <c r="M427" s="10"/>
      <c r="Q427" s="446"/>
    </row>
    <row r="428" spans="1:17" ht="13">
      <c r="A428" s="3"/>
      <c r="B428" s="207"/>
      <c r="C428" s="554"/>
      <c r="D428" s="52"/>
      <c r="E428" s="3" t="s">
        <v>638</v>
      </c>
      <c r="F428" s="3"/>
      <c r="G428" s="3"/>
      <c r="H428" s="3"/>
      <c r="I428" s="3"/>
      <c r="J428" s="3"/>
      <c r="K428" s="3"/>
      <c r="L428" s="3"/>
      <c r="M428" s="10"/>
      <c r="Q428" s="446"/>
    </row>
    <row r="429" spans="1:17" ht="13">
      <c r="A429" s="3"/>
      <c r="B429" s="207"/>
      <c r="C429" s="554"/>
      <c r="D429" s="52"/>
      <c r="E429" s="916" t="s">
        <v>768</v>
      </c>
      <c r="F429" s="1191" t="s">
        <v>663</v>
      </c>
      <c r="G429" s="933"/>
      <c r="H429" s="1191" t="s">
        <v>664</v>
      </c>
      <c r="I429" s="933"/>
      <c r="J429" s="3"/>
      <c r="K429" s="3"/>
      <c r="L429" s="3"/>
      <c r="M429" s="10"/>
      <c r="Q429" s="446"/>
    </row>
    <row r="430" spans="1:17" ht="13">
      <c r="A430" s="3"/>
      <c r="B430" s="207"/>
      <c r="C430" s="554"/>
      <c r="D430" s="52"/>
      <c r="E430" s="917">
        <v>1</v>
      </c>
      <c r="F430" s="1158" t="s">
        <v>1175</v>
      </c>
      <c r="G430" s="970"/>
      <c r="H430" s="1158" t="s">
        <v>1176</v>
      </c>
      <c r="I430" s="970"/>
      <c r="J430" s="3"/>
      <c r="K430" s="3"/>
      <c r="L430" s="3"/>
      <c r="M430" s="10"/>
      <c r="Q430" s="446"/>
    </row>
    <row r="431" spans="1:17" ht="13">
      <c r="A431" s="3"/>
      <c r="B431" s="207"/>
      <c r="C431" s="554"/>
      <c r="D431" s="52"/>
      <c r="E431" s="917">
        <v>2</v>
      </c>
      <c r="F431" s="1158" t="s">
        <v>1177</v>
      </c>
      <c r="G431" s="970"/>
      <c r="H431" s="1158" t="s">
        <v>1178</v>
      </c>
      <c r="I431" s="970"/>
      <c r="J431" s="3"/>
      <c r="K431" s="3"/>
      <c r="L431" s="3"/>
      <c r="M431" s="10"/>
      <c r="Q431" s="446"/>
    </row>
    <row r="432" spans="1:17" ht="13">
      <c r="A432" s="3"/>
      <c r="B432" s="207"/>
      <c r="C432" s="554"/>
      <c r="D432" s="52"/>
      <c r="E432" s="917">
        <v>3</v>
      </c>
      <c r="F432" s="1158" t="s">
        <v>1179</v>
      </c>
      <c r="G432" s="970"/>
      <c r="H432" s="1158" t="s">
        <v>1180</v>
      </c>
      <c r="I432" s="970"/>
      <c r="J432" s="3"/>
      <c r="K432" s="3"/>
      <c r="L432" s="3"/>
      <c r="M432" s="10"/>
      <c r="Q432" s="446"/>
    </row>
    <row r="433" spans="1:17" ht="13">
      <c r="A433" s="3"/>
      <c r="B433" s="207"/>
      <c r="C433" s="554"/>
      <c r="D433" s="52"/>
      <c r="E433" s="917">
        <v>4</v>
      </c>
      <c r="F433" s="1158" t="s">
        <v>1181</v>
      </c>
      <c r="G433" s="970"/>
      <c r="H433" s="1158" t="s">
        <v>1178</v>
      </c>
      <c r="I433" s="970"/>
      <c r="J433" s="3"/>
      <c r="K433" s="3"/>
      <c r="L433" s="3"/>
      <c r="M433" s="10"/>
      <c r="Q433" s="446"/>
    </row>
    <row r="434" spans="1:17" ht="13">
      <c r="A434" s="3"/>
      <c r="B434" s="207"/>
      <c r="C434" s="554"/>
      <c r="D434" s="52"/>
      <c r="E434" s="917">
        <v>5</v>
      </c>
      <c r="F434" s="1158" t="s">
        <v>1182</v>
      </c>
      <c r="G434" s="970"/>
      <c r="H434" s="1158" t="s">
        <v>1178</v>
      </c>
      <c r="I434" s="970"/>
      <c r="J434" s="3"/>
      <c r="K434" s="3"/>
      <c r="L434" s="3"/>
      <c r="M434" s="10"/>
      <c r="Q434" s="446"/>
    </row>
    <row r="435" spans="1:17" ht="13">
      <c r="A435" s="3"/>
      <c r="B435" s="207"/>
      <c r="C435" s="554"/>
      <c r="D435" s="52"/>
      <c r="E435" s="917">
        <v>6</v>
      </c>
      <c r="F435" s="1158" t="s">
        <v>1183</v>
      </c>
      <c r="G435" s="970"/>
      <c r="H435" s="1158" t="s">
        <v>1178</v>
      </c>
      <c r="I435" s="970"/>
      <c r="J435" s="3"/>
      <c r="K435" s="3"/>
      <c r="L435" s="3"/>
      <c r="M435" s="10"/>
      <c r="Q435" s="446"/>
    </row>
    <row r="436" spans="1:17" ht="13">
      <c r="A436" s="3"/>
      <c r="B436" s="207"/>
      <c r="C436" s="554"/>
      <c r="D436" s="52"/>
      <c r="E436" s="917">
        <v>7</v>
      </c>
      <c r="F436" s="1158" t="s">
        <v>1184</v>
      </c>
      <c r="G436" s="970"/>
      <c r="H436" s="1158" t="s">
        <v>1185</v>
      </c>
      <c r="I436" s="970"/>
      <c r="J436" s="3"/>
      <c r="K436" s="3"/>
      <c r="L436" s="3"/>
      <c r="M436" s="10"/>
      <c r="Q436" s="446"/>
    </row>
    <row r="437" spans="1:17" ht="13">
      <c r="A437" s="3"/>
      <c r="B437" s="207"/>
      <c r="C437" s="554"/>
      <c r="D437" s="52"/>
      <c r="E437" s="917">
        <v>8</v>
      </c>
      <c r="F437" s="1158" t="s">
        <v>1186</v>
      </c>
      <c r="G437" s="970"/>
      <c r="H437" s="1158" t="s">
        <v>1187</v>
      </c>
      <c r="I437" s="970"/>
      <c r="J437" s="3"/>
      <c r="K437" s="3"/>
      <c r="L437" s="3"/>
      <c r="M437" s="10"/>
      <c r="Q437" s="446"/>
    </row>
    <row r="438" spans="1:17" ht="13">
      <c r="A438" s="3"/>
      <c r="B438" s="207"/>
      <c r="C438" s="554"/>
      <c r="D438" s="52"/>
      <c r="E438" s="917">
        <v>9</v>
      </c>
      <c r="F438" s="1158" t="s">
        <v>1188</v>
      </c>
      <c r="G438" s="970"/>
      <c r="H438" s="1158" t="s">
        <v>1189</v>
      </c>
      <c r="I438" s="970"/>
      <c r="J438" s="3"/>
      <c r="K438" s="3"/>
      <c r="L438" s="3"/>
      <c r="M438" s="10"/>
      <c r="Q438" s="446"/>
    </row>
    <row r="439" spans="1:17" ht="13">
      <c r="A439" s="3"/>
      <c r="B439" s="207"/>
      <c r="C439" s="554"/>
      <c r="D439" s="52"/>
      <c r="E439" s="917">
        <v>10</v>
      </c>
      <c r="F439" s="1158" t="s">
        <v>1190</v>
      </c>
      <c r="G439" s="970"/>
      <c r="H439" s="1158" t="s">
        <v>1191</v>
      </c>
      <c r="I439" s="970"/>
      <c r="J439" s="3"/>
      <c r="K439" s="3"/>
      <c r="L439" s="3"/>
      <c r="M439" s="10"/>
      <c r="Q439" s="446"/>
    </row>
    <row r="440" spans="1:17" ht="13">
      <c r="A440" s="3"/>
      <c r="B440" s="207"/>
      <c r="C440" s="554"/>
      <c r="D440" s="52"/>
      <c r="E440" s="917">
        <v>11</v>
      </c>
      <c r="F440" s="1158" t="s">
        <v>1192</v>
      </c>
      <c r="G440" s="970"/>
      <c r="H440" s="1158" t="s">
        <v>1084</v>
      </c>
      <c r="I440" s="970"/>
      <c r="J440" s="3"/>
      <c r="K440" s="3"/>
      <c r="L440" s="3"/>
      <c r="M440" s="10"/>
      <c r="Q440" s="446"/>
    </row>
    <row r="441" spans="1:17" ht="13">
      <c r="A441" s="3"/>
      <c r="B441" s="207"/>
      <c r="C441" s="554"/>
      <c r="D441" s="52"/>
      <c r="E441" s="917">
        <v>12</v>
      </c>
      <c r="F441" s="1158" t="s">
        <v>1193</v>
      </c>
      <c r="G441" s="970"/>
      <c r="H441" s="1158" t="s">
        <v>1086</v>
      </c>
      <c r="I441" s="970"/>
      <c r="J441" s="3"/>
      <c r="K441" s="3"/>
      <c r="L441" s="3"/>
      <c r="M441" s="10"/>
      <c r="Q441" s="446"/>
    </row>
    <row r="442" spans="1:17" ht="13">
      <c r="A442" s="3"/>
      <c r="B442" s="207"/>
      <c r="C442" s="554"/>
      <c r="D442" s="52"/>
      <c r="E442" s="917">
        <v>13</v>
      </c>
      <c r="F442" s="1158" t="s">
        <v>1194</v>
      </c>
      <c r="G442" s="970"/>
      <c r="H442" s="1158" t="s">
        <v>1088</v>
      </c>
      <c r="I442" s="970"/>
      <c r="J442" s="3"/>
      <c r="K442" s="3"/>
      <c r="L442" s="3"/>
      <c r="M442" s="10"/>
      <c r="Q442" s="446"/>
    </row>
    <row r="443" spans="1:17" ht="13">
      <c r="A443" s="3"/>
      <c r="B443" s="207"/>
      <c r="C443" s="554"/>
      <c r="D443" s="52"/>
      <c r="E443" s="917">
        <v>14</v>
      </c>
      <c r="F443" s="1158" t="s">
        <v>1195</v>
      </c>
      <c r="G443" s="970"/>
      <c r="H443" s="1158" t="s">
        <v>1090</v>
      </c>
      <c r="I443" s="970"/>
      <c r="J443" s="3"/>
      <c r="K443" s="3"/>
      <c r="L443" s="3"/>
      <c r="M443" s="10"/>
      <c r="Q443" s="446"/>
    </row>
    <row r="444" spans="1:17" ht="13">
      <c r="A444" s="3"/>
      <c r="B444" s="207"/>
      <c r="C444" s="554"/>
      <c r="D444" s="52"/>
      <c r="E444" s="3"/>
      <c r="F444" s="3"/>
      <c r="G444" s="3"/>
      <c r="H444" s="3"/>
      <c r="I444" s="3"/>
      <c r="J444" s="3"/>
      <c r="K444" s="3"/>
      <c r="L444" s="3"/>
      <c r="M444" s="10"/>
      <c r="Q444" s="446"/>
    </row>
    <row r="445" spans="1:17" ht="13">
      <c r="A445" s="3"/>
      <c r="B445" s="207"/>
      <c r="C445" s="553" t="s">
        <v>1196</v>
      </c>
      <c r="D445" s="643"/>
      <c r="E445" s="279"/>
      <c r="F445" s="279"/>
      <c r="G445" s="279"/>
      <c r="H445" s="279"/>
      <c r="I445" s="279" t="s">
        <v>709</v>
      </c>
      <c r="J445" s="279"/>
      <c r="K445" s="279"/>
      <c r="L445" s="279"/>
      <c r="M445" s="541" t="s">
        <v>660</v>
      </c>
      <c r="Q445" s="446"/>
    </row>
    <row r="446" spans="1:17" ht="13">
      <c r="A446" s="3"/>
      <c r="B446" s="207"/>
      <c r="C446" s="554"/>
      <c r="D446" s="270" t="s">
        <v>672</v>
      </c>
      <c r="E446" s="858"/>
      <c r="F446" s="918" t="s">
        <v>1197</v>
      </c>
      <c r="G446" s="288"/>
      <c r="H446" s="288"/>
      <c r="I446" s="288"/>
      <c r="J446" s="1"/>
      <c r="K446" s="3"/>
      <c r="L446" s="3"/>
      <c r="M446" s="10"/>
      <c r="Q446" s="446"/>
    </row>
    <row r="447" spans="1:17" ht="13">
      <c r="A447" s="3"/>
      <c r="B447" s="207"/>
      <c r="C447" s="554"/>
      <c r="D447" s="270"/>
      <c r="E447" s="1"/>
      <c r="F447" s="491" t="s">
        <v>135</v>
      </c>
      <c r="G447" s="490"/>
      <c r="H447" s="491" t="s">
        <v>136</v>
      </c>
      <c r="I447" s="500"/>
      <c r="J447" s="490"/>
      <c r="K447" s="3"/>
      <c r="L447" s="3"/>
      <c r="M447" s="10"/>
      <c r="Q447" s="446"/>
    </row>
    <row r="448" spans="1:17" ht="13">
      <c r="A448" s="3"/>
      <c r="B448" s="207"/>
      <c r="C448" s="554"/>
      <c r="D448" s="270"/>
      <c r="E448" s="492"/>
      <c r="F448" s="1159" t="s">
        <v>673</v>
      </c>
      <c r="G448" s="970"/>
      <c r="H448" s="293" t="e">
        <f>VLOOKUP($C445,'01_概要'!$E$86:$K$111,3,FALSE)</f>
        <v>#N/A</v>
      </c>
      <c r="I448" s="1034" t="e">
        <f>VLOOKUP($C445,'01_概要'!$E$86:$K$111,4,FALSE)</f>
        <v>#N/A</v>
      </c>
      <c r="J448" s="970"/>
      <c r="K448" s="3"/>
      <c r="L448" s="3"/>
      <c r="M448" s="10"/>
      <c r="Q448" s="446"/>
    </row>
    <row r="449" spans="1:17" ht="13">
      <c r="A449" s="3"/>
      <c r="B449" s="207"/>
      <c r="C449" s="554"/>
      <c r="D449" s="270"/>
      <c r="E449" s="492"/>
      <c r="F449" s="1159" t="s">
        <v>8</v>
      </c>
      <c r="G449" s="970"/>
      <c r="H449" s="1173" t="str">
        <f>C445</f>
        <v>【上級〜超絶】鎮魂歌の雨 (スクアーロ)</v>
      </c>
      <c r="I449" s="960"/>
      <c r="J449" s="970"/>
      <c r="K449" s="3"/>
      <c r="L449" s="3"/>
      <c r="M449" s="10"/>
      <c r="Q449" s="446"/>
    </row>
    <row r="450" spans="1:17" ht="13">
      <c r="A450" s="3"/>
      <c r="B450" s="207"/>
      <c r="C450" s="554"/>
      <c r="D450" s="270"/>
      <c r="E450" s="492"/>
      <c r="F450" s="1161" t="s">
        <v>690</v>
      </c>
      <c r="G450" s="969"/>
      <c r="H450" s="293" t="b">
        <v>1</v>
      </c>
      <c r="I450" s="1034" t="s">
        <v>695</v>
      </c>
      <c r="J450" s="970"/>
      <c r="K450" s="3"/>
      <c r="L450" s="3"/>
      <c r="M450" s="10"/>
      <c r="Q450" s="446"/>
    </row>
    <row r="451" spans="1:17" ht="13">
      <c r="A451" s="3"/>
      <c r="B451" s="207"/>
      <c r="C451" s="554"/>
      <c r="D451" s="270"/>
      <c r="E451" s="492"/>
      <c r="F451" s="964"/>
      <c r="G451" s="969"/>
      <c r="H451" s="293" t="b">
        <v>1</v>
      </c>
      <c r="I451" s="1034" t="s">
        <v>696</v>
      </c>
      <c r="J451" s="970"/>
      <c r="K451" s="3"/>
      <c r="L451" s="3"/>
      <c r="M451" s="10"/>
      <c r="Q451" s="446"/>
    </row>
    <row r="452" spans="1:17" ht="13">
      <c r="A452" s="3"/>
      <c r="B452" s="207"/>
      <c r="C452" s="554"/>
      <c r="D452" s="270"/>
      <c r="E452" s="492"/>
      <c r="F452" s="964"/>
      <c r="G452" s="969"/>
      <c r="H452" s="293" t="b">
        <v>1</v>
      </c>
      <c r="I452" s="1034" t="s">
        <v>697</v>
      </c>
      <c r="J452" s="970"/>
      <c r="K452" s="3"/>
      <c r="L452" s="3"/>
      <c r="M452" s="10"/>
      <c r="Q452" s="446"/>
    </row>
    <row r="453" spans="1:17" ht="13">
      <c r="A453" s="3"/>
      <c r="B453" s="207"/>
      <c r="C453" s="554"/>
      <c r="D453" s="270"/>
      <c r="E453" s="492"/>
      <c r="F453" s="964"/>
      <c r="G453" s="969"/>
      <c r="H453" s="293" t="b">
        <v>0</v>
      </c>
      <c r="I453" s="1034" t="s">
        <v>704</v>
      </c>
      <c r="J453" s="970"/>
      <c r="K453" s="3"/>
      <c r="L453" s="3"/>
      <c r="M453" s="10"/>
      <c r="Q453" s="446"/>
    </row>
    <row r="454" spans="1:17" ht="13">
      <c r="A454" s="3"/>
      <c r="B454" s="207"/>
      <c r="C454" s="554"/>
      <c r="D454" s="270"/>
      <c r="E454" s="492"/>
      <c r="F454" s="960"/>
      <c r="G454" s="970"/>
      <c r="H454" s="293" t="b">
        <v>0</v>
      </c>
      <c r="I454" s="1034" t="s">
        <v>706</v>
      </c>
      <c r="J454" s="970"/>
      <c r="K454" s="3"/>
      <c r="L454" s="3"/>
      <c r="M454" s="10"/>
      <c r="Q454" s="446"/>
    </row>
    <row r="455" spans="1:17" ht="13">
      <c r="A455" s="3"/>
      <c r="B455" s="207"/>
      <c r="C455" s="554"/>
      <c r="D455" s="270"/>
      <c r="E455" s="492"/>
      <c r="F455" s="1159" t="s">
        <v>138</v>
      </c>
      <c r="G455" s="970"/>
      <c r="H455" s="783" t="e">
        <f>VLOOKUP(C445,'01_概要'!$E$86:$K$111,6,FALSE)</f>
        <v>#N/A</v>
      </c>
      <c r="I455" s="784" t="s">
        <v>139</v>
      </c>
      <c r="J455" s="785" t="e">
        <f>VLOOKUP(C445,'01_概要'!$E$86:$K$111,7,FALSE)</f>
        <v>#N/A</v>
      </c>
      <c r="K455" s="3"/>
      <c r="L455" s="3"/>
      <c r="M455" s="10"/>
      <c r="Q455" s="446"/>
    </row>
    <row r="456" spans="1:17" ht="13">
      <c r="A456" s="3"/>
      <c r="B456" s="207"/>
      <c r="C456" s="554"/>
      <c r="D456" s="270"/>
      <c r="E456" s="492"/>
      <c r="F456" s="1159" t="s">
        <v>686</v>
      </c>
      <c r="G456" s="970"/>
      <c r="H456" s="1034" t="s">
        <v>960</v>
      </c>
      <c r="I456" s="960"/>
      <c r="J456" s="970"/>
      <c r="K456" s="3"/>
      <c r="L456" s="3"/>
      <c r="M456" s="10"/>
      <c r="Q456" s="446"/>
    </row>
    <row r="457" spans="1:17" ht="13">
      <c r="A457" s="3"/>
      <c r="B457" s="207"/>
      <c r="C457" s="554"/>
      <c r="D457" s="270"/>
      <c r="E457" s="492"/>
      <c r="F457" s="1159" t="s">
        <v>688</v>
      </c>
      <c r="G457" s="970"/>
      <c r="H457" s="1034" t="s">
        <v>1198</v>
      </c>
      <c r="I457" s="960"/>
      <c r="J457" s="970"/>
      <c r="K457" s="3"/>
      <c r="L457" s="3"/>
      <c r="M457" s="10"/>
      <c r="Q457" s="446"/>
    </row>
    <row r="458" spans="1:17" ht="13">
      <c r="A458" s="3"/>
      <c r="B458" s="207"/>
      <c r="C458" s="554"/>
      <c r="D458" s="270"/>
      <c r="E458" s="492"/>
      <c r="F458" s="1185" t="s">
        <v>1199</v>
      </c>
      <c r="G458" s="970"/>
      <c r="H458" s="919"/>
      <c r="I458" s="1119"/>
      <c r="J458" s="970"/>
      <c r="K458" s="3"/>
      <c r="L458" s="3"/>
      <c r="M458" s="10"/>
      <c r="Q458" s="446"/>
    </row>
    <row r="459" spans="1:17" ht="13">
      <c r="A459" s="3"/>
      <c r="B459" s="207"/>
      <c r="C459" s="554"/>
      <c r="D459" s="270"/>
      <c r="E459" s="1"/>
      <c r="F459" s="1"/>
      <c r="G459" s="1"/>
      <c r="H459" s="1002" t="s">
        <v>1200</v>
      </c>
      <c r="I459" s="964"/>
      <c r="J459" s="964"/>
      <c r="K459" s="3"/>
      <c r="L459" s="3"/>
      <c r="M459" s="10"/>
      <c r="Q459" s="446"/>
    </row>
    <row r="460" spans="1:17" ht="13">
      <c r="A460" s="3"/>
      <c r="B460" s="207"/>
      <c r="C460" s="554"/>
      <c r="D460" s="270"/>
      <c r="E460" s="1"/>
      <c r="F460" s="1"/>
      <c r="G460" s="1"/>
      <c r="H460" s="1"/>
      <c r="I460" s="1"/>
      <c r="J460" s="1"/>
      <c r="K460" s="3"/>
      <c r="L460" s="3"/>
      <c r="M460" s="10"/>
      <c r="Q460" s="446"/>
    </row>
    <row r="461" spans="1:17" ht="13">
      <c r="A461" s="3"/>
      <c r="B461" s="207"/>
      <c r="C461" s="554"/>
      <c r="D461" s="170" t="s">
        <v>693</v>
      </c>
      <c r="E461" s="210"/>
      <c r="F461" s="1" t="s">
        <v>1201</v>
      </c>
      <c r="G461" s="1"/>
      <c r="H461" s="1"/>
      <c r="I461" s="1"/>
      <c r="J461" s="1"/>
      <c r="K461" s="3"/>
      <c r="L461" s="3"/>
      <c r="M461" s="10"/>
      <c r="Q461" s="446"/>
    </row>
    <row r="462" spans="1:17" ht="13">
      <c r="A462" s="3"/>
      <c r="B462" s="207"/>
      <c r="C462" s="554"/>
      <c r="D462" s="52"/>
      <c r="E462" s="52"/>
      <c r="F462" s="52" t="s">
        <v>1202</v>
      </c>
      <c r="G462" s="52"/>
      <c r="H462" s="52"/>
      <c r="I462" s="1"/>
      <c r="J462" s="1"/>
      <c r="K462" s="3"/>
      <c r="L462" s="3"/>
      <c r="M462" s="10"/>
      <c r="Q462" s="446"/>
    </row>
    <row r="463" spans="1:17" ht="13">
      <c r="A463" s="3"/>
      <c r="B463" s="207"/>
      <c r="C463" s="554"/>
      <c r="D463" s="52"/>
      <c r="E463" s="52"/>
      <c r="F463" s="52"/>
      <c r="G463" s="52"/>
      <c r="H463" s="52"/>
      <c r="I463" s="210"/>
      <c r="J463" s="1"/>
      <c r="K463" s="3"/>
      <c r="L463" s="3"/>
      <c r="M463" s="10"/>
      <c r="Q463" s="446"/>
    </row>
    <row r="464" spans="1:17" ht="13">
      <c r="A464" s="3"/>
      <c r="B464" s="207"/>
      <c r="C464" s="554"/>
      <c r="D464" s="170" t="s">
        <v>1165</v>
      </c>
      <c r="E464" s="52"/>
      <c r="F464" s="52" t="s">
        <v>1203</v>
      </c>
      <c r="G464" s="52"/>
      <c r="H464" s="52"/>
      <c r="I464" s="210"/>
      <c r="J464" s="1"/>
      <c r="K464" s="3"/>
      <c r="L464" s="3"/>
      <c r="M464" s="10"/>
      <c r="Q464" s="446"/>
    </row>
    <row r="465" spans="1:17" ht="13">
      <c r="A465" s="3"/>
      <c r="B465" s="207"/>
      <c r="C465" s="554"/>
      <c r="D465" s="52"/>
      <c r="E465" s="52"/>
      <c r="F465" s="52"/>
      <c r="G465" s="52"/>
      <c r="H465" s="52"/>
      <c r="I465" s="1"/>
      <c r="J465" s="1"/>
      <c r="K465" s="3"/>
      <c r="L465" s="3"/>
      <c r="M465" s="10"/>
      <c r="Q465" s="446"/>
    </row>
    <row r="466" spans="1:17" ht="13">
      <c r="A466" s="3"/>
      <c r="B466" s="207"/>
      <c r="C466" s="554"/>
      <c r="D466" s="170" t="s">
        <v>136</v>
      </c>
      <c r="E466" s="52"/>
      <c r="F466" s="52" t="s">
        <v>1204</v>
      </c>
      <c r="G466" s="52"/>
      <c r="H466" s="52"/>
      <c r="I466" s="1"/>
      <c r="J466" s="1"/>
      <c r="K466" s="3"/>
      <c r="L466" s="3"/>
      <c r="M466" s="10"/>
      <c r="Q466" s="446"/>
    </row>
    <row r="467" spans="1:17" ht="13">
      <c r="A467" s="3"/>
      <c r="B467" s="207"/>
      <c r="C467" s="554"/>
      <c r="D467" s="52"/>
      <c r="E467" s="52"/>
      <c r="F467" s="3" t="s">
        <v>1205</v>
      </c>
      <c r="G467" s="3"/>
      <c r="H467" s="52"/>
      <c r="I467" s="1"/>
      <c r="J467" s="1"/>
      <c r="K467" s="3"/>
      <c r="L467" s="3"/>
      <c r="M467" s="10"/>
      <c r="Q467" s="446"/>
    </row>
    <row r="468" spans="1:17" ht="13">
      <c r="A468" s="3"/>
      <c r="B468" s="207"/>
      <c r="C468" s="554"/>
      <c r="D468" s="52"/>
      <c r="E468" s="52"/>
      <c r="F468" s="3" t="s">
        <v>1206</v>
      </c>
      <c r="G468" s="3"/>
      <c r="H468" s="52"/>
      <c r="I468" s="1"/>
      <c r="J468" s="1"/>
      <c r="K468" s="3"/>
      <c r="L468" s="3"/>
      <c r="M468" s="10"/>
      <c r="Q468" s="446"/>
    </row>
    <row r="469" spans="1:17" ht="13">
      <c r="A469" s="3"/>
      <c r="B469" s="207"/>
      <c r="C469" s="554"/>
      <c r="D469" s="52"/>
      <c r="E469" s="52"/>
      <c r="F469" s="3" t="s">
        <v>1207</v>
      </c>
      <c r="G469" s="3"/>
      <c r="H469" s="52"/>
      <c r="I469" s="1"/>
      <c r="J469" s="1"/>
      <c r="K469" s="3"/>
      <c r="L469" s="3"/>
      <c r="M469" s="10"/>
      <c r="Q469" s="446"/>
    </row>
    <row r="470" spans="1:17" ht="13">
      <c r="A470" s="3"/>
      <c r="B470" s="207"/>
      <c r="C470" s="554"/>
      <c r="D470" s="52"/>
      <c r="E470" s="3"/>
      <c r="F470" s="3"/>
      <c r="G470" s="3"/>
      <c r="H470" s="455"/>
      <c r="I470" s="1"/>
      <c r="J470" s="1"/>
      <c r="K470" s="3"/>
      <c r="L470" s="3"/>
      <c r="M470" s="10"/>
      <c r="Q470" s="446"/>
    </row>
    <row r="471" spans="1:17" ht="13">
      <c r="A471" s="3"/>
      <c r="B471" s="207"/>
      <c r="C471" s="554"/>
      <c r="D471" s="52"/>
      <c r="E471" s="916" t="s">
        <v>768</v>
      </c>
      <c r="F471" s="1188" t="s">
        <v>663</v>
      </c>
      <c r="G471" s="933"/>
      <c r="H471" s="1188" t="s">
        <v>664</v>
      </c>
      <c r="I471" s="933"/>
      <c r="J471" s="3"/>
      <c r="K471" s="3"/>
      <c r="L471" s="10"/>
      <c r="P471" s="446"/>
    </row>
    <row r="472" spans="1:17" ht="13">
      <c r="A472" s="3"/>
      <c r="B472" s="207"/>
      <c r="C472" s="554"/>
      <c r="D472" s="52" t="s">
        <v>1208</v>
      </c>
      <c r="E472" s="920">
        <v>1</v>
      </c>
      <c r="F472" s="1160" t="s">
        <v>1209</v>
      </c>
      <c r="G472" s="970"/>
      <c r="H472" s="1160" t="s">
        <v>1210</v>
      </c>
      <c r="I472" s="970"/>
      <c r="J472" s="338" t="s">
        <v>1211</v>
      </c>
      <c r="K472" s="3"/>
      <c r="L472" s="3"/>
      <c r="M472" s="10"/>
      <c r="Q472" s="446"/>
    </row>
    <row r="473" spans="1:17" ht="13">
      <c r="A473" s="3"/>
      <c r="B473" s="207"/>
      <c r="C473" s="554"/>
      <c r="D473" s="52"/>
      <c r="E473" s="917">
        <v>2</v>
      </c>
      <c r="F473" s="1158" t="s">
        <v>1212</v>
      </c>
      <c r="G473" s="970"/>
      <c r="H473" s="1158" t="s">
        <v>1176</v>
      </c>
      <c r="I473" s="970"/>
      <c r="J473" s="3"/>
      <c r="K473" s="3"/>
      <c r="L473" s="10"/>
      <c r="P473" s="446"/>
    </row>
    <row r="474" spans="1:17" ht="13">
      <c r="A474" s="3"/>
      <c r="B474" s="207"/>
      <c r="C474" s="554"/>
      <c r="D474" s="52"/>
      <c r="E474" s="917">
        <v>3</v>
      </c>
      <c r="F474" s="1158" t="s">
        <v>1213</v>
      </c>
      <c r="G474" s="970"/>
      <c r="H474" s="1158" t="s">
        <v>1178</v>
      </c>
      <c r="I474" s="970"/>
      <c r="J474" s="3"/>
      <c r="K474" s="3"/>
      <c r="L474" s="10"/>
      <c r="P474" s="446"/>
    </row>
    <row r="475" spans="1:17" ht="13">
      <c r="A475" s="3"/>
      <c r="B475" s="207"/>
      <c r="C475" s="554"/>
      <c r="D475" s="52"/>
      <c r="E475" s="917">
        <v>4</v>
      </c>
      <c r="F475" s="1158" t="s">
        <v>1214</v>
      </c>
      <c r="G475" s="970"/>
      <c r="H475" s="1158" t="s">
        <v>1180</v>
      </c>
      <c r="I475" s="970"/>
      <c r="J475" s="3"/>
      <c r="K475" s="3"/>
      <c r="L475" s="10"/>
      <c r="P475" s="446"/>
    </row>
    <row r="476" spans="1:17" ht="13">
      <c r="A476" s="3"/>
      <c r="B476" s="207"/>
      <c r="C476" s="554"/>
      <c r="D476" s="52"/>
      <c r="E476" s="917">
        <v>5</v>
      </c>
      <c r="F476" s="1158" t="s">
        <v>1215</v>
      </c>
      <c r="G476" s="970"/>
      <c r="H476" s="1158" t="s">
        <v>1178</v>
      </c>
      <c r="I476" s="970"/>
      <c r="J476" s="3"/>
      <c r="K476" s="3"/>
      <c r="L476" s="10"/>
      <c r="P476" s="446"/>
    </row>
    <row r="477" spans="1:17" ht="13">
      <c r="A477" s="3"/>
      <c r="B477" s="207"/>
      <c r="C477" s="554"/>
      <c r="D477" s="52"/>
      <c r="E477" s="917">
        <v>6</v>
      </c>
      <c r="F477" s="1158" t="s">
        <v>1216</v>
      </c>
      <c r="G477" s="970"/>
      <c r="H477" s="1158" t="s">
        <v>1178</v>
      </c>
      <c r="I477" s="970"/>
      <c r="J477" s="3"/>
      <c r="K477" s="3"/>
      <c r="L477" s="10"/>
      <c r="P477" s="446"/>
    </row>
    <row r="478" spans="1:17" ht="13">
      <c r="A478" s="3"/>
      <c r="B478" s="207"/>
      <c r="C478" s="554"/>
      <c r="D478" s="52"/>
      <c r="E478" s="917">
        <v>7</v>
      </c>
      <c r="F478" s="1158" t="s">
        <v>1217</v>
      </c>
      <c r="G478" s="970"/>
      <c r="H478" s="1158" t="s">
        <v>1178</v>
      </c>
      <c r="I478" s="970"/>
      <c r="J478" s="3"/>
      <c r="K478" s="3"/>
      <c r="L478" s="10"/>
      <c r="P478" s="446"/>
    </row>
    <row r="479" spans="1:17" ht="13">
      <c r="A479" s="3"/>
      <c r="B479" s="207"/>
      <c r="C479" s="554"/>
      <c r="D479" s="52"/>
      <c r="E479" s="917">
        <v>8</v>
      </c>
      <c r="F479" s="1158" t="s">
        <v>1218</v>
      </c>
      <c r="G479" s="970"/>
      <c r="H479" s="1158" t="s">
        <v>1185</v>
      </c>
      <c r="I479" s="970"/>
      <c r="J479" s="3"/>
      <c r="K479" s="3"/>
      <c r="L479" s="10"/>
      <c r="P479" s="446"/>
    </row>
    <row r="480" spans="1:17" ht="13">
      <c r="A480" s="3"/>
      <c r="B480" s="207"/>
      <c r="C480" s="554"/>
      <c r="D480" s="52"/>
      <c r="E480" s="917">
        <v>9</v>
      </c>
      <c r="F480" s="1158" t="s">
        <v>1219</v>
      </c>
      <c r="G480" s="970"/>
      <c r="H480" s="1158" t="s">
        <v>1187</v>
      </c>
      <c r="I480" s="970"/>
      <c r="J480" s="3"/>
      <c r="K480" s="3"/>
      <c r="L480" s="10"/>
      <c r="P480" s="446"/>
    </row>
    <row r="481" spans="1:17" ht="13">
      <c r="A481" s="3"/>
      <c r="B481" s="207"/>
      <c r="C481" s="554"/>
      <c r="D481" s="52"/>
      <c r="E481" s="917">
        <v>10</v>
      </c>
      <c r="F481" s="1158" t="s">
        <v>1220</v>
      </c>
      <c r="G481" s="970"/>
      <c r="H481" s="1158" t="s">
        <v>1189</v>
      </c>
      <c r="I481" s="970"/>
      <c r="J481" s="3"/>
      <c r="K481" s="3"/>
      <c r="L481" s="10"/>
      <c r="P481" s="446"/>
    </row>
    <row r="482" spans="1:17" ht="13">
      <c r="A482" s="3"/>
      <c r="B482" s="207"/>
      <c r="C482" s="554"/>
      <c r="D482" s="52"/>
      <c r="E482" s="917">
        <v>11</v>
      </c>
      <c r="F482" s="1158" t="s">
        <v>1221</v>
      </c>
      <c r="G482" s="970"/>
      <c r="H482" s="1158" t="s">
        <v>1191</v>
      </c>
      <c r="I482" s="970"/>
      <c r="J482" s="3"/>
      <c r="K482" s="3"/>
      <c r="L482" s="10"/>
      <c r="P482" s="446"/>
    </row>
    <row r="483" spans="1:17" ht="13">
      <c r="A483" s="3"/>
      <c r="B483" s="207"/>
      <c r="C483" s="554"/>
      <c r="D483" s="52"/>
      <c r="E483" s="917">
        <v>12</v>
      </c>
      <c r="F483" s="1158" t="s">
        <v>1222</v>
      </c>
      <c r="G483" s="970"/>
      <c r="H483" s="1158" t="s">
        <v>1084</v>
      </c>
      <c r="I483" s="970"/>
      <c r="J483" s="338"/>
      <c r="K483" s="3"/>
      <c r="L483" s="10"/>
      <c r="P483" s="446"/>
    </row>
    <row r="484" spans="1:17" ht="13">
      <c r="A484" s="3"/>
      <c r="B484" s="207"/>
      <c r="C484" s="554"/>
      <c r="D484" s="52"/>
      <c r="E484" s="917">
        <v>13</v>
      </c>
      <c r="F484" s="1158" t="s">
        <v>1223</v>
      </c>
      <c r="G484" s="970"/>
      <c r="H484" s="1158" t="s">
        <v>1086</v>
      </c>
      <c r="I484" s="970"/>
      <c r="J484" s="1"/>
      <c r="K484" s="3"/>
      <c r="L484" s="3"/>
      <c r="M484" s="10"/>
      <c r="Q484" s="446"/>
    </row>
    <row r="485" spans="1:17" ht="13">
      <c r="A485" s="3"/>
      <c r="B485" s="207"/>
      <c r="C485" s="554"/>
      <c r="D485" s="52"/>
      <c r="E485" s="917">
        <v>14</v>
      </c>
      <c r="F485" s="1158" t="s">
        <v>1224</v>
      </c>
      <c r="G485" s="970"/>
      <c r="H485" s="1158" t="s">
        <v>1088</v>
      </c>
      <c r="I485" s="970"/>
      <c r="J485" s="1"/>
      <c r="K485" s="3"/>
      <c r="L485" s="3"/>
      <c r="M485" s="10"/>
      <c r="Q485" s="446"/>
    </row>
    <row r="486" spans="1:17" ht="13">
      <c r="A486" s="3"/>
      <c r="B486" s="207"/>
      <c r="C486" s="554"/>
      <c r="D486" s="52"/>
      <c r="E486" s="917">
        <v>15</v>
      </c>
      <c r="F486" s="1158" t="s">
        <v>1225</v>
      </c>
      <c r="G486" s="970"/>
      <c r="H486" s="1158" t="s">
        <v>1090</v>
      </c>
      <c r="I486" s="970"/>
      <c r="J486" s="1"/>
      <c r="K486" s="3"/>
      <c r="L486" s="3"/>
      <c r="M486" s="10"/>
      <c r="Q486" s="446"/>
    </row>
    <row r="487" spans="1:17" ht="13">
      <c r="A487" s="3"/>
      <c r="B487" s="207"/>
      <c r="C487" s="554"/>
      <c r="D487" s="52"/>
      <c r="E487" s="52"/>
      <c r="F487" s="52"/>
      <c r="G487" s="52"/>
      <c r="H487" s="52"/>
      <c r="I487" s="1"/>
      <c r="J487" s="1"/>
      <c r="K487" s="3"/>
      <c r="L487" s="3"/>
      <c r="M487" s="10"/>
      <c r="Q487" s="446"/>
    </row>
    <row r="488" spans="1:17" ht="13">
      <c r="A488" s="3"/>
      <c r="B488" s="207"/>
      <c r="C488" s="554"/>
      <c r="D488" s="170" t="s">
        <v>1</v>
      </c>
      <c r="E488" s="52"/>
      <c r="F488" s="52"/>
      <c r="G488" s="52"/>
      <c r="H488" s="52"/>
      <c r="I488" s="1"/>
      <c r="J488" s="1"/>
      <c r="K488" s="3"/>
      <c r="L488" s="3"/>
      <c r="M488" s="10"/>
      <c r="Q488" s="446"/>
    </row>
    <row r="489" spans="1:17" ht="13">
      <c r="A489" s="3"/>
      <c r="B489" s="207"/>
      <c r="C489" s="554"/>
      <c r="D489" s="52"/>
      <c r="E489" s="52" t="s">
        <v>1157</v>
      </c>
      <c r="F489" s="1"/>
      <c r="G489" s="1"/>
      <c r="H489" s="1"/>
      <c r="I489" s="1"/>
      <c r="J489" s="1"/>
      <c r="K489" s="3"/>
      <c r="L489" s="3"/>
      <c r="M489" s="10"/>
      <c r="Q489" s="446"/>
    </row>
    <row r="490" spans="1:17" ht="13">
      <c r="A490" s="3"/>
      <c r="B490" s="207"/>
      <c r="C490" s="554"/>
      <c r="D490" s="52"/>
      <c r="E490" s="1"/>
      <c r="F490" s="1"/>
      <c r="G490" s="1"/>
      <c r="H490" s="1"/>
      <c r="I490" s="1"/>
      <c r="J490" s="1"/>
      <c r="K490" s="3"/>
      <c r="L490" s="3"/>
      <c r="M490" s="10"/>
      <c r="Q490" s="446"/>
    </row>
    <row r="491" spans="1:17" ht="13">
      <c r="A491" s="3"/>
      <c r="B491" s="207"/>
      <c r="C491" s="554"/>
      <c r="D491" s="556"/>
      <c r="E491" s="3"/>
      <c r="F491" s="3"/>
      <c r="G491" s="3"/>
      <c r="H491" s="3"/>
      <c r="I491" s="3"/>
      <c r="J491" s="3"/>
      <c r="K491" s="3"/>
      <c r="L491" s="3"/>
      <c r="M491" s="10"/>
      <c r="Q491" s="446"/>
    </row>
    <row r="492" spans="1:17" ht="13">
      <c r="A492" s="3"/>
      <c r="B492" s="207"/>
      <c r="C492" s="553" t="s">
        <v>1226</v>
      </c>
      <c r="D492" s="643"/>
      <c r="E492" s="279"/>
      <c r="F492" s="279"/>
      <c r="G492" s="279"/>
      <c r="H492" s="279"/>
      <c r="I492" s="279" t="s">
        <v>709</v>
      </c>
      <c r="J492" s="279"/>
      <c r="K492" s="279"/>
      <c r="L492" s="279"/>
      <c r="M492" s="541" t="s">
        <v>660</v>
      </c>
      <c r="Q492" s="446"/>
    </row>
    <row r="493" spans="1:17" ht="13">
      <c r="A493" s="3"/>
      <c r="B493" s="207"/>
      <c r="C493" s="554"/>
      <c r="D493" s="270" t="s">
        <v>672</v>
      </c>
      <c r="E493" s="891" t="s">
        <v>1227</v>
      </c>
      <c r="F493" s="288"/>
      <c r="G493" s="288"/>
      <c r="H493" s="288"/>
      <c r="I493" s="288"/>
      <c r="J493" s="1"/>
      <c r="K493" s="3"/>
      <c r="L493" s="3"/>
      <c r="M493" s="10"/>
      <c r="Q493" s="446"/>
    </row>
    <row r="494" spans="1:17" ht="13">
      <c r="A494" s="3"/>
      <c r="B494" s="207"/>
      <c r="C494" s="554"/>
      <c r="D494" s="270"/>
      <c r="E494" s="1"/>
      <c r="F494" s="491" t="s">
        <v>135</v>
      </c>
      <c r="G494" s="490"/>
      <c r="H494" s="491" t="s">
        <v>136</v>
      </c>
      <c r="I494" s="500"/>
      <c r="J494" s="490"/>
      <c r="K494" s="3"/>
      <c r="L494" s="3"/>
      <c r="M494" s="10"/>
      <c r="Q494" s="446"/>
    </row>
    <row r="495" spans="1:17" ht="13">
      <c r="A495" s="3"/>
      <c r="B495" s="207"/>
      <c r="C495" s="554"/>
      <c r="D495" s="270"/>
      <c r="E495" s="492"/>
      <c r="F495" s="1159" t="s">
        <v>673</v>
      </c>
      <c r="G495" s="970"/>
      <c r="H495" s="293" t="s">
        <v>1228</v>
      </c>
      <c r="I495" s="1034" t="e">
        <f>VLOOKUP($C492,'01_概要'!$E$86:$K$111,4,FALSE)</f>
        <v>#N/A</v>
      </c>
      <c r="J495" s="970"/>
      <c r="K495" s="3"/>
      <c r="L495" s="3"/>
      <c r="M495" s="10"/>
      <c r="Q495" s="446"/>
    </row>
    <row r="496" spans="1:17" ht="13">
      <c r="A496" s="3"/>
      <c r="B496" s="207"/>
      <c r="C496" s="554"/>
      <c r="D496" s="270"/>
      <c r="E496" s="492"/>
      <c r="F496" s="1159" t="s">
        <v>8</v>
      </c>
      <c r="G496" s="970"/>
      <c r="H496" s="1173" t="str">
        <f>C492</f>
        <v>【超究極級】超時空の独裁者（白蘭）</v>
      </c>
      <c r="I496" s="960"/>
      <c r="J496" s="970"/>
      <c r="K496" s="3"/>
      <c r="L496" s="3"/>
      <c r="M496" s="10"/>
      <c r="Q496" s="446"/>
    </row>
    <row r="497" spans="1:17" ht="13">
      <c r="A497" s="3"/>
      <c r="B497" s="207"/>
      <c r="C497" s="554"/>
      <c r="D497" s="270"/>
      <c r="E497" s="492"/>
      <c r="F497" s="1161"/>
      <c r="G497" s="970"/>
      <c r="H497" s="293" t="b">
        <v>1</v>
      </c>
      <c r="I497" s="1034" t="s">
        <v>696</v>
      </c>
      <c r="J497" s="970"/>
      <c r="K497" s="3"/>
      <c r="L497" s="3"/>
      <c r="M497" s="10"/>
      <c r="Q497" s="446"/>
    </row>
    <row r="498" spans="1:17" ht="13">
      <c r="A498" s="3"/>
      <c r="B498" s="207"/>
      <c r="C498" s="554"/>
      <c r="D498" s="270"/>
      <c r="E498" s="492"/>
      <c r="F498" s="1161"/>
      <c r="G498" s="969"/>
      <c r="H498" s="293" t="b">
        <v>1</v>
      </c>
      <c r="I498" s="1034" t="s">
        <v>697</v>
      </c>
      <c r="J498" s="970"/>
      <c r="K498" s="3"/>
      <c r="L498" s="3"/>
      <c r="M498" s="10"/>
      <c r="Q498" s="446"/>
    </row>
    <row r="499" spans="1:17" ht="13">
      <c r="A499" s="3"/>
      <c r="B499" s="207"/>
      <c r="C499" s="554"/>
      <c r="D499" s="270"/>
      <c r="E499" s="492"/>
      <c r="F499" s="964"/>
      <c r="G499" s="969"/>
      <c r="H499" s="293" t="b">
        <v>1</v>
      </c>
      <c r="I499" s="1034" t="s">
        <v>704</v>
      </c>
      <c r="J499" s="970"/>
      <c r="K499" s="3"/>
      <c r="L499" s="3"/>
      <c r="M499" s="10"/>
      <c r="Q499" s="446"/>
    </row>
    <row r="500" spans="1:17" ht="13">
      <c r="A500" s="3"/>
      <c r="B500" s="207"/>
      <c r="C500" s="554"/>
      <c r="D500" s="270"/>
      <c r="E500" s="492"/>
      <c r="F500" s="960"/>
      <c r="G500" s="970"/>
      <c r="H500" s="293" t="b">
        <v>1</v>
      </c>
      <c r="I500" s="1034" t="s">
        <v>706</v>
      </c>
      <c r="J500" s="970"/>
      <c r="K500" s="3"/>
      <c r="L500" s="3"/>
      <c r="M500" s="10"/>
      <c r="Q500" s="446"/>
    </row>
    <row r="501" spans="1:17" ht="13">
      <c r="A501" s="3"/>
      <c r="B501" s="207"/>
      <c r="C501" s="554"/>
      <c r="D501" s="270"/>
      <c r="E501" s="492"/>
      <c r="F501" s="1159" t="s">
        <v>138</v>
      </c>
      <c r="G501" s="970"/>
      <c r="H501" s="783" t="e">
        <f>VLOOKUP(C492,'01_概要'!$E$86:$K$111,6,FALSE)</f>
        <v>#N/A</v>
      </c>
      <c r="I501" s="784" t="s">
        <v>139</v>
      </c>
      <c r="J501" s="785" t="e">
        <f>VLOOKUP(C492,'01_概要'!$E$86:$K$111,7,FALSE)</f>
        <v>#N/A</v>
      </c>
      <c r="K501" s="3"/>
      <c r="L501" s="3"/>
      <c r="M501" s="10"/>
      <c r="Q501" s="446"/>
    </row>
    <row r="502" spans="1:17" ht="13">
      <c r="A502" s="3"/>
      <c r="B502" s="207"/>
      <c r="C502" s="554"/>
      <c r="D502" s="270"/>
      <c r="E502" s="492"/>
      <c r="F502" s="1159" t="s">
        <v>686</v>
      </c>
      <c r="G502" s="970"/>
      <c r="H502" s="1034" t="s">
        <v>960</v>
      </c>
      <c r="I502" s="960"/>
      <c r="J502" s="970"/>
      <c r="K502" s="3"/>
      <c r="L502" s="3"/>
      <c r="M502" s="10"/>
      <c r="Q502" s="446"/>
    </row>
    <row r="503" spans="1:17" ht="13">
      <c r="A503" s="3"/>
      <c r="B503" s="207"/>
      <c r="C503" s="554"/>
      <c r="D503" s="270"/>
      <c r="E503" s="492"/>
      <c r="F503" s="1159" t="s">
        <v>688</v>
      </c>
      <c r="G503" s="970"/>
      <c r="H503" s="1119" t="s">
        <v>1229</v>
      </c>
      <c r="I503" s="960"/>
      <c r="J503" s="970"/>
      <c r="K503" s="3"/>
      <c r="L503" s="3"/>
      <c r="M503" s="10"/>
      <c r="Q503" s="446"/>
    </row>
    <row r="504" spans="1:17" ht="13">
      <c r="A504" s="3"/>
      <c r="B504" s="207"/>
      <c r="C504" s="554"/>
      <c r="D504" s="270"/>
      <c r="E504" s="3"/>
      <c r="F504" s="3"/>
      <c r="G504" s="3"/>
      <c r="H504" s="3"/>
      <c r="I504" s="3"/>
      <c r="J504" s="3"/>
      <c r="K504" s="3"/>
      <c r="L504" s="3"/>
      <c r="M504" s="10"/>
      <c r="Q504" s="446"/>
    </row>
    <row r="505" spans="1:17" ht="13">
      <c r="A505" s="3"/>
      <c r="B505" s="207"/>
      <c r="C505" s="554"/>
      <c r="D505" s="270"/>
      <c r="E505" s="3"/>
      <c r="F505" s="3"/>
      <c r="G505" s="3"/>
      <c r="H505" s="3"/>
      <c r="I505" s="3"/>
      <c r="J505" s="3"/>
      <c r="K505" s="3"/>
      <c r="L505" s="3"/>
      <c r="M505" s="10"/>
      <c r="Q505" s="446"/>
    </row>
    <row r="506" spans="1:17" ht="13">
      <c r="A506" s="3"/>
      <c r="B506" s="207"/>
      <c r="C506" s="554"/>
      <c r="D506" s="170" t="s">
        <v>693</v>
      </c>
      <c r="E506" s="1"/>
      <c r="F506" s="1" t="s">
        <v>1230</v>
      </c>
      <c r="G506" s="1"/>
      <c r="H506" s="1"/>
      <c r="I506" s="3"/>
      <c r="J506" s="3"/>
      <c r="K506" s="3"/>
      <c r="L506" s="3"/>
      <c r="M506" s="10"/>
      <c r="Q506" s="446"/>
    </row>
    <row r="507" spans="1:17" ht="13">
      <c r="A507" s="3"/>
      <c r="B507" s="207"/>
      <c r="C507" s="554"/>
      <c r="D507" s="52"/>
      <c r="E507" s="52"/>
      <c r="F507" s="52" t="s">
        <v>1231</v>
      </c>
      <c r="G507" s="52"/>
      <c r="H507" s="52"/>
      <c r="I507" s="3"/>
      <c r="J507" s="3"/>
      <c r="K507" s="3"/>
      <c r="L507" s="3"/>
      <c r="M507" s="10"/>
      <c r="Q507" s="446"/>
    </row>
    <row r="508" spans="1:17" ht="13">
      <c r="A508" s="3"/>
      <c r="B508" s="207"/>
      <c r="C508" s="554"/>
      <c r="D508" s="52"/>
      <c r="E508" s="52"/>
      <c r="F508" s="3"/>
      <c r="G508" s="3"/>
      <c r="H508" s="10"/>
      <c r="L508" s="446"/>
    </row>
    <row r="509" spans="1:17" ht="13">
      <c r="A509" s="3"/>
      <c r="B509" s="207"/>
      <c r="C509" s="554"/>
      <c r="D509" s="170" t="s">
        <v>136</v>
      </c>
      <c r="E509" s="52"/>
      <c r="F509" s="3" t="s">
        <v>1232</v>
      </c>
      <c r="G509" s="3"/>
      <c r="H509" s="10"/>
      <c r="L509" s="446"/>
    </row>
    <row r="510" spans="1:17" ht="13">
      <c r="A510" s="3"/>
      <c r="B510" s="207"/>
      <c r="C510" s="554"/>
      <c r="D510" s="52"/>
      <c r="E510" s="52"/>
      <c r="F510" s="3" t="s">
        <v>1233</v>
      </c>
      <c r="G510" s="3"/>
      <c r="H510" s="10"/>
      <c r="L510" s="446"/>
    </row>
    <row r="511" spans="1:17" ht="13">
      <c r="A511" s="3"/>
      <c r="B511" s="207"/>
      <c r="C511" s="554"/>
      <c r="D511" s="52"/>
      <c r="E511" s="3"/>
      <c r="F511" s="3" t="s">
        <v>1234</v>
      </c>
      <c r="G511" s="3"/>
      <c r="H511" s="10"/>
      <c r="L511" s="446"/>
    </row>
    <row r="512" spans="1:17" ht="13">
      <c r="A512" s="3"/>
      <c r="B512" s="207"/>
      <c r="C512" s="554"/>
      <c r="D512" s="1162" t="s">
        <v>698</v>
      </c>
      <c r="E512" s="52"/>
      <c r="F512" s="3" t="s">
        <v>1235</v>
      </c>
      <c r="G512" s="3"/>
      <c r="H512" s="10"/>
      <c r="L512" s="446"/>
    </row>
    <row r="513" spans="1:18" ht="13">
      <c r="A513" s="3"/>
      <c r="B513" s="207"/>
      <c r="C513" s="554"/>
      <c r="D513" s="943"/>
      <c r="E513" s="52"/>
      <c r="F513" s="3" t="s">
        <v>1236</v>
      </c>
      <c r="G513" s="3"/>
      <c r="H513" s="10"/>
      <c r="L513" s="446"/>
    </row>
    <row r="514" spans="1:18" ht="13">
      <c r="A514" s="3"/>
      <c r="B514" s="207"/>
      <c r="C514" s="554"/>
      <c r="D514" s="52"/>
      <c r="E514" s="210"/>
      <c r="F514" s="3"/>
      <c r="G514" s="3"/>
      <c r="H514" s="10"/>
      <c r="L514" s="446"/>
    </row>
    <row r="515" spans="1:18" ht="13">
      <c r="A515" s="3"/>
      <c r="B515" s="207"/>
      <c r="C515" s="554"/>
      <c r="D515" s="52"/>
      <c r="E515" s="916" t="s">
        <v>768</v>
      </c>
      <c r="F515" s="1183" t="s">
        <v>663</v>
      </c>
      <c r="G515" s="933"/>
      <c r="H515" s="1183" t="s">
        <v>664</v>
      </c>
      <c r="I515" s="933"/>
      <c r="M515" s="446"/>
    </row>
    <row r="516" spans="1:18" ht="13">
      <c r="A516" s="3"/>
      <c r="B516" s="207"/>
      <c r="C516" s="554"/>
      <c r="D516" s="52"/>
      <c r="E516" s="917">
        <v>1</v>
      </c>
      <c r="F516" s="1158" t="s">
        <v>1237</v>
      </c>
      <c r="G516" s="970"/>
      <c r="H516" s="1158" t="s">
        <v>1238</v>
      </c>
      <c r="I516" s="970"/>
      <c r="M516" s="446"/>
    </row>
    <row r="517" spans="1:18" ht="13">
      <c r="A517" s="3"/>
      <c r="B517" s="207"/>
      <c r="C517" s="554"/>
      <c r="D517" s="52"/>
      <c r="E517" s="917">
        <v>2</v>
      </c>
      <c r="F517" s="1158" t="s">
        <v>1239</v>
      </c>
      <c r="G517" s="970"/>
      <c r="H517" s="1158" t="s">
        <v>1180</v>
      </c>
      <c r="I517" s="970"/>
      <c r="M517" s="446"/>
    </row>
    <row r="518" spans="1:18" ht="13">
      <c r="A518" s="3"/>
      <c r="B518" s="207"/>
      <c r="C518" s="554"/>
      <c r="D518" s="52"/>
      <c r="E518" s="917">
        <v>3</v>
      </c>
      <c r="F518" s="1158" t="s">
        <v>1240</v>
      </c>
      <c r="G518" s="970"/>
      <c r="H518" s="1158" t="s">
        <v>1241</v>
      </c>
      <c r="I518" s="970"/>
      <c r="M518" s="446"/>
    </row>
    <row r="519" spans="1:18" ht="13">
      <c r="A519" s="3"/>
      <c r="B519" s="207"/>
      <c r="C519" s="554"/>
      <c r="D519" s="52"/>
      <c r="E519" s="917">
        <v>4</v>
      </c>
      <c r="F519" s="1158" t="s">
        <v>1242</v>
      </c>
      <c r="G519" s="970"/>
      <c r="H519" s="1158" t="s">
        <v>1243</v>
      </c>
      <c r="I519" s="970"/>
      <c r="M519" s="446"/>
    </row>
    <row r="520" spans="1:18" ht="13">
      <c r="A520" s="3"/>
      <c r="B520" s="207"/>
      <c r="C520" s="554"/>
      <c r="D520" s="52"/>
      <c r="E520" s="917">
        <v>5</v>
      </c>
      <c r="F520" s="1158" t="s">
        <v>1244</v>
      </c>
      <c r="G520" s="970"/>
      <c r="H520" s="1158" t="s">
        <v>1245</v>
      </c>
      <c r="I520" s="970"/>
      <c r="M520" s="446"/>
    </row>
    <row r="521" spans="1:18" ht="13">
      <c r="A521" s="3"/>
      <c r="B521" s="207"/>
      <c r="C521" s="554"/>
      <c r="D521" s="52"/>
      <c r="E521" s="917">
        <v>6</v>
      </c>
      <c r="F521" s="1158" t="s">
        <v>1246</v>
      </c>
      <c r="G521" s="970"/>
      <c r="H521" s="1158" t="s">
        <v>1247</v>
      </c>
      <c r="I521" s="970"/>
      <c r="M521" s="446"/>
    </row>
    <row r="522" spans="1:18" ht="13">
      <c r="A522" s="3"/>
      <c r="B522" s="207"/>
      <c r="C522" s="554"/>
      <c r="D522" s="52"/>
      <c r="E522" s="917">
        <v>7</v>
      </c>
      <c r="F522" s="1158" t="s">
        <v>1248</v>
      </c>
      <c r="G522" s="970"/>
      <c r="H522" s="1158" t="s">
        <v>1247</v>
      </c>
      <c r="I522" s="970"/>
      <c r="M522" s="446"/>
    </row>
    <row r="523" spans="1:18" ht="13">
      <c r="A523" s="3"/>
      <c r="B523" s="207"/>
      <c r="C523" s="554"/>
      <c r="D523" s="52"/>
      <c r="E523" s="917">
        <v>8</v>
      </c>
      <c r="F523" s="1158" t="s">
        <v>1249</v>
      </c>
      <c r="G523" s="970"/>
      <c r="H523" s="1158" t="s">
        <v>1090</v>
      </c>
      <c r="I523" s="970"/>
      <c r="M523" s="446"/>
    </row>
    <row r="524" spans="1:18" ht="13">
      <c r="A524" s="3"/>
      <c r="B524" s="207"/>
      <c r="C524" s="554"/>
      <c r="D524" s="52"/>
      <c r="E524" s="917">
        <v>9</v>
      </c>
      <c r="F524" s="1158" t="s">
        <v>1250</v>
      </c>
      <c r="G524" s="970"/>
      <c r="H524" s="1158" t="s">
        <v>1247</v>
      </c>
      <c r="I524" s="970"/>
      <c r="J524" s="3"/>
      <c r="K524" s="3"/>
      <c r="L524" s="3"/>
      <c r="M524" s="3"/>
      <c r="N524" s="10"/>
      <c r="R524" s="446"/>
    </row>
    <row r="525" spans="1:18" ht="13">
      <c r="A525" s="3"/>
      <c r="B525" s="207"/>
      <c r="C525" s="554"/>
      <c r="D525" s="52"/>
      <c r="E525" s="917">
        <v>10</v>
      </c>
      <c r="F525" s="1158" t="s">
        <v>1251</v>
      </c>
      <c r="G525" s="970"/>
      <c r="H525" s="1158" t="s">
        <v>1247</v>
      </c>
      <c r="I525" s="970"/>
      <c r="J525" s="3"/>
      <c r="K525" s="3"/>
      <c r="L525" s="3"/>
      <c r="M525" s="3"/>
      <c r="N525" s="10"/>
      <c r="R525" s="446"/>
    </row>
    <row r="526" spans="1:18" ht="13">
      <c r="A526" s="3"/>
      <c r="B526" s="207"/>
      <c r="C526" s="554"/>
      <c r="D526" s="52"/>
      <c r="E526" s="917">
        <v>11</v>
      </c>
      <c r="F526" s="1158" t="s">
        <v>1252</v>
      </c>
      <c r="G526" s="970"/>
      <c r="H526" s="1158" t="s">
        <v>1090</v>
      </c>
      <c r="I526" s="970"/>
      <c r="J526" s="3"/>
      <c r="K526" s="3"/>
      <c r="L526" s="3"/>
      <c r="M526" s="3"/>
      <c r="N526" s="10"/>
      <c r="R526" s="446"/>
    </row>
    <row r="527" spans="1:18" ht="13">
      <c r="A527" s="3"/>
      <c r="B527" s="207"/>
      <c r="C527" s="554"/>
      <c r="D527" s="52"/>
      <c r="E527" s="52"/>
      <c r="F527" s="52"/>
      <c r="G527" s="52"/>
      <c r="H527" s="52"/>
      <c r="I527" s="3"/>
      <c r="J527" s="3"/>
      <c r="K527" s="3"/>
      <c r="L527" s="3"/>
      <c r="M527" s="10"/>
      <c r="Q527" s="446"/>
    </row>
    <row r="528" spans="1:18" ht="13">
      <c r="A528" s="3"/>
      <c r="B528" s="207"/>
      <c r="C528" s="554"/>
      <c r="D528" s="170" t="s">
        <v>1</v>
      </c>
      <c r="E528" s="3"/>
      <c r="F528" s="3"/>
      <c r="G528" s="3"/>
      <c r="H528" s="3"/>
      <c r="I528" s="3"/>
      <c r="J528" s="3"/>
      <c r="K528" s="3"/>
      <c r="L528" s="3"/>
      <c r="M528" s="10"/>
      <c r="Q528" s="446"/>
    </row>
    <row r="529" spans="1:17" ht="13">
      <c r="A529" s="3"/>
      <c r="B529" s="207"/>
      <c r="C529" s="554"/>
      <c r="D529" s="52"/>
      <c r="E529" s="52"/>
      <c r="F529" s="3"/>
      <c r="G529" s="3"/>
      <c r="H529" s="3"/>
      <c r="I529" s="3"/>
      <c r="J529" s="3"/>
      <c r="K529" s="3"/>
      <c r="L529" s="3"/>
      <c r="M529" s="10"/>
      <c r="Q529" s="446"/>
    </row>
    <row r="530" spans="1:17" ht="13">
      <c r="A530" s="3"/>
      <c r="B530" s="207"/>
      <c r="C530" s="553" t="s">
        <v>1253</v>
      </c>
      <c r="D530" s="643"/>
      <c r="E530" s="279"/>
      <c r="F530" s="279"/>
      <c r="G530" s="279"/>
      <c r="H530" s="279"/>
      <c r="I530" s="279"/>
      <c r="J530" s="279"/>
      <c r="K530" s="279"/>
      <c r="L530" s="279"/>
      <c r="M530" s="541" t="s">
        <v>660</v>
      </c>
      <c r="Q530" s="446"/>
    </row>
    <row r="531" spans="1:17" ht="13">
      <c r="A531" s="3"/>
      <c r="B531" s="207"/>
      <c r="C531" s="554"/>
      <c r="D531" s="270" t="s">
        <v>672</v>
      </c>
      <c r="E531" s="281"/>
      <c r="F531" s="288"/>
      <c r="G531" s="288"/>
      <c r="H531" s="288"/>
      <c r="I531" s="288"/>
      <c r="J531" s="1"/>
      <c r="K531" s="3"/>
      <c r="L531" s="3"/>
      <c r="M531" s="10"/>
      <c r="Q531" s="446"/>
    </row>
    <row r="532" spans="1:17" ht="13">
      <c r="A532" s="3"/>
      <c r="B532" s="207"/>
      <c r="C532" s="554"/>
      <c r="D532" s="288"/>
      <c r="E532" s="1"/>
      <c r="F532" s="491" t="s">
        <v>135</v>
      </c>
      <c r="G532" s="490"/>
      <c r="H532" s="491" t="s">
        <v>136</v>
      </c>
      <c r="I532" s="500"/>
      <c r="J532" s="490"/>
      <c r="K532" s="3"/>
      <c r="L532" s="3"/>
      <c r="M532" s="10"/>
      <c r="Q532" s="446"/>
    </row>
    <row r="533" spans="1:17" ht="13">
      <c r="A533" s="3"/>
      <c r="B533" s="207"/>
      <c r="C533" s="554"/>
      <c r="D533" s="288"/>
      <c r="E533" s="492"/>
      <c r="F533" s="1159" t="s">
        <v>673</v>
      </c>
      <c r="G533" s="970"/>
      <c r="H533" s="293" t="e">
        <f>VLOOKUP($C530,'01_概要'!$E$86:$K$111,3,FALSE)</f>
        <v>#N/A</v>
      </c>
      <c r="I533" s="1034" t="e">
        <f>VLOOKUP($C530,'01_概要'!$E$86:$K$111,4,FALSE)</f>
        <v>#N/A</v>
      </c>
      <c r="J533" s="970"/>
      <c r="K533" s="3"/>
      <c r="L533" s="3"/>
      <c r="M533" s="10"/>
      <c r="Q533" s="446"/>
    </row>
    <row r="534" spans="1:17" ht="13">
      <c r="A534" s="3"/>
      <c r="B534" s="207"/>
      <c r="C534" s="554"/>
      <c r="D534" s="288"/>
      <c r="E534" s="492"/>
      <c r="F534" s="1159" t="s">
        <v>8</v>
      </c>
      <c r="G534" s="970"/>
      <c r="H534" s="1034" t="str">
        <f>C530</f>
        <v>【復刻】ザンザス</v>
      </c>
      <c r="I534" s="960"/>
      <c r="J534" s="970"/>
      <c r="K534" s="3"/>
      <c r="L534" s="3"/>
      <c r="M534" s="10"/>
      <c r="Q534" s="446"/>
    </row>
    <row r="535" spans="1:17" ht="13">
      <c r="A535" s="3"/>
      <c r="B535" s="207"/>
      <c r="C535" s="554"/>
      <c r="D535" s="288"/>
      <c r="E535" s="492"/>
      <c r="F535" s="1161" t="s">
        <v>690</v>
      </c>
      <c r="G535" s="969"/>
      <c r="H535" s="293" t="b">
        <v>1</v>
      </c>
      <c r="I535" s="1034" t="s">
        <v>696</v>
      </c>
      <c r="J535" s="970"/>
      <c r="K535" s="3"/>
      <c r="L535" s="3"/>
      <c r="M535" s="10"/>
      <c r="Q535" s="446"/>
    </row>
    <row r="536" spans="1:17" ht="13">
      <c r="A536" s="3"/>
      <c r="B536" s="207"/>
      <c r="C536" s="554"/>
      <c r="D536" s="288"/>
      <c r="E536" s="492"/>
      <c r="F536" s="960"/>
      <c r="G536" s="970"/>
      <c r="H536" s="293" t="b">
        <v>1</v>
      </c>
      <c r="I536" s="1034" t="s">
        <v>697</v>
      </c>
      <c r="J536" s="970"/>
      <c r="K536" s="3"/>
      <c r="L536" s="3"/>
      <c r="M536" s="10"/>
      <c r="Q536" s="446"/>
    </row>
    <row r="537" spans="1:17" ht="13">
      <c r="A537" s="3"/>
      <c r="B537" s="207"/>
      <c r="C537" s="554"/>
      <c r="D537" s="288"/>
      <c r="E537" s="492"/>
      <c r="F537" s="1159" t="s">
        <v>138</v>
      </c>
      <c r="G537" s="970"/>
      <c r="H537" s="783" t="e">
        <f>VLOOKUP(C530,'01_概要'!$E$86:$K$111,6,FALSE)</f>
        <v>#N/A</v>
      </c>
      <c r="I537" s="784" t="s">
        <v>139</v>
      </c>
      <c r="J537" s="785" t="e">
        <f>VLOOKUP(C530,'01_概要'!$E$86:$K$111,7,FALSE)</f>
        <v>#N/A</v>
      </c>
      <c r="K537" s="3"/>
      <c r="L537" s="3"/>
      <c r="M537" s="10"/>
      <c r="Q537" s="446"/>
    </row>
    <row r="538" spans="1:17" ht="13">
      <c r="A538" s="3"/>
      <c r="B538" s="207"/>
      <c r="C538" s="554"/>
      <c r="D538" s="288"/>
      <c r="E538" s="492"/>
      <c r="F538" s="1159" t="s">
        <v>686</v>
      </c>
      <c r="G538" s="970"/>
      <c r="H538" s="1034" t="s">
        <v>960</v>
      </c>
      <c r="I538" s="960"/>
      <c r="J538" s="970"/>
      <c r="K538" s="3"/>
      <c r="L538" s="3"/>
      <c r="M538" s="10"/>
      <c r="Q538" s="446"/>
    </row>
    <row r="539" spans="1:17" ht="13">
      <c r="A539" s="3"/>
      <c r="B539" s="207"/>
      <c r="C539" s="554"/>
      <c r="D539" s="1"/>
      <c r="E539" s="1"/>
      <c r="F539" s="1"/>
      <c r="G539" s="1"/>
      <c r="H539" s="1"/>
      <c r="I539" s="1"/>
      <c r="J539" s="1"/>
      <c r="K539" s="3"/>
      <c r="L539" s="3"/>
      <c r="M539" s="10"/>
      <c r="Q539" s="446"/>
    </row>
    <row r="540" spans="1:17" ht="13">
      <c r="A540" s="3"/>
      <c r="B540" s="207"/>
      <c r="C540" s="554"/>
      <c r="D540" s="170" t="s">
        <v>693</v>
      </c>
      <c r="E540" s="52"/>
      <c r="F540" s="52"/>
      <c r="G540" s="52"/>
      <c r="H540" s="52"/>
      <c r="I540" s="1"/>
      <c r="J540" s="1"/>
      <c r="K540" s="3"/>
      <c r="L540" s="3"/>
      <c r="M540" s="10"/>
      <c r="Q540" s="446"/>
    </row>
    <row r="541" spans="1:17" ht="13">
      <c r="A541" s="3"/>
      <c r="B541" s="207"/>
      <c r="C541" s="554"/>
      <c r="D541" s="1"/>
      <c r="E541" s="52" t="s">
        <v>1254</v>
      </c>
      <c r="F541" s="52"/>
      <c r="G541" s="52"/>
      <c r="H541" s="52"/>
      <c r="I541" s="1"/>
      <c r="J541" s="1"/>
      <c r="K541" s="3"/>
      <c r="L541" s="3"/>
      <c r="M541" s="10"/>
      <c r="Q541" s="446"/>
    </row>
    <row r="542" spans="1:17" ht="13">
      <c r="A542" s="3"/>
      <c r="B542" s="207"/>
      <c r="C542" s="554"/>
      <c r="D542" s="52"/>
      <c r="E542" s="52"/>
      <c r="F542" s="52"/>
      <c r="G542" s="52"/>
      <c r="H542" s="52"/>
      <c r="I542" s="1"/>
      <c r="J542" s="1"/>
      <c r="K542" s="3"/>
      <c r="L542" s="3"/>
      <c r="M542" s="10"/>
      <c r="Q542" s="446"/>
    </row>
    <row r="543" spans="1:17" ht="13">
      <c r="A543" s="3"/>
      <c r="B543" s="207"/>
      <c r="C543" s="554"/>
      <c r="D543" s="170" t="s">
        <v>136</v>
      </c>
      <c r="E543" s="52"/>
      <c r="F543" s="52"/>
      <c r="G543" s="52"/>
      <c r="H543" s="52"/>
      <c r="I543" s="1"/>
      <c r="J543" s="1"/>
      <c r="K543" s="3"/>
      <c r="L543" s="3"/>
      <c r="M543" s="10"/>
      <c r="Q543" s="446"/>
    </row>
    <row r="544" spans="1:17" ht="13">
      <c r="A544" s="3"/>
      <c r="B544" s="207"/>
      <c r="C544" s="554"/>
      <c r="D544" s="1"/>
      <c r="E544" s="210" t="s">
        <v>1255</v>
      </c>
      <c r="F544" s="52"/>
      <c r="G544" s="52"/>
      <c r="H544" s="52"/>
      <c r="I544" s="1"/>
      <c r="J544" s="1"/>
      <c r="K544" s="3"/>
      <c r="L544" s="3"/>
      <c r="M544" s="10"/>
      <c r="Q544" s="446"/>
    </row>
    <row r="545" spans="1:17" ht="13">
      <c r="A545" s="3"/>
      <c r="B545" s="207"/>
      <c r="C545" s="554"/>
      <c r="D545" s="1"/>
      <c r="E545" s="52"/>
      <c r="F545" s="52"/>
      <c r="G545" s="52"/>
      <c r="H545" s="52"/>
      <c r="I545" s="1"/>
      <c r="J545" s="1"/>
      <c r="K545" s="3"/>
      <c r="L545" s="3"/>
      <c r="M545" s="10"/>
      <c r="Q545" s="446"/>
    </row>
    <row r="546" spans="1:17" ht="13">
      <c r="A546" s="3"/>
      <c r="B546" s="207"/>
      <c r="C546" s="554"/>
      <c r="D546" s="170" t="s">
        <v>1</v>
      </c>
      <c r="E546" s="52"/>
      <c r="F546" s="52"/>
      <c r="G546" s="52"/>
      <c r="H546" s="52"/>
      <c r="I546" s="1"/>
      <c r="J546" s="1"/>
      <c r="K546" s="3"/>
      <c r="L546" s="3"/>
      <c r="M546" s="10"/>
      <c r="Q546" s="446"/>
    </row>
    <row r="547" spans="1:17" ht="13">
      <c r="A547" s="3"/>
      <c r="B547" s="207"/>
      <c r="C547" s="554"/>
      <c r="D547" s="1"/>
      <c r="E547" s="52"/>
      <c r="F547" s="1"/>
      <c r="G547" s="1"/>
      <c r="H547" s="1"/>
      <c r="I547" s="1"/>
      <c r="J547" s="1"/>
      <c r="K547" s="3"/>
      <c r="L547" s="3"/>
      <c r="M547" s="10"/>
      <c r="Q547" s="446"/>
    </row>
    <row r="548" spans="1:17" ht="13">
      <c r="A548" s="3"/>
      <c r="B548" s="207"/>
      <c r="C548" s="554"/>
      <c r="D548" s="1"/>
      <c r="E548" s="1"/>
      <c r="F548" s="1"/>
      <c r="G548" s="1"/>
      <c r="H548" s="1"/>
      <c r="I548" s="1"/>
      <c r="J548" s="1"/>
      <c r="K548" s="3"/>
      <c r="L548" s="3"/>
      <c r="M548" s="10"/>
      <c r="Q548" s="446"/>
    </row>
    <row r="549" spans="1:17" ht="13">
      <c r="A549" s="3"/>
      <c r="B549" s="207"/>
      <c r="C549" s="553" t="s">
        <v>1256</v>
      </c>
      <c r="D549" s="643"/>
      <c r="E549" s="279"/>
      <c r="F549" s="279"/>
      <c r="G549" s="279"/>
      <c r="H549" s="279"/>
      <c r="I549" s="279"/>
      <c r="J549" s="279"/>
      <c r="K549" s="279"/>
      <c r="L549" s="279"/>
      <c r="M549" s="280"/>
      <c r="Q549" s="446"/>
    </row>
    <row r="550" spans="1:17" ht="13">
      <c r="A550" s="3"/>
      <c r="B550" s="207"/>
      <c r="C550" s="553" t="s">
        <v>1257</v>
      </c>
      <c r="D550" s="643"/>
      <c r="E550" s="279"/>
      <c r="F550" s="279"/>
      <c r="G550" s="279"/>
      <c r="H550" s="279"/>
      <c r="I550" s="279"/>
      <c r="J550" s="279"/>
      <c r="K550" s="279"/>
      <c r="L550" s="279"/>
      <c r="M550" s="541" t="s">
        <v>660</v>
      </c>
      <c r="Q550" s="446"/>
    </row>
    <row r="551" spans="1:17" ht="13">
      <c r="A551" s="3"/>
      <c r="B551" s="207"/>
      <c r="C551" s="554"/>
      <c r="D551" s="270" t="s">
        <v>672</v>
      </c>
      <c r="E551" s="281"/>
      <c r="F551" s="288"/>
      <c r="G551" s="288"/>
      <c r="H551" s="288"/>
      <c r="I551" s="288"/>
      <c r="J551" s="1"/>
      <c r="K551" s="3"/>
      <c r="L551" s="3"/>
      <c r="M551" s="10"/>
      <c r="Q551" s="446"/>
    </row>
    <row r="552" spans="1:17" ht="13">
      <c r="A552" s="3"/>
      <c r="B552" s="207"/>
      <c r="C552" s="554"/>
      <c r="D552" s="288"/>
      <c r="E552" s="1"/>
      <c r="F552" s="491" t="s">
        <v>135</v>
      </c>
      <c r="G552" s="490"/>
      <c r="H552" s="491" t="s">
        <v>136</v>
      </c>
      <c r="I552" s="500"/>
      <c r="J552" s="490"/>
      <c r="K552" s="3"/>
      <c r="L552" s="3"/>
      <c r="M552" s="10"/>
      <c r="Q552" s="446"/>
    </row>
    <row r="553" spans="1:17" ht="13">
      <c r="A553" s="3"/>
      <c r="B553" s="207"/>
      <c r="C553" s="554"/>
      <c r="D553" s="288"/>
      <c r="E553" s="492"/>
      <c r="F553" s="1159" t="s">
        <v>673</v>
      </c>
      <c r="G553" s="970"/>
      <c r="H553" s="293" t="e">
        <f>VLOOKUP($C550,'01_概要'!$E$86:$K$111,3,FALSE)</f>
        <v>#N/A</v>
      </c>
      <c r="I553" s="1034" t="e">
        <f>VLOOKUP($C550,'01_概要'!$E$86:$K$111,4,FALSE)</f>
        <v>#N/A</v>
      </c>
      <c r="J553" s="970"/>
      <c r="K553" s="3"/>
      <c r="L553" s="3"/>
      <c r="M553" s="10"/>
      <c r="Q553" s="446"/>
    </row>
    <row r="554" spans="1:17" ht="13">
      <c r="A554" s="3"/>
      <c r="B554" s="207"/>
      <c r="C554" s="554"/>
      <c r="D554" s="288"/>
      <c r="E554" s="492"/>
      <c r="F554" s="1159" t="s">
        <v>8</v>
      </c>
      <c r="G554" s="970"/>
      <c r="H554" s="1034" t="str">
        <f>C550</f>
        <v>【チャレンジ】冥王!〜神話から蘇りし者〜（復刻）</v>
      </c>
      <c r="I554" s="960"/>
      <c r="J554" s="970"/>
      <c r="K554" s="3"/>
      <c r="L554" s="3"/>
      <c r="M554" s="10"/>
      <c r="Q554" s="446"/>
    </row>
    <row r="555" spans="1:17" ht="13">
      <c r="A555" s="3"/>
      <c r="B555" s="207"/>
      <c r="C555" s="554"/>
      <c r="D555" s="288"/>
      <c r="E555" s="492"/>
      <c r="F555" s="1161" t="s">
        <v>690</v>
      </c>
      <c r="G555" s="969"/>
      <c r="H555" s="293" t="b">
        <v>0</v>
      </c>
      <c r="I555" s="1034" t="s">
        <v>696</v>
      </c>
      <c r="J555" s="970"/>
      <c r="K555" s="3"/>
      <c r="L555" s="3"/>
      <c r="M555" s="10"/>
      <c r="Q555" s="446"/>
    </row>
    <row r="556" spans="1:17" ht="13">
      <c r="A556" s="3"/>
      <c r="B556" s="207"/>
      <c r="C556" s="554"/>
      <c r="D556" s="288"/>
      <c r="E556" s="492"/>
      <c r="F556" s="960"/>
      <c r="G556" s="970"/>
      <c r="H556" s="293" t="b">
        <v>0</v>
      </c>
      <c r="I556" s="1034" t="s">
        <v>697</v>
      </c>
      <c r="J556" s="970"/>
      <c r="K556" s="3"/>
      <c r="L556" s="3"/>
      <c r="M556" s="10"/>
      <c r="Q556" s="446"/>
    </row>
    <row r="557" spans="1:17" ht="13">
      <c r="A557" s="3"/>
      <c r="B557" s="207"/>
      <c r="C557" s="554"/>
      <c r="D557" s="288"/>
      <c r="E557" s="492"/>
      <c r="F557" s="1159" t="s">
        <v>138</v>
      </c>
      <c r="G557" s="970"/>
      <c r="H557" s="783" t="e">
        <f>VLOOKUP(C550,'01_概要'!$E$86:$K$111,6,FALSE)</f>
        <v>#N/A</v>
      </c>
      <c r="I557" s="784" t="s">
        <v>139</v>
      </c>
      <c r="J557" s="785" t="e">
        <f>VLOOKUP(C550,'01_概要'!$E$86:$K$111,7,FALSE)</f>
        <v>#N/A</v>
      </c>
      <c r="K557" s="3"/>
      <c r="L557" s="3"/>
      <c r="M557" s="10"/>
      <c r="Q557" s="446"/>
    </row>
    <row r="558" spans="1:17" ht="13">
      <c r="A558" s="3"/>
      <c r="B558" s="207"/>
      <c r="C558" s="554"/>
      <c r="D558" s="288"/>
      <c r="E558" s="492"/>
      <c r="F558" s="1159" t="s">
        <v>686</v>
      </c>
      <c r="G558" s="970"/>
      <c r="H558" s="1034" t="s">
        <v>960</v>
      </c>
      <c r="I558" s="960"/>
      <c r="J558" s="970"/>
      <c r="K558" s="3"/>
      <c r="L558" s="3"/>
      <c r="M558" s="10"/>
      <c r="Q558" s="446"/>
    </row>
    <row r="559" spans="1:17" ht="13">
      <c r="A559" s="3"/>
      <c r="B559" s="207"/>
      <c r="C559" s="554"/>
      <c r="D559" s="1"/>
      <c r="E559" s="1"/>
      <c r="F559" s="1"/>
      <c r="G559" s="1"/>
      <c r="H559" s="1"/>
      <c r="I559" s="1"/>
      <c r="J559" s="1"/>
      <c r="K559" s="3"/>
      <c r="L559" s="3"/>
      <c r="M559" s="10"/>
      <c r="Q559" s="446"/>
    </row>
    <row r="560" spans="1:17" ht="13">
      <c r="A560" s="3"/>
      <c r="B560" s="207"/>
      <c r="C560" s="554"/>
      <c r="D560" s="170" t="s">
        <v>693</v>
      </c>
      <c r="E560" s="52"/>
      <c r="F560" s="52"/>
      <c r="G560" s="52"/>
      <c r="H560" s="52"/>
      <c r="I560" s="1"/>
      <c r="J560" s="1"/>
      <c r="K560" s="3"/>
      <c r="L560" s="3"/>
      <c r="M560" s="10"/>
      <c r="Q560" s="446"/>
    </row>
    <row r="561" spans="1:17" ht="13">
      <c r="A561" s="3"/>
      <c r="B561" s="207"/>
      <c r="C561" s="554"/>
      <c r="D561" s="1"/>
      <c r="E561" s="52" t="s">
        <v>1254</v>
      </c>
      <c r="F561" s="52"/>
      <c r="G561" s="52"/>
      <c r="H561" s="52"/>
      <c r="I561" s="1"/>
      <c r="J561" s="1"/>
      <c r="K561" s="3"/>
      <c r="L561" s="3"/>
      <c r="M561" s="10"/>
      <c r="Q561" s="446"/>
    </row>
    <row r="562" spans="1:17" ht="13">
      <c r="A562" s="3"/>
      <c r="B562" s="207"/>
      <c r="C562" s="554"/>
      <c r="D562" s="52"/>
      <c r="E562" s="52"/>
      <c r="F562" s="52"/>
      <c r="G562" s="52"/>
      <c r="H562" s="52"/>
      <c r="I562" s="1"/>
      <c r="J562" s="1"/>
      <c r="K562" s="3"/>
      <c r="L562" s="3"/>
      <c r="M562" s="10"/>
      <c r="Q562" s="446"/>
    </row>
    <row r="563" spans="1:17" ht="13">
      <c r="A563" s="3"/>
      <c r="B563" s="207"/>
      <c r="C563" s="554"/>
      <c r="D563" s="170" t="s">
        <v>136</v>
      </c>
      <c r="E563" s="52"/>
      <c r="F563" s="52"/>
      <c r="G563" s="52"/>
      <c r="H563" s="52"/>
      <c r="I563" s="1"/>
      <c r="J563" s="1"/>
      <c r="K563" s="3"/>
      <c r="L563" s="3"/>
      <c r="M563" s="10"/>
      <c r="Q563" s="446"/>
    </row>
    <row r="564" spans="1:17" ht="13">
      <c r="A564" s="3"/>
      <c r="B564" s="207"/>
      <c r="C564" s="554"/>
      <c r="D564" s="1"/>
      <c r="E564" s="210" t="s">
        <v>1255</v>
      </c>
      <c r="F564" s="52"/>
      <c r="G564" s="52"/>
      <c r="H564" s="52"/>
      <c r="I564" s="1"/>
      <c r="J564" s="1"/>
      <c r="K564" s="3"/>
      <c r="L564" s="3"/>
      <c r="M564" s="10"/>
      <c r="Q564" s="446"/>
    </row>
    <row r="565" spans="1:17" ht="13">
      <c r="A565" s="3"/>
      <c r="B565" s="207"/>
      <c r="C565" s="554"/>
      <c r="D565" s="1"/>
      <c r="E565" s="52"/>
      <c r="F565" s="52"/>
      <c r="G565" s="52"/>
      <c r="H565" s="52"/>
      <c r="I565" s="1"/>
      <c r="J565" s="1"/>
      <c r="K565" s="3"/>
      <c r="L565" s="3"/>
      <c r="M565" s="10"/>
      <c r="Q565" s="446"/>
    </row>
    <row r="566" spans="1:17" ht="13">
      <c r="A566" s="3"/>
      <c r="B566" s="207"/>
      <c r="C566" s="554"/>
      <c r="D566" s="170" t="s">
        <v>1</v>
      </c>
      <c r="E566" s="52"/>
      <c r="F566" s="52"/>
      <c r="G566" s="52"/>
      <c r="H566" s="52"/>
      <c r="I566" s="1"/>
      <c r="J566" s="1"/>
      <c r="K566" s="3"/>
      <c r="L566" s="3"/>
      <c r="M566" s="10"/>
      <c r="Q566" s="446"/>
    </row>
    <row r="567" spans="1:17" ht="13">
      <c r="A567" s="3"/>
      <c r="B567" s="207"/>
      <c r="C567" s="554"/>
      <c r="D567" s="1"/>
      <c r="E567" s="52"/>
      <c r="F567" s="1"/>
      <c r="G567" s="1"/>
      <c r="H567" s="1"/>
      <c r="I567" s="1"/>
      <c r="J567" s="1"/>
      <c r="K567" s="3"/>
      <c r="L567" s="3"/>
      <c r="M567" s="10"/>
      <c r="Q567" s="446"/>
    </row>
    <row r="568" spans="1:17" ht="13">
      <c r="A568" s="3"/>
      <c r="B568" s="207"/>
      <c r="C568" s="553" t="s">
        <v>1258</v>
      </c>
      <c r="D568" s="643"/>
      <c r="E568" s="279"/>
      <c r="F568" s="279"/>
      <c r="G568" s="279"/>
      <c r="H568" s="279"/>
      <c r="I568" s="279"/>
      <c r="J568" s="279"/>
      <c r="K568" s="279"/>
      <c r="L568" s="279"/>
      <c r="M568" s="541" t="s">
        <v>660</v>
      </c>
      <c r="Q568" s="446"/>
    </row>
    <row r="569" spans="1:17" ht="13">
      <c r="A569" s="3"/>
      <c r="B569" s="207"/>
      <c r="C569" s="554"/>
      <c r="D569" s="270" t="s">
        <v>672</v>
      </c>
      <c r="E569" s="281"/>
      <c r="F569" s="288"/>
      <c r="G569" s="288"/>
      <c r="H569" s="288"/>
      <c r="I569" s="288"/>
      <c r="J569" s="1"/>
      <c r="K569" s="3"/>
      <c r="L569" s="3"/>
      <c r="M569" s="10"/>
      <c r="Q569" s="446"/>
    </row>
    <row r="570" spans="1:17" ht="13">
      <c r="A570" s="3"/>
      <c r="B570" s="207"/>
      <c r="C570" s="554"/>
      <c r="D570" s="288"/>
      <c r="E570" s="1"/>
      <c r="F570" s="491" t="s">
        <v>135</v>
      </c>
      <c r="G570" s="490"/>
      <c r="H570" s="491" t="s">
        <v>136</v>
      </c>
      <c r="I570" s="500"/>
      <c r="J570" s="490"/>
      <c r="K570" s="3"/>
      <c r="L570" s="3"/>
      <c r="M570" s="10"/>
      <c r="Q570" s="446"/>
    </row>
    <row r="571" spans="1:17" ht="13">
      <c r="A571" s="3"/>
      <c r="B571" s="207"/>
      <c r="C571" s="554"/>
      <c r="D571" s="288"/>
      <c r="E571" s="492"/>
      <c r="F571" s="1159" t="s">
        <v>673</v>
      </c>
      <c r="G571" s="970"/>
      <c r="H571" s="293" t="e">
        <f>VLOOKUP($C568,'01_概要'!$E$86:$K$111,3,FALSE)</f>
        <v>#N/A</v>
      </c>
      <c r="I571" s="1034" t="e">
        <f>VLOOKUP($C568,'01_概要'!$E$86:$K$111,4,FALSE)</f>
        <v>#N/A</v>
      </c>
      <c r="J571" s="970"/>
      <c r="K571" s="3"/>
      <c r="L571" s="3"/>
      <c r="M571" s="10"/>
      <c r="Q571" s="446"/>
    </row>
    <row r="572" spans="1:17" ht="13">
      <c r="A572" s="3"/>
      <c r="B572" s="207"/>
      <c r="C572" s="554"/>
      <c r="D572" s="288"/>
      <c r="E572" s="492"/>
      <c r="F572" s="1159" t="s">
        <v>8</v>
      </c>
      <c r="G572" s="970"/>
      <c r="H572" s="1034" t="str">
        <f>C568</f>
        <v>【限界バトル】限界バトル キメラアントの王 メルエム（復刻）</v>
      </c>
      <c r="I572" s="960"/>
      <c r="J572" s="970"/>
      <c r="K572" s="3"/>
      <c r="L572" s="3"/>
      <c r="M572" s="10"/>
      <c r="Q572" s="446"/>
    </row>
    <row r="573" spans="1:17" ht="13">
      <c r="A573" s="3"/>
      <c r="B573" s="207"/>
      <c r="C573" s="554"/>
      <c r="D573" s="288"/>
      <c r="E573" s="492"/>
      <c r="F573" s="1161" t="s">
        <v>690</v>
      </c>
      <c r="G573" s="969"/>
      <c r="H573" s="293" t="b">
        <v>0</v>
      </c>
      <c r="I573" s="1034" t="s">
        <v>696</v>
      </c>
      <c r="J573" s="970"/>
      <c r="K573" s="3"/>
      <c r="L573" s="3"/>
      <c r="M573" s="10"/>
      <c r="Q573" s="446"/>
    </row>
    <row r="574" spans="1:17" ht="13">
      <c r="A574" s="3"/>
      <c r="B574" s="207"/>
      <c r="C574" s="554"/>
      <c r="D574" s="288"/>
      <c r="E574" s="492"/>
      <c r="F574" s="960"/>
      <c r="G574" s="970"/>
      <c r="H574" s="293" t="b">
        <v>0</v>
      </c>
      <c r="I574" s="1034" t="s">
        <v>697</v>
      </c>
      <c r="J574" s="970"/>
      <c r="K574" s="3"/>
      <c r="L574" s="3"/>
      <c r="M574" s="10"/>
      <c r="Q574" s="446"/>
    </row>
    <row r="575" spans="1:17" ht="13">
      <c r="A575" s="3"/>
      <c r="B575" s="207"/>
      <c r="C575" s="554"/>
      <c r="D575" s="288"/>
      <c r="E575" s="492"/>
      <c r="F575" s="1159" t="s">
        <v>138</v>
      </c>
      <c r="G575" s="970"/>
      <c r="H575" s="783" t="e">
        <f>VLOOKUP(C568,'01_概要'!$E$86:$K$111,6,FALSE)</f>
        <v>#N/A</v>
      </c>
      <c r="I575" s="784" t="s">
        <v>139</v>
      </c>
      <c r="J575" s="785" t="e">
        <f>VLOOKUP(C568,'01_概要'!$E$86:$K$111,7,FALSE)</f>
        <v>#N/A</v>
      </c>
      <c r="K575" s="3"/>
      <c r="L575" s="3"/>
      <c r="M575" s="10"/>
      <c r="Q575" s="446"/>
    </row>
    <row r="576" spans="1:17" ht="13">
      <c r="A576" s="3"/>
      <c r="B576" s="207"/>
      <c r="C576" s="554"/>
      <c r="D576" s="288"/>
      <c r="E576" s="492"/>
      <c r="F576" s="1159" t="s">
        <v>686</v>
      </c>
      <c r="G576" s="970"/>
      <c r="H576" s="1034" t="s">
        <v>960</v>
      </c>
      <c r="I576" s="960"/>
      <c r="J576" s="970"/>
      <c r="K576" s="3"/>
      <c r="L576" s="3"/>
      <c r="M576" s="10"/>
      <c r="Q576" s="446"/>
    </row>
    <row r="577" spans="1:17" ht="13">
      <c r="A577" s="3"/>
      <c r="B577" s="207"/>
      <c r="C577" s="554"/>
      <c r="D577" s="1"/>
      <c r="E577" s="1"/>
      <c r="F577" s="1"/>
      <c r="G577" s="1"/>
      <c r="H577" s="1"/>
      <c r="I577" s="1"/>
      <c r="J577" s="1"/>
      <c r="K577" s="3"/>
      <c r="L577" s="3"/>
      <c r="M577" s="10"/>
      <c r="Q577" s="446"/>
    </row>
    <row r="578" spans="1:17" ht="13">
      <c r="A578" s="3"/>
      <c r="B578" s="207"/>
      <c r="C578" s="554"/>
      <c r="D578" s="170" t="s">
        <v>693</v>
      </c>
      <c r="E578" s="52"/>
      <c r="F578" s="52"/>
      <c r="G578" s="52"/>
      <c r="H578" s="52"/>
      <c r="I578" s="1"/>
      <c r="J578" s="1"/>
      <c r="K578" s="3"/>
      <c r="L578" s="3"/>
      <c r="M578" s="10"/>
      <c r="Q578" s="446"/>
    </row>
    <row r="579" spans="1:17" ht="13">
      <c r="A579" s="3"/>
      <c r="B579" s="207"/>
      <c r="C579" s="554"/>
      <c r="D579" s="1"/>
      <c r="E579" s="52" t="s">
        <v>1254</v>
      </c>
      <c r="F579" s="52"/>
      <c r="G579" s="52"/>
      <c r="H579" s="52"/>
      <c r="I579" s="1"/>
      <c r="J579" s="1"/>
      <c r="K579" s="3"/>
      <c r="L579" s="3"/>
      <c r="M579" s="10"/>
      <c r="Q579" s="446"/>
    </row>
    <row r="580" spans="1:17" ht="13">
      <c r="A580" s="3"/>
      <c r="B580" s="207"/>
      <c r="C580" s="554"/>
      <c r="D580" s="52"/>
      <c r="E580" s="52"/>
      <c r="F580" s="52"/>
      <c r="G580" s="52"/>
      <c r="H580" s="52"/>
      <c r="I580" s="1"/>
      <c r="J580" s="1"/>
      <c r="K580" s="3"/>
      <c r="L580" s="3"/>
      <c r="M580" s="10"/>
      <c r="Q580" s="446"/>
    </row>
    <row r="581" spans="1:17" ht="13">
      <c r="A581" s="3"/>
      <c r="B581" s="207"/>
      <c r="C581" s="554"/>
      <c r="D581" s="170" t="s">
        <v>136</v>
      </c>
      <c r="E581" s="52"/>
      <c r="F581" s="52"/>
      <c r="G581" s="52"/>
      <c r="H581" s="52"/>
      <c r="I581" s="1"/>
      <c r="J581" s="1"/>
      <c r="K581" s="3"/>
      <c r="L581" s="3"/>
      <c r="M581" s="10"/>
      <c r="Q581" s="446"/>
    </row>
    <row r="582" spans="1:17" ht="13">
      <c r="A582" s="3"/>
      <c r="B582" s="207"/>
      <c r="C582" s="554"/>
      <c r="D582" s="1"/>
      <c r="E582" s="210" t="s">
        <v>1255</v>
      </c>
      <c r="F582" s="52"/>
      <c r="G582" s="52"/>
      <c r="H582" s="52"/>
      <c r="I582" s="1"/>
      <c r="J582" s="1"/>
      <c r="K582" s="3"/>
      <c r="L582" s="3"/>
      <c r="M582" s="10"/>
      <c r="Q582" s="446"/>
    </row>
    <row r="583" spans="1:17" ht="13">
      <c r="A583" s="3"/>
      <c r="B583" s="207"/>
      <c r="C583" s="554"/>
      <c r="D583" s="1"/>
      <c r="E583" s="52"/>
      <c r="F583" s="52"/>
      <c r="G583" s="52"/>
      <c r="H583" s="52"/>
      <c r="I583" s="1"/>
      <c r="J583" s="1"/>
      <c r="K583" s="3"/>
      <c r="L583" s="3"/>
      <c r="M583" s="10"/>
      <c r="Q583" s="446"/>
    </row>
    <row r="584" spans="1:17" ht="13">
      <c r="A584" s="3"/>
      <c r="B584" s="207"/>
      <c r="C584" s="554"/>
      <c r="D584" s="170" t="s">
        <v>1</v>
      </c>
      <c r="E584" s="52" t="s">
        <v>1259</v>
      </c>
      <c r="F584" s="52"/>
      <c r="G584" s="52"/>
      <c r="H584" s="52"/>
      <c r="I584" s="1"/>
      <c r="J584" s="1"/>
      <c r="K584" s="3"/>
      <c r="L584" s="3"/>
      <c r="M584" s="10"/>
      <c r="Q584" s="446"/>
    </row>
    <row r="585" spans="1:17" ht="13">
      <c r="A585" s="3"/>
      <c r="B585" s="207"/>
      <c r="C585" s="554"/>
      <c r="D585" s="1"/>
      <c r="E585" s="52"/>
      <c r="F585" s="1"/>
      <c r="G585" s="1"/>
      <c r="H585" s="1"/>
      <c r="I585" s="1"/>
      <c r="J585" s="1"/>
      <c r="K585" s="3"/>
      <c r="L585" s="3"/>
      <c r="M585" s="10"/>
      <c r="Q585" s="446"/>
    </row>
    <row r="586" spans="1:17" ht="13">
      <c r="A586" s="3"/>
      <c r="B586" s="207"/>
      <c r="C586" s="553" t="s">
        <v>1260</v>
      </c>
      <c r="D586" s="643"/>
      <c r="E586" s="279"/>
      <c r="F586" s="279"/>
      <c r="G586" s="279"/>
      <c r="H586" s="279"/>
      <c r="I586" s="279"/>
      <c r="J586" s="279"/>
      <c r="K586" s="279"/>
      <c r="L586" s="279"/>
      <c r="M586" s="541" t="s">
        <v>660</v>
      </c>
      <c r="Q586" s="446"/>
    </row>
    <row r="587" spans="1:17" ht="13">
      <c r="A587" s="3"/>
      <c r="B587" s="207"/>
      <c r="C587" s="554"/>
      <c r="D587" s="270" t="s">
        <v>672</v>
      </c>
      <c r="E587" s="281"/>
      <c r="F587" s="288"/>
      <c r="G587" s="288"/>
      <c r="H587" s="288"/>
      <c r="I587" s="288"/>
      <c r="J587" s="1"/>
      <c r="K587" s="3"/>
      <c r="L587" s="3"/>
      <c r="M587" s="10"/>
      <c r="Q587" s="446"/>
    </row>
    <row r="588" spans="1:17" ht="13">
      <c r="A588" s="3"/>
      <c r="B588" s="207"/>
      <c r="C588" s="554"/>
      <c r="D588" s="288"/>
      <c r="E588" s="1"/>
      <c r="F588" s="491" t="s">
        <v>135</v>
      </c>
      <c r="G588" s="490"/>
      <c r="H588" s="491" t="s">
        <v>136</v>
      </c>
      <c r="I588" s="500"/>
      <c r="J588" s="490"/>
      <c r="K588" s="3"/>
      <c r="L588" s="3"/>
      <c r="M588" s="10"/>
      <c r="Q588" s="446"/>
    </row>
    <row r="589" spans="1:17" ht="13">
      <c r="A589" s="3"/>
      <c r="B589" s="207"/>
      <c r="C589" s="554"/>
      <c r="D589" s="288"/>
      <c r="E589" s="492"/>
      <c r="F589" s="1159" t="s">
        <v>673</v>
      </c>
      <c r="G589" s="970"/>
      <c r="H589" s="293" t="e">
        <f>VLOOKUP($C586,'01_概要'!$E$86:$K$111,3,FALSE)</f>
        <v>#N/A</v>
      </c>
      <c r="I589" s="1034" t="e">
        <f>VLOOKUP($C586,'01_概要'!$E$86:$K$111,4,FALSE)</f>
        <v>#N/A</v>
      </c>
      <c r="J589" s="970"/>
      <c r="K589" s="3"/>
      <c r="L589" s="3"/>
      <c r="M589" s="10"/>
      <c r="Q589" s="446"/>
    </row>
    <row r="590" spans="1:17" ht="13">
      <c r="A590" s="3"/>
      <c r="B590" s="207"/>
      <c r="C590" s="554"/>
      <c r="D590" s="288"/>
      <c r="E590" s="492"/>
      <c r="F590" s="1159" t="s">
        <v>8</v>
      </c>
      <c r="G590" s="970"/>
      <c r="H590" s="1034" t="str">
        <f>C586</f>
        <v>【復刻】究極級</v>
      </c>
      <c r="I590" s="960"/>
      <c r="J590" s="970"/>
      <c r="K590" s="3"/>
      <c r="L590" s="3"/>
      <c r="M590" s="10"/>
      <c r="Q590" s="446"/>
    </row>
    <row r="591" spans="1:17" ht="13">
      <c r="A591" s="3"/>
      <c r="B591" s="207"/>
      <c r="C591" s="554"/>
      <c r="D591" s="288"/>
      <c r="E591" s="492"/>
      <c r="F591" s="1161" t="s">
        <v>690</v>
      </c>
      <c r="G591" s="969"/>
      <c r="H591" s="293" t="b">
        <v>1</v>
      </c>
      <c r="I591" s="1034" t="s">
        <v>696</v>
      </c>
      <c r="J591" s="970"/>
      <c r="K591" s="3"/>
      <c r="L591" s="3"/>
      <c r="M591" s="10"/>
      <c r="Q591" s="446"/>
    </row>
    <row r="592" spans="1:17" ht="13">
      <c r="A592" s="3"/>
      <c r="B592" s="207"/>
      <c r="C592" s="554"/>
      <c r="D592" s="288"/>
      <c r="E592" s="492"/>
      <c r="F592" s="960"/>
      <c r="G592" s="970"/>
      <c r="H592" s="293" t="b">
        <v>1</v>
      </c>
      <c r="I592" s="1034" t="s">
        <v>697</v>
      </c>
      <c r="J592" s="970"/>
      <c r="K592" s="3"/>
      <c r="L592" s="3"/>
      <c r="M592" s="10"/>
      <c r="Q592" s="446"/>
    </row>
    <row r="593" spans="1:17" ht="13">
      <c r="A593" s="3"/>
      <c r="B593" s="207"/>
      <c r="C593" s="554"/>
      <c r="D593" s="288"/>
      <c r="E593" s="492"/>
      <c r="F593" s="1159" t="s">
        <v>138</v>
      </c>
      <c r="G593" s="970"/>
      <c r="H593" s="783" t="e">
        <f>VLOOKUP(C586,'01_概要'!$E$86:$K$111,6,FALSE)</f>
        <v>#N/A</v>
      </c>
      <c r="I593" s="784" t="s">
        <v>139</v>
      </c>
      <c r="J593" s="785" t="e">
        <f>VLOOKUP(C586,'01_概要'!$E$86:$K$111,7,FALSE)</f>
        <v>#N/A</v>
      </c>
      <c r="K593" s="3"/>
      <c r="L593" s="3"/>
      <c r="M593" s="10"/>
      <c r="Q593" s="446"/>
    </row>
    <row r="594" spans="1:17" ht="13">
      <c r="A594" s="3"/>
      <c r="B594" s="207"/>
      <c r="C594" s="554"/>
      <c r="D594" s="288"/>
      <c r="E594" s="492"/>
      <c r="F594" s="1159" t="s">
        <v>686</v>
      </c>
      <c r="G594" s="970"/>
      <c r="H594" s="1034" t="s">
        <v>960</v>
      </c>
      <c r="I594" s="960"/>
      <c r="J594" s="970"/>
      <c r="K594" s="3"/>
      <c r="L594" s="3"/>
      <c r="M594" s="10"/>
      <c r="Q594" s="446"/>
    </row>
    <row r="595" spans="1:17" ht="13">
      <c r="A595" s="3"/>
      <c r="B595" s="207"/>
      <c r="C595" s="554"/>
      <c r="D595" s="1"/>
      <c r="E595" s="1"/>
      <c r="F595" s="1"/>
      <c r="G595" s="1"/>
      <c r="H595" s="1"/>
      <c r="I595" s="1"/>
      <c r="J595" s="1"/>
      <c r="K595" s="3"/>
      <c r="L595" s="3"/>
      <c r="M595" s="10"/>
      <c r="Q595" s="446"/>
    </row>
    <row r="596" spans="1:17" ht="13">
      <c r="A596" s="3"/>
      <c r="B596" s="207"/>
      <c r="C596" s="554"/>
      <c r="D596" s="170" t="s">
        <v>693</v>
      </c>
      <c r="E596" s="52"/>
      <c r="F596" s="52"/>
      <c r="G596" s="52"/>
      <c r="H596" s="52"/>
      <c r="I596" s="1"/>
      <c r="J596" s="1"/>
      <c r="K596" s="3"/>
      <c r="L596" s="3"/>
      <c r="M596" s="10"/>
      <c r="Q596" s="446"/>
    </row>
    <row r="597" spans="1:17" ht="13">
      <c r="A597" s="3"/>
      <c r="B597" s="207"/>
      <c r="C597" s="554"/>
      <c r="D597" s="1"/>
      <c r="E597" s="52" t="s">
        <v>1254</v>
      </c>
      <c r="F597" s="52"/>
      <c r="G597" s="52"/>
      <c r="H597" s="52"/>
      <c r="I597" s="1"/>
      <c r="J597" s="1"/>
      <c r="K597" s="3"/>
      <c r="L597" s="3"/>
      <c r="M597" s="10"/>
      <c r="Q597" s="446"/>
    </row>
    <row r="598" spans="1:17" ht="13">
      <c r="A598" s="3"/>
      <c r="B598" s="207"/>
      <c r="C598" s="554"/>
      <c r="D598" s="52"/>
      <c r="E598" s="52"/>
      <c r="F598" s="52"/>
      <c r="G598" s="52"/>
      <c r="H598" s="52"/>
      <c r="I598" s="1"/>
      <c r="J598" s="1"/>
      <c r="K598" s="3"/>
      <c r="L598" s="3"/>
      <c r="M598" s="10"/>
      <c r="Q598" s="446"/>
    </row>
    <row r="599" spans="1:17" ht="13">
      <c r="A599" s="3"/>
      <c r="B599" s="207"/>
      <c r="C599" s="554"/>
      <c r="D599" s="170" t="s">
        <v>136</v>
      </c>
      <c r="E599" s="52"/>
      <c r="F599" s="52"/>
      <c r="G599" s="52"/>
      <c r="H599" s="52"/>
      <c r="I599" s="1"/>
      <c r="J599" s="1"/>
      <c r="K599" s="3"/>
      <c r="L599" s="3"/>
      <c r="M599" s="10"/>
      <c r="Q599" s="446"/>
    </row>
    <row r="600" spans="1:17" ht="13">
      <c r="A600" s="3"/>
      <c r="B600" s="207"/>
      <c r="C600" s="554"/>
      <c r="D600" s="1"/>
      <c r="E600" s="210" t="s">
        <v>1255</v>
      </c>
      <c r="F600" s="52"/>
      <c r="G600" s="52"/>
      <c r="H600" s="52"/>
      <c r="I600" s="1"/>
      <c r="J600" s="1"/>
      <c r="K600" s="3"/>
      <c r="L600" s="3"/>
      <c r="M600" s="10"/>
      <c r="Q600" s="446"/>
    </row>
    <row r="601" spans="1:17" ht="13">
      <c r="A601" s="3"/>
      <c r="B601" s="207"/>
      <c r="C601" s="554"/>
      <c r="D601" s="1"/>
      <c r="E601" s="52"/>
      <c r="F601" s="52"/>
      <c r="G601" s="52"/>
      <c r="H601" s="52"/>
      <c r="I601" s="1"/>
      <c r="J601" s="1"/>
      <c r="K601" s="3"/>
      <c r="L601" s="3"/>
      <c r="M601" s="10"/>
      <c r="Q601" s="446"/>
    </row>
    <row r="602" spans="1:17" ht="13">
      <c r="A602" s="3"/>
      <c r="B602" s="207"/>
      <c r="C602" s="554"/>
      <c r="D602" s="170" t="s">
        <v>1</v>
      </c>
      <c r="E602" s="52"/>
      <c r="F602" s="52"/>
      <c r="G602" s="52"/>
      <c r="H602" s="52"/>
      <c r="I602" s="1"/>
      <c r="J602" s="1"/>
      <c r="K602" s="3"/>
      <c r="L602" s="3"/>
      <c r="M602" s="10"/>
      <c r="Q602" s="446"/>
    </row>
    <row r="603" spans="1:17" ht="13">
      <c r="A603" s="3"/>
      <c r="B603" s="207"/>
      <c r="C603" s="554"/>
      <c r="D603" s="1"/>
      <c r="E603" s="52"/>
      <c r="F603" s="1"/>
      <c r="G603" s="1"/>
      <c r="H603" s="1"/>
      <c r="I603" s="1"/>
      <c r="J603" s="1"/>
      <c r="K603" s="3"/>
      <c r="L603" s="3"/>
      <c r="M603" s="10"/>
      <c r="Q603" s="446"/>
    </row>
    <row r="604" spans="1:17" ht="13">
      <c r="A604" s="3"/>
      <c r="B604" s="207"/>
      <c r="C604" s="554"/>
      <c r="D604" s="1"/>
      <c r="E604" s="1"/>
      <c r="F604" s="1"/>
      <c r="G604" s="1"/>
      <c r="H604" s="1"/>
      <c r="I604" s="1"/>
      <c r="J604" s="1"/>
      <c r="K604" s="3"/>
      <c r="L604" s="3"/>
      <c r="M604" s="10"/>
      <c r="Q604" s="446"/>
    </row>
    <row r="605" spans="1:17" ht="13">
      <c r="A605" s="3"/>
      <c r="B605" s="207"/>
      <c r="C605" s="554"/>
      <c r="D605" s="1"/>
      <c r="E605" s="1"/>
      <c r="F605" s="1"/>
      <c r="G605" s="1"/>
      <c r="H605" s="1"/>
      <c r="I605" s="1"/>
      <c r="J605" s="1"/>
      <c r="K605" s="3"/>
      <c r="L605" s="3"/>
      <c r="M605" s="10"/>
      <c r="Q605" s="446"/>
    </row>
    <row r="606" spans="1:17" ht="13">
      <c r="A606" s="3"/>
      <c r="B606" s="207"/>
      <c r="C606" s="553" t="s">
        <v>1261</v>
      </c>
      <c r="D606" s="279"/>
      <c r="E606" s="279"/>
      <c r="F606" s="279"/>
      <c r="G606" s="279"/>
      <c r="H606" s="279"/>
      <c r="I606" s="279" t="s">
        <v>709</v>
      </c>
      <c r="J606" s="279"/>
      <c r="K606" s="279"/>
      <c r="L606" s="541" t="s">
        <v>660</v>
      </c>
      <c r="M606" s="10"/>
      <c r="Q606" s="446"/>
    </row>
    <row r="607" spans="1:17" ht="13">
      <c r="A607" s="3"/>
      <c r="B607" s="554"/>
      <c r="C607" s="270" t="s">
        <v>672</v>
      </c>
      <c r="D607" s="288"/>
      <c r="E607" s="288"/>
      <c r="F607" s="288"/>
      <c r="G607" s="288"/>
      <c r="H607" s="288"/>
      <c r="I607" s="1"/>
      <c r="J607" s="3"/>
      <c r="K607" s="3"/>
      <c r="L607" s="10"/>
      <c r="M607" s="10"/>
      <c r="Q607" s="446"/>
    </row>
    <row r="608" spans="1:17" ht="13">
      <c r="A608" s="3"/>
      <c r="B608" s="554"/>
      <c r="C608" s="288"/>
      <c r="D608" s="1"/>
      <c r="E608" s="491" t="s">
        <v>135</v>
      </c>
      <c r="F608" s="490"/>
      <c r="G608" s="491" t="s">
        <v>136</v>
      </c>
      <c r="H608" s="500"/>
      <c r="I608" s="490"/>
      <c r="J608" s="3"/>
      <c r="K608" s="3"/>
      <c r="L608" s="10"/>
      <c r="M608" s="10"/>
      <c r="Q608" s="446"/>
    </row>
    <row r="609" spans="1:17" ht="13">
      <c r="A609" s="3"/>
      <c r="B609" s="554"/>
      <c r="C609" s="288"/>
      <c r="D609" s="492"/>
      <c r="E609" s="1159" t="s">
        <v>673</v>
      </c>
      <c r="F609" s="970"/>
      <c r="G609" s="293" t="e">
        <f>VLOOKUP($C606,'01_概要'!$E$86:$K$111,3,FALSE)</f>
        <v>#N/A</v>
      </c>
      <c r="H609" s="1034" t="e">
        <f>VLOOKUP($C606,'01_概要'!$E$86:$K$111,4,FALSE)</f>
        <v>#N/A</v>
      </c>
      <c r="I609" s="970"/>
      <c r="J609" s="3"/>
      <c r="K609" s="3"/>
      <c r="L609" s="10"/>
      <c r="M609" s="10"/>
      <c r="Q609" s="446"/>
    </row>
    <row r="610" spans="1:17" ht="13">
      <c r="A610" s="3"/>
      <c r="B610" s="554"/>
      <c r="C610" s="288"/>
      <c r="D610" s="492"/>
      <c r="E610" s="1159" t="s">
        <v>8</v>
      </c>
      <c r="F610" s="970"/>
      <c r="G610" s="1034" t="str">
        <f>C606</f>
        <v>決闘 : 家庭教師ヒットマンリボーンキャラボーナス</v>
      </c>
      <c r="H610" s="960"/>
      <c r="I610" s="970"/>
      <c r="J610" s="3"/>
      <c r="K610" s="3"/>
      <c r="L610" s="10"/>
      <c r="M610" s="10"/>
      <c r="Q610" s="446"/>
    </row>
    <row r="611" spans="1:17" ht="13">
      <c r="A611" s="3"/>
      <c r="B611" s="554"/>
      <c r="C611" s="288"/>
      <c r="D611" s="492"/>
      <c r="E611" s="921"/>
      <c r="F611" s="921"/>
      <c r="G611" s="922">
        <v>43906</v>
      </c>
      <c r="H611" s="923"/>
      <c r="I611" s="924"/>
      <c r="J611" s="3"/>
      <c r="K611" s="3"/>
      <c r="L611" s="10"/>
      <c r="M611" s="10"/>
      <c r="Q611" s="446"/>
    </row>
    <row r="612" spans="1:17" ht="13">
      <c r="A612" s="3"/>
      <c r="B612" s="554"/>
      <c r="C612" s="288"/>
      <c r="D612" s="492"/>
      <c r="E612" s="1159" t="s">
        <v>138</v>
      </c>
      <c r="F612" s="970"/>
      <c r="G612" s="925" t="e">
        <f>VLOOKUP(C606,'01_概要'!$E$78:$I$103,3,FALSE)</f>
        <v>#N/A</v>
      </c>
      <c r="H612" s="923"/>
      <c r="I612" s="924" t="e">
        <f>VLOOKUP(C606,'01_概要'!$E$78:$I$103,5,FALSE)</f>
        <v>#N/A</v>
      </c>
      <c r="J612" s="3"/>
      <c r="K612" s="3"/>
      <c r="L612" s="10"/>
      <c r="M612" s="10"/>
      <c r="Q612" s="446"/>
    </row>
    <row r="613" spans="1:17" ht="13">
      <c r="A613" s="3"/>
      <c r="B613" s="554"/>
      <c r="C613" s="556"/>
      <c r="D613" s="3"/>
      <c r="E613" s="3"/>
      <c r="F613" s="3"/>
      <c r="G613" s="3"/>
      <c r="H613" s="3"/>
      <c r="I613" s="3"/>
      <c r="J613" s="3"/>
      <c r="K613" s="3"/>
      <c r="L613" s="10"/>
      <c r="M613" s="10"/>
      <c r="Q613" s="446"/>
    </row>
    <row r="614" spans="1:17" ht="13">
      <c r="A614" s="3"/>
      <c r="B614" s="207"/>
      <c r="C614" s="554"/>
      <c r="D614" s="170" t="s">
        <v>693</v>
      </c>
      <c r="E614" s="52"/>
      <c r="F614" s="3"/>
      <c r="G614" s="3"/>
      <c r="H614" s="3"/>
      <c r="I614" s="3"/>
      <c r="J614" s="3"/>
      <c r="K614" s="3"/>
      <c r="L614" s="3"/>
      <c r="M614" s="10"/>
      <c r="Q614" s="446"/>
    </row>
    <row r="615" spans="1:17" ht="13">
      <c r="A615" s="3"/>
      <c r="B615" s="207"/>
      <c r="C615" s="554"/>
      <c r="D615" s="52"/>
      <c r="E615" s="52" t="s">
        <v>1262</v>
      </c>
      <c r="F615" s="3"/>
      <c r="G615" s="3"/>
      <c r="H615" s="3"/>
      <c r="I615" s="3"/>
      <c r="J615" s="3"/>
      <c r="K615" s="3"/>
      <c r="L615" s="3"/>
      <c r="M615" s="10"/>
      <c r="Q615" s="446"/>
    </row>
    <row r="616" spans="1:17" ht="13">
      <c r="A616" s="3"/>
      <c r="B616" s="207"/>
      <c r="C616" s="554"/>
      <c r="D616" s="52"/>
      <c r="E616" s="52" t="s">
        <v>1263</v>
      </c>
      <c r="F616" s="3"/>
      <c r="G616" s="3"/>
      <c r="H616" s="3"/>
      <c r="I616" s="3"/>
      <c r="J616" s="3"/>
      <c r="K616" s="3"/>
      <c r="L616" s="3"/>
      <c r="M616" s="10"/>
      <c r="Q616" s="446"/>
    </row>
    <row r="617" spans="1:17" ht="13">
      <c r="A617" s="3"/>
      <c r="B617" s="207"/>
      <c r="C617" s="554"/>
      <c r="D617" s="170" t="s">
        <v>136</v>
      </c>
      <c r="E617" s="52"/>
      <c r="F617" s="3"/>
      <c r="G617" s="3"/>
      <c r="H617" s="3"/>
      <c r="I617" s="3"/>
      <c r="J617" s="3"/>
      <c r="K617" s="3"/>
      <c r="L617" s="3"/>
      <c r="M617" s="10"/>
      <c r="Q617" s="446"/>
    </row>
    <row r="618" spans="1:17" ht="13">
      <c r="A618" s="3"/>
      <c r="B618" s="207"/>
      <c r="C618" s="554"/>
      <c r="D618" s="52"/>
      <c r="E618" s="52"/>
      <c r="F618" s="926" t="s">
        <v>1264</v>
      </c>
      <c r="G618" s="321" t="s">
        <v>1265</v>
      </c>
      <c r="H618" s="3"/>
      <c r="I618" s="3"/>
      <c r="J618" s="3"/>
      <c r="K618" s="3"/>
      <c r="L618" s="3"/>
      <c r="M618" s="10"/>
      <c r="Q618" s="446"/>
    </row>
    <row r="619" spans="1:17" ht="13">
      <c r="A619" s="3"/>
      <c r="B619" s="207"/>
      <c r="C619" s="554"/>
      <c r="D619" s="52"/>
      <c r="E619" s="52"/>
      <c r="F619" s="911" t="s">
        <v>1121</v>
      </c>
      <c r="G619" s="3"/>
      <c r="H619" s="3"/>
      <c r="I619" s="3"/>
      <c r="J619" s="3"/>
      <c r="K619" s="3"/>
      <c r="L619" s="3"/>
      <c r="M619" s="10"/>
      <c r="Q619" s="446"/>
    </row>
    <row r="620" spans="1:17" ht="13">
      <c r="A620" s="3"/>
      <c r="B620" s="207"/>
      <c r="C620" s="554"/>
      <c r="D620" s="52"/>
      <c r="E620" s="52"/>
      <c r="F620" s="911" t="s">
        <v>988</v>
      </c>
      <c r="G620" s="3"/>
      <c r="H620" s="3"/>
      <c r="I620" s="3"/>
      <c r="J620" s="3"/>
      <c r="K620" s="3"/>
      <c r="L620" s="3"/>
      <c r="M620" s="10"/>
      <c r="Q620" s="446"/>
    </row>
    <row r="621" spans="1:17" ht="13">
      <c r="A621" s="3"/>
      <c r="B621" s="207"/>
      <c r="C621" s="554"/>
      <c r="D621" s="52"/>
      <c r="E621" s="52"/>
      <c r="F621" s="911" t="s">
        <v>994</v>
      </c>
      <c r="G621" s="3"/>
      <c r="H621" s="3"/>
      <c r="I621" s="3"/>
      <c r="J621" s="3"/>
      <c r="K621" s="3"/>
      <c r="L621" s="3"/>
      <c r="M621" s="10"/>
      <c r="Q621" s="446"/>
    </row>
    <row r="622" spans="1:17" ht="13">
      <c r="A622" s="3"/>
      <c r="B622" s="207"/>
      <c r="C622" s="554"/>
      <c r="D622" s="52"/>
      <c r="E622" s="52"/>
      <c r="F622" s="911" t="s">
        <v>991</v>
      </c>
      <c r="G622" s="3"/>
      <c r="H622" s="3"/>
      <c r="I622" s="3"/>
      <c r="J622" s="3"/>
      <c r="K622" s="3"/>
      <c r="L622" s="3"/>
      <c r="M622" s="10"/>
      <c r="Q622" s="446"/>
    </row>
    <row r="623" spans="1:17" ht="13">
      <c r="A623" s="3"/>
      <c r="B623" s="207"/>
      <c r="C623" s="554"/>
      <c r="D623" s="52"/>
      <c r="E623" s="52"/>
      <c r="F623" s="911" t="s">
        <v>1003</v>
      </c>
      <c r="G623" s="3"/>
      <c r="H623" s="3"/>
      <c r="I623" s="3"/>
      <c r="J623" s="3"/>
      <c r="K623" s="3"/>
      <c r="L623" s="3"/>
      <c r="M623" s="10"/>
      <c r="Q623" s="446"/>
    </row>
    <row r="624" spans="1:17" ht="13">
      <c r="A624" s="3"/>
      <c r="B624" s="207"/>
      <c r="C624" s="554"/>
      <c r="D624" s="52"/>
      <c r="E624" s="52"/>
      <c r="F624" s="911" t="s">
        <v>998</v>
      </c>
      <c r="G624" s="338"/>
      <c r="H624" s="3"/>
      <c r="I624" s="3"/>
      <c r="J624" s="3"/>
      <c r="K624" s="3"/>
      <c r="L624" s="3"/>
      <c r="M624" s="10"/>
      <c r="Q624" s="446"/>
    </row>
    <row r="625" spans="1:17" ht="13">
      <c r="A625" s="3"/>
      <c r="B625" s="207"/>
      <c r="C625" s="554"/>
      <c r="D625" s="52"/>
      <c r="E625" s="52"/>
      <c r="F625" s="911" t="s">
        <v>984</v>
      </c>
      <c r="G625" s="3"/>
      <c r="H625" s="3"/>
      <c r="I625" s="3"/>
      <c r="J625" s="3"/>
      <c r="K625" s="3"/>
      <c r="L625" s="3"/>
      <c r="M625" s="10"/>
      <c r="Q625" s="446"/>
    </row>
    <row r="626" spans="1:17" ht="13">
      <c r="A626" s="3"/>
      <c r="B626" s="207"/>
      <c r="C626" s="554"/>
      <c r="D626" s="52"/>
      <c r="E626" s="52"/>
      <c r="F626" s="911" t="s">
        <v>987</v>
      </c>
      <c r="G626" s="913"/>
      <c r="H626" s="3"/>
      <c r="I626" s="3"/>
      <c r="J626" s="3"/>
      <c r="K626" s="3"/>
      <c r="L626" s="3"/>
      <c r="M626" s="10"/>
      <c r="Q626" s="446"/>
    </row>
    <row r="627" spans="1:17" ht="13">
      <c r="A627" s="3"/>
      <c r="B627" s="207"/>
      <c r="C627" s="554"/>
      <c r="D627" s="52"/>
      <c r="E627" s="52"/>
      <c r="F627" s="911" t="s">
        <v>980</v>
      </c>
      <c r="G627" s="3"/>
      <c r="H627" s="3"/>
      <c r="I627" s="3"/>
      <c r="J627" s="3"/>
      <c r="K627" s="3"/>
      <c r="L627" s="3"/>
      <c r="M627" s="10"/>
      <c r="Q627" s="446"/>
    </row>
    <row r="628" spans="1:17" ht="13">
      <c r="A628" s="3"/>
      <c r="B628" s="207"/>
      <c r="C628" s="554"/>
      <c r="D628" s="52"/>
      <c r="E628" s="52"/>
      <c r="F628" s="911" t="s">
        <v>867</v>
      </c>
      <c r="G628" s="3"/>
      <c r="H628" s="3"/>
      <c r="I628" s="3"/>
      <c r="J628" s="3"/>
      <c r="K628" s="3"/>
      <c r="L628" s="3"/>
      <c r="M628" s="10"/>
      <c r="Q628" s="446"/>
    </row>
    <row r="629" spans="1:17" ht="13">
      <c r="A629" s="3"/>
      <c r="B629" s="207"/>
      <c r="C629" s="554"/>
      <c r="D629" s="52"/>
      <c r="E629" s="52"/>
      <c r="F629" s="911" t="s">
        <v>1143</v>
      </c>
      <c r="G629" s="3"/>
      <c r="H629" s="3"/>
      <c r="I629" s="3"/>
      <c r="J629" s="3"/>
      <c r="K629" s="3"/>
      <c r="L629" s="3"/>
      <c r="M629" s="10"/>
      <c r="Q629" s="446"/>
    </row>
    <row r="630" spans="1:17" ht="13">
      <c r="A630" s="3"/>
      <c r="B630" s="207"/>
      <c r="C630" s="554"/>
      <c r="D630" s="52"/>
      <c r="E630" s="52"/>
      <c r="F630" s="911" t="s">
        <v>997</v>
      </c>
      <c r="G630" s="338"/>
      <c r="H630" s="3"/>
      <c r="I630" s="3"/>
      <c r="J630" s="3"/>
      <c r="K630" s="3"/>
      <c r="L630" s="3"/>
      <c r="M630" s="10"/>
      <c r="Q630" s="446"/>
    </row>
    <row r="631" spans="1:17" ht="13">
      <c r="A631" s="3"/>
      <c r="B631" s="207"/>
      <c r="C631" s="554"/>
      <c r="D631" s="52"/>
      <c r="E631" s="52"/>
      <c r="F631" s="3"/>
      <c r="G631" s="3"/>
      <c r="H631" s="3"/>
      <c r="I631" s="3"/>
      <c r="J631" s="3"/>
      <c r="K631" s="3"/>
      <c r="L631" s="3"/>
      <c r="M631" s="10"/>
      <c r="Q631" s="446"/>
    </row>
    <row r="632" spans="1:17" ht="13">
      <c r="A632" s="3"/>
      <c r="B632" s="207"/>
      <c r="C632" s="554"/>
      <c r="D632" s="170" t="s">
        <v>1</v>
      </c>
      <c r="E632" s="52"/>
      <c r="F632" s="3"/>
      <c r="G632" s="3"/>
      <c r="H632" s="3"/>
      <c r="I632" s="3"/>
      <c r="J632" s="3"/>
      <c r="K632" s="3"/>
      <c r="L632" s="3"/>
      <c r="M632" s="10"/>
      <c r="Q632" s="446"/>
    </row>
    <row r="633" spans="1:17" ht="13">
      <c r="A633" s="3"/>
      <c r="B633" s="207"/>
      <c r="C633" s="554"/>
      <c r="D633" s="52"/>
      <c r="E633" s="52"/>
      <c r="F633" s="3"/>
      <c r="G633" s="3"/>
      <c r="H633" s="3"/>
      <c r="I633" s="3"/>
      <c r="J633" s="3"/>
      <c r="K633" s="3"/>
      <c r="L633" s="3"/>
      <c r="M633" s="10"/>
      <c r="Q633" s="446"/>
    </row>
    <row r="634" spans="1:17" ht="13">
      <c r="A634" s="3"/>
      <c r="B634" s="207"/>
      <c r="C634" s="554"/>
      <c r="D634" s="52"/>
      <c r="E634" s="3"/>
      <c r="F634" s="3"/>
      <c r="G634" s="3"/>
      <c r="H634" s="3"/>
      <c r="I634" s="3"/>
      <c r="J634" s="3"/>
      <c r="K634" s="3"/>
      <c r="L634" s="3"/>
      <c r="M634" s="10"/>
      <c r="Q634" s="446"/>
    </row>
    <row r="635" spans="1:17" ht="13">
      <c r="A635" s="3"/>
      <c r="B635" s="207"/>
      <c r="C635" s="554"/>
      <c r="D635" s="170" t="s">
        <v>1266</v>
      </c>
      <c r="E635" s="3"/>
      <c r="F635" s="3"/>
      <c r="G635" s="3"/>
      <c r="H635" s="3"/>
      <c r="I635" s="3"/>
      <c r="J635" s="3"/>
      <c r="K635" s="3"/>
      <c r="L635" s="3"/>
      <c r="M635" s="10"/>
      <c r="Q635" s="446"/>
    </row>
    <row r="636" spans="1:17" ht="13">
      <c r="A636" s="3"/>
      <c r="B636" s="207"/>
      <c r="C636" s="554"/>
      <c r="D636" s="556"/>
      <c r="E636" s="3"/>
      <c r="F636" s="3"/>
      <c r="G636" s="3"/>
      <c r="H636" s="3"/>
      <c r="I636" s="3"/>
      <c r="J636" s="3"/>
      <c r="K636" s="3"/>
      <c r="L636" s="3"/>
      <c r="M636" s="10"/>
      <c r="Q636" s="446"/>
    </row>
    <row r="637" spans="1:17" ht="13">
      <c r="A637" s="3"/>
      <c r="B637" s="207"/>
      <c r="C637" s="1"/>
      <c r="D637" s="1"/>
      <c r="E637" s="52"/>
      <c r="F637" s="52"/>
      <c r="G637" s="52"/>
      <c r="H637" s="52"/>
      <c r="I637" s="1"/>
      <c r="J637" s="1"/>
      <c r="K637" s="1"/>
      <c r="L637" s="1"/>
      <c r="M637" s="1"/>
      <c r="Q637" s="446"/>
    </row>
    <row r="638" spans="1:17" ht="13">
      <c r="A638" s="3"/>
      <c r="B638" s="479" t="s">
        <v>658</v>
      </c>
      <c r="C638" s="449"/>
      <c r="D638" s="480"/>
      <c r="E638" s="451"/>
      <c r="F638" s="451"/>
      <c r="G638" s="451"/>
      <c r="H638" s="451"/>
      <c r="I638" s="451"/>
      <c r="J638" s="451"/>
      <c r="K638" s="451"/>
      <c r="L638" s="451"/>
      <c r="M638" s="481" t="s">
        <v>660</v>
      </c>
      <c r="Q638" s="446"/>
    </row>
    <row r="639" spans="1:17" ht="13">
      <c r="A639" s="3"/>
      <c r="B639" s="207"/>
      <c r="C639" s="927" t="s">
        <v>1267</v>
      </c>
      <c r="D639" s="556"/>
      <c r="E639" s="3"/>
      <c r="F639" s="3"/>
      <c r="G639" s="3"/>
      <c r="H639" s="3"/>
      <c r="I639" s="3"/>
      <c r="J639" s="3"/>
      <c r="K639" s="3"/>
      <c r="L639" s="3"/>
      <c r="M639" s="10"/>
      <c r="Q639" s="446"/>
    </row>
    <row r="640" spans="1:17" ht="13">
      <c r="A640" s="3"/>
      <c r="B640" s="207"/>
      <c r="C640" s="553" t="s">
        <v>1268</v>
      </c>
      <c r="D640" s="643"/>
      <c r="E640" s="279"/>
      <c r="F640" s="279"/>
      <c r="G640" s="279"/>
      <c r="H640" s="279" t="s">
        <v>684</v>
      </c>
      <c r="I640" s="279"/>
      <c r="J640" s="279"/>
      <c r="K640" s="279"/>
      <c r="L640" s="279"/>
      <c r="M640" s="541" t="s">
        <v>660</v>
      </c>
      <c r="Q640" s="446"/>
    </row>
    <row r="641" spans="1:17" ht="13">
      <c r="A641" s="3"/>
      <c r="B641" s="285"/>
      <c r="C641" s="554"/>
      <c r="D641" s="270" t="s">
        <v>672</v>
      </c>
      <c r="E641" s="542"/>
      <c r="F641" s="543"/>
      <c r="G641" s="543"/>
      <c r="H641" s="543"/>
      <c r="I641" s="293"/>
      <c r="J641" s="293"/>
      <c r="K641" s="3"/>
      <c r="L641" s="3"/>
      <c r="M641" s="10"/>
      <c r="Q641" s="446"/>
    </row>
    <row r="642" spans="1:17" ht="13">
      <c r="A642" s="3"/>
      <c r="B642" s="285"/>
      <c r="C642" s="554"/>
      <c r="D642" s="288"/>
      <c r="E642" s="492"/>
      <c r="F642" s="491" t="s">
        <v>135</v>
      </c>
      <c r="G642" s="490"/>
      <c r="H642" s="491" t="s">
        <v>136</v>
      </c>
      <c r="I642" s="500"/>
      <c r="J642" s="490"/>
      <c r="K642" s="3"/>
      <c r="L642" s="3"/>
      <c r="M642" s="10"/>
      <c r="Q642" s="446"/>
    </row>
    <row r="643" spans="1:17" ht="13">
      <c r="A643" s="3"/>
      <c r="B643" s="285"/>
      <c r="C643" s="554"/>
      <c r="D643" s="288"/>
      <c r="E643" s="492"/>
      <c r="F643" s="824" t="s">
        <v>673</v>
      </c>
      <c r="G643" s="546"/>
      <c r="H643" s="293" t="e">
        <f>VLOOKUP($C640,'01_概要'!$E$86:$K$111,3,FALSE)</f>
        <v>#N/A</v>
      </c>
      <c r="I643" s="1034" t="e">
        <f>VLOOKUP($C640,'01_概要'!$E$86:$K$111,4,FALSE)</f>
        <v>#N/A</v>
      </c>
      <c r="J643" s="970"/>
      <c r="K643" s="3"/>
      <c r="L643" s="3"/>
      <c r="M643" s="10"/>
      <c r="Q643" s="446"/>
    </row>
    <row r="644" spans="1:17" ht="13">
      <c r="A644" s="3"/>
      <c r="B644" s="285"/>
      <c r="C644" s="554"/>
      <c r="D644" s="288"/>
      <c r="E644" s="492"/>
      <c r="F644" s="824" t="s">
        <v>8</v>
      </c>
      <c r="G644" s="546"/>
      <c r="H644" s="543" t="str">
        <f>C640</f>
        <v>いいジャン祭記念ガチャ　家庭教師ヒットマンリボーンXグローブツナ（仮）</v>
      </c>
      <c r="I644" s="543"/>
      <c r="J644" s="546"/>
      <c r="K644" s="3"/>
      <c r="L644" s="3"/>
      <c r="M644" s="10"/>
      <c r="Q644" s="446"/>
    </row>
    <row r="645" spans="1:17" ht="13">
      <c r="A645" s="3"/>
      <c r="B645" s="285"/>
      <c r="C645" s="554"/>
      <c r="D645" s="288"/>
      <c r="E645" s="492"/>
      <c r="F645" s="824" t="s">
        <v>710</v>
      </c>
      <c r="G645" s="546"/>
      <c r="H645" s="293" t="s">
        <v>1269</v>
      </c>
      <c r="I645" s="293"/>
      <c r="J645" s="782"/>
      <c r="K645" s="3"/>
      <c r="L645" s="3"/>
      <c r="M645" s="10"/>
      <c r="Q645" s="446"/>
    </row>
    <row r="646" spans="1:17" ht="13">
      <c r="A646" s="3"/>
      <c r="B646" s="285"/>
      <c r="C646" s="554"/>
      <c r="D646" s="288"/>
      <c r="E646" s="492"/>
      <c r="F646" s="824" t="s">
        <v>138</v>
      </c>
      <c r="G646" s="546"/>
      <c r="H646" s="783" t="e">
        <f>VLOOKUP(C640,'01_概要'!$E$86:$K$111,6,FALSE)</f>
        <v>#N/A</v>
      </c>
      <c r="I646" s="784" t="s">
        <v>139</v>
      </c>
      <c r="J646" s="785" t="e">
        <f>VLOOKUP(C640,'01_概要'!$E$86:$K$111,7,FALSE)</f>
        <v>#N/A</v>
      </c>
      <c r="K646" s="3"/>
      <c r="L646" s="3"/>
      <c r="M646" s="10"/>
      <c r="Q646" s="446"/>
    </row>
    <row r="647" spans="1:17" ht="13">
      <c r="A647" s="3"/>
      <c r="B647" s="285"/>
      <c r="C647" s="554"/>
      <c r="D647" s="556"/>
      <c r="E647" s="3"/>
      <c r="F647" s="3"/>
      <c r="G647" s="3"/>
      <c r="H647" s="3"/>
      <c r="I647" s="3"/>
      <c r="J647" s="3"/>
      <c r="K647" s="3"/>
      <c r="L647" s="3"/>
      <c r="M647" s="10"/>
      <c r="Q647" s="446"/>
    </row>
    <row r="648" spans="1:17" ht="13">
      <c r="A648" s="3"/>
      <c r="B648" s="285"/>
      <c r="C648" s="553" t="s">
        <v>1270</v>
      </c>
      <c r="D648" s="643"/>
      <c r="E648" s="279"/>
      <c r="F648" s="279"/>
      <c r="G648" s="279"/>
      <c r="H648" s="279" t="s">
        <v>684</v>
      </c>
      <c r="I648" s="279"/>
      <c r="J648" s="279"/>
      <c r="K648" s="279"/>
      <c r="L648" s="279"/>
      <c r="M648" s="541" t="s">
        <v>660</v>
      </c>
      <c r="Q648" s="446"/>
    </row>
    <row r="649" spans="1:17" ht="13">
      <c r="A649" s="3"/>
      <c r="B649" s="207"/>
      <c r="C649" s="554"/>
      <c r="D649" s="270" t="s">
        <v>672</v>
      </c>
      <c r="E649" s="542"/>
      <c r="F649" s="543"/>
      <c r="G649" s="543"/>
      <c r="H649" s="543"/>
      <c r="I649" s="293"/>
      <c r="J649" s="293"/>
      <c r="K649" s="3"/>
      <c r="L649" s="3"/>
      <c r="M649" s="10"/>
      <c r="Q649" s="446"/>
    </row>
    <row r="650" spans="1:17" ht="13">
      <c r="A650" s="3"/>
      <c r="B650" s="207"/>
      <c r="C650" s="554"/>
      <c r="D650" s="288"/>
      <c r="E650" s="492"/>
      <c r="F650" s="491" t="s">
        <v>135</v>
      </c>
      <c r="G650" s="490"/>
      <c r="H650" s="491" t="s">
        <v>136</v>
      </c>
      <c r="I650" s="500"/>
      <c r="J650" s="490"/>
      <c r="K650" s="3"/>
      <c r="L650" s="3"/>
      <c r="M650" s="10"/>
      <c r="Q650" s="446"/>
    </row>
    <row r="651" spans="1:17" ht="13">
      <c r="A651" s="3"/>
      <c r="B651" s="207"/>
      <c r="C651" s="554"/>
      <c r="D651" s="288"/>
      <c r="E651" s="492"/>
      <c r="F651" s="824" t="s">
        <v>673</v>
      </c>
      <c r="G651" s="546"/>
      <c r="H651" s="293" t="e">
        <f>VLOOKUP($C648,'01_概要'!$E$86:$K$111,3,FALSE)</f>
        <v>#N/A</v>
      </c>
      <c r="I651" s="1034" t="e">
        <f>VLOOKUP($C648,'01_概要'!$E$86:$K$111,4,FALSE)</f>
        <v>#N/A</v>
      </c>
      <c r="J651" s="970"/>
      <c r="K651" s="3"/>
      <c r="L651" s="3"/>
      <c r="M651" s="10"/>
      <c r="Q651" s="446"/>
    </row>
    <row r="652" spans="1:17" ht="13">
      <c r="A652" s="3"/>
      <c r="B652" s="207"/>
      <c r="C652" s="554"/>
      <c r="D652" s="288"/>
      <c r="E652" s="492"/>
      <c r="F652" s="824" t="s">
        <v>8</v>
      </c>
      <c r="G652" s="546"/>
      <c r="H652" s="543" t="str">
        <f>C648</f>
        <v>いいジャン祭ガチャ家庭教師ヒットマンりぼーん山本雲雀骸（仮）</v>
      </c>
      <c r="I652" s="543"/>
      <c r="J652" s="546"/>
      <c r="K652" s="3"/>
      <c r="L652" s="3"/>
      <c r="M652" s="10"/>
      <c r="Q652" s="446"/>
    </row>
    <row r="653" spans="1:17" ht="13">
      <c r="A653" s="3"/>
      <c r="B653" s="207"/>
      <c r="C653" s="554"/>
      <c r="D653" s="288"/>
      <c r="E653" s="492"/>
      <c r="F653" s="824" t="s">
        <v>710</v>
      </c>
      <c r="G653" s="546"/>
      <c r="H653" s="293" t="s">
        <v>1271</v>
      </c>
      <c r="I653" s="293"/>
      <c r="J653" s="782"/>
      <c r="K653" s="3"/>
      <c r="L653" s="3"/>
      <c r="M653" s="10"/>
      <c r="Q653" s="446"/>
    </row>
    <row r="654" spans="1:17" ht="13">
      <c r="A654" s="3"/>
      <c r="B654" s="207"/>
      <c r="C654" s="554"/>
      <c r="D654" s="288"/>
      <c r="E654" s="492"/>
      <c r="F654" s="824" t="s">
        <v>138</v>
      </c>
      <c r="G654" s="546"/>
      <c r="H654" s="783" t="e">
        <f>VLOOKUP(C648,'01_概要'!$E$86:$K$111,6,FALSE)</f>
        <v>#N/A</v>
      </c>
      <c r="I654" s="784" t="s">
        <v>139</v>
      </c>
      <c r="J654" s="785" t="e">
        <f>VLOOKUP(C648,'01_概要'!$E$86:$K$111,7,FALSE)</f>
        <v>#N/A</v>
      </c>
      <c r="K654" s="3"/>
      <c r="L654" s="3"/>
      <c r="M654" s="10"/>
      <c r="Q654" s="446"/>
    </row>
    <row r="655" spans="1:17" ht="13">
      <c r="A655" s="3"/>
      <c r="B655" s="207"/>
      <c r="C655" s="554"/>
      <c r="D655" s="556"/>
      <c r="E655" s="3"/>
      <c r="F655" s="3"/>
      <c r="G655" s="3"/>
      <c r="H655" s="3"/>
      <c r="I655" s="3"/>
      <c r="J655" s="3"/>
      <c r="K655" s="3"/>
      <c r="L655" s="3"/>
      <c r="M655" s="10"/>
      <c r="Q655" s="446"/>
    </row>
    <row r="656" spans="1:17" ht="13">
      <c r="A656" s="3"/>
      <c r="B656" s="207"/>
      <c r="C656" s="554"/>
      <c r="D656" s="170" t="s">
        <v>136</v>
      </c>
      <c r="E656" s="3"/>
      <c r="F656" s="3"/>
      <c r="G656" s="3"/>
      <c r="H656" s="3"/>
      <c r="I656" s="3"/>
      <c r="J656" s="3"/>
      <c r="K656" s="3"/>
      <c r="L656" s="3"/>
      <c r="M656" s="10"/>
      <c r="Q656" s="446"/>
    </row>
    <row r="657" spans="1:17" ht="13">
      <c r="A657" s="3"/>
      <c r="B657" s="207"/>
      <c r="C657" s="554"/>
      <c r="D657" s="556"/>
      <c r="E657" s="3"/>
      <c r="F657" s="3"/>
      <c r="G657" s="3"/>
      <c r="H657" s="3"/>
      <c r="I657" s="3"/>
      <c r="J657" s="3"/>
      <c r="K657" s="3"/>
      <c r="L657" s="3"/>
      <c r="M657" s="10"/>
      <c r="Q657" s="446"/>
    </row>
    <row r="658" spans="1:17" ht="13">
      <c r="A658" s="3"/>
      <c r="B658" s="207"/>
      <c r="C658" s="554"/>
      <c r="D658" s="556"/>
      <c r="E658" s="3"/>
      <c r="F658" s="3"/>
      <c r="G658" s="3"/>
      <c r="H658" s="3"/>
      <c r="I658" s="3"/>
      <c r="J658" s="3"/>
      <c r="K658" s="3"/>
      <c r="L658" s="3"/>
      <c r="M658" s="10"/>
      <c r="Q658" s="446"/>
    </row>
    <row r="659" spans="1:17" ht="13">
      <c r="A659" s="3"/>
      <c r="B659" s="207"/>
      <c r="C659" s="554"/>
      <c r="D659" s="556"/>
      <c r="E659" s="3"/>
      <c r="F659" s="3"/>
      <c r="G659" s="3"/>
      <c r="H659" s="3"/>
      <c r="I659" s="3"/>
      <c r="J659" s="3"/>
      <c r="K659" s="3"/>
      <c r="L659" s="3"/>
      <c r="M659" s="10"/>
      <c r="Q659" s="446"/>
    </row>
    <row r="660" spans="1:17" ht="13">
      <c r="A660" s="3"/>
      <c r="B660" s="207"/>
      <c r="C660" s="553" t="s">
        <v>1272</v>
      </c>
      <c r="D660" s="643"/>
      <c r="E660" s="279"/>
      <c r="F660" s="279"/>
      <c r="G660" s="279"/>
      <c r="H660" s="279" t="s">
        <v>684</v>
      </c>
      <c r="I660" s="279"/>
      <c r="J660" s="279"/>
      <c r="K660" s="279"/>
      <c r="L660" s="279"/>
      <c r="M660" s="541" t="s">
        <v>660</v>
      </c>
      <c r="Q660" s="446"/>
    </row>
    <row r="661" spans="1:17" ht="13">
      <c r="A661" s="3"/>
      <c r="B661" s="207"/>
      <c r="C661" s="554"/>
      <c r="D661" s="270" t="s">
        <v>672</v>
      </c>
      <c r="E661" s="542"/>
      <c r="F661" s="543"/>
      <c r="G661" s="543"/>
      <c r="H661" s="543"/>
      <c r="I661" s="293"/>
      <c r="J661" s="293"/>
      <c r="K661" s="3"/>
      <c r="L661" s="3"/>
      <c r="M661" s="10"/>
      <c r="Q661" s="446"/>
    </row>
    <row r="662" spans="1:17" ht="13">
      <c r="A662" s="3"/>
      <c r="B662" s="207"/>
      <c r="C662" s="554"/>
      <c r="D662" s="288"/>
      <c r="E662" s="492"/>
      <c r="F662" s="491" t="s">
        <v>135</v>
      </c>
      <c r="G662" s="490"/>
      <c r="H662" s="491" t="s">
        <v>136</v>
      </c>
      <c r="I662" s="500"/>
      <c r="J662" s="490"/>
      <c r="K662" s="3"/>
      <c r="L662" s="3"/>
      <c r="M662" s="10"/>
      <c r="Q662" s="446"/>
    </row>
    <row r="663" spans="1:17" ht="13">
      <c r="A663" s="3"/>
      <c r="B663" s="207"/>
      <c r="C663" s="554"/>
      <c r="D663" s="288"/>
      <c r="E663" s="492"/>
      <c r="F663" s="824" t="s">
        <v>673</v>
      </c>
      <c r="G663" s="546"/>
      <c r="H663" s="293" t="e">
        <f>VLOOKUP($C660,'01_概要'!$E$86:$K$111,3,FALSE)</f>
        <v>#N/A</v>
      </c>
      <c r="I663" s="1034" t="e">
        <f>VLOOKUP($C660,'01_概要'!$E$86:$K$111,4,FALSE)</f>
        <v>#N/A</v>
      </c>
      <c r="J663" s="970"/>
      <c r="K663" s="3"/>
      <c r="L663" s="3"/>
      <c r="M663" s="10"/>
      <c r="Q663" s="446"/>
    </row>
    <row r="664" spans="1:17" ht="13">
      <c r="A664" s="3"/>
      <c r="B664" s="207"/>
      <c r="C664" s="554"/>
      <c r="D664" s="288"/>
      <c r="E664" s="492"/>
      <c r="F664" s="824" t="s">
        <v>8</v>
      </c>
      <c r="G664" s="546"/>
      <c r="H664" s="543" t="str">
        <f>C660</f>
        <v>いいジャン祭新キャラパック</v>
      </c>
      <c r="I664" s="543"/>
      <c r="J664" s="546"/>
      <c r="K664" s="3"/>
      <c r="L664" s="3"/>
      <c r="M664" s="10"/>
      <c r="Q664" s="446"/>
    </row>
    <row r="665" spans="1:17" ht="13">
      <c r="A665" s="3"/>
      <c r="B665" s="207"/>
      <c r="C665" s="554"/>
      <c r="D665" s="288"/>
      <c r="E665" s="492"/>
      <c r="F665" s="824" t="s">
        <v>710</v>
      </c>
      <c r="G665" s="546"/>
      <c r="H665" s="293" t="s">
        <v>1271</v>
      </c>
      <c r="I665" s="293"/>
      <c r="J665" s="782"/>
      <c r="K665" s="3"/>
      <c r="L665" s="3"/>
      <c r="M665" s="10"/>
      <c r="Q665" s="446"/>
    </row>
    <row r="666" spans="1:17" ht="13">
      <c r="A666" s="3"/>
      <c r="B666" s="207"/>
      <c r="C666" s="554"/>
      <c r="D666" s="288"/>
      <c r="E666" s="492"/>
      <c r="F666" s="824" t="s">
        <v>138</v>
      </c>
      <c r="G666" s="546"/>
      <c r="H666" s="783" t="e">
        <f>VLOOKUP(C660,'01_概要'!$E$86:$K$111,6,FALSE)</f>
        <v>#N/A</v>
      </c>
      <c r="I666" s="784" t="s">
        <v>139</v>
      </c>
      <c r="J666" s="785" t="e">
        <f>VLOOKUP(C660,'01_概要'!$E$86:$K$111,7,FALSE)</f>
        <v>#N/A</v>
      </c>
      <c r="K666" s="3"/>
      <c r="L666" s="3"/>
      <c r="M666" s="10"/>
      <c r="Q666" s="446"/>
    </row>
    <row r="667" spans="1:17" ht="13">
      <c r="A667" s="3"/>
      <c r="B667" s="207"/>
      <c r="C667" s="554"/>
      <c r="D667" s="556"/>
      <c r="E667" s="3"/>
      <c r="F667" s="3"/>
      <c r="G667" s="3"/>
      <c r="H667" s="3"/>
      <c r="I667" s="3"/>
      <c r="J667" s="3"/>
      <c r="K667" s="3"/>
      <c r="L667" s="3"/>
      <c r="M667" s="10"/>
      <c r="Q667" s="446"/>
    </row>
    <row r="668" spans="1:17" ht="13">
      <c r="A668" s="3"/>
      <c r="B668" s="207"/>
      <c r="C668" s="554"/>
      <c r="D668" s="170" t="s">
        <v>136</v>
      </c>
      <c r="E668" s="3"/>
      <c r="F668" s="3"/>
      <c r="G668" s="3"/>
      <c r="H668" s="3"/>
      <c r="I668" s="3"/>
      <c r="J668" s="3"/>
      <c r="K668" s="3"/>
      <c r="L668" s="3"/>
      <c r="M668" s="10"/>
      <c r="Q668" s="446"/>
    </row>
    <row r="669" spans="1:17" ht="13">
      <c r="A669" s="3"/>
      <c r="B669" s="207"/>
      <c r="C669" s="554"/>
      <c r="D669" s="556"/>
      <c r="E669" s="3"/>
      <c r="F669" s="3"/>
      <c r="G669" s="3"/>
      <c r="H669" s="3"/>
      <c r="I669" s="3"/>
      <c r="J669" s="3"/>
      <c r="K669" s="3"/>
      <c r="L669" s="3"/>
      <c r="M669" s="10"/>
      <c r="Q669" s="446"/>
    </row>
    <row r="670" spans="1:17" ht="13">
      <c r="A670" s="3"/>
      <c r="B670" s="207"/>
      <c r="C670" s="554"/>
      <c r="D670" s="556"/>
      <c r="E670" s="3"/>
      <c r="F670" s="3"/>
      <c r="G670" s="3"/>
      <c r="H670" s="3"/>
      <c r="I670" s="3"/>
      <c r="J670" s="3"/>
      <c r="K670" s="3"/>
      <c r="L670" s="3"/>
      <c r="M670" s="10"/>
      <c r="Q670" s="446"/>
    </row>
    <row r="671" spans="1:17" ht="13">
      <c r="A671" s="3"/>
      <c r="B671" s="207"/>
      <c r="C671" s="554"/>
      <c r="D671" s="556"/>
      <c r="E671" s="3"/>
      <c r="F671" s="3"/>
      <c r="G671" s="3"/>
      <c r="H671" s="3"/>
      <c r="I671" s="3"/>
      <c r="J671" s="3"/>
      <c r="K671" s="3"/>
      <c r="L671" s="3"/>
      <c r="M671" s="10"/>
      <c r="Q671" s="446"/>
    </row>
    <row r="672" spans="1:17" ht="13">
      <c r="A672" s="3"/>
      <c r="B672" s="207"/>
      <c r="C672" s="553" t="s">
        <v>1273</v>
      </c>
      <c r="D672" s="643"/>
      <c r="E672" s="279"/>
      <c r="F672" s="279"/>
      <c r="G672" s="279"/>
      <c r="H672" s="279" t="s">
        <v>684</v>
      </c>
      <c r="I672" s="279"/>
      <c r="J672" s="279"/>
      <c r="K672" s="279"/>
      <c r="L672" s="279"/>
      <c r="M672" s="541" t="s">
        <v>660</v>
      </c>
      <c r="Q672" s="446"/>
    </row>
    <row r="673" spans="1:17" ht="13">
      <c r="A673" s="3"/>
      <c r="B673" s="207"/>
      <c r="C673" s="554"/>
      <c r="D673" s="270" t="s">
        <v>672</v>
      </c>
      <c r="E673" s="542"/>
      <c r="F673" s="543"/>
      <c r="G673" s="543"/>
      <c r="H673" s="543"/>
      <c r="I673" s="293"/>
      <c r="J673" s="293"/>
      <c r="K673" s="3"/>
      <c r="L673" s="3"/>
      <c r="M673" s="10"/>
      <c r="Q673" s="446"/>
    </row>
    <row r="674" spans="1:17" ht="13">
      <c r="A674" s="3"/>
      <c r="B674" s="207"/>
      <c r="C674" s="554"/>
      <c r="D674" s="288"/>
      <c r="E674" s="492"/>
      <c r="F674" s="491" t="s">
        <v>135</v>
      </c>
      <c r="G674" s="490"/>
      <c r="H674" s="491" t="s">
        <v>136</v>
      </c>
      <c r="I674" s="500"/>
      <c r="J674" s="490"/>
      <c r="K674" s="3"/>
      <c r="L674" s="3"/>
      <c r="M674" s="10"/>
      <c r="Q674" s="446"/>
    </row>
    <row r="675" spans="1:17" ht="13">
      <c r="A675" s="3"/>
      <c r="B675" s="207"/>
      <c r="C675" s="554"/>
      <c r="D675" s="288"/>
      <c r="E675" s="492"/>
      <c r="F675" s="824" t="s">
        <v>673</v>
      </c>
      <c r="G675" s="546"/>
      <c r="H675" s="293" t="e">
        <f>VLOOKUP($C672,'01_概要'!$E$86:$K$111,3,FALSE)</f>
        <v>#N/A</v>
      </c>
      <c r="I675" s="1034" t="e">
        <f>VLOOKUP($C672,'01_概要'!$E$86:$K$111,4,FALSE)</f>
        <v>#N/A</v>
      </c>
      <c r="J675" s="970"/>
      <c r="K675" s="3"/>
      <c r="L675" s="3"/>
      <c r="M675" s="10"/>
      <c r="Q675" s="446"/>
    </row>
    <row r="676" spans="1:17" ht="13">
      <c r="A676" s="3"/>
      <c r="B676" s="207"/>
      <c r="C676" s="554"/>
      <c r="D676" s="288"/>
      <c r="E676" s="492"/>
      <c r="F676" s="824" t="s">
        <v>8</v>
      </c>
      <c r="G676" s="546"/>
      <c r="H676" s="543" t="str">
        <f>C672</f>
        <v>いいジャン祭記念 ルビー＆強化素材パック</v>
      </c>
      <c r="I676" s="543"/>
      <c r="J676" s="546"/>
      <c r="K676" s="3"/>
      <c r="L676" s="3"/>
      <c r="M676" s="10"/>
      <c r="Q676" s="446"/>
    </row>
    <row r="677" spans="1:17" ht="13">
      <c r="A677" s="3"/>
      <c r="B677" s="207"/>
      <c r="C677" s="554"/>
      <c r="D677" s="288"/>
      <c r="E677" s="492"/>
      <c r="F677" s="824" t="s">
        <v>710</v>
      </c>
      <c r="G677" s="546"/>
      <c r="H677" s="293" t="s">
        <v>1271</v>
      </c>
      <c r="I677" s="293"/>
      <c r="J677" s="782"/>
      <c r="K677" s="3"/>
      <c r="L677" s="3"/>
      <c r="M677" s="10"/>
      <c r="Q677" s="446"/>
    </row>
    <row r="678" spans="1:17" ht="13">
      <c r="A678" s="3"/>
      <c r="B678" s="207"/>
      <c r="C678" s="554"/>
      <c r="D678" s="288"/>
      <c r="E678" s="492"/>
      <c r="F678" s="824" t="s">
        <v>138</v>
      </c>
      <c r="G678" s="546"/>
      <c r="H678" s="783" t="e">
        <f>VLOOKUP(C672,'01_概要'!$E$86:$K$111,6,FALSE)</f>
        <v>#N/A</v>
      </c>
      <c r="I678" s="784" t="s">
        <v>139</v>
      </c>
      <c r="J678" s="785" t="e">
        <f>VLOOKUP(C672,'01_概要'!$E$86:$K$111,7,FALSE)</f>
        <v>#N/A</v>
      </c>
      <c r="K678" s="3"/>
      <c r="L678" s="3"/>
      <c r="M678" s="10"/>
      <c r="Q678" s="446"/>
    </row>
    <row r="679" spans="1:17" ht="13">
      <c r="A679" s="3"/>
      <c r="B679" s="207"/>
      <c r="C679" s="554"/>
      <c r="D679" s="556"/>
      <c r="E679" s="3"/>
      <c r="F679" s="3"/>
      <c r="G679" s="3"/>
      <c r="H679" s="3"/>
      <c r="I679" s="3"/>
      <c r="J679" s="3"/>
      <c r="K679" s="3"/>
      <c r="L679" s="3"/>
      <c r="M679" s="10"/>
      <c r="Q679" s="446"/>
    </row>
    <row r="680" spans="1:17" ht="13">
      <c r="A680" s="3"/>
      <c r="B680" s="207"/>
      <c r="C680" s="554"/>
      <c r="D680" s="170" t="s">
        <v>136</v>
      </c>
      <c r="E680" s="3"/>
      <c r="F680" s="3" t="s">
        <v>1274</v>
      </c>
      <c r="G680" s="3"/>
      <c r="H680" s="3"/>
      <c r="I680" s="3"/>
      <c r="J680" s="3"/>
      <c r="K680" s="3"/>
      <c r="L680" s="3"/>
      <c r="M680" s="10"/>
      <c r="Q680" s="446"/>
    </row>
    <row r="681" spans="1:17" ht="13">
      <c r="A681" s="3"/>
      <c r="B681" s="207"/>
      <c r="C681" s="554"/>
      <c r="D681" s="556"/>
      <c r="E681" s="3"/>
      <c r="F681" s="3"/>
      <c r="G681" s="3"/>
      <c r="H681" s="3"/>
      <c r="I681" s="3"/>
      <c r="J681" s="3"/>
      <c r="K681" s="3"/>
      <c r="L681" s="3"/>
      <c r="M681" s="10"/>
      <c r="Q681" s="446"/>
    </row>
    <row r="682" spans="1:17" ht="13">
      <c r="A682" s="3"/>
      <c r="B682" s="207"/>
      <c r="C682" s="554"/>
      <c r="D682" s="556"/>
      <c r="E682" s="3"/>
      <c r="F682" s="3"/>
      <c r="G682" s="3"/>
      <c r="H682" s="3"/>
      <c r="I682" s="3"/>
      <c r="J682" s="3"/>
      <c r="K682" s="3"/>
      <c r="L682" s="3"/>
      <c r="M682" s="10"/>
      <c r="Q682" s="446"/>
    </row>
    <row r="683" spans="1:17" ht="13">
      <c r="A683" s="3"/>
      <c r="B683" s="207"/>
      <c r="C683" s="554"/>
      <c r="D683" s="556"/>
      <c r="E683" s="3"/>
      <c r="F683" s="3"/>
      <c r="G683" s="3"/>
      <c r="H683" s="3"/>
      <c r="I683" s="3"/>
      <c r="J683" s="3"/>
      <c r="K683" s="3"/>
      <c r="L683" s="3"/>
      <c r="M683" s="10"/>
      <c r="Q683" s="446"/>
    </row>
    <row r="684" spans="1:17" ht="13">
      <c r="A684" s="3"/>
      <c r="B684" s="207"/>
      <c r="C684" s="553" t="s">
        <v>1275</v>
      </c>
      <c r="D684" s="643"/>
      <c r="E684" s="279"/>
      <c r="F684" s="279"/>
      <c r="G684" s="279"/>
      <c r="H684" s="279"/>
      <c r="I684" s="279"/>
      <c r="J684" s="279"/>
      <c r="K684" s="279"/>
      <c r="L684" s="279"/>
      <c r="M684" s="541" t="s">
        <v>660</v>
      </c>
      <c r="Q684" s="446"/>
    </row>
    <row r="685" spans="1:17" ht="13">
      <c r="A685" s="3"/>
      <c r="B685" s="207"/>
      <c r="C685" s="554"/>
      <c r="D685" s="270" t="s">
        <v>672</v>
      </c>
      <c r="E685" s="542"/>
      <c r="F685" s="543"/>
      <c r="G685" s="543"/>
      <c r="H685" s="543"/>
      <c r="I685" s="293"/>
      <c r="J685" s="293"/>
      <c r="K685" s="3"/>
      <c r="L685" s="3"/>
      <c r="M685" s="10"/>
      <c r="Q685" s="446"/>
    </row>
    <row r="686" spans="1:17" ht="13">
      <c r="A686" s="3"/>
      <c r="B686" s="207"/>
      <c r="C686" s="554"/>
      <c r="D686" s="288"/>
      <c r="E686" s="492"/>
      <c r="F686" s="491" t="s">
        <v>135</v>
      </c>
      <c r="G686" s="490"/>
      <c r="H686" s="491" t="s">
        <v>136</v>
      </c>
      <c r="I686" s="500"/>
      <c r="J686" s="490"/>
      <c r="K686" s="3"/>
      <c r="L686" s="3"/>
      <c r="M686" s="10"/>
      <c r="Q686" s="446"/>
    </row>
    <row r="687" spans="1:17" ht="13">
      <c r="A687" s="3"/>
      <c r="B687" s="207"/>
      <c r="C687" s="554"/>
      <c r="D687" s="288"/>
      <c r="E687" s="492"/>
      <c r="F687" s="824" t="s">
        <v>673</v>
      </c>
      <c r="G687" s="546"/>
      <c r="H687" s="293" t="e">
        <f>VLOOKUP($C684,'01_概要'!$E$86:$K$111,3,FALSE)</f>
        <v>#N/A</v>
      </c>
      <c r="I687" s="1034" t="e">
        <f>VLOOKUP($C684,'01_概要'!$E$86:$K$111,4,FALSE)</f>
        <v>#N/A</v>
      </c>
      <c r="J687" s="970"/>
      <c r="K687" s="3"/>
      <c r="L687" s="3"/>
      <c r="M687" s="10"/>
      <c r="Q687" s="446"/>
    </row>
    <row r="688" spans="1:17" ht="13">
      <c r="A688" s="3"/>
      <c r="B688" s="207"/>
      <c r="C688" s="554"/>
      <c r="D688" s="288"/>
      <c r="E688" s="492"/>
      <c r="F688" s="824" t="s">
        <v>8</v>
      </c>
      <c r="G688" s="546"/>
      <c r="H688" s="543" t="str">
        <f>C684</f>
        <v>宝玉パック</v>
      </c>
      <c r="I688" s="543"/>
      <c r="J688" s="546"/>
      <c r="K688" s="3"/>
      <c r="L688" s="3"/>
      <c r="M688" s="10"/>
      <c r="Q688" s="446"/>
    </row>
    <row r="689" spans="1:60" ht="13">
      <c r="A689" s="3"/>
      <c r="B689" s="207"/>
      <c r="C689" s="554"/>
      <c r="D689" s="288"/>
      <c r="E689" s="492"/>
      <c r="F689" s="824" t="s">
        <v>710</v>
      </c>
      <c r="G689" s="546"/>
      <c r="H689" s="293" t="s">
        <v>1271</v>
      </c>
      <c r="I689" s="293"/>
      <c r="J689" s="782"/>
      <c r="K689" s="3"/>
      <c r="L689" s="3"/>
      <c r="M689" s="10"/>
      <c r="Q689" s="446"/>
    </row>
    <row r="690" spans="1:60" ht="13">
      <c r="A690" s="3"/>
      <c r="B690" s="207"/>
      <c r="C690" s="554"/>
      <c r="D690" s="288"/>
      <c r="E690" s="492"/>
      <c r="F690" s="824" t="s">
        <v>138</v>
      </c>
      <c r="G690" s="546"/>
      <c r="H690" s="783" t="e">
        <f>VLOOKUP(C684,'01_概要'!$E$86:$K$111,6,FALSE)</f>
        <v>#N/A</v>
      </c>
      <c r="I690" s="784" t="s">
        <v>139</v>
      </c>
      <c r="J690" s="785" t="e">
        <f>VLOOKUP(C684,'01_概要'!$E$86:$K$111,7,FALSE)</f>
        <v>#N/A</v>
      </c>
      <c r="K690" s="3"/>
      <c r="L690" s="3"/>
      <c r="M690" s="10"/>
      <c r="Q690" s="446"/>
    </row>
    <row r="691" spans="1:60" ht="13">
      <c r="A691" s="3"/>
      <c r="B691" s="207"/>
      <c r="C691" s="554"/>
      <c r="D691" s="556"/>
      <c r="E691" s="3"/>
      <c r="F691" s="3"/>
      <c r="G691" s="3"/>
      <c r="H691" s="3"/>
      <c r="I691" s="3"/>
      <c r="J691" s="3"/>
      <c r="K691" s="3"/>
      <c r="L691" s="3"/>
      <c r="M691" s="10"/>
      <c r="Q691" s="446"/>
    </row>
    <row r="692" spans="1:60" ht="13">
      <c r="A692" s="3"/>
      <c r="B692" s="207"/>
      <c r="C692" s="554"/>
      <c r="D692" s="170" t="s">
        <v>136</v>
      </c>
      <c r="E692" s="3"/>
      <c r="F692" s="3"/>
      <c r="G692" s="3"/>
      <c r="H692" s="3"/>
      <c r="I692" s="3"/>
      <c r="J692" s="3"/>
      <c r="K692" s="3"/>
      <c r="L692" s="3"/>
      <c r="M692" s="10"/>
      <c r="Q692" s="446"/>
    </row>
    <row r="693" spans="1:60" ht="13">
      <c r="A693" s="3"/>
      <c r="B693" s="207"/>
      <c r="C693" s="554"/>
      <c r="D693" s="556"/>
      <c r="E693" s="3"/>
      <c r="F693" s="3"/>
      <c r="G693" s="3"/>
      <c r="H693" s="3"/>
      <c r="I693" s="3"/>
      <c r="J693" s="3"/>
      <c r="K693" s="3"/>
      <c r="L693" s="3"/>
      <c r="M693" s="10"/>
      <c r="Q693" s="446"/>
    </row>
    <row r="694" spans="1:60" ht="13">
      <c r="A694" s="3"/>
      <c r="B694" s="207"/>
      <c r="C694" s="554"/>
      <c r="D694" s="556"/>
      <c r="E694" s="3"/>
      <c r="F694" s="3"/>
      <c r="G694" s="3"/>
      <c r="H694" s="3"/>
      <c r="I694" s="3"/>
      <c r="J694" s="3"/>
      <c r="K694" s="3"/>
      <c r="L694" s="3"/>
      <c r="M694" s="10"/>
      <c r="Q694" s="446"/>
    </row>
    <row r="695" spans="1:60" ht="13">
      <c r="A695" s="3"/>
      <c r="B695" s="285"/>
      <c r="C695" s="554"/>
      <c r="D695" s="52"/>
      <c r="E695" s="928"/>
      <c r="F695" s="1"/>
      <c r="G695" s="1"/>
      <c r="H695" s="1"/>
      <c r="I695" s="1"/>
      <c r="J695" s="1"/>
      <c r="K695" s="3"/>
      <c r="L695" s="3"/>
      <c r="M695" s="10"/>
      <c r="Q695" s="446"/>
    </row>
    <row r="696" spans="1:60" ht="13">
      <c r="A696" s="3"/>
      <c r="B696" s="207"/>
      <c r="C696" s="553" t="s">
        <v>1276</v>
      </c>
      <c r="D696" s="643"/>
      <c r="E696" s="279"/>
      <c r="F696" s="279"/>
      <c r="G696" s="279"/>
      <c r="H696" s="279"/>
      <c r="I696" s="279"/>
      <c r="J696" s="279"/>
      <c r="K696" s="279"/>
      <c r="L696" s="279"/>
      <c r="M696" s="541" t="s">
        <v>660</v>
      </c>
      <c r="Q696" s="446"/>
    </row>
    <row r="697" spans="1:60" ht="13">
      <c r="A697" s="3"/>
      <c r="B697" s="285"/>
      <c r="C697" s="554"/>
      <c r="D697" s="270" t="s">
        <v>672</v>
      </c>
      <c r="E697" s="542"/>
      <c r="F697" s="543"/>
      <c r="G697" s="543"/>
      <c r="H697" s="543"/>
      <c r="I697" s="293"/>
      <c r="J697" s="293"/>
      <c r="K697" s="3"/>
      <c r="L697" s="3"/>
      <c r="M697" s="10"/>
      <c r="Q697" s="446"/>
    </row>
    <row r="698" spans="1:60" ht="13">
      <c r="A698" s="3"/>
      <c r="B698" s="285"/>
      <c r="C698" s="554"/>
      <c r="D698" s="288"/>
      <c r="E698" s="492"/>
      <c r="F698" s="491" t="s">
        <v>135</v>
      </c>
      <c r="G698" s="490"/>
      <c r="H698" s="491" t="s">
        <v>136</v>
      </c>
      <c r="I698" s="500"/>
      <c r="J698" s="490"/>
      <c r="K698" s="3"/>
      <c r="L698" s="3"/>
      <c r="M698" s="10"/>
      <c r="Q698" s="446"/>
    </row>
    <row r="699" spans="1:60" ht="13">
      <c r="A699" s="3"/>
      <c r="B699" s="285"/>
      <c r="C699" s="554"/>
      <c r="D699" s="288"/>
      <c r="E699" s="492"/>
      <c r="F699" s="824" t="s">
        <v>673</v>
      </c>
      <c r="G699" s="546"/>
      <c r="H699" s="293" t="e">
        <f>VLOOKUP(C696,'01_概要'!$E$86:$K$111,3,FALSE)</f>
        <v>#N/A</v>
      </c>
      <c r="I699" s="1034" t="e">
        <f>VLOOKUP(C696,'01_概要'!$E$86:$K$111,4,FALSE)</f>
        <v>#N/A</v>
      </c>
      <c r="J699" s="970"/>
      <c r="K699" s="3"/>
      <c r="L699" s="3"/>
      <c r="M699" s="10"/>
      <c r="Q699" s="446"/>
    </row>
    <row r="700" spans="1:60" ht="13">
      <c r="A700" s="3"/>
      <c r="B700" s="285"/>
      <c r="C700" s="554"/>
      <c r="D700" s="288"/>
      <c r="E700" s="492"/>
      <c r="F700" s="824" t="s">
        <v>8</v>
      </c>
      <c r="G700" s="546"/>
      <c r="H700" s="543" t="str">
        <f>C696</f>
        <v>ホワイトデーパック</v>
      </c>
      <c r="I700" s="543"/>
      <c r="J700" s="546"/>
      <c r="K700" s="3"/>
      <c r="L700" s="3"/>
      <c r="M700" s="10"/>
      <c r="Q700" s="446"/>
    </row>
    <row r="701" spans="1:60" ht="13">
      <c r="A701" s="3"/>
      <c r="B701" s="285"/>
      <c r="C701" s="554"/>
      <c r="D701" s="288"/>
      <c r="E701" s="492"/>
      <c r="F701" s="824" t="s">
        <v>710</v>
      </c>
      <c r="G701" s="546"/>
      <c r="H701" s="293" t="s">
        <v>1277</v>
      </c>
      <c r="I701" s="293"/>
      <c r="J701" s="782"/>
      <c r="K701" s="3"/>
      <c r="L701" s="3"/>
      <c r="M701" s="10"/>
      <c r="Q701" s="446"/>
    </row>
    <row r="702" spans="1:60" ht="13">
      <c r="A702" s="3"/>
      <c r="B702" s="285"/>
      <c r="C702" s="554"/>
      <c r="D702" s="288"/>
      <c r="E702" s="492"/>
      <c r="F702" s="824" t="s">
        <v>138</v>
      </c>
      <c r="G702" s="546"/>
      <c r="H702" s="783" t="e">
        <f>VLOOKUP(C696,'01_概要'!$E$86:$K$111,6,FALSE)</f>
        <v>#N/A</v>
      </c>
      <c r="I702" s="784" t="s">
        <v>139</v>
      </c>
      <c r="J702" s="785" t="e">
        <f>VLOOKUP(C696,'01_概要'!$E$86:$K$111,7,FALSE)</f>
        <v>#N/A</v>
      </c>
      <c r="K702" s="3"/>
      <c r="L702" s="3"/>
      <c r="M702" s="10"/>
      <c r="Q702" s="446"/>
    </row>
    <row r="703" spans="1:60" ht="13">
      <c r="A703" s="3"/>
      <c r="B703" s="285"/>
      <c r="C703" s="554"/>
      <c r="D703" s="556"/>
      <c r="E703" s="3"/>
      <c r="F703" s="3"/>
      <c r="G703" s="3"/>
      <c r="H703" s="3"/>
      <c r="I703" s="3"/>
      <c r="J703" s="3"/>
      <c r="K703" s="3"/>
      <c r="L703" s="3"/>
      <c r="M703" s="10"/>
      <c r="Q703" s="446"/>
    </row>
    <row r="704" spans="1:60" ht="13">
      <c r="A704" s="1"/>
      <c r="B704" s="1"/>
      <c r="C704" s="682" t="s">
        <v>1278</v>
      </c>
      <c r="D704" s="929"/>
      <c r="E704" s="929"/>
      <c r="F704" s="524"/>
      <c r="G704" s="524"/>
      <c r="H704" s="525"/>
      <c r="I704" s="525"/>
      <c r="J704" s="524"/>
      <c r="K704" s="524"/>
      <c r="L704" s="524"/>
      <c r="M704" s="930" t="s">
        <v>660</v>
      </c>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3">
      <c r="A705" s="1"/>
      <c r="B705" s="1"/>
      <c r="C705" s="1"/>
      <c r="D705" s="270" t="s">
        <v>672</v>
      </c>
      <c r="E705" s="288"/>
      <c r="F705" s="543"/>
      <c r="G705" s="543"/>
      <c r="H705" s="543"/>
      <c r="I705" s="293"/>
      <c r="J705" s="293"/>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3">
      <c r="A706" s="1"/>
      <c r="B706" s="1"/>
      <c r="C706" s="1"/>
      <c r="D706" s="288"/>
      <c r="E706" s="492"/>
      <c r="F706" s="491" t="s">
        <v>135</v>
      </c>
      <c r="G706" s="490"/>
      <c r="H706" s="491" t="s">
        <v>136</v>
      </c>
      <c r="I706" s="500"/>
      <c r="J706" s="490"/>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3">
      <c r="A707" s="1"/>
      <c r="B707" s="1"/>
      <c r="C707" s="1"/>
      <c r="D707" s="288"/>
      <c r="E707" s="492"/>
      <c r="F707" s="824" t="s">
        <v>673</v>
      </c>
      <c r="G707" s="546"/>
      <c r="H707" s="293" t="e">
        <f>VLOOKUP($C704,'01_概要'!$E$86:$K$111,3,FALSE)</f>
        <v>#N/A</v>
      </c>
      <c r="I707" s="1034" t="e">
        <f>VLOOKUP($C704,'01_概要'!$E$86:$K$111,4,FALSE)</f>
        <v>#N/A</v>
      </c>
      <c r="J707" s="970"/>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3">
      <c r="A708" s="1"/>
      <c r="B708" s="1"/>
      <c r="C708" s="1"/>
      <c r="D708" s="288"/>
      <c r="E708" s="492"/>
      <c r="F708" s="824" t="s">
        <v>8</v>
      </c>
      <c r="G708" s="546"/>
      <c r="H708" s="543" t="str">
        <f>C704</f>
        <v>超究極 白蘭対抗ガチャ</v>
      </c>
      <c r="I708" s="543"/>
      <c r="J708" s="546"/>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3">
      <c r="A709" s="1"/>
      <c r="B709" s="1"/>
      <c r="C709" s="1"/>
      <c r="D709" s="288"/>
      <c r="E709" s="492"/>
      <c r="F709" s="824" t="s">
        <v>710</v>
      </c>
      <c r="G709" s="546"/>
      <c r="H709" s="293" t="s">
        <v>1271</v>
      </c>
      <c r="I709" s="293"/>
      <c r="J709" s="782"/>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3">
      <c r="A710" s="1"/>
      <c r="B710" s="1"/>
      <c r="C710" s="1"/>
      <c r="D710" s="288"/>
      <c r="E710" s="492"/>
      <c r="F710" s="824" t="s">
        <v>138</v>
      </c>
      <c r="G710" s="546"/>
      <c r="H710" s="783" t="e">
        <f>VLOOKUP(C704,'01_概要'!$E$86:$K$111,6,FALSE)</f>
        <v>#N/A</v>
      </c>
      <c r="I710" s="784" t="s">
        <v>139</v>
      </c>
      <c r="J710" s="785" t="e">
        <f>VLOOKUP(C704,'01_概要'!$E$86:$K$111,7,FALSE)</f>
        <v>#N/A</v>
      </c>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3">
      <c r="A711" s="1"/>
      <c r="B711" s="1"/>
      <c r="C711" s="1"/>
      <c r="D711" s="293"/>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3">
      <c r="A712" s="1"/>
      <c r="B712" s="1"/>
      <c r="C712" s="492"/>
      <c r="D712" s="672" t="s">
        <v>136</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3">
      <c r="A716" s="1"/>
      <c r="B716" s="1"/>
      <c r="C716" s="682" t="s">
        <v>1279</v>
      </c>
      <c r="D716" s="524"/>
      <c r="E716" s="524"/>
      <c r="F716" s="524"/>
      <c r="G716" s="524"/>
      <c r="H716" s="524"/>
      <c r="I716" s="525"/>
      <c r="J716" s="524"/>
      <c r="K716" s="524"/>
      <c r="L716" s="524"/>
      <c r="M716" s="930" t="s">
        <v>660</v>
      </c>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3">
      <c r="A717" s="1"/>
      <c r="B717" s="1"/>
      <c r="C717" s="1"/>
      <c r="D717" s="270" t="s">
        <v>672</v>
      </c>
      <c r="E717" s="288"/>
      <c r="F717" s="543"/>
      <c r="G717" s="543"/>
      <c r="H717" s="543"/>
      <c r="I717" s="293"/>
      <c r="J717" s="293"/>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3">
      <c r="A718" s="1"/>
      <c r="B718" s="1"/>
      <c r="C718" s="1"/>
      <c r="D718" s="288"/>
      <c r="E718" s="492"/>
      <c r="F718" s="491" t="s">
        <v>135</v>
      </c>
      <c r="G718" s="490"/>
      <c r="H718" s="491" t="s">
        <v>136</v>
      </c>
      <c r="I718" s="500"/>
      <c r="J718" s="490"/>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3">
      <c r="A719" s="1"/>
      <c r="B719" s="1"/>
      <c r="C719" s="1"/>
      <c r="D719" s="288"/>
      <c r="E719" s="492"/>
      <c r="F719" s="824" t="s">
        <v>673</v>
      </c>
      <c r="G719" s="546"/>
      <c r="H719" s="293" t="e">
        <f>VLOOKUP($C716,'01_概要'!$E$86:$K$111,3,FALSE)</f>
        <v>#N/A</v>
      </c>
      <c r="I719" s="1034" t="e">
        <f>VLOOKUP($C716,'01_概要'!$E$86:$K$111,4,FALSE)</f>
        <v>#N/A</v>
      </c>
      <c r="J719" s="970"/>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3">
      <c r="A720" s="1"/>
      <c r="B720" s="1"/>
      <c r="C720" s="1"/>
      <c r="D720" s="288"/>
      <c r="E720" s="492"/>
      <c r="F720" s="824" t="s">
        <v>8</v>
      </c>
      <c r="G720" s="546"/>
      <c r="H720" s="543" t="str">
        <f>C716</f>
        <v>限界バトル対抗ガチャ</v>
      </c>
      <c r="I720" s="543"/>
      <c r="J720" s="546"/>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3">
      <c r="A721" s="1"/>
      <c r="B721" s="1"/>
      <c r="C721" s="1"/>
      <c r="D721" s="288"/>
      <c r="E721" s="492"/>
      <c r="F721" s="824" t="s">
        <v>710</v>
      </c>
      <c r="G721" s="546"/>
      <c r="H721" s="293" t="s">
        <v>1271</v>
      </c>
      <c r="I721" s="293"/>
      <c r="J721" s="782"/>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3">
      <c r="A722" s="1"/>
      <c r="B722" s="1"/>
      <c r="C722" s="1"/>
      <c r="D722" s="288"/>
      <c r="E722" s="492"/>
      <c r="F722" s="824" t="s">
        <v>138</v>
      </c>
      <c r="G722" s="546"/>
      <c r="H722" s="783" t="e">
        <f>VLOOKUP(C716,'01_概要'!$E$86:$K$111,6,FALSE)</f>
        <v>#N/A</v>
      </c>
      <c r="I722" s="784" t="s">
        <v>139</v>
      </c>
      <c r="J722" s="785" t="e">
        <f>VLOOKUP(C716,'01_概要'!$E$86:$K$111,7,FALSE)</f>
        <v>#N/A</v>
      </c>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3">
      <c r="A723" s="1"/>
      <c r="B723" s="1"/>
      <c r="C723" s="1"/>
      <c r="D723" s="293"/>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3">
      <c r="A724" s="1"/>
      <c r="B724" s="1"/>
      <c r="C724" s="492"/>
      <c r="D724" s="672" t="s">
        <v>136</v>
      </c>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3">
      <c r="A728" s="1"/>
      <c r="B728" s="1"/>
      <c r="C728" s="682" t="s">
        <v>1280</v>
      </c>
      <c r="D728" s="929"/>
      <c r="E728" s="524"/>
      <c r="F728" s="524"/>
      <c r="G728" s="524"/>
      <c r="H728" s="524"/>
      <c r="I728" s="525"/>
      <c r="J728" s="524"/>
      <c r="K728" s="524"/>
      <c r="L728" s="524"/>
      <c r="M728" s="930" t="s">
        <v>660</v>
      </c>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3">
      <c r="A729" s="1"/>
      <c r="B729" s="1"/>
      <c r="C729" s="1"/>
      <c r="D729" s="270" t="s">
        <v>672</v>
      </c>
      <c r="E729" s="288"/>
      <c r="F729" s="543"/>
      <c r="G729" s="543"/>
      <c r="H729" s="543"/>
      <c r="I729" s="293"/>
      <c r="J729" s="293"/>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3">
      <c r="A730" s="1"/>
      <c r="B730" s="1"/>
      <c r="C730" s="1"/>
      <c r="D730" s="288"/>
      <c r="E730" s="492"/>
      <c r="F730" s="491" t="s">
        <v>135</v>
      </c>
      <c r="G730" s="490"/>
      <c r="H730" s="491" t="s">
        <v>136</v>
      </c>
      <c r="I730" s="500"/>
      <c r="J730" s="490"/>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3">
      <c r="A731" s="1"/>
      <c r="B731" s="1"/>
      <c r="C731" s="1"/>
      <c r="D731" s="288"/>
      <c r="E731" s="492"/>
      <c r="F731" s="824" t="s">
        <v>673</v>
      </c>
      <c r="G731" s="546"/>
      <c r="H731" s="293" t="e">
        <f>VLOOKUP(C728,'01_概要'!$E$86:$K$111,3,FALSE)</f>
        <v>#N/A</v>
      </c>
      <c r="I731" s="1034" t="e">
        <f>VLOOKUP(D728,'01_概要'!$E$86:$K$111,4,FALSE)</f>
        <v>#N/A</v>
      </c>
      <c r="J731" s="970"/>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3">
      <c r="A732" s="1"/>
      <c r="B732" s="1"/>
      <c r="C732" s="1"/>
      <c r="D732" s="288"/>
      <c r="E732" s="492"/>
      <c r="F732" s="824" t="s">
        <v>8</v>
      </c>
      <c r="G732" s="546"/>
      <c r="H732" s="543" t="str">
        <f>C728</f>
        <v>団結バトル 白蘭対抗ガチャ</v>
      </c>
      <c r="I732" s="543"/>
      <c r="J732" s="546"/>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3">
      <c r="A733" s="1"/>
      <c r="B733" s="1"/>
      <c r="C733" s="1"/>
      <c r="D733" s="288"/>
      <c r="E733" s="492"/>
      <c r="F733" s="824" t="s">
        <v>710</v>
      </c>
      <c r="G733" s="546"/>
      <c r="H733" s="293" t="s">
        <v>1277</v>
      </c>
      <c r="I733" s="293"/>
      <c r="J733" s="782"/>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3">
      <c r="A734" s="1"/>
      <c r="B734" s="1"/>
      <c r="C734" s="1"/>
      <c r="D734" s="288"/>
      <c r="E734" s="492"/>
      <c r="F734" s="824" t="s">
        <v>138</v>
      </c>
      <c r="G734" s="546"/>
      <c r="H734" s="783" t="e">
        <f>VLOOKUP(C728,'01_概要'!$E$86:$K$111,6,FALSE)</f>
        <v>#N/A</v>
      </c>
      <c r="I734" s="784" t="s">
        <v>139</v>
      </c>
      <c r="J734" s="785" t="e">
        <f>VLOOKUP(C728,'01_概要'!$E$86:$K$111,7,FALSE)</f>
        <v>#N/A</v>
      </c>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17" ht="13">
      <c r="A737" s="3"/>
      <c r="B737" s="285"/>
      <c r="C737" s="554"/>
      <c r="D737" s="556"/>
      <c r="E737" s="3"/>
      <c r="F737" s="3"/>
      <c r="G737" s="3"/>
      <c r="H737" s="3"/>
      <c r="I737" s="3"/>
      <c r="J737" s="3"/>
      <c r="K737" s="3"/>
      <c r="L737" s="3"/>
      <c r="M737" s="10"/>
      <c r="Q737" s="446"/>
    </row>
    <row r="738" spans="1:17" ht="13">
      <c r="A738" s="3"/>
      <c r="B738" s="285"/>
      <c r="C738" s="553" t="s">
        <v>1281</v>
      </c>
      <c r="D738" s="643"/>
      <c r="E738" s="279"/>
      <c r="F738" s="279"/>
      <c r="G738" s="279"/>
      <c r="H738" s="279"/>
      <c r="I738" s="279"/>
      <c r="J738" s="279"/>
      <c r="K738" s="279"/>
      <c r="L738" s="279"/>
      <c r="M738" s="541" t="s">
        <v>660</v>
      </c>
      <c r="Q738" s="446"/>
    </row>
    <row r="739" spans="1:17" ht="13">
      <c r="A739" s="3"/>
      <c r="B739" s="207"/>
      <c r="C739" s="554"/>
      <c r="D739" s="270" t="s">
        <v>672</v>
      </c>
      <c r="E739" s="555"/>
      <c r="F739" s="543"/>
      <c r="G739" s="543"/>
      <c r="H739" s="543"/>
      <c r="I739" s="293"/>
      <c r="J739" s="293"/>
      <c r="K739" s="3"/>
      <c r="L739" s="3"/>
      <c r="M739" s="10"/>
      <c r="Q739" s="446"/>
    </row>
    <row r="740" spans="1:17" ht="13">
      <c r="A740" s="3"/>
      <c r="B740" s="207"/>
      <c r="C740" s="554"/>
      <c r="D740" s="288"/>
      <c r="E740" s="492"/>
      <c r="F740" s="491" t="s">
        <v>135</v>
      </c>
      <c r="G740" s="490"/>
      <c r="H740" s="491" t="s">
        <v>136</v>
      </c>
      <c r="I740" s="500"/>
      <c r="J740" s="490"/>
      <c r="K740" s="3"/>
      <c r="L740" s="3"/>
      <c r="M740" s="10"/>
      <c r="Q740" s="446"/>
    </row>
    <row r="741" spans="1:17" ht="13">
      <c r="A741" s="3"/>
      <c r="B741" s="207"/>
      <c r="C741" s="554"/>
      <c r="D741" s="288"/>
      <c r="E741" s="492"/>
      <c r="F741" s="824" t="s">
        <v>673</v>
      </c>
      <c r="G741" s="546"/>
      <c r="H741" s="293" t="e">
        <f>VLOOKUP($C738,'01_概要'!$E$86:$K$111,3,FALSE)</f>
        <v>#N/A</v>
      </c>
      <c r="I741" s="1034" t="e">
        <f>VLOOKUP($C738,'01_概要'!$E$86:$K$111,4,FALSE)</f>
        <v>#N/A</v>
      </c>
      <c r="J741" s="970"/>
      <c r="K741" s="3"/>
      <c r="L741" s="3"/>
      <c r="M741" s="10"/>
      <c r="Q741" s="446"/>
    </row>
    <row r="742" spans="1:17" ht="13">
      <c r="A742" s="3"/>
      <c r="B742" s="207"/>
      <c r="C742" s="554"/>
      <c r="D742" s="288"/>
      <c r="E742" s="492"/>
      <c r="F742" s="824" t="s">
        <v>8</v>
      </c>
      <c r="G742" s="546"/>
      <c r="H742" s="543" t="str">
        <f>C738</f>
        <v>ホーム画面が並盛町に！</v>
      </c>
      <c r="I742" s="543"/>
      <c r="J742" s="546"/>
      <c r="K742" s="3"/>
      <c r="L742" s="3"/>
      <c r="M742" s="10"/>
      <c r="Q742" s="446"/>
    </row>
    <row r="743" spans="1:17" ht="13">
      <c r="A743" s="3"/>
      <c r="B743" s="207"/>
      <c r="C743" s="554"/>
      <c r="D743" s="288"/>
      <c r="E743" s="492"/>
      <c r="F743" s="824" t="s">
        <v>710</v>
      </c>
      <c r="G743" s="546"/>
      <c r="H743" s="293"/>
      <c r="I743" s="293"/>
      <c r="J743" s="782"/>
      <c r="K743" s="3"/>
      <c r="L743" s="3"/>
      <c r="M743" s="10"/>
      <c r="Q743" s="446"/>
    </row>
    <row r="744" spans="1:17" ht="13">
      <c r="A744" s="3"/>
      <c r="B744" s="207"/>
      <c r="C744" s="554"/>
      <c r="D744" s="288"/>
      <c r="E744" s="492"/>
      <c r="F744" s="824" t="s">
        <v>138</v>
      </c>
      <c r="G744" s="546"/>
      <c r="H744" s="783" t="e">
        <f>VLOOKUP(C738,'01_概要'!$E$86:$K$111,6,FALSE)</f>
        <v>#N/A</v>
      </c>
      <c r="I744" s="784" t="s">
        <v>139</v>
      </c>
      <c r="J744" s="785" t="e">
        <f>VLOOKUP(C738,'01_概要'!$E$86:$K$111,7,FALSE)</f>
        <v>#N/A</v>
      </c>
      <c r="K744" s="3"/>
      <c r="L744" s="3"/>
      <c r="M744" s="10"/>
      <c r="Q744" s="446"/>
    </row>
    <row r="745" spans="1:17" ht="13">
      <c r="A745" s="3"/>
      <c r="B745" s="207"/>
      <c r="C745" s="554"/>
      <c r="D745" s="556"/>
      <c r="E745" s="3"/>
      <c r="F745" s="3"/>
      <c r="G745" s="3"/>
      <c r="H745" s="3"/>
      <c r="I745" s="3"/>
      <c r="J745" s="3"/>
      <c r="K745" s="3"/>
      <c r="L745" s="3"/>
      <c r="M745" s="10"/>
      <c r="Q745" s="446"/>
    </row>
    <row r="746" spans="1:17" ht="13">
      <c r="A746" s="3"/>
      <c r="B746" s="207"/>
      <c r="C746" s="554"/>
      <c r="D746" s="556"/>
      <c r="E746" s="3"/>
      <c r="F746" s="926" t="s">
        <v>1282</v>
      </c>
      <c r="G746" s="3"/>
      <c r="H746" s="3"/>
      <c r="I746" s="3"/>
      <c r="J746" s="3"/>
      <c r="K746" s="3"/>
      <c r="L746" s="3"/>
      <c r="M746" s="10"/>
      <c r="Q746" s="446"/>
    </row>
    <row r="747" spans="1:17" ht="13">
      <c r="A747" s="3"/>
      <c r="B747" s="207"/>
      <c r="C747" s="554"/>
      <c r="D747" s="556"/>
      <c r="E747" s="3"/>
      <c r="F747" s="196" t="s">
        <v>1283</v>
      </c>
      <c r="G747" s="3"/>
      <c r="H747" s="3"/>
      <c r="I747" s="3"/>
      <c r="J747" s="3"/>
      <c r="K747" s="3"/>
      <c r="L747" s="3"/>
      <c r="M747" s="10"/>
      <c r="Q747" s="446"/>
    </row>
    <row r="748" spans="1:17" ht="13">
      <c r="A748" s="3"/>
      <c r="B748" s="207"/>
      <c r="C748" s="554"/>
      <c r="D748" s="556"/>
      <c r="E748" s="3"/>
      <c r="F748" s="196" t="s">
        <v>980</v>
      </c>
      <c r="G748" s="3" t="s">
        <v>1284</v>
      </c>
      <c r="H748" s="3"/>
      <c r="I748" s="3"/>
      <c r="J748" s="3"/>
      <c r="K748" s="3"/>
      <c r="L748" s="3"/>
      <c r="M748" s="10"/>
      <c r="Q748" s="446"/>
    </row>
    <row r="749" spans="1:17" ht="13">
      <c r="A749" s="3"/>
      <c r="B749" s="207"/>
      <c r="C749" s="554"/>
      <c r="D749" s="556"/>
      <c r="E749" s="3"/>
      <c r="F749" s="196" t="s">
        <v>991</v>
      </c>
      <c r="G749" s="3"/>
      <c r="H749" s="3"/>
      <c r="I749" s="321" t="s">
        <v>1285</v>
      </c>
      <c r="J749" s="3"/>
      <c r="K749" s="3"/>
      <c r="L749" s="3"/>
      <c r="M749" s="10"/>
      <c r="Q749" s="446"/>
    </row>
    <row r="750" spans="1:17" ht="13">
      <c r="A750" s="3"/>
      <c r="B750" s="207"/>
      <c r="C750" s="554"/>
      <c r="D750" s="556"/>
      <c r="E750" s="3"/>
      <c r="F750" s="196" t="s">
        <v>983</v>
      </c>
      <c r="G750" s="3"/>
      <c r="H750" s="3"/>
      <c r="I750" s="3"/>
      <c r="J750" s="3"/>
      <c r="K750" s="3"/>
      <c r="L750" s="3"/>
      <c r="M750" s="10"/>
      <c r="Q750" s="446"/>
    </row>
    <row r="751" spans="1:17" ht="13">
      <c r="A751" s="3"/>
      <c r="B751" s="207"/>
      <c r="C751" s="554"/>
      <c r="D751" s="556"/>
      <c r="E751" s="3"/>
      <c r="F751" s="196" t="s">
        <v>988</v>
      </c>
      <c r="G751" s="3"/>
      <c r="H751" s="3"/>
      <c r="I751" s="3"/>
      <c r="J751" s="3"/>
      <c r="K751" s="3"/>
      <c r="L751" s="3"/>
      <c r="M751" s="10"/>
      <c r="Q751" s="446"/>
    </row>
    <row r="752" spans="1:17" ht="13">
      <c r="A752" s="3"/>
      <c r="B752" s="207"/>
      <c r="C752" s="554"/>
      <c r="D752" s="556"/>
      <c r="E752" s="3"/>
      <c r="F752" s="196" t="s">
        <v>994</v>
      </c>
      <c r="G752" s="3"/>
      <c r="H752" s="3"/>
      <c r="I752" s="3"/>
      <c r="J752" s="3"/>
      <c r="K752" s="3"/>
      <c r="L752" s="3"/>
      <c r="M752" s="10"/>
      <c r="Q752" s="446"/>
    </row>
    <row r="753" spans="1:17" ht="16.5" customHeight="1">
      <c r="A753" s="3"/>
      <c r="B753" s="207"/>
      <c r="C753" s="554"/>
      <c r="D753" s="556"/>
      <c r="E753" s="3"/>
      <c r="F753" s="196" t="s">
        <v>984</v>
      </c>
      <c r="G753" s="3"/>
      <c r="H753" s="3"/>
      <c r="I753" s="3"/>
      <c r="J753" s="3"/>
      <c r="K753" s="3"/>
      <c r="L753" s="3"/>
      <c r="M753" s="10"/>
      <c r="Q753" s="446"/>
    </row>
    <row r="754" spans="1:17" ht="13">
      <c r="A754" s="3"/>
      <c r="B754" s="207"/>
      <c r="C754" s="554"/>
      <c r="D754" s="556"/>
      <c r="E754" s="3"/>
      <c r="F754" s="196"/>
      <c r="G754" s="3"/>
      <c r="H754" s="3"/>
      <c r="I754" s="3"/>
      <c r="J754" s="3"/>
      <c r="K754" s="3"/>
      <c r="L754" s="3"/>
      <c r="M754" s="10"/>
      <c r="Q754" s="446"/>
    </row>
    <row r="755" spans="1:17" ht="13">
      <c r="A755" s="3"/>
      <c r="B755" s="207"/>
      <c r="C755" s="554"/>
      <c r="D755" s="556"/>
      <c r="E755" s="3"/>
      <c r="F755" s="196"/>
      <c r="G755" s="3"/>
      <c r="H755" s="3"/>
      <c r="I755" s="3"/>
      <c r="J755" s="3"/>
      <c r="K755" s="3"/>
      <c r="L755" s="3"/>
      <c r="M755" s="10"/>
      <c r="Q755" s="446"/>
    </row>
    <row r="756" spans="1:17" ht="13">
      <c r="A756" s="3"/>
      <c r="B756" s="207"/>
      <c r="C756" s="554"/>
      <c r="D756" s="556"/>
      <c r="E756" s="3"/>
      <c r="F756" s="196"/>
      <c r="G756" s="3"/>
      <c r="H756" s="3"/>
      <c r="I756" s="3"/>
      <c r="J756" s="3"/>
      <c r="K756" s="3"/>
      <c r="L756" s="3"/>
      <c r="M756" s="10"/>
      <c r="Q756" s="446"/>
    </row>
    <row r="757" spans="1:17" ht="13">
      <c r="A757" s="3"/>
      <c r="B757" s="207"/>
      <c r="C757" s="554"/>
      <c r="D757" s="556"/>
      <c r="E757" s="3"/>
      <c r="F757" s="3"/>
      <c r="G757" s="3"/>
      <c r="H757" s="3"/>
      <c r="I757" s="3"/>
      <c r="J757" s="3"/>
      <c r="K757" s="3"/>
      <c r="L757" s="3"/>
      <c r="M757" s="10"/>
      <c r="Q757" s="446"/>
    </row>
    <row r="758" spans="1:17" ht="13">
      <c r="A758" s="3"/>
      <c r="B758" s="285"/>
      <c r="C758" s="553" t="s">
        <v>629</v>
      </c>
      <c r="D758" s="643"/>
      <c r="E758" s="279"/>
      <c r="F758" s="279"/>
      <c r="G758" s="279"/>
      <c r="H758" s="279"/>
      <c r="I758" s="279"/>
      <c r="J758" s="279"/>
      <c r="K758" s="279"/>
      <c r="L758" s="279"/>
      <c r="M758" s="541" t="s">
        <v>660</v>
      </c>
      <c r="Q758" s="446"/>
    </row>
    <row r="759" spans="1:17" ht="13">
      <c r="A759" s="3"/>
      <c r="B759" s="207"/>
      <c r="C759" s="554"/>
      <c r="D759" s="556"/>
      <c r="E759" s="3"/>
      <c r="F759" s="3"/>
      <c r="G759" s="3"/>
      <c r="H759" s="3"/>
      <c r="I759" s="3"/>
      <c r="J759" s="3"/>
      <c r="K759" s="3"/>
      <c r="L759" s="3"/>
      <c r="M759" s="10"/>
      <c r="Q759" s="446"/>
    </row>
    <row r="760" spans="1:17" ht="13">
      <c r="A760" s="3"/>
      <c r="B760" s="207"/>
      <c r="C760" s="554"/>
      <c r="D760" s="556"/>
      <c r="E760" s="3"/>
      <c r="F760" s="3"/>
      <c r="G760" s="3"/>
      <c r="H760" s="3"/>
      <c r="I760" s="3"/>
      <c r="J760" s="3"/>
      <c r="K760" s="3"/>
      <c r="L760" s="3"/>
      <c r="M760" s="10"/>
      <c r="Q760" s="446"/>
    </row>
    <row r="761" spans="1:17" ht="13">
      <c r="A761" s="3"/>
      <c r="B761" s="207"/>
      <c r="C761" s="554"/>
      <c r="D761" s="556"/>
      <c r="E761" s="3"/>
      <c r="F761" s="3"/>
      <c r="G761" s="3"/>
      <c r="H761" s="3"/>
      <c r="I761" s="3"/>
      <c r="J761" s="3"/>
      <c r="K761" s="3"/>
      <c r="L761" s="3"/>
      <c r="M761" s="10"/>
      <c r="Q761" s="446"/>
    </row>
    <row r="762" spans="1:17" ht="13">
      <c r="A762" s="3"/>
      <c r="B762" s="207"/>
      <c r="C762" s="554"/>
      <c r="D762" s="556"/>
      <c r="E762" s="3"/>
      <c r="F762" s="3"/>
      <c r="G762" s="3"/>
      <c r="H762" s="3"/>
      <c r="I762" s="3"/>
      <c r="J762" s="3"/>
      <c r="K762" s="3"/>
      <c r="L762" s="3"/>
      <c r="M762" s="10"/>
      <c r="Q762" s="446"/>
    </row>
    <row r="763" spans="1:17" ht="13">
      <c r="A763" s="3"/>
      <c r="B763" s="207"/>
      <c r="C763" s="554"/>
      <c r="D763" s="556"/>
      <c r="E763" s="3"/>
      <c r="F763" s="3"/>
      <c r="G763" s="3"/>
      <c r="H763" s="3"/>
      <c r="I763" s="3"/>
      <c r="J763" s="3"/>
      <c r="K763" s="3"/>
      <c r="L763" s="3"/>
      <c r="M763" s="10"/>
      <c r="Q763" s="446"/>
    </row>
    <row r="764" spans="1:17" ht="13">
      <c r="A764" s="3"/>
      <c r="B764" s="207"/>
      <c r="C764" s="554"/>
      <c r="D764" s="556"/>
      <c r="E764" s="3"/>
      <c r="F764" s="3"/>
      <c r="G764" s="3"/>
      <c r="H764" s="3"/>
      <c r="I764" s="3"/>
      <c r="J764" s="3"/>
      <c r="K764" s="3"/>
      <c r="L764" s="3"/>
      <c r="M764" s="10"/>
      <c r="Q764" s="446"/>
    </row>
    <row r="765" spans="1:17" ht="13">
      <c r="A765" s="3"/>
      <c r="B765" s="207"/>
      <c r="C765" s="554"/>
      <c r="D765" s="556"/>
      <c r="E765" s="3"/>
      <c r="F765" s="3"/>
      <c r="G765" s="3"/>
      <c r="H765" s="3"/>
      <c r="I765" s="3"/>
      <c r="J765" s="3"/>
      <c r="K765" s="3"/>
      <c r="L765" s="3"/>
      <c r="M765" s="10"/>
      <c r="Q765" s="446"/>
    </row>
    <row r="766" spans="1:17" ht="13">
      <c r="A766" s="3"/>
      <c r="B766" s="207"/>
      <c r="C766" s="554"/>
      <c r="D766" s="556"/>
      <c r="E766" s="3"/>
      <c r="F766" s="3"/>
      <c r="G766" s="3"/>
      <c r="H766" s="3"/>
      <c r="I766" s="3"/>
      <c r="J766" s="3"/>
      <c r="K766" s="3"/>
      <c r="L766" s="3"/>
      <c r="M766" s="10"/>
      <c r="Q766" s="446"/>
    </row>
    <row r="767" spans="1:17" ht="13">
      <c r="A767" s="3"/>
      <c r="B767" s="207"/>
      <c r="C767" s="554"/>
      <c r="D767" s="556"/>
      <c r="E767" s="3"/>
      <c r="F767" s="3"/>
      <c r="G767" s="3"/>
      <c r="H767" s="3"/>
      <c r="I767" s="3"/>
      <c r="J767" s="3"/>
      <c r="K767" s="3"/>
      <c r="L767" s="3"/>
      <c r="M767" s="10"/>
      <c r="Q767" s="446"/>
    </row>
    <row r="768" spans="1:17" ht="13">
      <c r="A768" s="3"/>
      <c r="B768" s="207"/>
      <c r="C768" s="554"/>
      <c r="D768" s="556"/>
      <c r="E768" s="3"/>
      <c r="F768" s="3"/>
      <c r="G768" s="3"/>
      <c r="H768" s="3"/>
      <c r="I768" s="3"/>
      <c r="J768" s="3"/>
      <c r="K768" s="3"/>
      <c r="L768" s="3"/>
      <c r="M768" s="10"/>
      <c r="Q768" s="446"/>
    </row>
    <row r="769" spans="1:60" ht="13">
      <c r="A769" s="3"/>
      <c r="B769" s="207"/>
      <c r="C769" s="554"/>
      <c r="D769" s="556"/>
      <c r="E769" s="3"/>
      <c r="F769" s="3"/>
      <c r="G769" s="3"/>
      <c r="H769" s="3"/>
      <c r="I769" s="3"/>
      <c r="J769" s="3"/>
      <c r="K769" s="3"/>
      <c r="L769" s="3"/>
      <c r="M769" s="10"/>
      <c r="Q769" s="446"/>
    </row>
    <row r="770" spans="1:60" ht="13">
      <c r="A770" s="3"/>
      <c r="B770" s="285"/>
      <c r="C770" s="553" t="s">
        <v>629</v>
      </c>
      <c r="D770" s="643"/>
      <c r="E770" s="279"/>
      <c r="F770" s="279"/>
      <c r="G770" s="279"/>
      <c r="H770" s="279"/>
      <c r="I770" s="279"/>
      <c r="J770" s="279"/>
      <c r="K770" s="279"/>
      <c r="L770" s="279"/>
      <c r="M770" s="541" t="s">
        <v>660</v>
      </c>
      <c r="Q770" s="446"/>
    </row>
    <row r="771" spans="1:60" ht="13">
      <c r="A771" s="3"/>
      <c r="B771" s="207"/>
      <c r="C771" s="554"/>
      <c r="D771" s="270" t="s">
        <v>672</v>
      </c>
      <c r="E771" s="555"/>
      <c r="F771" s="543"/>
      <c r="G771" s="543"/>
      <c r="H771" s="543"/>
      <c r="I771" s="293"/>
      <c r="J771" s="293"/>
      <c r="K771" s="3"/>
      <c r="L771" s="3"/>
      <c r="M771" s="10"/>
      <c r="Q771" s="446"/>
    </row>
    <row r="772" spans="1:60" ht="13">
      <c r="A772" s="3"/>
      <c r="B772" s="207"/>
      <c r="C772" s="554"/>
      <c r="D772" s="288"/>
      <c r="E772" s="492"/>
      <c r="F772" s="491" t="s">
        <v>135</v>
      </c>
      <c r="G772" s="490"/>
      <c r="H772" s="491" t="s">
        <v>136</v>
      </c>
      <c r="I772" s="500"/>
      <c r="J772" s="490"/>
      <c r="K772" s="3"/>
      <c r="L772" s="3"/>
      <c r="M772" s="10"/>
      <c r="Q772" s="446"/>
    </row>
    <row r="773" spans="1:60" ht="13">
      <c r="A773" s="3"/>
      <c r="B773" s="207"/>
      <c r="C773" s="554"/>
      <c r="D773" s="288"/>
      <c r="E773" s="492"/>
      <c r="F773" s="824" t="s">
        <v>673</v>
      </c>
      <c r="G773" s="546"/>
      <c r="H773" s="293" t="e">
        <f>VLOOKUP($C770,'01_概要'!$E$86:$K$111,3,FALSE)</f>
        <v>#N/A</v>
      </c>
      <c r="I773" s="1034" t="e">
        <f>VLOOKUP($C770,'01_概要'!$E$86:$K$111,4,FALSE)</f>
        <v>#N/A</v>
      </c>
      <c r="J773" s="970"/>
      <c r="K773" s="3"/>
      <c r="L773" s="3"/>
      <c r="M773" s="10"/>
      <c r="Q773" s="446"/>
    </row>
    <row r="774" spans="1:60" ht="13">
      <c r="A774" s="3"/>
      <c r="B774" s="207"/>
      <c r="C774" s="554"/>
      <c r="D774" s="288"/>
      <c r="E774" s="492"/>
      <c r="F774" s="824" t="s">
        <v>8</v>
      </c>
      <c r="G774" s="546"/>
      <c r="H774" s="543" t="str">
        <f>C770</f>
        <v>いいジャン祭ページ</v>
      </c>
      <c r="I774" s="543"/>
      <c r="J774" s="546"/>
      <c r="K774" s="3"/>
      <c r="L774" s="3"/>
      <c r="M774" s="10"/>
      <c r="Q774" s="446"/>
    </row>
    <row r="775" spans="1:60" ht="13">
      <c r="A775" s="3"/>
      <c r="B775" s="207"/>
      <c r="C775" s="554"/>
      <c r="D775" s="288"/>
      <c r="E775" s="492"/>
      <c r="F775" s="824" t="s">
        <v>710</v>
      </c>
      <c r="G775" s="546"/>
      <c r="H775" s="293"/>
      <c r="I775" s="293"/>
      <c r="J775" s="782"/>
      <c r="K775" s="3"/>
      <c r="L775" s="3"/>
      <c r="M775" s="10"/>
      <c r="Q775" s="446"/>
    </row>
    <row r="776" spans="1:60" ht="13">
      <c r="A776" s="3"/>
      <c r="B776" s="207"/>
      <c r="C776" s="554"/>
      <c r="D776" s="288"/>
      <c r="E776" s="492"/>
      <c r="F776" s="824" t="s">
        <v>138</v>
      </c>
      <c r="G776" s="546"/>
      <c r="H776" s="783" t="e">
        <f>VLOOKUP(C770,'01_概要'!$E$86:$K$111,6,FALSE)</f>
        <v>#N/A</v>
      </c>
      <c r="I776" s="784" t="s">
        <v>139</v>
      </c>
      <c r="J776" s="785" t="e">
        <f>VLOOKUP(C770,'01_概要'!$E$86:$K$111,7,FALSE)</f>
        <v>#N/A</v>
      </c>
      <c r="K776" s="3"/>
      <c r="L776" s="3"/>
      <c r="M776" s="10"/>
      <c r="Q776" s="446"/>
    </row>
    <row r="777" spans="1:60" ht="13">
      <c r="A777" s="3"/>
      <c r="B777" s="207"/>
      <c r="C777" s="554"/>
      <c r="D777" s="556"/>
      <c r="E777" s="3"/>
      <c r="F777" s="3"/>
      <c r="G777" s="3"/>
      <c r="H777" s="3"/>
      <c r="I777" s="3"/>
      <c r="J777" s="3"/>
      <c r="K777" s="3"/>
      <c r="L777" s="3"/>
      <c r="M777" s="10"/>
      <c r="Q777" s="446"/>
    </row>
    <row r="778" spans="1:60" ht="13">
      <c r="A778" s="3"/>
      <c r="B778" s="207"/>
      <c r="C778" s="554"/>
      <c r="D778" s="556"/>
      <c r="E778" s="3"/>
      <c r="F778" s="3" t="s">
        <v>1286</v>
      </c>
      <c r="G778" s="3"/>
      <c r="H778" s="3"/>
      <c r="I778" s="3"/>
      <c r="J778" s="3"/>
      <c r="K778" s="3"/>
      <c r="L778" s="3"/>
      <c r="M778" s="10"/>
      <c r="Q778" s="446"/>
    </row>
    <row r="779" spans="1:60" ht="13">
      <c r="A779" s="3"/>
      <c r="B779" s="207"/>
      <c r="C779" s="554"/>
      <c r="D779" s="556"/>
      <c r="E779" s="3"/>
      <c r="F779" s="3"/>
      <c r="G779" s="3"/>
      <c r="H779" s="3"/>
      <c r="I779" s="3"/>
      <c r="J779" s="3"/>
      <c r="K779" s="3"/>
      <c r="L779" s="3"/>
      <c r="M779" s="10"/>
      <c r="Q779" s="446"/>
    </row>
    <row r="780" spans="1:60" ht="13">
      <c r="A780" s="3"/>
      <c r="B780" s="207"/>
      <c r="C780" s="554"/>
      <c r="D780" s="556"/>
      <c r="E780" s="3"/>
      <c r="F780" s="3"/>
      <c r="G780" s="3"/>
      <c r="H780" s="3"/>
      <c r="I780" s="3"/>
      <c r="J780" s="3"/>
      <c r="K780" s="3"/>
      <c r="L780" s="3"/>
      <c r="M780" s="10"/>
      <c r="Q780" s="446"/>
    </row>
    <row r="781" spans="1:60" ht="13">
      <c r="A781" s="3"/>
      <c r="B781" s="207"/>
      <c r="C781" s="554"/>
      <c r="D781" s="556"/>
      <c r="E781" s="3"/>
      <c r="F781" s="3"/>
      <c r="G781" s="3"/>
      <c r="H781" s="3"/>
      <c r="I781" s="3"/>
      <c r="J781" s="3"/>
      <c r="K781" s="3"/>
      <c r="L781" s="3"/>
      <c r="M781" s="10"/>
      <c r="Q781" s="446"/>
    </row>
    <row r="782" spans="1:60" ht="13">
      <c r="A782" s="3"/>
      <c r="B782" s="639" t="s">
        <v>1287</v>
      </c>
      <c r="C782" s="452"/>
      <c r="D782" s="452"/>
      <c r="E782" s="453"/>
      <c r="F782" s="453"/>
      <c r="G782" s="453"/>
      <c r="H782" s="453"/>
      <c r="I782" s="453"/>
      <c r="J782" s="453"/>
      <c r="K782" s="453"/>
      <c r="L782" s="453"/>
      <c r="M782" s="453"/>
      <c r="N782" s="3"/>
      <c r="O782" s="3"/>
      <c r="P782" s="3"/>
      <c r="Q782" s="442"/>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row>
    <row r="783" spans="1:60" ht="13">
      <c r="A783" s="3"/>
      <c r="B783" s="10"/>
      <c r="C783" s="443"/>
      <c r="D783" s="443"/>
      <c r="E783" s="3"/>
      <c r="F783" s="3" t="s">
        <v>1288</v>
      </c>
      <c r="G783" s="3" t="e">
        <f>#REF!</f>
        <v>#REF!</v>
      </c>
      <c r="H783" s="3" t="s">
        <v>819</v>
      </c>
      <c r="I783" s="3"/>
      <c r="J783" s="3"/>
      <c r="K783" s="3"/>
      <c r="L783" s="3"/>
      <c r="M783" s="3"/>
      <c r="N783" s="3"/>
      <c r="O783" s="3"/>
      <c r="P783" s="3"/>
      <c r="Q783" s="442"/>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row>
    <row r="784" spans="1:60" ht="13">
      <c r="A784" s="3"/>
      <c r="B784" s="10"/>
      <c r="C784" s="443"/>
      <c r="D784" s="443"/>
      <c r="E784" s="3"/>
      <c r="F784" s="3" t="s">
        <v>1289</v>
      </c>
      <c r="G784" s="3" t="e">
        <f>#REF!+#REF!</f>
        <v>#REF!</v>
      </c>
      <c r="H784" s="3" t="s">
        <v>819</v>
      </c>
      <c r="I784" s="3"/>
      <c r="J784" s="3"/>
      <c r="K784" s="3"/>
      <c r="L784" s="3"/>
      <c r="M784" s="3"/>
      <c r="N784" s="3"/>
      <c r="O784" s="3"/>
      <c r="P784" s="3"/>
      <c r="Q784" s="442"/>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row>
    <row r="785" spans="1:60" ht="13">
      <c r="A785" s="3"/>
      <c r="B785" s="10"/>
      <c r="C785" s="443"/>
      <c r="D785" s="443"/>
      <c r="E785" s="3"/>
      <c r="F785" s="3" t="s">
        <v>1290</v>
      </c>
      <c r="G785" s="3">
        <v>0</v>
      </c>
      <c r="H785" s="3" t="s">
        <v>819</v>
      </c>
      <c r="I785" s="3"/>
      <c r="J785" s="3"/>
      <c r="K785" s="3"/>
      <c r="L785" s="3"/>
      <c r="M785" s="3"/>
      <c r="N785" s="3"/>
      <c r="O785" s="3"/>
      <c r="P785" s="3"/>
      <c r="Q785" s="442"/>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row>
    <row r="786" spans="1:60" ht="13">
      <c r="A786" s="3"/>
      <c r="B786" s="10"/>
      <c r="C786" s="443"/>
      <c r="D786" s="443"/>
      <c r="E786" s="3"/>
      <c r="F786" s="3" t="s">
        <v>1291</v>
      </c>
      <c r="G786" s="3">
        <v>0</v>
      </c>
      <c r="H786" s="3" t="s">
        <v>819</v>
      </c>
      <c r="I786" s="3"/>
      <c r="J786" s="3"/>
      <c r="K786" s="3"/>
      <c r="L786" s="3"/>
      <c r="M786" s="3"/>
      <c r="N786" s="3"/>
      <c r="O786" s="3"/>
      <c r="P786" s="3"/>
      <c r="Q786" s="442"/>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row>
    <row r="787" spans="1:60" ht="13">
      <c r="A787" s="3"/>
      <c r="B787" s="207"/>
      <c r="C787" s="443"/>
      <c r="D787" s="443"/>
      <c r="E787" s="338"/>
      <c r="Q787" s="446"/>
    </row>
    <row r="788" spans="1:60" ht="13">
      <c r="A788" s="3"/>
      <c r="B788" s="207"/>
      <c r="C788" s="554"/>
      <c r="D788" s="556"/>
      <c r="E788" s="3"/>
      <c r="Q788" s="446"/>
    </row>
  </sheetData>
  <mergeCells count="365">
    <mergeCell ref="D27:G27"/>
    <mergeCell ref="J124:N124"/>
    <mergeCell ref="I741:J741"/>
    <mergeCell ref="E134:F134"/>
    <mergeCell ref="G134:H134"/>
    <mergeCell ref="H439:I439"/>
    <mergeCell ref="I261:J261"/>
    <mergeCell ref="F522:G522"/>
    <mergeCell ref="E404:H404"/>
    <mergeCell ref="I498:J498"/>
    <mergeCell ref="I454:J454"/>
    <mergeCell ref="F524:G524"/>
    <mergeCell ref="F330:G330"/>
    <mergeCell ref="H459:J459"/>
    <mergeCell ref="H517:I517"/>
    <mergeCell ref="D40:G40"/>
    <mergeCell ref="F553:G553"/>
    <mergeCell ref="E610:F610"/>
    <mergeCell ref="F519:G519"/>
    <mergeCell ref="H519:I519"/>
    <mergeCell ref="H27:I27"/>
    <mergeCell ref="F456:G456"/>
    <mergeCell ref="D41:G41"/>
    <mergeCell ref="J134:N134"/>
    <mergeCell ref="D24:G24"/>
    <mergeCell ref="H163:J163"/>
    <mergeCell ref="E127:F127"/>
    <mergeCell ref="D42:G42"/>
    <mergeCell ref="F503:G503"/>
    <mergeCell ref="H432:I432"/>
    <mergeCell ref="N223:O223"/>
    <mergeCell ref="D26:G26"/>
    <mergeCell ref="I591:J591"/>
    <mergeCell ref="D44:G44"/>
    <mergeCell ref="D352:D353"/>
    <mergeCell ref="I451:J451"/>
    <mergeCell ref="E124:F124"/>
    <mergeCell ref="I259:J259"/>
    <mergeCell ref="F475:G475"/>
    <mergeCell ref="N376:O376"/>
    <mergeCell ref="F261:G263"/>
    <mergeCell ref="I448:J448"/>
    <mergeCell ref="E275:H275"/>
    <mergeCell ref="H443:I443"/>
    <mergeCell ref="D37:G37"/>
    <mergeCell ref="H38:I38"/>
    <mergeCell ref="F516:G516"/>
    <mergeCell ref="H516:I516"/>
    <mergeCell ref="I707:J707"/>
    <mergeCell ref="H37:I37"/>
    <mergeCell ref="J137:K137"/>
    <mergeCell ref="F280:H280"/>
    <mergeCell ref="C149:D149"/>
    <mergeCell ref="E136:F136"/>
    <mergeCell ref="N226:O226"/>
    <mergeCell ref="N217:O217"/>
    <mergeCell ref="F589:G589"/>
    <mergeCell ref="F437:G437"/>
    <mergeCell ref="F526:G526"/>
    <mergeCell ref="F331:G336"/>
    <mergeCell ref="H520:I520"/>
    <mergeCell ref="F501:G501"/>
    <mergeCell ref="N221:O221"/>
    <mergeCell ref="I687:J687"/>
    <mergeCell ref="I571:J571"/>
    <mergeCell ref="D38:G38"/>
    <mergeCell ref="H40:I40"/>
    <mergeCell ref="K127:K129"/>
    <mergeCell ref="F471:G471"/>
    <mergeCell ref="F235:F239"/>
    <mergeCell ref="D43:G43"/>
    <mergeCell ref="N110:O110"/>
    <mergeCell ref="H609:I609"/>
    <mergeCell ref="N116:P116"/>
    <mergeCell ref="D23:G23"/>
    <mergeCell ref="H246:J246"/>
    <mergeCell ref="I378:I387"/>
    <mergeCell ref="I495:J495"/>
    <mergeCell ref="F200:G200"/>
    <mergeCell ref="I651:J651"/>
    <mergeCell ref="F429:G429"/>
    <mergeCell ref="N220:O220"/>
    <mergeCell ref="F481:G481"/>
    <mergeCell ref="H481:I481"/>
    <mergeCell ref="H330:J330"/>
    <mergeCell ref="H24:I24"/>
    <mergeCell ref="M125:N125"/>
    <mergeCell ref="F260:G260"/>
    <mergeCell ref="F431:G431"/>
    <mergeCell ref="H431:I431"/>
    <mergeCell ref="N222:O222"/>
    <mergeCell ref="F558:G558"/>
    <mergeCell ref="F594:G594"/>
    <mergeCell ref="H503:J503"/>
    <mergeCell ref="H26:I26"/>
    <mergeCell ref="N112:O112"/>
    <mergeCell ref="F557:G557"/>
    <mergeCell ref="I414:J414"/>
    <mergeCell ref="F478:G478"/>
    <mergeCell ref="I411:J411"/>
    <mergeCell ref="H471:I471"/>
    <mergeCell ref="H245:J245"/>
    <mergeCell ref="F479:G479"/>
    <mergeCell ref="H479:I479"/>
    <mergeCell ref="H473:I473"/>
    <mergeCell ref="H456:J456"/>
    <mergeCell ref="H260:J260"/>
    <mergeCell ref="H116:J116"/>
    <mergeCell ref="F439:G439"/>
    <mergeCell ref="H474:I474"/>
    <mergeCell ref="F441:G441"/>
    <mergeCell ref="I335:J335"/>
    <mergeCell ref="F265:G265"/>
    <mergeCell ref="F482:G482"/>
    <mergeCell ref="H482:I482"/>
    <mergeCell ref="E129:F129"/>
    <mergeCell ref="G235:G239"/>
    <mergeCell ref="H417:J417"/>
    <mergeCell ref="E131:F131"/>
    <mergeCell ref="H25:I25"/>
    <mergeCell ref="I499:J499"/>
    <mergeCell ref="F198:G198"/>
    <mergeCell ref="H483:I483"/>
    <mergeCell ref="I332:J332"/>
    <mergeCell ref="I574:J574"/>
    <mergeCell ref="H28:I28"/>
    <mergeCell ref="F593:G593"/>
    <mergeCell ref="H522:I522"/>
    <mergeCell ref="F337:G337"/>
    <mergeCell ref="H339:J339"/>
    <mergeCell ref="H524:I524"/>
    <mergeCell ref="H590:J590"/>
    <mergeCell ref="I556:J556"/>
    <mergeCell ref="G137:I137"/>
    <mergeCell ref="F476:G476"/>
    <mergeCell ref="H558:J558"/>
    <mergeCell ref="H55:J55"/>
    <mergeCell ref="D28:G28"/>
    <mergeCell ref="F591:G592"/>
    <mergeCell ref="H29:I29"/>
    <mergeCell ref="F576:G576"/>
    <mergeCell ref="F434:G434"/>
    <mergeCell ref="C146:D146"/>
    <mergeCell ref="H22:I22"/>
    <mergeCell ref="I452:J452"/>
    <mergeCell ref="F518:G518"/>
    <mergeCell ref="H518:I518"/>
    <mergeCell ref="E125:F125"/>
    <mergeCell ref="H42:I42"/>
    <mergeCell ref="H457:J457"/>
    <mergeCell ref="F515:G515"/>
    <mergeCell ref="H515:I515"/>
    <mergeCell ref="G125:L125"/>
    <mergeCell ref="H496:J496"/>
    <mergeCell ref="D25:G25"/>
    <mergeCell ref="I334:J334"/>
    <mergeCell ref="H437:I437"/>
    <mergeCell ref="H32:I32"/>
    <mergeCell ref="D32:G32"/>
    <mergeCell ref="I458:J458"/>
    <mergeCell ref="F480:G480"/>
    <mergeCell ref="I329:J329"/>
    <mergeCell ref="F455:G455"/>
    <mergeCell ref="F430:G430"/>
    <mergeCell ref="H430:I430"/>
    <mergeCell ref="I89:J89"/>
    <mergeCell ref="I453:J453"/>
    <mergeCell ref="D29:G29"/>
    <mergeCell ref="E135:F135"/>
    <mergeCell ref="I409:J409"/>
    <mergeCell ref="E132:F132"/>
    <mergeCell ref="H572:J572"/>
    <mergeCell ref="F176:F180"/>
    <mergeCell ref="N224:O224"/>
    <mergeCell ref="I263:J263"/>
    <mergeCell ref="I450:J450"/>
    <mergeCell ref="L154:N154"/>
    <mergeCell ref="F416:G416"/>
    <mergeCell ref="F264:G264"/>
    <mergeCell ref="F520:G520"/>
    <mergeCell ref="N108:O108"/>
    <mergeCell ref="F533:G533"/>
    <mergeCell ref="I331:J331"/>
    <mergeCell ref="F457:G457"/>
    <mergeCell ref="F521:G521"/>
    <mergeCell ref="H521:I521"/>
    <mergeCell ref="I553:J553"/>
    <mergeCell ref="E128:F128"/>
    <mergeCell ref="F458:G458"/>
    <mergeCell ref="F523:G523"/>
    <mergeCell ref="H523:I523"/>
    <mergeCell ref="K64:N64"/>
    <mergeCell ref="H449:J449"/>
    <mergeCell ref="D36:G36"/>
    <mergeCell ref="I500:J500"/>
    <mergeCell ref="F535:G536"/>
    <mergeCell ref="I333:J333"/>
    <mergeCell ref="H434:I434"/>
    <mergeCell ref="N225:O225"/>
    <mergeCell ref="K360:L360"/>
    <mergeCell ref="H486:I486"/>
    <mergeCell ref="M130:N130"/>
    <mergeCell ref="F436:G436"/>
    <mergeCell ref="E130:F130"/>
    <mergeCell ref="H436:I436"/>
    <mergeCell ref="N227:O227"/>
    <mergeCell ref="H108:J108"/>
    <mergeCell ref="F525:G525"/>
    <mergeCell ref="H525:I525"/>
    <mergeCell ref="F202:G202"/>
    <mergeCell ref="H266:J266"/>
    <mergeCell ref="D45:G45"/>
    <mergeCell ref="N111:O111"/>
    <mergeCell ref="F312:G312"/>
    <mergeCell ref="F483:G483"/>
    <mergeCell ref="D22:G22"/>
    <mergeCell ref="H433:I433"/>
    <mergeCell ref="I592:J592"/>
    <mergeCell ref="F199:G199"/>
    <mergeCell ref="F435:G435"/>
    <mergeCell ref="H435:I435"/>
    <mergeCell ref="F484:G484"/>
    <mergeCell ref="H484:I484"/>
    <mergeCell ref="H200:J200"/>
    <mergeCell ref="H265:J265"/>
    <mergeCell ref="H202:J202"/>
    <mergeCell ref="H23:I23"/>
    <mergeCell ref="I362:I373"/>
    <mergeCell ref="F517:G517"/>
    <mergeCell ref="F450:G454"/>
    <mergeCell ref="H502:J502"/>
    <mergeCell ref="F154:H154"/>
    <mergeCell ref="H41:I41"/>
    <mergeCell ref="F448:G448"/>
    <mergeCell ref="D33:G33"/>
    <mergeCell ref="F575:G575"/>
    <mergeCell ref="H34:I34"/>
    <mergeCell ref="D35:G35"/>
    <mergeCell ref="D34:G34"/>
    <mergeCell ref="B74:C76"/>
    <mergeCell ref="F486:G486"/>
    <mergeCell ref="C145:D145"/>
    <mergeCell ref="H35:I35"/>
    <mergeCell ref="F329:G329"/>
    <mergeCell ref="H39:I39"/>
    <mergeCell ref="H410:J410"/>
    <mergeCell ref="F170:J171"/>
    <mergeCell ref="F418:G418"/>
    <mergeCell ref="F433:G433"/>
    <mergeCell ref="H36:I36"/>
    <mergeCell ref="I162:J162"/>
    <mergeCell ref="F411:G415"/>
    <mergeCell ref="F313:G313"/>
    <mergeCell ref="D228:E230"/>
    <mergeCell ref="G124:I124"/>
    <mergeCell ref="F438:G438"/>
    <mergeCell ref="F449:G449"/>
    <mergeCell ref="I375:O375"/>
    <mergeCell ref="H442:I442"/>
    <mergeCell ref="H45:I45"/>
    <mergeCell ref="H429:I429"/>
    <mergeCell ref="I675:J675"/>
    <mergeCell ref="I533:J533"/>
    <mergeCell ref="F432:G432"/>
    <mergeCell ref="I312:J312"/>
    <mergeCell ref="I573:J573"/>
    <mergeCell ref="F338:G338"/>
    <mergeCell ref="H438:I438"/>
    <mergeCell ref="H478:I478"/>
    <mergeCell ref="H33:I33"/>
    <mergeCell ref="F440:G440"/>
    <mergeCell ref="H440:I440"/>
    <mergeCell ref="E612:F612"/>
    <mergeCell ref="I589:J589"/>
    <mergeCell ref="F554:G554"/>
    <mergeCell ref="F534:G534"/>
    <mergeCell ref="I535:J535"/>
    <mergeCell ref="I497:J497"/>
    <mergeCell ref="I643:J643"/>
    <mergeCell ref="I663:J663"/>
    <mergeCell ref="F571:G571"/>
    <mergeCell ref="F590:G590"/>
    <mergeCell ref="H475:I475"/>
    <mergeCell ref="M123:N123"/>
    <mergeCell ref="E126:F126"/>
    <mergeCell ref="H199:J199"/>
    <mergeCell ref="F572:G572"/>
    <mergeCell ref="E609:F609"/>
    <mergeCell ref="H476:I476"/>
    <mergeCell ref="F443:G443"/>
    <mergeCell ref="N219:O219"/>
    <mergeCell ref="M126:N126"/>
    <mergeCell ref="K376:L376"/>
    <mergeCell ref="D39:G39"/>
    <mergeCell ref="H485:I485"/>
    <mergeCell ref="I204:J204"/>
    <mergeCell ref="I198:J198"/>
    <mergeCell ref="G136:N136"/>
    <mergeCell ref="L280:N280"/>
    <mergeCell ref="F201:G201"/>
    <mergeCell ref="H203:J203"/>
    <mergeCell ref="F203:G203"/>
    <mergeCell ref="H338:J338"/>
    <mergeCell ref="H242:J242"/>
    <mergeCell ref="E133:F133"/>
    <mergeCell ref="F259:G259"/>
    <mergeCell ref="H244:J244"/>
    <mergeCell ref="G64:H64"/>
    <mergeCell ref="L137:N137"/>
    <mergeCell ref="N360:O360"/>
    <mergeCell ref="N216:O216"/>
    <mergeCell ref="I413:J413"/>
    <mergeCell ref="F417:G417"/>
    <mergeCell ref="H477:I477"/>
    <mergeCell ref="N117:P117"/>
    <mergeCell ref="N109:O109"/>
    <mergeCell ref="N218:O218"/>
    <mergeCell ref="I773:J773"/>
    <mergeCell ref="H243:J243"/>
    <mergeCell ref="I54:J54"/>
    <mergeCell ref="I719:J719"/>
    <mergeCell ref="F474:G474"/>
    <mergeCell ref="I359:O359"/>
    <mergeCell ref="H480:I480"/>
    <mergeCell ref="I412:J412"/>
    <mergeCell ref="F538:G538"/>
    <mergeCell ref="F409:G409"/>
    <mergeCell ref="H554:J554"/>
    <mergeCell ref="F477:G477"/>
    <mergeCell ref="H594:J594"/>
    <mergeCell ref="K131:K133"/>
    <mergeCell ref="I267:J267"/>
    <mergeCell ref="F266:G266"/>
    <mergeCell ref="F442:G442"/>
    <mergeCell ref="I699:J699"/>
    <mergeCell ref="F502:G502"/>
    <mergeCell ref="H534:J534"/>
    <mergeCell ref="H526:I526"/>
    <mergeCell ref="F495:G495"/>
    <mergeCell ref="I731:J731"/>
    <mergeCell ref="G610:I610"/>
    <mergeCell ref="F537:G537"/>
    <mergeCell ref="H576:J576"/>
    <mergeCell ref="H441:I441"/>
    <mergeCell ref="H538:J538"/>
    <mergeCell ref="F573:G574"/>
    <mergeCell ref="F497:G497"/>
    <mergeCell ref="E137:F137"/>
    <mergeCell ref="F555:G556"/>
    <mergeCell ref="C358:D360"/>
    <mergeCell ref="I555:J555"/>
    <mergeCell ref="D512:D513"/>
    <mergeCell ref="F496:G496"/>
    <mergeCell ref="H247:J247"/>
    <mergeCell ref="I415:J415"/>
    <mergeCell ref="H418:J418"/>
    <mergeCell ref="F473:G473"/>
    <mergeCell ref="F485:G485"/>
    <mergeCell ref="G135:J135"/>
    <mergeCell ref="I536:J536"/>
    <mergeCell ref="F339:G339"/>
    <mergeCell ref="F472:G472"/>
    <mergeCell ref="F410:G410"/>
    <mergeCell ref="H472:I472"/>
    <mergeCell ref="F498:G500"/>
  </mergeCells>
  <phoneticPr fontId="135"/>
  <conditionalFormatting sqref="D607">
    <cfRule type="containsBlanks" dxfId="14" priority="10">
      <formula>LEN(TRIM(D607))=0</formula>
    </cfRule>
  </conditionalFormatting>
  <conditionalFormatting sqref="D22:J29 K23:M23 D32 H32 J32">
    <cfRule type="containsBlanks" dxfId="13" priority="2">
      <formula>LEN(TRIM(D22))=0</formula>
    </cfRule>
    <cfRule type="notContainsText" dxfId="12" priority="3" operator="notContains" text="FIX">
      <formula>ISERROR(SEARCH(("FIX"),(D22)))</formula>
    </cfRule>
  </conditionalFormatting>
  <conditionalFormatting sqref="D32:J45">
    <cfRule type="containsBlanks" dxfId="11" priority="4">
      <formula>LEN(TRIM(D32))=0</formula>
    </cfRule>
    <cfRule type="notContainsText" dxfId="10" priority="5" operator="notContains" text="FIX">
      <formula>ISERROR(SEARCH(("FIX"),(D32)))</formula>
    </cfRule>
  </conditionalFormatting>
  <conditionalFormatting sqref="E87">
    <cfRule type="containsBlanks" dxfId="9" priority="6">
      <formula>LEN(TRIM(E87))=0</formula>
    </cfRule>
  </conditionalFormatting>
  <conditionalFormatting sqref="E122">
    <cfRule type="containsBlanks" dxfId="8" priority="15">
      <formula>LEN(TRIM(E122))=0</formula>
    </cfRule>
  </conditionalFormatting>
  <conditionalFormatting sqref="E196">
    <cfRule type="containsBlanks" dxfId="7" priority="7">
      <formula>LEN(TRIM(E196))=0</formula>
    </cfRule>
  </conditionalFormatting>
  <conditionalFormatting sqref="E257">
    <cfRule type="containsBlanks" dxfId="6" priority="8">
      <formula>LEN(TRIM(E257))=0</formula>
    </cfRule>
  </conditionalFormatting>
  <conditionalFormatting sqref="E327">
    <cfRule type="containsBlanks" dxfId="5" priority="9">
      <formula>LEN(TRIM(E327))=0</formula>
    </cfRule>
  </conditionalFormatting>
  <conditionalFormatting sqref="E407">
    <cfRule type="containsBlanks" dxfId="4" priority="14">
      <formula>LEN(TRIM(E407))=0</formula>
    </cfRule>
  </conditionalFormatting>
  <conditionalFormatting sqref="E446">
    <cfRule type="containsBlanks" dxfId="3" priority="13">
      <formula>LEN(TRIM(E446))=0</formula>
    </cfRule>
  </conditionalFormatting>
  <conditionalFormatting sqref="E493">
    <cfRule type="containsBlanks" dxfId="2" priority="12">
      <formula>LEN(TRIM(E493))=0</formula>
    </cfRule>
  </conditionalFormatting>
  <conditionalFormatting sqref="E531 E551 E569 E587">
    <cfRule type="containsBlanks" dxfId="1" priority="11">
      <formula>LEN(TRIM(E531))=0</formula>
    </cfRule>
  </conditionalFormatting>
  <conditionalFormatting sqref="E275:H275 E404:H404 E471:H471">
    <cfRule type="cellIs" dxfId="0" priority="1" operator="equal">
      <formula>"未設定"</formula>
    </cfRule>
  </conditionalFormatting>
  <dataValidations count="3">
    <dataValidation type="list" allowBlank="1" sqref="H56 H91 H645 H653 H665 H677 H689" xr:uid="{00000000-0002-0000-1600-000000000000}">
      <formula1>"新キャラガチャ,記念ガチャ,対抗・応援ガチャ,ログインボーナス,ミッション"</formula1>
    </dataValidation>
    <dataValidation type="list" allowBlank="1" sqref="I51 I86 I103 I114 I121 I159 I195 I256 I326 I406 I445 I492 I530 I549:I550 I568 I586 I606 I640 I648 I660 I672 I684 I696 I738 I758 I770" xr:uid="{00000000-0002-0000-1600-000002000000}">
      <formula1>"FIX"</formula1>
    </dataValidation>
    <dataValidation type="list" allowBlank="1" sqref="H701" xr:uid="{00000000-0002-0000-1600-000004000000}">
      <formula1>"新キャラガチャ,記念ガチャ,対抗・応援ガチャ,ログインボーナス,ミッション,パック"</formula1>
    </dataValidation>
  </dataValidations>
  <hyperlinks>
    <hyperlink ref="D9" r:id="rId1" location="gid=0&amp;range=A1" xr:uid="{00000000-0004-0000-1600-000000000000}"/>
    <hyperlink ref="M49" location="null!B19" display="目次へ" xr:uid="{00000000-0004-0000-1600-000001000000}"/>
    <hyperlink ref="M51" location="null!B19" display="目次へ" xr:uid="{00000000-0004-0000-1600-000002000000}"/>
    <hyperlink ref="M86" location="null!B19" display="目次へ" xr:uid="{00000000-0004-0000-1600-000003000000}"/>
    <hyperlink ref="M101" location="null!B19" display="目次へ" xr:uid="{00000000-0004-0000-1600-000004000000}"/>
    <hyperlink ref="M103" location="null!B19" display="目次へ" xr:uid="{00000000-0004-0000-1600-000005000000}"/>
    <hyperlink ref="M114" location="null!B19" display="目次へ" xr:uid="{00000000-0004-0000-1600-000006000000}"/>
    <hyperlink ref="M119" location="null!B19" display="目次へ" xr:uid="{00000000-0004-0000-1600-000007000000}"/>
    <hyperlink ref="M121" location="null!B19" display="目次へ" xr:uid="{00000000-0004-0000-1600-000008000000}"/>
    <hyperlink ref="M159" location="null!B19" display="目次へ" xr:uid="{00000000-0004-0000-1600-000009000000}"/>
    <hyperlink ref="M187" location="null!B19" display="目次へ" xr:uid="{00000000-0004-0000-1600-00000A000000}"/>
    <hyperlink ref="M195" location="null!B19" display="目次へ" xr:uid="{00000000-0004-0000-1600-00000B000000}"/>
    <hyperlink ref="E196" r:id="rId2" location="gid=1937775050" xr:uid="{00000000-0004-0000-1600-00000C000000}"/>
    <hyperlink ref="M256" location="null!B19" display="目次へ" xr:uid="{00000000-0004-0000-1600-00000D000000}"/>
    <hyperlink ref="E257" r:id="rId3" location="gid=1937775050" xr:uid="{00000000-0004-0000-1600-00000E000000}"/>
    <hyperlink ref="M326" location="null!B19" display="目次へ" xr:uid="{00000000-0004-0000-1600-00000F000000}"/>
    <hyperlink ref="E327" r:id="rId4" location="gid=1937775050" xr:uid="{00000000-0004-0000-1600-000010000000}"/>
    <hyperlink ref="K357" r:id="rId5" location="gid=157490466" xr:uid="{00000000-0004-0000-1600-000011000000}"/>
    <hyperlink ref="M406" location="null!B19" display="目次へ" xr:uid="{00000000-0004-0000-1600-000012000000}"/>
    <hyperlink ref="E407" r:id="rId6" location="gid=105770841" xr:uid="{00000000-0004-0000-1600-000013000000}"/>
    <hyperlink ref="M445" location="null!B19" display="目次へ" xr:uid="{00000000-0004-0000-1600-000014000000}"/>
    <hyperlink ref="F446" r:id="rId7" location="gid=1937775050" xr:uid="{00000000-0004-0000-1600-000015000000}"/>
    <hyperlink ref="M492" location="null!B19" display="目次へ" xr:uid="{00000000-0004-0000-1600-000016000000}"/>
    <hyperlink ref="E493" r:id="rId8" location="gid=1937775050" xr:uid="{00000000-0004-0000-1600-000017000000}"/>
    <hyperlink ref="M530" location="null!B19" display="目次へ" xr:uid="{00000000-0004-0000-1600-000018000000}"/>
    <hyperlink ref="M550" location="null!B19" display="目次へ" xr:uid="{00000000-0004-0000-1600-000019000000}"/>
    <hyperlink ref="M568" location="null!B19" display="目次へ" xr:uid="{00000000-0004-0000-1600-00001A000000}"/>
    <hyperlink ref="M586" location="null!B19" display="目次へ" xr:uid="{00000000-0004-0000-1600-00001B000000}"/>
    <hyperlink ref="L606" location="null!B19" display="目次へ" xr:uid="{00000000-0004-0000-1600-00001C000000}"/>
    <hyperlink ref="M638" location="null!B19" display="目次へ" xr:uid="{00000000-0004-0000-1600-00001D000000}"/>
    <hyperlink ref="M640" location="null!B19" display="目次へ" xr:uid="{00000000-0004-0000-1600-00001E000000}"/>
    <hyperlink ref="M648" location="null!B19" display="目次へ" xr:uid="{00000000-0004-0000-1600-00001F000000}"/>
    <hyperlink ref="M660" location="null!B19" display="目次へ" xr:uid="{00000000-0004-0000-1600-000020000000}"/>
    <hyperlink ref="M672" location="null!B19" display="目次へ" xr:uid="{00000000-0004-0000-1600-000021000000}"/>
    <hyperlink ref="M684" location="null!B19" display="目次へ" xr:uid="{00000000-0004-0000-1600-000022000000}"/>
    <hyperlink ref="M696" location="null!B19" display="目次へ" xr:uid="{00000000-0004-0000-1600-000023000000}"/>
    <hyperlink ref="M704" location="null!B19" display="目次へ" xr:uid="{00000000-0004-0000-1600-000024000000}"/>
    <hyperlink ref="M716" location="null!B19" display="目次へ" xr:uid="{00000000-0004-0000-1600-000025000000}"/>
    <hyperlink ref="M728" location="null!B19" display="目次へ" xr:uid="{00000000-0004-0000-1600-000026000000}"/>
    <hyperlink ref="M738" location="null!B19" display="目次へ" xr:uid="{00000000-0004-0000-1600-000027000000}"/>
    <hyperlink ref="M758" location="null!B19" display="目次へ" xr:uid="{00000000-0004-0000-1600-000028000000}"/>
    <hyperlink ref="M770" location="null!B19" display="目次へ" xr:uid="{00000000-0004-0000-1600-000029000000}"/>
  </hyperlinks>
  <pageMargins left="0.75" right="0.75" top="1" bottom="1" header="0.5" footer="0.5"/>
  <drawing r:id="rId9"/>
  <extLst>
    <ext xmlns:x14="http://schemas.microsoft.com/office/spreadsheetml/2009/9/main" uri="{CCE6A557-97BC-4b89-ADB6-D9C93CAAB3DF}">
      <x14:dataValidations xmlns:xm="http://schemas.microsoft.com/office/excel/2006/main" count="1">
        <x14:dataValidation type="list" allowBlank="1" xr:uid="{00000000-0002-0000-1600-000001000000}">
          <x14:formula1>
            <xm:f>触らない!#REF!</xm:f>
          </x14:formula1>
          <xm:sqref>G124 G135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4"/>
  <sheetViews>
    <sheetView workbookViewId="0"/>
  </sheetViews>
  <sheetFormatPr baseColWidth="10" defaultColWidth="8.83203125" defaultRowHeight="13"/>
  <cols>
    <col min="2" max="2" width="13.83203125" bestFit="1" customWidth="1"/>
    <col min="3" max="3" width="24.1640625" bestFit="1" customWidth="1"/>
  </cols>
  <sheetData>
    <row r="1" spans="1:6">
      <c r="A1" t="s">
        <v>1293</v>
      </c>
      <c r="B1" t="s">
        <v>1294</v>
      </c>
      <c r="C1" t="s">
        <v>1295</v>
      </c>
      <c r="D1" t="s">
        <v>1296</v>
      </c>
      <c r="E1" t="s">
        <v>1297</v>
      </c>
      <c r="F1" t="s">
        <v>1298</v>
      </c>
    </row>
    <row r="2" spans="1:6">
      <c r="A2" t="b">
        <v>1</v>
      </c>
      <c r="B2" t="s">
        <v>1299</v>
      </c>
      <c r="C2" t="s">
        <v>1300</v>
      </c>
    </row>
    <row r="3" spans="1:6">
      <c r="A3" t="b">
        <v>1</v>
      </c>
      <c r="B3" t="s">
        <v>1301</v>
      </c>
      <c r="C3" t="s">
        <v>1302</v>
      </c>
    </row>
    <row r="4" spans="1:6">
      <c r="A4" t="b">
        <v>1</v>
      </c>
      <c r="B4" t="s">
        <v>1303</v>
      </c>
      <c r="C4" t="s">
        <v>1304</v>
      </c>
    </row>
  </sheetData>
  <phoneticPr fontId="135"/>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Q45"/>
  <sheetViews>
    <sheetView workbookViewId="0"/>
  </sheetViews>
  <sheetFormatPr baseColWidth="10" defaultColWidth="8.83203125" defaultRowHeight="13"/>
  <sheetData>
    <row r="1" spans="1:17">
      <c r="A1" t="s">
        <v>1305</v>
      </c>
    </row>
    <row r="2" spans="1:17">
      <c r="A2" t="s">
        <v>1306</v>
      </c>
      <c r="B2" t="s">
        <v>1307</v>
      </c>
      <c r="C2" t="s">
        <v>1308</v>
      </c>
      <c r="D2" t="s">
        <v>1309</v>
      </c>
      <c r="E2" t="s">
        <v>1310</v>
      </c>
      <c r="F2" t="s">
        <v>1311</v>
      </c>
      <c r="G2" t="s">
        <v>1312</v>
      </c>
      <c r="H2" t="s">
        <v>1313</v>
      </c>
      <c r="I2" t="s">
        <v>1314</v>
      </c>
      <c r="J2" t="s">
        <v>1315</v>
      </c>
      <c r="K2" t="s">
        <v>1316</v>
      </c>
      <c r="L2" t="s">
        <v>1317</v>
      </c>
      <c r="M2" t="s">
        <v>1318</v>
      </c>
      <c r="N2" t="s">
        <v>1319</v>
      </c>
      <c r="O2" t="s">
        <v>1320</v>
      </c>
      <c r="P2" t="s">
        <v>1321</v>
      </c>
      <c r="Q2" t="s">
        <v>1322</v>
      </c>
    </row>
    <row r="3" spans="1:17">
      <c r="A3" t="s">
        <v>1323</v>
      </c>
      <c r="B3" t="s">
        <v>1324</v>
      </c>
      <c r="C3" t="s">
        <v>1325</v>
      </c>
      <c r="D3" t="s">
        <v>312</v>
      </c>
      <c r="E3" t="s">
        <v>1326</v>
      </c>
      <c r="F3" t="s">
        <v>49</v>
      </c>
      <c r="G3" t="s">
        <v>1327</v>
      </c>
      <c r="H3" t="s">
        <v>1328</v>
      </c>
      <c r="J3" t="s">
        <v>1329</v>
      </c>
      <c r="L3" t="s">
        <v>1330</v>
      </c>
      <c r="M3" t="s">
        <v>1331</v>
      </c>
      <c r="N3" t="s">
        <v>1332</v>
      </c>
      <c r="O3" t="s">
        <v>1333</v>
      </c>
      <c r="P3" t="s">
        <v>1334</v>
      </c>
      <c r="Q3" t="s">
        <v>445</v>
      </c>
    </row>
    <row r="4" spans="1:17">
      <c r="A4" t="s">
        <v>1323</v>
      </c>
      <c r="B4" t="s">
        <v>1335</v>
      </c>
      <c r="C4" t="s">
        <v>1325</v>
      </c>
      <c r="D4" t="s">
        <v>312</v>
      </c>
      <c r="E4" t="s">
        <v>1326</v>
      </c>
      <c r="F4" t="s">
        <v>49</v>
      </c>
      <c r="G4" t="s">
        <v>1336</v>
      </c>
      <c r="H4" t="s">
        <v>1328</v>
      </c>
      <c r="J4" t="s">
        <v>1329</v>
      </c>
      <c r="L4" t="s">
        <v>1337</v>
      </c>
      <c r="M4" t="s">
        <v>1327</v>
      </c>
      <c r="N4" t="s">
        <v>1332</v>
      </c>
      <c r="O4" t="s">
        <v>1338</v>
      </c>
      <c r="P4" t="s">
        <v>1334</v>
      </c>
      <c r="Q4" t="s">
        <v>446</v>
      </c>
    </row>
    <row r="5" spans="1:17">
      <c r="A5" t="s">
        <v>1323</v>
      </c>
      <c r="B5" t="s">
        <v>1339</v>
      </c>
      <c r="C5" t="s">
        <v>1325</v>
      </c>
      <c r="D5" t="s">
        <v>312</v>
      </c>
      <c r="E5" t="s">
        <v>1326</v>
      </c>
      <c r="F5" t="s">
        <v>49</v>
      </c>
      <c r="G5" t="s">
        <v>1340</v>
      </c>
      <c r="H5" t="s">
        <v>1328</v>
      </c>
      <c r="J5" t="s">
        <v>1329</v>
      </c>
      <c r="L5" t="s">
        <v>1341</v>
      </c>
      <c r="M5" t="s">
        <v>1336</v>
      </c>
      <c r="N5" t="s">
        <v>1332</v>
      </c>
      <c r="O5" t="s">
        <v>1342</v>
      </c>
      <c r="P5" t="s">
        <v>1334</v>
      </c>
      <c r="Q5" t="s">
        <v>447</v>
      </c>
    </row>
    <row r="6" spans="1:17">
      <c r="A6" t="s">
        <v>1323</v>
      </c>
      <c r="B6" t="s">
        <v>1343</v>
      </c>
      <c r="C6" t="s">
        <v>1325</v>
      </c>
      <c r="D6" t="s">
        <v>312</v>
      </c>
      <c r="E6" t="s">
        <v>1326</v>
      </c>
      <c r="F6" t="s">
        <v>49</v>
      </c>
      <c r="G6" t="s">
        <v>1344</v>
      </c>
      <c r="H6" t="s">
        <v>1328</v>
      </c>
      <c r="J6" t="s">
        <v>1329</v>
      </c>
      <c r="L6" t="s">
        <v>1345</v>
      </c>
      <c r="M6" t="s">
        <v>1340</v>
      </c>
      <c r="N6" t="s">
        <v>1332</v>
      </c>
      <c r="O6" t="s">
        <v>1346</v>
      </c>
      <c r="P6" t="s">
        <v>1334</v>
      </c>
      <c r="Q6" t="s">
        <v>448</v>
      </c>
    </row>
    <row r="7" spans="1:17">
      <c r="A7" t="s">
        <v>1323</v>
      </c>
      <c r="B7" t="s">
        <v>1347</v>
      </c>
      <c r="C7" t="s">
        <v>1325</v>
      </c>
      <c r="D7" t="s">
        <v>312</v>
      </c>
      <c r="E7" t="s">
        <v>1348</v>
      </c>
      <c r="F7" t="s">
        <v>49</v>
      </c>
      <c r="G7" t="s">
        <v>1349</v>
      </c>
      <c r="H7" t="s">
        <v>1328</v>
      </c>
      <c r="J7" t="s">
        <v>1329</v>
      </c>
      <c r="L7" t="s">
        <v>1350</v>
      </c>
      <c r="M7" t="s">
        <v>1344</v>
      </c>
      <c r="N7" t="s">
        <v>1332</v>
      </c>
      <c r="O7" t="s">
        <v>1351</v>
      </c>
      <c r="P7" t="s">
        <v>1334</v>
      </c>
      <c r="Q7" t="s">
        <v>449</v>
      </c>
    </row>
    <row r="8" spans="1:17">
      <c r="A8" t="s">
        <v>1323</v>
      </c>
      <c r="B8" t="s">
        <v>1352</v>
      </c>
      <c r="C8" t="s">
        <v>1325</v>
      </c>
      <c r="D8" t="s">
        <v>312</v>
      </c>
      <c r="E8" t="s">
        <v>1348</v>
      </c>
      <c r="F8" t="s">
        <v>49</v>
      </c>
      <c r="G8" t="s">
        <v>1353</v>
      </c>
      <c r="H8" t="s">
        <v>1328</v>
      </c>
      <c r="J8" t="s">
        <v>1329</v>
      </c>
      <c r="L8" t="s">
        <v>1354</v>
      </c>
      <c r="M8" t="s">
        <v>1355</v>
      </c>
      <c r="N8" t="s">
        <v>1332</v>
      </c>
      <c r="O8" t="s">
        <v>1356</v>
      </c>
      <c r="P8" t="s">
        <v>1334</v>
      </c>
      <c r="Q8" t="s">
        <v>450</v>
      </c>
    </row>
    <row r="9" spans="1:17">
      <c r="A9" t="s">
        <v>1323</v>
      </c>
      <c r="B9" t="s">
        <v>1357</v>
      </c>
      <c r="C9" t="s">
        <v>1325</v>
      </c>
      <c r="D9" t="s">
        <v>312</v>
      </c>
      <c r="E9" t="s">
        <v>1348</v>
      </c>
      <c r="F9" t="s">
        <v>49</v>
      </c>
      <c r="G9" t="s">
        <v>1358</v>
      </c>
      <c r="H9" t="s">
        <v>1328</v>
      </c>
      <c r="J9" t="s">
        <v>1329</v>
      </c>
      <c r="L9" t="s">
        <v>1359</v>
      </c>
      <c r="M9" t="s">
        <v>1360</v>
      </c>
      <c r="N9" t="s">
        <v>1332</v>
      </c>
      <c r="O9" t="s">
        <v>1361</v>
      </c>
      <c r="P9" t="s">
        <v>1334</v>
      </c>
      <c r="Q9" t="s">
        <v>451</v>
      </c>
    </row>
    <row r="10" spans="1:17">
      <c r="A10" t="s">
        <v>1323</v>
      </c>
      <c r="B10" t="s">
        <v>1362</v>
      </c>
      <c r="C10" t="s">
        <v>1325</v>
      </c>
      <c r="D10" t="s">
        <v>312</v>
      </c>
      <c r="E10" t="s">
        <v>1348</v>
      </c>
      <c r="F10" t="s">
        <v>49</v>
      </c>
      <c r="G10" t="s">
        <v>1363</v>
      </c>
      <c r="H10" t="s">
        <v>1328</v>
      </c>
      <c r="J10" t="s">
        <v>1329</v>
      </c>
      <c r="L10" t="s">
        <v>1364</v>
      </c>
      <c r="M10" t="s">
        <v>1365</v>
      </c>
      <c r="N10" t="s">
        <v>1332</v>
      </c>
      <c r="O10" t="s">
        <v>1366</v>
      </c>
      <c r="P10" t="s">
        <v>1334</v>
      </c>
      <c r="Q10" t="s">
        <v>452</v>
      </c>
    </row>
    <row r="11" spans="1:17">
      <c r="A11" t="s">
        <v>1323</v>
      </c>
      <c r="B11" t="s">
        <v>1367</v>
      </c>
      <c r="C11" t="s">
        <v>1325</v>
      </c>
      <c r="D11" t="s">
        <v>312</v>
      </c>
      <c r="E11" t="s">
        <v>1348</v>
      </c>
      <c r="F11" t="s">
        <v>49</v>
      </c>
      <c r="G11" t="s">
        <v>1368</v>
      </c>
      <c r="H11" t="s">
        <v>1328</v>
      </c>
      <c r="J11" t="s">
        <v>1329</v>
      </c>
      <c r="L11" t="s">
        <v>1369</v>
      </c>
      <c r="M11" t="s">
        <v>1370</v>
      </c>
      <c r="N11" t="s">
        <v>1332</v>
      </c>
      <c r="O11" t="s">
        <v>1371</v>
      </c>
      <c r="P11" t="s">
        <v>1334</v>
      </c>
      <c r="Q11" t="s">
        <v>453</v>
      </c>
    </row>
    <row r="12" spans="1:17">
      <c r="A12" t="s">
        <v>1323</v>
      </c>
      <c r="B12" t="s">
        <v>1372</v>
      </c>
      <c r="C12" t="s">
        <v>1325</v>
      </c>
      <c r="D12" t="s">
        <v>312</v>
      </c>
      <c r="E12" t="s">
        <v>1348</v>
      </c>
      <c r="F12" t="s">
        <v>49</v>
      </c>
      <c r="G12" t="s">
        <v>1373</v>
      </c>
      <c r="H12" t="s">
        <v>1328</v>
      </c>
      <c r="J12" t="s">
        <v>1329</v>
      </c>
      <c r="L12" t="s">
        <v>1374</v>
      </c>
      <c r="M12" t="s">
        <v>1375</v>
      </c>
      <c r="N12" t="s">
        <v>1332</v>
      </c>
      <c r="O12" t="s">
        <v>1376</v>
      </c>
      <c r="P12" t="s">
        <v>1334</v>
      </c>
      <c r="Q12" t="s">
        <v>454</v>
      </c>
    </row>
    <row r="13" spans="1:17">
      <c r="A13" t="s">
        <v>1323</v>
      </c>
      <c r="B13" t="s">
        <v>1377</v>
      </c>
      <c r="C13" t="s">
        <v>1325</v>
      </c>
      <c r="D13" t="s">
        <v>312</v>
      </c>
      <c r="E13" t="s">
        <v>1348</v>
      </c>
      <c r="F13" t="s">
        <v>49</v>
      </c>
      <c r="G13" t="s">
        <v>1378</v>
      </c>
      <c r="H13" t="s">
        <v>1328</v>
      </c>
      <c r="J13" t="s">
        <v>1329</v>
      </c>
      <c r="L13" t="s">
        <v>1379</v>
      </c>
      <c r="M13" t="s">
        <v>1380</v>
      </c>
      <c r="N13" t="s">
        <v>1332</v>
      </c>
      <c r="O13" t="s">
        <v>1381</v>
      </c>
      <c r="P13" t="s">
        <v>1334</v>
      </c>
      <c r="Q13" t="s">
        <v>455</v>
      </c>
    </row>
    <row r="14" spans="1:17">
      <c r="A14" t="s">
        <v>1323</v>
      </c>
      <c r="B14" t="s">
        <v>1382</v>
      </c>
      <c r="C14" t="s">
        <v>1325</v>
      </c>
      <c r="D14" t="s">
        <v>312</v>
      </c>
      <c r="E14" t="s">
        <v>1326</v>
      </c>
      <c r="F14" t="s">
        <v>44</v>
      </c>
      <c r="G14" t="s">
        <v>1327</v>
      </c>
      <c r="H14" t="s">
        <v>1328</v>
      </c>
      <c r="J14" t="s">
        <v>1329</v>
      </c>
      <c r="L14" t="s">
        <v>1383</v>
      </c>
      <c r="M14" t="s">
        <v>1384</v>
      </c>
      <c r="N14" t="s">
        <v>1332</v>
      </c>
      <c r="O14" t="s">
        <v>1385</v>
      </c>
      <c r="P14" t="s">
        <v>1334</v>
      </c>
      <c r="Q14" t="s">
        <v>456</v>
      </c>
    </row>
    <row r="15" spans="1:17">
      <c r="A15" t="s">
        <v>1323</v>
      </c>
      <c r="B15" t="s">
        <v>1386</v>
      </c>
      <c r="C15" t="s">
        <v>1325</v>
      </c>
      <c r="D15" t="s">
        <v>312</v>
      </c>
      <c r="E15" t="s">
        <v>1326</v>
      </c>
      <c r="F15" t="s">
        <v>44</v>
      </c>
      <c r="G15" t="s">
        <v>1336</v>
      </c>
      <c r="H15" t="s">
        <v>1328</v>
      </c>
      <c r="J15" t="s">
        <v>1329</v>
      </c>
      <c r="L15" t="s">
        <v>1387</v>
      </c>
      <c r="M15" t="s">
        <v>1388</v>
      </c>
      <c r="N15" t="s">
        <v>1332</v>
      </c>
      <c r="O15" t="s">
        <v>1389</v>
      </c>
      <c r="P15" t="s">
        <v>1334</v>
      </c>
      <c r="Q15" t="s">
        <v>457</v>
      </c>
    </row>
    <row r="16" spans="1:17">
      <c r="A16" t="s">
        <v>1323</v>
      </c>
      <c r="B16" t="s">
        <v>1390</v>
      </c>
      <c r="C16" t="s">
        <v>1325</v>
      </c>
      <c r="D16" t="s">
        <v>312</v>
      </c>
      <c r="E16" t="s">
        <v>1326</v>
      </c>
      <c r="F16" t="s">
        <v>44</v>
      </c>
      <c r="G16" t="s">
        <v>1340</v>
      </c>
      <c r="H16" t="s">
        <v>1328</v>
      </c>
      <c r="J16" t="s">
        <v>1329</v>
      </c>
      <c r="L16" t="s">
        <v>1391</v>
      </c>
      <c r="M16" t="s">
        <v>1392</v>
      </c>
      <c r="N16" t="s">
        <v>1332</v>
      </c>
      <c r="O16" t="s">
        <v>1393</v>
      </c>
      <c r="P16" t="s">
        <v>1334</v>
      </c>
      <c r="Q16" t="s">
        <v>458</v>
      </c>
    </row>
    <row r="17" spans="1:17">
      <c r="A17" t="s">
        <v>1323</v>
      </c>
      <c r="B17" t="s">
        <v>1394</v>
      </c>
      <c r="C17" t="s">
        <v>1325</v>
      </c>
      <c r="D17" t="s">
        <v>312</v>
      </c>
      <c r="E17" t="s">
        <v>1326</v>
      </c>
      <c r="F17" t="s">
        <v>44</v>
      </c>
      <c r="G17" t="s">
        <v>1344</v>
      </c>
      <c r="H17" t="s">
        <v>1328</v>
      </c>
      <c r="J17" t="s">
        <v>1329</v>
      </c>
      <c r="L17" t="s">
        <v>1395</v>
      </c>
      <c r="M17" t="s">
        <v>1396</v>
      </c>
      <c r="N17" t="s">
        <v>1332</v>
      </c>
      <c r="O17" t="s">
        <v>1397</v>
      </c>
      <c r="P17" t="s">
        <v>1334</v>
      </c>
      <c r="Q17" t="s">
        <v>459</v>
      </c>
    </row>
    <row r="18" spans="1:17">
      <c r="A18" t="s">
        <v>1323</v>
      </c>
      <c r="B18" t="s">
        <v>1398</v>
      </c>
      <c r="C18" t="s">
        <v>1325</v>
      </c>
      <c r="D18" t="s">
        <v>312</v>
      </c>
      <c r="E18" t="s">
        <v>1348</v>
      </c>
      <c r="F18" t="s">
        <v>44</v>
      </c>
      <c r="G18" t="s">
        <v>1349</v>
      </c>
      <c r="H18" t="s">
        <v>1328</v>
      </c>
      <c r="J18" t="s">
        <v>1329</v>
      </c>
      <c r="L18" t="s">
        <v>1399</v>
      </c>
      <c r="M18" t="s">
        <v>1400</v>
      </c>
      <c r="N18" t="s">
        <v>1332</v>
      </c>
      <c r="O18" t="s">
        <v>1401</v>
      </c>
      <c r="P18" t="s">
        <v>1334</v>
      </c>
      <c r="Q18" t="s">
        <v>460</v>
      </c>
    </row>
    <row r="19" spans="1:17">
      <c r="A19" t="s">
        <v>1323</v>
      </c>
      <c r="B19" t="s">
        <v>1402</v>
      </c>
      <c r="C19" t="s">
        <v>1325</v>
      </c>
      <c r="D19" t="s">
        <v>312</v>
      </c>
      <c r="E19" t="s">
        <v>1348</v>
      </c>
      <c r="F19" t="s">
        <v>44</v>
      </c>
      <c r="G19" t="s">
        <v>1353</v>
      </c>
      <c r="H19" t="s">
        <v>1328</v>
      </c>
      <c r="J19" t="s">
        <v>1329</v>
      </c>
      <c r="L19" t="s">
        <v>1403</v>
      </c>
      <c r="M19" t="s">
        <v>1404</v>
      </c>
      <c r="N19" t="s">
        <v>1332</v>
      </c>
      <c r="O19" t="s">
        <v>1405</v>
      </c>
      <c r="P19" t="s">
        <v>1334</v>
      </c>
      <c r="Q19" t="s">
        <v>461</v>
      </c>
    </row>
    <row r="20" spans="1:17">
      <c r="A20" t="s">
        <v>1323</v>
      </c>
      <c r="B20" t="s">
        <v>1406</v>
      </c>
      <c r="C20" t="s">
        <v>1325</v>
      </c>
      <c r="D20" t="s">
        <v>312</v>
      </c>
      <c r="E20" t="s">
        <v>1348</v>
      </c>
      <c r="F20" t="s">
        <v>44</v>
      </c>
      <c r="G20" t="s">
        <v>1358</v>
      </c>
      <c r="H20" t="s">
        <v>1328</v>
      </c>
      <c r="J20" t="s">
        <v>1329</v>
      </c>
      <c r="L20" t="s">
        <v>1407</v>
      </c>
      <c r="M20" t="s">
        <v>1408</v>
      </c>
      <c r="N20" t="s">
        <v>1332</v>
      </c>
      <c r="O20" t="s">
        <v>1409</v>
      </c>
      <c r="P20" t="s">
        <v>1334</v>
      </c>
      <c r="Q20" t="s">
        <v>462</v>
      </c>
    </row>
    <row r="21" spans="1:17">
      <c r="A21" t="s">
        <v>1323</v>
      </c>
      <c r="B21" t="s">
        <v>1410</v>
      </c>
      <c r="C21" t="s">
        <v>1325</v>
      </c>
      <c r="D21" t="s">
        <v>312</v>
      </c>
      <c r="E21" t="s">
        <v>1348</v>
      </c>
      <c r="F21" t="s">
        <v>44</v>
      </c>
      <c r="G21" t="s">
        <v>1363</v>
      </c>
      <c r="H21" t="s">
        <v>1328</v>
      </c>
      <c r="J21" t="s">
        <v>1329</v>
      </c>
      <c r="L21" t="s">
        <v>1411</v>
      </c>
      <c r="M21" t="s">
        <v>1412</v>
      </c>
      <c r="N21" t="s">
        <v>1332</v>
      </c>
      <c r="O21" t="s">
        <v>1413</v>
      </c>
      <c r="P21" t="s">
        <v>1334</v>
      </c>
      <c r="Q21" t="s">
        <v>463</v>
      </c>
    </row>
    <row r="22" spans="1:17">
      <c r="A22" t="s">
        <v>1323</v>
      </c>
      <c r="B22" t="s">
        <v>1414</v>
      </c>
      <c r="C22" t="s">
        <v>1325</v>
      </c>
      <c r="D22" t="s">
        <v>312</v>
      </c>
      <c r="E22" t="s">
        <v>1348</v>
      </c>
      <c r="F22" t="s">
        <v>44</v>
      </c>
      <c r="G22" t="s">
        <v>1368</v>
      </c>
      <c r="H22" t="s">
        <v>1328</v>
      </c>
      <c r="J22" t="s">
        <v>1329</v>
      </c>
      <c r="L22" t="s">
        <v>1415</v>
      </c>
      <c r="M22" t="s">
        <v>1349</v>
      </c>
      <c r="N22" t="s">
        <v>1332</v>
      </c>
      <c r="O22" t="s">
        <v>1416</v>
      </c>
      <c r="P22" t="s">
        <v>1334</v>
      </c>
      <c r="Q22" t="s">
        <v>464</v>
      </c>
    </row>
    <row r="23" spans="1:17">
      <c r="A23" t="s">
        <v>1323</v>
      </c>
      <c r="B23" t="s">
        <v>1417</v>
      </c>
      <c r="C23" t="s">
        <v>1325</v>
      </c>
      <c r="D23" t="s">
        <v>312</v>
      </c>
      <c r="E23" t="s">
        <v>1348</v>
      </c>
      <c r="F23" t="s">
        <v>44</v>
      </c>
      <c r="G23" t="s">
        <v>1373</v>
      </c>
      <c r="H23" t="s">
        <v>1328</v>
      </c>
      <c r="J23" t="s">
        <v>1329</v>
      </c>
      <c r="L23" t="s">
        <v>1418</v>
      </c>
      <c r="M23" t="s">
        <v>1419</v>
      </c>
      <c r="N23" t="s">
        <v>1332</v>
      </c>
      <c r="O23" t="s">
        <v>1420</v>
      </c>
      <c r="P23" t="s">
        <v>1334</v>
      </c>
      <c r="Q23" t="s">
        <v>465</v>
      </c>
    </row>
    <row r="24" spans="1:17">
      <c r="A24" t="s">
        <v>1323</v>
      </c>
      <c r="B24" t="s">
        <v>1421</v>
      </c>
      <c r="C24" t="s">
        <v>1325</v>
      </c>
      <c r="D24" t="s">
        <v>312</v>
      </c>
      <c r="E24" t="s">
        <v>1348</v>
      </c>
      <c r="F24" t="s">
        <v>44</v>
      </c>
      <c r="G24" t="s">
        <v>1378</v>
      </c>
      <c r="H24" t="s">
        <v>1328</v>
      </c>
      <c r="J24" t="s">
        <v>1329</v>
      </c>
      <c r="L24" t="s">
        <v>1422</v>
      </c>
      <c r="M24" t="s">
        <v>1423</v>
      </c>
      <c r="N24" t="s">
        <v>1332</v>
      </c>
      <c r="O24" t="s">
        <v>1424</v>
      </c>
      <c r="P24" t="s">
        <v>1334</v>
      </c>
      <c r="Q24" t="s">
        <v>466</v>
      </c>
    </row>
    <row r="25" spans="1:17">
      <c r="A25" t="s">
        <v>1323</v>
      </c>
      <c r="B25" t="s">
        <v>1425</v>
      </c>
      <c r="C25" t="s">
        <v>1325</v>
      </c>
      <c r="D25" t="s">
        <v>312</v>
      </c>
      <c r="E25" t="s">
        <v>1426</v>
      </c>
      <c r="F25" t="s">
        <v>339</v>
      </c>
      <c r="G25" t="s">
        <v>1331</v>
      </c>
      <c r="H25" t="s">
        <v>1328</v>
      </c>
      <c r="J25" t="s">
        <v>1329</v>
      </c>
      <c r="L25" t="s">
        <v>1427</v>
      </c>
      <c r="M25" t="s">
        <v>1428</v>
      </c>
      <c r="N25" t="s">
        <v>1429</v>
      </c>
      <c r="O25" t="s">
        <v>1430</v>
      </c>
      <c r="P25" t="s">
        <v>1334</v>
      </c>
      <c r="Q25" t="s">
        <v>467</v>
      </c>
    </row>
    <row r="26" spans="1:17">
      <c r="A26" t="s">
        <v>1323</v>
      </c>
      <c r="B26" t="s">
        <v>1431</v>
      </c>
      <c r="C26" t="s">
        <v>1325</v>
      </c>
      <c r="D26" t="s">
        <v>312</v>
      </c>
      <c r="E26" t="s">
        <v>1426</v>
      </c>
      <c r="F26" t="s">
        <v>340</v>
      </c>
      <c r="G26" t="s">
        <v>1331</v>
      </c>
      <c r="H26" t="s">
        <v>1328</v>
      </c>
      <c r="J26" t="s">
        <v>1329</v>
      </c>
      <c r="L26" t="s">
        <v>1432</v>
      </c>
      <c r="M26" t="s">
        <v>1433</v>
      </c>
      <c r="N26" t="s">
        <v>1429</v>
      </c>
      <c r="O26" t="s">
        <v>1434</v>
      </c>
      <c r="P26" t="s">
        <v>1334</v>
      </c>
      <c r="Q26" t="s">
        <v>468</v>
      </c>
    </row>
    <row r="27" spans="1:17">
      <c r="A27" t="s">
        <v>1323</v>
      </c>
      <c r="B27" t="s">
        <v>1435</v>
      </c>
      <c r="C27" t="s">
        <v>1325</v>
      </c>
      <c r="D27" t="s">
        <v>312</v>
      </c>
      <c r="E27" t="s">
        <v>1426</v>
      </c>
      <c r="F27" t="s">
        <v>341</v>
      </c>
      <c r="G27" t="s">
        <v>1331</v>
      </c>
      <c r="H27" t="s">
        <v>1328</v>
      </c>
      <c r="J27" t="s">
        <v>1329</v>
      </c>
      <c r="L27" t="s">
        <v>1436</v>
      </c>
      <c r="M27" t="s">
        <v>1437</v>
      </c>
      <c r="N27" t="s">
        <v>1429</v>
      </c>
      <c r="O27" t="s">
        <v>1438</v>
      </c>
      <c r="P27" t="s">
        <v>1334</v>
      </c>
      <c r="Q27" t="s">
        <v>469</v>
      </c>
    </row>
    <row r="28" spans="1:17">
      <c r="A28" t="s">
        <v>1323</v>
      </c>
      <c r="B28" t="s">
        <v>1439</v>
      </c>
      <c r="C28" t="s">
        <v>1325</v>
      </c>
      <c r="D28" t="s">
        <v>312</v>
      </c>
      <c r="E28" t="s">
        <v>1426</v>
      </c>
      <c r="F28" t="s">
        <v>342</v>
      </c>
      <c r="G28" t="s">
        <v>1331</v>
      </c>
      <c r="H28" t="s">
        <v>1328</v>
      </c>
      <c r="J28" t="s">
        <v>1329</v>
      </c>
      <c r="L28" t="s">
        <v>1440</v>
      </c>
      <c r="M28" t="s">
        <v>1441</v>
      </c>
      <c r="N28" t="s">
        <v>1429</v>
      </c>
      <c r="O28" t="s">
        <v>1442</v>
      </c>
      <c r="P28" t="s">
        <v>1334</v>
      </c>
      <c r="Q28" t="s">
        <v>470</v>
      </c>
    </row>
    <row r="29" spans="1:17">
      <c r="A29" t="s">
        <v>1323</v>
      </c>
      <c r="B29" t="s">
        <v>1443</v>
      </c>
      <c r="C29" t="s">
        <v>1325</v>
      </c>
      <c r="D29" t="s">
        <v>312</v>
      </c>
      <c r="E29" t="s">
        <v>1444</v>
      </c>
      <c r="G29" t="s">
        <v>1375</v>
      </c>
      <c r="H29" t="s">
        <v>1328</v>
      </c>
      <c r="J29" t="s">
        <v>1329</v>
      </c>
      <c r="L29" t="s">
        <v>1445</v>
      </c>
      <c r="M29" t="s">
        <v>1446</v>
      </c>
      <c r="N29" t="s">
        <v>1429</v>
      </c>
      <c r="O29" t="s">
        <v>1447</v>
      </c>
      <c r="P29" t="s">
        <v>1334</v>
      </c>
      <c r="Q29" t="s">
        <v>471</v>
      </c>
    </row>
    <row r="30" spans="1:17">
      <c r="A30" t="s">
        <v>1323</v>
      </c>
      <c r="B30" t="s">
        <v>1448</v>
      </c>
      <c r="C30" t="s">
        <v>1325</v>
      </c>
      <c r="D30" t="s">
        <v>312</v>
      </c>
      <c r="E30" t="s">
        <v>1444</v>
      </c>
      <c r="G30" t="s">
        <v>1349</v>
      </c>
      <c r="H30" t="s">
        <v>1328</v>
      </c>
      <c r="J30" t="s">
        <v>1329</v>
      </c>
      <c r="L30" t="s">
        <v>1449</v>
      </c>
      <c r="M30" t="s">
        <v>1450</v>
      </c>
      <c r="N30" t="s">
        <v>1429</v>
      </c>
      <c r="O30" t="s">
        <v>1451</v>
      </c>
      <c r="P30" t="s">
        <v>1334</v>
      </c>
      <c r="Q30" t="s">
        <v>472</v>
      </c>
    </row>
    <row r="31" spans="1:17">
      <c r="A31" t="s">
        <v>1323</v>
      </c>
      <c r="B31" t="s">
        <v>1452</v>
      </c>
      <c r="C31" t="s">
        <v>1325</v>
      </c>
      <c r="D31" t="s">
        <v>312</v>
      </c>
      <c r="E31" t="s">
        <v>1444</v>
      </c>
      <c r="G31" t="s">
        <v>1353</v>
      </c>
      <c r="H31" t="s">
        <v>1328</v>
      </c>
      <c r="J31" t="s">
        <v>1329</v>
      </c>
      <c r="L31" t="s">
        <v>1453</v>
      </c>
      <c r="M31" t="s">
        <v>1454</v>
      </c>
      <c r="N31" t="s">
        <v>1429</v>
      </c>
      <c r="O31" t="s">
        <v>1455</v>
      </c>
      <c r="P31" t="s">
        <v>1334</v>
      </c>
      <c r="Q31" t="s">
        <v>473</v>
      </c>
    </row>
    <row r="32" spans="1:17">
      <c r="A32" t="s">
        <v>1323</v>
      </c>
      <c r="B32" t="s">
        <v>1456</v>
      </c>
      <c r="C32" t="s">
        <v>1325</v>
      </c>
      <c r="D32" t="s">
        <v>312</v>
      </c>
      <c r="E32" t="s">
        <v>1444</v>
      </c>
      <c r="G32" t="s">
        <v>1358</v>
      </c>
      <c r="H32" t="s">
        <v>1328</v>
      </c>
      <c r="J32" t="s">
        <v>1329</v>
      </c>
      <c r="L32" t="s">
        <v>1457</v>
      </c>
      <c r="M32" t="s">
        <v>1353</v>
      </c>
      <c r="N32" t="s">
        <v>1429</v>
      </c>
      <c r="O32" t="s">
        <v>1458</v>
      </c>
      <c r="P32" t="s">
        <v>1334</v>
      </c>
      <c r="Q32" t="s">
        <v>474</v>
      </c>
    </row>
    <row r="33" spans="1:17">
      <c r="A33" t="s">
        <v>1323</v>
      </c>
      <c r="B33" t="s">
        <v>1459</v>
      </c>
      <c r="C33" t="s">
        <v>1325</v>
      </c>
      <c r="D33" t="s">
        <v>312</v>
      </c>
      <c r="E33" t="s">
        <v>1444</v>
      </c>
      <c r="G33" t="s">
        <v>1363</v>
      </c>
      <c r="H33" t="s">
        <v>1328</v>
      </c>
      <c r="J33" t="s">
        <v>1329</v>
      </c>
      <c r="L33" t="s">
        <v>1460</v>
      </c>
      <c r="M33" t="s">
        <v>1461</v>
      </c>
      <c r="N33" t="s">
        <v>1429</v>
      </c>
      <c r="O33" t="s">
        <v>1462</v>
      </c>
      <c r="P33" t="s">
        <v>1334</v>
      </c>
      <c r="Q33" t="s">
        <v>475</v>
      </c>
    </row>
    <row r="34" spans="1:17">
      <c r="A34" t="s">
        <v>1323</v>
      </c>
      <c r="B34" t="s">
        <v>1463</v>
      </c>
      <c r="C34" t="s">
        <v>1325</v>
      </c>
      <c r="D34" t="s">
        <v>312</v>
      </c>
      <c r="E34" t="s">
        <v>1444</v>
      </c>
      <c r="G34" t="s">
        <v>1368</v>
      </c>
      <c r="H34" t="s">
        <v>1328</v>
      </c>
      <c r="J34" t="s">
        <v>1329</v>
      </c>
      <c r="L34" t="s">
        <v>1464</v>
      </c>
      <c r="M34" t="s">
        <v>1465</v>
      </c>
      <c r="N34" t="s">
        <v>1429</v>
      </c>
      <c r="O34" t="s">
        <v>1466</v>
      </c>
      <c r="P34" t="s">
        <v>1334</v>
      </c>
      <c r="Q34" t="s">
        <v>476</v>
      </c>
    </row>
    <row r="35" spans="1:17">
      <c r="A35" t="s">
        <v>1323</v>
      </c>
      <c r="B35" t="s">
        <v>1467</v>
      </c>
      <c r="C35" t="s">
        <v>1325</v>
      </c>
      <c r="D35" t="s">
        <v>312</v>
      </c>
      <c r="E35" t="s">
        <v>1444</v>
      </c>
      <c r="G35" t="s">
        <v>1373</v>
      </c>
      <c r="H35" t="s">
        <v>1328</v>
      </c>
      <c r="J35" t="s">
        <v>1329</v>
      </c>
      <c r="L35" t="s">
        <v>1468</v>
      </c>
      <c r="M35" t="s">
        <v>1469</v>
      </c>
      <c r="N35" t="s">
        <v>1429</v>
      </c>
      <c r="O35" t="s">
        <v>1470</v>
      </c>
      <c r="P35" t="s">
        <v>1334</v>
      </c>
      <c r="Q35" t="s">
        <v>477</v>
      </c>
    </row>
    <row r="36" spans="1:17">
      <c r="A36" t="s">
        <v>1323</v>
      </c>
      <c r="B36" t="s">
        <v>1471</v>
      </c>
      <c r="C36" t="s">
        <v>1325</v>
      </c>
      <c r="D36" t="s">
        <v>312</v>
      </c>
      <c r="E36" t="s">
        <v>1444</v>
      </c>
      <c r="G36" t="s">
        <v>1378</v>
      </c>
      <c r="H36" t="s">
        <v>1328</v>
      </c>
      <c r="J36" t="s">
        <v>1329</v>
      </c>
      <c r="L36" t="s">
        <v>1472</v>
      </c>
      <c r="M36" t="s">
        <v>1473</v>
      </c>
      <c r="N36" t="s">
        <v>1429</v>
      </c>
      <c r="O36" t="s">
        <v>1474</v>
      </c>
      <c r="P36" t="s">
        <v>1334</v>
      </c>
      <c r="Q36" t="s">
        <v>478</v>
      </c>
    </row>
    <row r="37" spans="1:17">
      <c r="A37" t="s">
        <v>1323</v>
      </c>
      <c r="B37" t="s">
        <v>1475</v>
      </c>
      <c r="C37" t="s">
        <v>1325</v>
      </c>
      <c r="D37" t="s">
        <v>312</v>
      </c>
      <c r="E37" t="s">
        <v>1444</v>
      </c>
      <c r="G37" t="s">
        <v>1476</v>
      </c>
      <c r="H37" t="s">
        <v>1328</v>
      </c>
      <c r="J37" t="s">
        <v>1329</v>
      </c>
      <c r="L37" t="s">
        <v>1477</v>
      </c>
      <c r="M37" t="s">
        <v>1478</v>
      </c>
      <c r="N37" t="s">
        <v>1429</v>
      </c>
      <c r="O37" t="s">
        <v>1479</v>
      </c>
      <c r="P37" t="s">
        <v>1334</v>
      </c>
      <c r="Q37" t="s">
        <v>479</v>
      </c>
    </row>
    <row r="38" spans="1:17">
      <c r="A38" t="s">
        <v>1323</v>
      </c>
      <c r="B38" t="s">
        <v>1480</v>
      </c>
      <c r="C38" t="s">
        <v>1325</v>
      </c>
      <c r="D38" t="s">
        <v>312</v>
      </c>
      <c r="E38" t="s">
        <v>1444</v>
      </c>
      <c r="G38" t="s">
        <v>1481</v>
      </c>
      <c r="H38" t="s">
        <v>1328</v>
      </c>
      <c r="J38" t="s">
        <v>1329</v>
      </c>
      <c r="L38" t="s">
        <v>1482</v>
      </c>
      <c r="M38" t="s">
        <v>1483</v>
      </c>
      <c r="N38" t="s">
        <v>1429</v>
      </c>
      <c r="O38" t="s">
        <v>1484</v>
      </c>
      <c r="P38" t="s">
        <v>1334</v>
      </c>
      <c r="Q38" t="s">
        <v>480</v>
      </c>
    </row>
    <row r="39" spans="1:17">
      <c r="A39" t="s">
        <v>1323</v>
      </c>
      <c r="B39" t="s">
        <v>1485</v>
      </c>
      <c r="C39" t="s">
        <v>1325</v>
      </c>
      <c r="D39" t="s">
        <v>312</v>
      </c>
      <c r="E39" t="s">
        <v>1444</v>
      </c>
      <c r="G39" t="s">
        <v>1486</v>
      </c>
      <c r="H39" t="s">
        <v>1328</v>
      </c>
      <c r="J39" t="s">
        <v>1329</v>
      </c>
      <c r="L39" t="s">
        <v>1487</v>
      </c>
      <c r="M39" t="s">
        <v>1488</v>
      </c>
      <c r="N39" t="s">
        <v>1429</v>
      </c>
      <c r="O39" t="s">
        <v>1489</v>
      </c>
      <c r="P39" t="s">
        <v>1334</v>
      </c>
      <c r="Q39" t="s">
        <v>481</v>
      </c>
    </row>
    <row r="40" spans="1:17">
      <c r="A40" t="s">
        <v>1323</v>
      </c>
      <c r="B40" t="s">
        <v>1490</v>
      </c>
      <c r="C40" t="s">
        <v>1325</v>
      </c>
      <c r="D40" t="s">
        <v>312</v>
      </c>
      <c r="E40" t="s">
        <v>1444</v>
      </c>
      <c r="G40" t="s">
        <v>1491</v>
      </c>
      <c r="H40" t="s">
        <v>1328</v>
      </c>
      <c r="J40" t="s">
        <v>1329</v>
      </c>
      <c r="L40" t="s">
        <v>1492</v>
      </c>
      <c r="M40" t="s">
        <v>1493</v>
      </c>
      <c r="N40" t="s">
        <v>1429</v>
      </c>
      <c r="O40" t="s">
        <v>1494</v>
      </c>
      <c r="P40" t="s">
        <v>1334</v>
      </c>
      <c r="Q40" t="s">
        <v>482</v>
      </c>
    </row>
    <row r="41" spans="1:17">
      <c r="A41" t="s">
        <v>1323</v>
      </c>
      <c r="B41" t="s">
        <v>1495</v>
      </c>
      <c r="C41" t="s">
        <v>1325</v>
      </c>
      <c r="D41" t="s">
        <v>312</v>
      </c>
      <c r="E41" t="s">
        <v>1444</v>
      </c>
      <c r="G41" t="s">
        <v>1496</v>
      </c>
      <c r="H41" t="s">
        <v>1328</v>
      </c>
      <c r="J41" t="s">
        <v>1329</v>
      </c>
      <c r="L41" t="s">
        <v>1497</v>
      </c>
      <c r="M41" t="s">
        <v>1498</v>
      </c>
      <c r="N41" t="s">
        <v>1429</v>
      </c>
      <c r="O41" t="s">
        <v>1499</v>
      </c>
      <c r="P41" t="s">
        <v>1334</v>
      </c>
      <c r="Q41" t="s">
        <v>483</v>
      </c>
    </row>
    <row r="42" spans="1:17">
      <c r="A42" t="s">
        <v>1323</v>
      </c>
      <c r="B42" t="s">
        <v>1500</v>
      </c>
      <c r="C42" t="s">
        <v>1325</v>
      </c>
      <c r="D42" t="s">
        <v>312</v>
      </c>
      <c r="E42" t="s">
        <v>1444</v>
      </c>
      <c r="G42" t="s">
        <v>1501</v>
      </c>
      <c r="H42" t="s">
        <v>1328</v>
      </c>
      <c r="J42" t="s">
        <v>1329</v>
      </c>
      <c r="L42" t="s">
        <v>1502</v>
      </c>
      <c r="M42" t="s">
        <v>1358</v>
      </c>
      <c r="N42" t="s">
        <v>1429</v>
      </c>
      <c r="O42" t="s">
        <v>1503</v>
      </c>
      <c r="P42" t="s">
        <v>1334</v>
      </c>
      <c r="Q42" t="s">
        <v>484</v>
      </c>
    </row>
    <row r="43" spans="1:17">
      <c r="A43" t="s">
        <v>1323</v>
      </c>
      <c r="B43" t="s">
        <v>1504</v>
      </c>
      <c r="C43" t="s">
        <v>1325</v>
      </c>
      <c r="D43" t="s">
        <v>312</v>
      </c>
      <c r="E43" t="s">
        <v>1444</v>
      </c>
      <c r="G43" t="s">
        <v>1505</v>
      </c>
      <c r="H43" t="s">
        <v>1328</v>
      </c>
      <c r="J43" t="s">
        <v>1329</v>
      </c>
      <c r="L43" t="s">
        <v>1506</v>
      </c>
      <c r="M43" t="s">
        <v>1507</v>
      </c>
      <c r="N43" t="s">
        <v>1429</v>
      </c>
      <c r="O43" t="s">
        <v>1508</v>
      </c>
      <c r="P43" t="s">
        <v>1334</v>
      </c>
      <c r="Q43" t="s">
        <v>485</v>
      </c>
    </row>
    <row r="44" spans="1:17">
      <c r="A44" t="s">
        <v>1323</v>
      </c>
      <c r="B44" t="s">
        <v>1509</v>
      </c>
      <c r="C44" t="s">
        <v>1325</v>
      </c>
      <c r="D44" t="s">
        <v>312</v>
      </c>
      <c r="E44" t="s">
        <v>1444</v>
      </c>
      <c r="G44" t="s">
        <v>1510</v>
      </c>
      <c r="H44" t="s">
        <v>1328</v>
      </c>
      <c r="J44" t="s">
        <v>1329</v>
      </c>
      <c r="L44" t="s">
        <v>1511</v>
      </c>
      <c r="M44" t="s">
        <v>1512</v>
      </c>
      <c r="N44" t="s">
        <v>1429</v>
      </c>
      <c r="O44" t="s">
        <v>1513</v>
      </c>
      <c r="P44" t="s">
        <v>1334</v>
      </c>
      <c r="Q44" t="s">
        <v>486</v>
      </c>
    </row>
    <row r="45" spans="1:17">
      <c r="A45" t="s">
        <v>1323</v>
      </c>
      <c r="B45" t="s">
        <v>1514</v>
      </c>
      <c r="C45" t="s">
        <v>1325</v>
      </c>
      <c r="D45" t="s">
        <v>312</v>
      </c>
      <c r="E45" t="s">
        <v>1444</v>
      </c>
      <c r="G45" t="s">
        <v>1515</v>
      </c>
      <c r="H45" t="s">
        <v>1328</v>
      </c>
      <c r="J45" t="s">
        <v>1329</v>
      </c>
      <c r="L45" t="s">
        <v>1516</v>
      </c>
      <c r="M45" t="s">
        <v>1517</v>
      </c>
      <c r="N45" t="s">
        <v>1429</v>
      </c>
      <c r="O45" t="s">
        <v>1518</v>
      </c>
      <c r="P45" t="s">
        <v>1334</v>
      </c>
      <c r="Q45" t="s">
        <v>487</v>
      </c>
    </row>
  </sheetData>
  <phoneticPr fontId="135"/>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41"/>
  <sheetViews>
    <sheetView workbookViewId="0"/>
  </sheetViews>
  <sheetFormatPr baseColWidth="10" defaultColWidth="8.83203125" defaultRowHeight="13"/>
  <sheetData>
    <row r="1" spans="1:7">
      <c r="A1" t="s">
        <v>1519</v>
      </c>
    </row>
    <row r="2" spans="1:7">
      <c r="A2" t="s">
        <v>1306</v>
      </c>
      <c r="B2" t="s">
        <v>1307</v>
      </c>
      <c r="C2" t="s">
        <v>1308</v>
      </c>
      <c r="D2" t="s">
        <v>1520</v>
      </c>
      <c r="E2" t="s">
        <v>1521</v>
      </c>
      <c r="F2" t="s">
        <v>1522</v>
      </c>
      <c r="G2" t="s">
        <v>1</v>
      </c>
    </row>
    <row r="3" spans="1:7">
      <c r="A3" t="s">
        <v>1323</v>
      </c>
      <c r="B3" t="s">
        <v>1523</v>
      </c>
      <c r="C3" t="s">
        <v>1325</v>
      </c>
      <c r="D3" t="s">
        <v>1324</v>
      </c>
      <c r="E3" t="s">
        <v>1324</v>
      </c>
      <c r="F3" t="s">
        <v>1331</v>
      </c>
    </row>
    <row r="4" spans="1:7">
      <c r="A4" t="s">
        <v>1323</v>
      </c>
      <c r="B4" t="s">
        <v>1524</v>
      </c>
      <c r="C4" t="s">
        <v>1325</v>
      </c>
      <c r="D4" t="s">
        <v>1324</v>
      </c>
      <c r="E4" t="s">
        <v>1335</v>
      </c>
      <c r="F4" t="s">
        <v>1327</v>
      </c>
    </row>
    <row r="5" spans="1:7">
      <c r="A5" t="s">
        <v>1323</v>
      </c>
      <c r="B5" t="s">
        <v>1525</v>
      </c>
      <c r="C5" t="s">
        <v>1325</v>
      </c>
      <c r="D5" t="s">
        <v>1324</v>
      </c>
      <c r="E5" t="s">
        <v>1339</v>
      </c>
      <c r="F5" t="s">
        <v>1336</v>
      </c>
    </row>
    <row r="6" spans="1:7">
      <c r="A6" t="s">
        <v>1323</v>
      </c>
      <c r="B6" t="s">
        <v>1526</v>
      </c>
      <c r="C6" t="s">
        <v>1325</v>
      </c>
      <c r="D6" t="s">
        <v>1324</v>
      </c>
      <c r="E6" t="s">
        <v>1343</v>
      </c>
      <c r="F6" t="s">
        <v>1340</v>
      </c>
    </row>
    <row r="7" spans="1:7">
      <c r="A7" t="s">
        <v>1323</v>
      </c>
      <c r="B7" t="s">
        <v>1527</v>
      </c>
      <c r="C7" t="s">
        <v>1325</v>
      </c>
      <c r="D7" t="s">
        <v>1347</v>
      </c>
      <c r="E7" t="s">
        <v>1347</v>
      </c>
      <c r="F7" t="s">
        <v>1331</v>
      </c>
    </row>
    <row r="8" spans="1:7">
      <c r="A8" t="s">
        <v>1323</v>
      </c>
      <c r="B8" t="s">
        <v>1528</v>
      </c>
      <c r="C8" t="s">
        <v>1325</v>
      </c>
      <c r="D8" t="s">
        <v>1347</v>
      </c>
      <c r="E8" t="s">
        <v>1352</v>
      </c>
      <c r="F8" t="s">
        <v>1327</v>
      </c>
    </row>
    <row r="9" spans="1:7">
      <c r="A9" t="s">
        <v>1323</v>
      </c>
      <c r="B9" t="s">
        <v>1529</v>
      </c>
      <c r="C9" t="s">
        <v>1325</v>
      </c>
      <c r="D9" t="s">
        <v>1347</v>
      </c>
      <c r="E9" t="s">
        <v>1357</v>
      </c>
      <c r="F9" t="s">
        <v>1336</v>
      </c>
    </row>
    <row r="10" spans="1:7">
      <c r="A10" t="s">
        <v>1323</v>
      </c>
      <c r="B10" t="s">
        <v>1530</v>
      </c>
      <c r="C10" t="s">
        <v>1325</v>
      </c>
      <c r="D10" t="s">
        <v>1347</v>
      </c>
      <c r="E10" t="s">
        <v>1362</v>
      </c>
      <c r="F10" t="s">
        <v>1340</v>
      </c>
    </row>
    <row r="11" spans="1:7">
      <c r="A11" t="s">
        <v>1323</v>
      </c>
      <c r="B11" t="s">
        <v>1531</v>
      </c>
      <c r="C11" t="s">
        <v>1325</v>
      </c>
      <c r="D11" t="s">
        <v>1347</v>
      </c>
      <c r="E11" t="s">
        <v>1367</v>
      </c>
      <c r="F11" t="s">
        <v>1344</v>
      </c>
    </row>
    <row r="12" spans="1:7">
      <c r="A12" t="s">
        <v>1323</v>
      </c>
      <c r="B12" t="s">
        <v>1532</v>
      </c>
      <c r="C12" t="s">
        <v>1325</v>
      </c>
      <c r="D12" t="s">
        <v>1347</v>
      </c>
      <c r="E12" t="s">
        <v>1372</v>
      </c>
      <c r="F12" t="s">
        <v>1355</v>
      </c>
    </row>
    <row r="13" spans="1:7">
      <c r="A13" t="s">
        <v>1323</v>
      </c>
      <c r="B13" t="s">
        <v>1533</v>
      </c>
      <c r="C13" t="s">
        <v>1325</v>
      </c>
      <c r="D13" t="s">
        <v>1347</v>
      </c>
      <c r="E13" t="s">
        <v>1377</v>
      </c>
      <c r="F13" t="s">
        <v>1360</v>
      </c>
    </row>
    <row r="14" spans="1:7">
      <c r="A14" t="s">
        <v>1323</v>
      </c>
      <c r="B14" t="s">
        <v>1534</v>
      </c>
      <c r="C14" t="s">
        <v>1325</v>
      </c>
      <c r="D14" t="s">
        <v>1382</v>
      </c>
      <c r="E14" t="s">
        <v>1382</v>
      </c>
      <c r="F14" t="s">
        <v>1331</v>
      </c>
    </row>
    <row r="15" spans="1:7">
      <c r="A15" t="s">
        <v>1323</v>
      </c>
      <c r="B15" t="s">
        <v>1535</v>
      </c>
      <c r="C15" t="s">
        <v>1325</v>
      </c>
      <c r="D15" t="s">
        <v>1382</v>
      </c>
      <c r="E15" t="s">
        <v>1386</v>
      </c>
      <c r="F15" t="s">
        <v>1327</v>
      </c>
    </row>
    <row r="16" spans="1:7">
      <c r="A16" t="s">
        <v>1323</v>
      </c>
      <c r="B16" t="s">
        <v>1536</v>
      </c>
      <c r="C16" t="s">
        <v>1325</v>
      </c>
      <c r="D16" t="s">
        <v>1382</v>
      </c>
      <c r="E16" t="s">
        <v>1390</v>
      </c>
      <c r="F16" t="s">
        <v>1336</v>
      </c>
    </row>
    <row r="17" spans="1:6">
      <c r="A17" t="s">
        <v>1323</v>
      </c>
      <c r="B17" t="s">
        <v>1537</v>
      </c>
      <c r="C17" t="s">
        <v>1325</v>
      </c>
      <c r="D17" t="s">
        <v>1382</v>
      </c>
      <c r="E17" t="s">
        <v>1394</v>
      </c>
      <c r="F17" t="s">
        <v>1340</v>
      </c>
    </row>
    <row r="18" spans="1:6">
      <c r="A18" t="s">
        <v>1323</v>
      </c>
      <c r="B18" t="s">
        <v>1538</v>
      </c>
      <c r="C18" t="s">
        <v>1325</v>
      </c>
      <c r="D18" t="s">
        <v>1398</v>
      </c>
      <c r="E18" t="s">
        <v>1398</v>
      </c>
      <c r="F18" t="s">
        <v>1331</v>
      </c>
    </row>
    <row r="19" spans="1:6">
      <c r="A19" t="s">
        <v>1323</v>
      </c>
      <c r="B19" t="s">
        <v>1539</v>
      </c>
      <c r="C19" t="s">
        <v>1325</v>
      </c>
      <c r="D19" t="s">
        <v>1398</v>
      </c>
      <c r="E19" t="s">
        <v>1402</v>
      </c>
      <c r="F19" t="s">
        <v>1327</v>
      </c>
    </row>
    <row r="20" spans="1:6">
      <c r="A20" t="s">
        <v>1323</v>
      </c>
      <c r="B20" t="s">
        <v>1540</v>
      </c>
      <c r="C20" t="s">
        <v>1325</v>
      </c>
      <c r="D20" t="s">
        <v>1398</v>
      </c>
      <c r="E20" t="s">
        <v>1406</v>
      </c>
      <c r="F20" t="s">
        <v>1336</v>
      </c>
    </row>
    <row r="21" spans="1:6">
      <c r="A21" t="s">
        <v>1323</v>
      </c>
      <c r="B21" t="s">
        <v>1541</v>
      </c>
      <c r="C21" t="s">
        <v>1325</v>
      </c>
      <c r="D21" t="s">
        <v>1398</v>
      </c>
      <c r="E21" t="s">
        <v>1410</v>
      </c>
      <c r="F21" t="s">
        <v>1340</v>
      </c>
    </row>
    <row r="22" spans="1:6">
      <c r="A22" t="s">
        <v>1323</v>
      </c>
      <c r="B22" t="s">
        <v>1542</v>
      </c>
      <c r="C22" t="s">
        <v>1325</v>
      </c>
      <c r="D22" t="s">
        <v>1398</v>
      </c>
      <c r="E22" t="s">
        <v>1414</v>
      </c>
      <c r="F22" t="s">
        <v>1344</v>
      </c>
    </row>
    <row r="23" spans="1:6">
      <c r="A23" t="s">
        <v>1323</v>
      </c>
      <c r="B23" t="s">
        <v>1543</v>
      </c>
      <c r="C23" t="s">
        <v>1325</v>
      </c>
      <c r="D23" t="s">
        <v>1398</v>
      </c>
      <c r="E23" t="s">
        <v>1417</v>
      </c>
      <c r="F23" t="s">
        <v>1355</v>
      </c>
    </row>
    <row r="24" spans="1:6">
      <c r="A24" t="s">
        <v>1323</v>
      </c>
      <c r="B24" t="s">
        <v>1544</v>
      </c>
      <c r="C24" t="s">
        <v>1325</v>
      </c>
      <c r="D24" t="s">
        <v>1398</v>
      </c>
      <c r="E24" t="s">
        <v>1421</v>
      </c>
      <c r="F24" t="s">
        <v>1360</v>
      </c>
    </row>
    <row r="25" spans="1:6">
      <c r="A25" t="s">
        <v>1323</v>
      </c>
      <c r="B25" t="s">
        <v>1545</v>
      </c>
      <c r="C25" t="s">
        <v>1325</v>
      </c>
      <c r="D25" t="s">
        <v>1443</v>
      </c>
      <c r="E25" t="s">
        <v>1443</v>
      </c>
      <c r="F25" t="s">
        <v>1331</v>
      </c>
    </row>
    <row r="26" spans="1:6">
      <c r="A26" t="s">
        <v>1323</v>
      </c>
      <c r="B26" t="s">
        <v>1546</v>
      </c>
      <c r="C26" t="s">
        <v>1325</v>
      </c>
      <c r="D26" t="s">
        <v>1443</v>
      </c>
      <c r="E26" t="s">
        <v>1448</v>
      </c>
      <c r="F26" t="s">
        <v>1327</v>
      </c>
    </row>
    <row r="27" spans="1:6">
      <c r="A27" t="s">
        <v>1323</v>
      </c>
      <c r="B27" t="s">
        <v>1547</v>
      </c>
      <c r="C27" t="s">
        <v>1325</v>
      </c>
      <c r="D27" t="s">
        <v>1443</v>
      </c>
      <c r="E27" t="s">
        <v>1452</v>
      </c>
      <c r="F27" t="s">
        <v>1336</v>
      </c>
    </row>
    <row r="28" spans="1:6">
      <c r="A28" t="s">
        <v>1323</v>
      </c>
      <c r="B28" t="s">
        <v>1548</v>
      </c>
      <c r="C28" t="s">
        <v>1325</v>
      </c>
      <c r="D28" t="s">
        <v>1443</v>
      </c>
      <c r="E28" t="s">
        <v>1456</v>
      </c>
      <c r="F28" t="s">
        <v>1340</v>
      </c>
    </row>
    <row r="29" spans="1:6">
      <c r="A29" t="s">
        <v>1323</v>
      </c>
      <c r="B29" t="s">
        <v>1549</v>
      </c>
      <c r="C29" t="s">
        <v>1325</v>
      </c>
      <c r="D29" t="s">
        <v>1443</v>
      </c>
      <c r="E29" t="s">
        <v>1459</v>
      </c>
      <c r="F29" t="s">
        <v>1344</v>
      </c>
    </row>
    <row r="30" spans="1:6">
      <c r="A30" t="s">
        <v>1323</v>
      </c>
      <c r="B30" t="s">
        <v>1550</v>
      </c>
      <c r="C30" t="s">
        <v>1325</v>
      </c>
      <c r="D30" t="s">
        <v>1443</v>
      </c>
      <c r="E30" t="s">
        <v>1463</v>
      </c>
      <c r="F30" t="s">
        <v>1355</v>
      </c>
    </row>
    <row r="31" spans="1:6">
      <c r="A31" t="s">
        <v>1323</v>
      </c>
      <c r="B31" t="s">
        <v>1551</v>
      </c>
      <c r="C31" t="s">
        <v>1325</v>
      </c>
      <c r="D31" t="s">
        <v>1443</v>
      </c>
      <c r="E31" t="s">
        <v>1467</v>
      </c>
      <c r="F31" t="s">
        <v>1360</v>
      </c>
    </row>
    <row r="32" spans="1:6">
      <c r="A32" t="s">
        <v>1323</v>
      </c>
      <c r="B32" t="s">
        <v>1552</v>
      </c>
      <c r="C32" t="s">
        <v>1325</v>
      </c>
      <c r="D32" t="s">
        <v>1443</v>
      </c>
      <c r="E32" t="s">
        <v>1471</v>
      </c>
      <c r="F32" t="s">
        <v>1365</v>
      </c>
    </row>
    <row r="33" spans="1:6">
      <c r="A33" t="s">
        <v>1323</v>
      </c>
      <c r="B33" t="s">
        <v>1553</v>
      </c>
      <c r="C33" t="s">
        <v>1325</v>
      </c>
      <c r="D33" t="s">
        <v>1443</v>
      </c>
      <c r="E33" t="s">
        <v>1475</v>
      </c>
      <c r="F33" t="s">
        <v>1370</v>
      </c>
    </row>
    <row r="34" spans="1:6">
      <c r="A34" t="s">
        <v>1323</v>
      </c>
      <c r="B34" t="s">
        <v>1554</v>
      </c>
      <c r="C34" t="s">
        <v>1325</v>
      </c>
      <c r="D34" t="s">
        <v>1443</v>
      </c>
      <c r="E34" t="s">
        <v>1480</v>
      </c>
      <c r="F34" t="s">
        <v>1375</v>
      </c>
    </row>
    <row r="35" spans="1:6">
      <c r="A35" t="s">
        <v>1323</v>
      </c>
      <c r="B35" t="s">
        <v>1555</v>
      </c>
      <c r="C35" t="s">
        <v>1325</v>
      </c>
      <c r="D35" t="s">
        <v>1443</v>
      </c>
      <c r="E35" t="s">
        <v>1485</v>
      </c>
      <c r="F35" t="s">
        <v>1380</v>
      </c>
    </row>
    <row r="36" spans="1:6">
      <c r="A36" t="s">
        <v>1323</v>
      </c>
      <c r="B36" t="s">
        <v>1556</v>
      </c>
      <c r="C36" t="s">
        <v>1325</v>
      </c>
      <c r="D36" t="s">
        <v>1443</v>
      </c>
      <c r="E36" t="s">
        <v>1490</v>
      </c>
      <c r="F36" t="s">
        <v>1384</v>
      </c>
    </row>
    <row r="37" spans="1:6">
      <c r="A37" t="s">
        <v>1323</v>
      </c>
      <c r="B37" t="s">
        <v>1557</v>
      </c>
      <c r="C37" t="s">
        <v>1325</v>
      </c>
      <c r="D37" t="s">
        <v>1443</v>
      </c>
      <c r="E37" t="s">
        <v>1495</v>
      </c>
      <c r="F37" t="s">
        <v>1388</v>
      </c>
    </row>
    <row r="38" spans="1:6">
      <c r="A38" t="s">
        <v>1323</v>
      </c>
      <c r="B38" t="s">
        <v>1558</v>
      </c>
      <c r="C38" t="s">
        <v>1325</v>
      </c>
      <c r="D38" t="s">
        <v>1443</v>
      </c>
      <c r="E38" t="s">
        <v>1500</v>
      </c>
      <c r="F38" t="s">
        <v>1392</v>
      </c>
    </row>
    <row r="39" spans="1:6">
      <c r="A39" t="s">
        <v>1323</v>
      </c>
      <c r="B39" t="s">
        <v>1559</v>
      </c>
      <c r="C39" t="s">
        <v>1325</v>
      </c>
      <c r="D39" t="s">
        <v>1443</v>
      </c>
      <c r="E39" t="s">
        <v>1504</v>
      </c>
      <c r="F39" t="s">
        <v>1396</v>
      </c>
    </row>
    <row r="40" spans="1:6">
      <c r="A40" t="s">
        <v>1323</v>
      </c>
      <c r="B40" t="s">
        <v>1560</v>
      </c>
      <c r="C40" t="s">
        <v>1325</v>
      </c>
      <c r="D40" t="s">
        <v>1443</v>
      </c>
      <c r="E40" t="s">
        <v>1509</v>
      </c>
      <c r="F40" t="s">
        <v>1400</v>
      </c>
    </row>
    <row r="41" spans="1:6">
      <c r="A41" t="s">
        <v>1323</v>
      </c>
      <c r="B41" t="s">
        <v>1561</v>
      </c>
      <c r="C41" t="s">
        <v>1325</v>
      </c>
      <c r="D41" t="s">
        <v>1443</v>
      </c>
      <c r="E41" t="s">
        <v>1514</v>
      </c>
      <c r="F41" t="s">
        <v>1404</v>
      </c>
    </row>
  </sheetData>
  <phoneticPr fontId="135"/>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45"/>
  <sheetViews>
    <sheetView tabSelected="1" workbookViewId="0"/>
  </sheetViews>
  <sheetFormatPr baseColWidth="10" defaultColWidth="8.83203125" defaultRowHeight="13"/>
  <sheetData>
    <row r="1" spans="1:9">
      <c r="A1" t="s">
        <v>1562</v>
      </c>
    </row>
    <row r="2" spans="1:9">
      <c r="A2" t="s">
        <v>1306</v>
      </c>
      <c r="B2" t="s">
        <v>1307</v>
      </c>
      <c r="C2" t="s">
        <v>1308</v>
      </c>
      <c r="D2" t="s">
        <v>1520</v>
      </c>
      <c r="E2" t="s">
        <v>1563</v>
      </c>
      <c r="F2" t="s">
        <v>1564</v>
      </c>
      <c r="G2" t="s">
        <v>1565</v>
      </c>
      <c r="H2" t="s">
        <v>1318</v>
      </c>
      <c r="I2" t="s">
        <v>1</v>
      </c>
    </row>
    <row r="3" spans="1:9">
      <c r="A3" t="s">
        <v>1323</v>
      </c>
      <c r="B3" t="s">
        <v>1566</v>
      </c>
      <c r="C3" t="s">
        <v>1325</v>
      </c>
      <c r="D3" t="s">
        <v>1330</v>
      </c>
      <c r="E3" t="s">
        <v>1567</v>
      </c>
      <c r="F3" t="s">
        <v>74</v>
      </c>
      <c r="G3" t="s">
        <v>1491</v>
      </c>
      <c r="H3" t="s">
        <v>1331</v>
      </c>
      <c r="I3" t="s">
        <v>1568</v>
      </c>
    </row>
    <row r="4" spans="1:9">
      <c r="A4" t="s">
        <v>1323</v>
      </c>
      <c r="B4" t="s">
        <v>1569</v>
      </c>
      <c r="C4" t="s">
        <v>1325</v>
      </c>
      <c r="D4" t="s">
        <v>1337</v>
      </c>
      <c r="E4" t="s">
        <v>1567</v>
      </c>
      <c r="F4" t="s">
        <v>74</v>
      </c>
      <c r="G4" t="s">
        <v>1496</v>
      </c>
      <c r="H4" t="s">
        <v>1331</v>
      </c>
      <c r="I4" t="s">
        <v>1568</v>
      </c>
    </row>
    <row r="5" spans="1:9">
      <c r="A5" t="s">
        <v>1323</v>
      </c>
      <c r="B5" t="s">
        <v>1570</v>
      </c>
      <c r="C5" t="s">
        <v>1325</v>
      </c>
      <c r="D5" t="s">
        <v>1341</v>
      </c>
      <c r="E5" t="s">
        <v>1567</v>
      </c>
      <c r="F5" t="s">
        <v>74</v>
      </c>
      <c r="G5" t="s">
        <v>1571</v>
      </c>
      <c r="H5" t="s">
        <v>1331</v>
      </c>
      <c r="I5" t="s">
        <v>1568</v>
      </c>
    </row>
    <row r="6" spans="1:9">
      <c r="A6" t="s">
        <v>1323</v>
      </c>
      <c r="B6" t="s">
        <v>1572</v>
      </c>
      <c r="C6" t="s">
        <v>1325</v>
      </c>
      <c r="D6" t="s">
        <v>1345</v>
      </c>
      <c r="E6" t="s">
        <v>1567</v>
      </c>
      <c r="F6" t="s">
        <v>818</v>
      </c>
      <c r="G6" t="s">
        <v>1331</v>
      </c>
      <c r="H6" t="s">
        <v>1331</v>
      </c>
      <c r="I6" t="s">
        <v>1568</v>
      </c>
    </row>
    <row r="7" spans="1:9">
      <c r="A7" t="s">
        <v>1323</v>
      </c>
      <c r="B7" t="s">
        <v>1573</v>
      </c>
      <c r="C7" t="s">
        <v>1325</v>
      </c>
      <c r="D7" t="s">
        <v>1350</v>
      </c>
      <c r="E7" t="s">
        <v>1567</v>
      </c>
      <c r="F7" t="s">
        <v>69</v>
      </c>
      <c r="G7" t="s">
        <v>1375</v>
      </c>
      <c r="H7" t="s">
        <v>1331</v>
      </c>
      <c r="I7" t="s">
        <v>1568</v>
      </c>
    </row>
    <row r="8" spans="1:9">
      <c r="A8" t="s">
        <v>1323</v>
      </c>
      <c r="B8" t="s">
        <v>1574</v>
      </c>
      <c r="C8" t="s">
        <v>1325</v>
      </c>
      <c r="D8" t="s">
        <v>1354</v>
      </c>
      <c r="E8" t="s">
        <v>1567</v>
      </c>
      <c r="F8" t="s">
        <v>69</v>
      </c>
      <c r="G8" t="s">
        <v>1349</v>
      </c>
      <c r="H8" t="s">
        <v>1331</v>
      </c>
      <c r="I8" t="s">
        <v>1568</v>
      </c>
    </row>
    <row r="9" spans="1:9">
      <c r="A9" t="s">
        <v>1323</v>
      </c>
      <c r="B9" t="s">
        <v>1575</v>
      </c>
      <c r="C9" t="s">
        <v>1325</v>
      </c>
      <c r="D9" t="s">
        <v>1359</v>
      </c>
      <c r="E9" t="s">
        <v>1567</v>
      </c>
      <c r="F9" t="s">
        <v>69</v>
      </c>
      <c r="G9" t="s">
        <v>1349</v>
      </c>
      <c r="H9" t="s">
        <v>1331</v>
      </c>
      <c r="I9" t="s">
        <v>1568</v>
      </c>
    </row>
    <row r="10" spans="1:9">
      <c r="A10" t="s">
        <v>1323</v>
      </c>
      <c r="B10" t="s">
        <v>1576</v>
      </c>
      <c r="C10" t="s">
        <v>1325</v>
      </c>
      <c r="D10" t="s">
        <v>1364</v>
      </c>
      <c r="E10" t="s">
        <v>1567</v>
      </c>
      <c r="F10" t="s">
        <v>69</v>
      </c>
      <c r="G10" t="s">
        <v>1349</v>
      </c>
      <c r="H10" t="s">
        <v>1331</v>
      </c>
      <c r="I10" t="s">
        <v>1568</v>
      </c>
    </row>
    <row r="11" spans="1:9">
      <c r="A11" t="s">
        <v>1323</v>
      </c>
      <c r="B11" t="s">
        <v>1577</v>
      </c>
      <c r="C11" t="s">
        <v>1325</v>
      </c>
      <c r="D11" t="s">
        <v>1369</v>
      </c>
      <c r="E11" t="s">
        <v>1567</v>
      </c>
      <c r="F11" t="s">
        <v>69</v>
      </c>
      <c r="G11" t="s">
        <v>1353</v>
      </c>
      <c r="H11" t="s">
        <v>1331</v>
      </c>
      <c r="I11" t="s">
        <v>1568</v>
      </c>
    </row>
    <row r="12" spans="1:9">
      <c r="A12" t="s">
        <v>1323</v>
      </c>
      <c r="B12" t="s">
        <v>1578</v>
      </c>
      <c r="C12" t="s">
        <v>1325</v>
      </c>
      <c r="D12" t="s">
        <v>1374</v>
      </c>
      <c r="E12" t="s">
        <v>1567</v>
      </c>
      <c r="F12" t="s">
        <v>1579</v>
      </c>
      <c r="G12" t="s">
        <v>1331</v>
      </c>
      <c r="H12" t="s">
        <v>1331</v>
      </c>
      <c r="I12" t="s">
        <v>1568</v>
      </c>
    </row>
    <row r="13" spans="1:9">
      <c r="A13" t="s">
        <v>1323</v>
      </c>
      <c r="B13" t="s">
        <v>1580</v>
      </c>
      <c r="C13" t="s">
        <v>1325</v>
      </c>
      <c r="D13" t="s">
        <v>1379</v>
      </c>
      <c r="E13" t="s">
        <v>1581</v>
      </c>
      <c r="G13" t="s">
        <v>1363</v>
      </c>
      <c r="H13" t="s">
        <v>1331</v>
      </c>
      <c r="I13" t="s">
        <v>1568</v>
      </c>
    </row>
    <row r="14" spans="1:9">
      <c r="A14" t="s">
        <v>1323</v>
      </c>
      <c r="B14" t="s">
        <v>1582</v>
      </c>
      <c r="C14" t="s">
        <v>1325</v>
      </c>
      <c r="D14" t="s">
        <v>1383</v>
      </c>
      <c r="E14" t="s">
        <v>1567</v>
      </c>
      <c r="F14" t="s">
        <v>71</v>
      </c>
      <c r="G14" t="s">
        <v>1491</v>
      </c>
      <c r="H14" t="s">
        <v>1331</v>
      </c>
      <c r="I14" t="s">
        <v>1568</v>
      </c>
    </row>
    <row r="15" spans="1:9">
      <c r="A15" t="s">
        <v>1323</v>
      </c>
      <c r="B15" t="s">
        <v>1583</v>
      </c>
      <c r="C15" t="s">
        <v>1325</v>
      </c>
      <c r="D15" t="s">
        <v>1387</v>
      </c>
      <c r="E15" t="s">
        <v>1567</v>
      </c>
      <c r="F15" t="s">
        <v>71</v>
      </c>
      <c r="G15" t="s">
        <v>1496</v>
      </c>
      <c r="H15" t="s">
        <v>1331</v>
      </c>
      <c r="I15" t="s">
        <v>1568</v>
      </c>
    </row>
    <row r="16" spans="1:9">
      <c r="A16" t="s">
        <v>1323</v>
      </c>
      <c r="B16" t="s">
        <v>1584</v>
      </c>
      <c r="C16" t="s">
        <v>1325</v>
      </c>
      <c r="D16" t="s">
        <v>1391</v>
      </c>
      <c r="E16" t="s">
        <v>1567</v>
      </c>
      <c r="F16" t="s">
        <v>71</v>
      </c>
      <c r="G16" t="s">
        <v>1571</v>
      </c>
      <c r="H16" t="s">
        <v>1331</v>
      </c>
      <c r="I16" t="s">
        <v>1568</v>
      </c>
    </row>
    <row r="17" spans="1:9">
      <c r="A17" t="s">
        <v>1323</v>
      </c>
      <c r="B17" t="s">
        <v>1585</v>
      </c>
      <c r="C17" t="s">
        <v>1325</v>
      </c>
      <c r="D17" t="s">
        <v>1395</v>
      </c>
      <c r="E17" t="s">
        <v>1567</v>
      </c>
      <c r="F17" t="s">
        <v>818</v>
      </c>
      <c r="G17" t="s">
        <v>1331</v>
      </c>
      <c r="H17" t="s">
        <v>1331</v>
      </c>
      <c r="I17" t="s">
        <v>1568</v>
      </c>
    </row>
    <row r="18" spans="1:9">
      <c r="A18" t="s">
        <v>1323</v>
      </c>
      <c r="B18" t="s">
        <v>1586</v>
      </c>
      <c r="C18" t="s">
        <v>1325</v>
      </c>
      <c r="D18" t="s">
        <v>1399</v>
      </c>
      <c r="E18" t="s">
        <v>1567</v>
      </c>
      <c r="F18" t="s">
        <v>67</v>
      </c>
      <c r="G18" t="s">
        <v>1375</v>
      </c>
      <c r="H18" t="s">
        <v>1331</v>
      </c>
      <c r="I18" t="s">
        <v>1568</v>
      </c>
    </row>
    <row r="19" spans="1:9">
      <c r="A19" t="s">
        <v>1323</v>
      </c>
      <c r="B19" t="s">
        <v>1587</v>
      </c>
      <c r="C19" t="s">
        <v>1325</v>
      </c>
      <c r="D19" t="s">
        <v>1403</v>
      </c>
      <c r="E19" t="s">
        <v>1567</v>
      </c>
      <c r="F19" t="s">
        <v>67</v>
      </c>
      <c r="G19" t="s">
        <v>1349</v>
      </c>
      <c r="H19" t="s">
        <v>1331</v>
      </c>
      <c r="I19" t="s">
        <v>1568</v>
      </c>
    </row>
    <row r="20" spans="1:9">
      <c r="A20" t="s">
        <v>1323</v>
      </c>
      <c r="B20" t="s">
        <v>1588</v>
      </c>
      <c r="C20" t="s">
        <v>1325</v>
      </c>
      <c r="D20" t="s">
        <v>1407</v>
      </c>
      <c r="E20" t="s">
        <v>1567</v>
      </c>
      <c r="F20" t="s">
        <v>67</v>
      </c>
      <c r="G20" t="s">
        <v>1349</v>
      </c>
      <c r="H20" t="s">
        <v>1331</v>
      </c>
      <c r="I20" t="s">
        <v>1568</v>
      </c>
    </row>
    <row r="21" spans="1:9">
      <c r="A21" t="s">
        <v>1323</v>
      </c>
      <c r="B21" t="s">
        <v>1589</v>
      </c>
      <c r="C21" t="s">
        <v>1325</v>
      </c>
      <c r="D21" t="s">
        <v>1411</v>
      </c>
      <c r="E21" t="s">
        <v>1567</v>
      </c>
      <c r="F21" t="s">
        <v>67</v>
      </c>
      <c r="G21" t="s">
        <v>1349</v>
      </c>
      <c r="H21" t="s">
        <v>1331</v>
      </c>
      <c r="I21" t="s">
        <v>1568</v>
      </c>
    </row>
    <row r="22" spans="1:9">
      <c r="A22" t="s">
        <v>1323</v>
      </c>
      <c r="B22" t="s">
        <v>1590</v>
      </c>
      <c r="C22" t="s">
        <v>1325</v>
      </c>
      <c r="D22" t="s">
        <v>1415</v>
      </c>
      <c r="E22" t="s">
        <v>1567</v>
      </c>
      <c r="F22" t="s">
        <v>67</v>
      </c>
      <c r="G22" t="s">
        <v>1353</v>
      </c>
      <c r="H22" t="s">
        <v>1331</v>
      </c>
      <c r="I22" t="s">
        <v>1568</v>
      </c>
    </row>
    <row r="23" spans="1:9">
      <c r="A23" t="s">
        <v>1323</v>
      </c>
      <c r="B23" t="s">
        <v>1591</v>
      </c>
      <c r="C23" t="s">
        <v>1325</v>
      </c>
      <c r="D23" t="s">
        <v>1418</v>
      </c>
      <c r="E23" t="s">
        <v>1567</v>
      </c>
      <c r="F23" t="s">
        <v>1579</v>
      </c>
      <c r="G23" t="s">
        <v>1331</v>
      </c>
      <c r="H23" t="s">
        <v>1331</v>
      </c>
      <c r="I23" t="s">
        <v>1568</v>
      </c>
    </row>
    <row r="24" spans="1:9">
      <c r="A24" t="s">
        <v>1323</v>
      </c>
      <c r="B24" t="s">
        <v>1592</v>
      </c>
      <c r="C24" t="s">
        <v>1325</v>
      </c>
      <c r="D24" t="s">
        <v>1422</v>
      </c>
      <c r="E24" t="s">
        <v>1581</v>
      </c>
      <c r="G24" t="s">
        <v>1363</v>
      </c>
      <c r="H24" t="s">
        <v>1331</v>
      </c>
      <c r="I24" t="s">
        <v>1568</v>
      </c>
    </row>
    <row r="25" spans="1:9">
      <c r="A25" t="s">
        <v>1323</v>
      </c>
      <c r="B25" t="s">
        <v>1593</v>
      </c>
      <c r="C25" t="s">
        <v>1325</v>
      </c>
      <c r="D25" t="s">
        <v>1427</v>
      </c>
      <c r="E25" t="s">
        <v>1594</v>
      </c>
      <c r="G25" t="s">
        <v>1595</v>
      </c>
      <c r="H25" t="s">
        <v>1331</v>
      </c>
      <c r="I25" t="s">
        <v>1568</v>
      </c>
    </row>
    <row r="26" spans="1:9">
      <c r="A26" t="s">
        <v>1323</v>
      </c>
      <c r="B26" t="s">
        <v>1596</v>
      </c>
      <c r="C26" t="s">
        <v>1325</v>
      </c>
      <c r="D26" t="s">
        <v>1432</v>
      </c>
      <c r="E26" t="s">
        <v>1594</v>
      </c>
      <c r="G26" t="s">
        <v>1595</v>
      </c>
      <c r="H26" t="s">
        <v>1331</v>
      </c>
      <c r="I26" t="s">
        <v>1568</v>
      </c>
    </row>
    <row r="27" spans="1:9">
      <c r="A27" t="s">
        <v>1323</v>
      </c>
      <c r="B27" t="s">
        <v>1597</v>
      </c>
      <c r="C27" t="s">
        <v>1325</v>
      </c>
      <c r="D27" t="s">
        <v>1436</v>
      </c>
      <c r="E27" t="s">
        <v>1567</v>
      </c>
      <c r="F27" t="s">
        <v>1598</v>
      </c>
      <c r="G27" t="s">
        <v>1336</v>
      </c>
      <c r="H27" t="s">
        <v>1331</v>
      </c>
      <c r="I27" t="s">
        <v>1568</v>
      </c>
    </row>
    <row r="28" spans="1:9">
      <c r="A28" t="s">
        <v>1323</v>
      </c>
      <c r="B28" t="s">
        <v>1599</v>
      </c>
      <c r="C28" t="s">
        <v>1325</v>
      </c>
      <c r="D28" t="s">
        <v>1440</v>
      </c>
      <c r="E28" t="s">
        <v>1567</v>
      </c>
      <c r="F28" t="s">
        <v>818</v>
      </c>
      <c r="G28" t="s">
        <v>1331</v>
      </c>
      <c r="H28" t="s">
        <v>1331</v>
      </c>
      <c r="I28" t="s">
        <v>1568</v>
      </c>
    </row>
    <row r="29" spans="1:9">
      <c r="A29" t="s">
        <v>1323</v>
      </c>
      <c r="B29" t="s">
        <v>1600</v>
      </c>
      <c r="C29" t="s">
        <v>1325</v>
      </c>
      <c r="D29" t="s">
        <v>1445</v>
      </c>
      <c r="E29" t="s">
        <v>1567</v>
      </c>
      <c r="F29" t="s">
        <v>1601</v>
      </c>
      <c r="G29" t="s">
        <v>1344</v>
      </c>
      <c r="H29" t="s">
        <v>1331</v>
      </c>
      <c r="I29" t="s">
        <v>1568</v>
      </c>
    </row>
    <row r="30" spans="1:9">
      <c r="A30" t="s">
        <v>1323</v>
      </c>
      <c r="B30" t="s">
        <v>1602</v>
      </c>
      <c r="C30" t="s">
        <v>1325</v>
      </c>
      <c r="D30" t="s">
        <v>1449</v>
      </c>
      <c r="E30" t="s">
        <v>1567</v>
      </c>
      <c r="F30" t="s">
        <v>1601</v>
      </c>
      <c r="G30" t="s">
        <v>1344</v>
      </c>
      <c r="H30" t="s">
        <v>1331</v>
      </c>
      <c r="I30" t="s">
        <v>1568</v>
      </c>
    </row>
    <row r="31" spans="1:9">
      <c r="A31" t="s">
        <v>1323</v>
      </c>
      <c r="B31" t="s">
        <v>1603</v>
      </c>
      <c r="C31" t="s">
        <v>1325</v>
      </c>
      <c r="D31" t="s">
        <v>1453</v>
      </c>
      <c r="E31" t="s">
        <v>1567</v>
      </c>
      <c r="F31" t="s">
        <v>1601</v>
      </c>
      <c r="G31" t="s">
        <v>1344</v>
      </c>
      <c r="H31" t="s">
        <v>1331</v>
      </c>
      <c r="I31" t="s">
        <v>1568</v>
      </c>
    </row>
    <row r="32" spans="1:9">
      <c r="A32" t="s">
        <v>1323</v>
      </c>
      <c r="B32" t="s">
        <v>1604</v>
      </c>
      <c r="C32" t="s">
        <v>1325</v>
      </c>
      <c r="D32" t="s">
        <v>1457</v>
      </c>
      <c r="E32" t="s">
        <v>1567</v>
      </c>
      <c r="F32" t="s">
        <v>1601</v>
      </c>
      <c r="G32" t="s">
        <v>1344</v>
      </c>
      <c r="H32" t="s">
        <v>1331</v>
      </c>
      <c r="I32" t="s">
        <v>1568</v>
      </c>
    </row>
    <row r="33" spans="1:9">
      <c r="A33" t="s">
        <v>1323</v>
      </c>
      <c r="B33" t="s">
        <v>1605</v>
      </c>
      <c r="C33" t="s">
        <v>1325</v>
      </c>
      <c r="D33" t="s">
        <v>1460</v>
      </c>
      <c r="E33" t="s">
        <v>1567</v>
      </c>
      <c r="F33" t="s">
        <v>1601</v>
      </c>
      <c r="G33" t="s">
        <v>1375</v>
      </c>
      <c r="H33" t="s">
        <v>1331</v>
      </c>
      <c r="I33" t="s">
        <v>1568</v>
      </c>
    </row>
    <row r="34" spans="1:9">
      <c r="A34" t="s">
        <v>1323</v>
      </c>
      <c r="B34" t="s">
        <v>1606</v>
      </c>
      <c r="C34" t="s">
        <v>1325</v>
      </c>
      <c r="D34" t="s">
        <v>1464</v>
      </c>
      <c r="E34" t="s">
        <v>1567</v>
      </c>
      <c r="F34" t="s">
        <v>1607</v>
      </c>
      <c r="G34" t="s">
        <v>1344</v>
      </c>
      <c r="H34" t="s">
        <v>1331</v>
      </c>
      <c r="I34" t="s">
        <v>1568</v>
      </c>
    </row>
    <row r="35" spans="1:9">
      <c r="A35" t="s">
        <v>1323</v>
      </c>
      <c r="B35" t="s">
        <v>1608</v>
      </c>
      <c r="C35" t="s">
        <v>1325</v>
      </c>
      <c r="D35" t="s">
        <v>1468</v>
      </c>
      <c r="E35" t="s">
        <v>1567</v>
      </c>
      <c r="F35" t="s">
        <v>1607</v>
      </c>
      <c r="G35" t="s">
        <v>1344</v>
      </c>
      <c r="H35" t="s">
        <v>1331</v>
      </c>
      <c r="I35" t="s">
        <v>1568</v>
      </c>
    </row>
    <row r="36" spans="1:9">
      <c r="A36" t="s">
        <v>1323</v>
      </c>
      <c r="B36" t="s">
        <v>1609</v>
      </c>
      <c r="C36" t="s">
        <v>1325</v>
      </c>
      <c r="D36" t="s">
        <v>1472</v>
      </c>
      <c r="E36" t="s">
        <v>1567</v>
      </c>
      <c r="F36" t="s">
        <v>1607</v>
      </c>
      <c r="G36" t="s">
        <v>1344</v>
      </c>
      <c r="H36" t="s">
        <v>1331</v>
      </c>
      <c r="I36" t="s">
        <v>1568</v>
      </c>
    </row>
    <row r="37" spans="1:9">
      <c r="A37" t="s">
        <v>1323</v>
      </c>
      <c r="B37" t="s">
        <v>1610</v>
      </c>
      <c r="C37" t="s">
        <v>1325</v>
      </c>
      <c r="D37" t="s">
        <v>1477</v>
      </c>
      <c r="E37" t="s">
        <v>1567</v>
      </c>
      <c r="F37" t="s">
        <v>1607</v>
      </c>
      <c r="G37" t="s">
        <v>1344</v>
      </c>
      <c r="H37" t="s">
        <v>1331</v>
      </c>
      <c r="I37" t="s">
        <v>1568</v>
      </c>
    </row>
    <row r="38" spans="1:9">
      <c r="A38" t="s">
        <v>1323</v>
      </c>
      <c r="B38" t="s">
        <v>1611</v>
      </c>
      <c r="C38" t="s">
        <v>1325</v>
      </c>
      <c r="D38" t="s">
        <v>1482</v>
      </c>
      <c r="E38" t="s">
        <v>1567</v>
      </c>
      <c r="F38" t="s">
        <v>1579</v>
      </c>
      <c r="G38" t="s">
        <v>1331</v>
      </c>
      <c r="H38" t="s">
        <v>1331</v>
      </c>
      <c r="I38" t="s">
        <v>1568</v>
      </c>
    </row>
    <row r="39" spans="1:9">
      <c r="A39" t="s">
        <v>1323</v>
      </c>
      <c r="B39" t="s">
        <v>1612</v>
      </c>
      <c r="C39" t="s">
        <v>1325</v>
      </c>
      <c r="D39" t="s">
        <v>1487</v>
      </c>
      <c r="E39" t="s">
        <v>1567</v>
      </c>
      <c r="F39" t="s">
        <v>1579</v>
      </c>
      <c r="G39" t="s">
        <v>1331</v>
      </c>
      <c r="H39" t="s">
        <v>1331</v>
      </c>
      <c r="I39" t="s">
        <v>1568</v>
      </c>
    </row>
    <row r="40" spans="1:9">
      <c r="A40" t="s">
        <v>1323</v>
      </c>
      <c r="B40" t="s">
        <v>1613</v>
      </c>
      <c r="C40" t="s">
        <v>1325</v>
      </c>
      <c r="D40" t="s">
        <v>1492</v>
      </c>
      <c r="E40" t="s">
        <v>1567</v>
      </c>
      <c r="F40" t="s">
        <v>1579</v>
      </c>
      <c r="G40" t="s">
        <v>1331</v>
      </c>
      <c r="H40" t="s">
        <v>1331</v>
      </c>
      <c r="I40" t="s">
        <v>1568</v>
      </c>
    </row>
    <row r="41" spans="1:9">
      <c r="A41" t="s">
        <v>1323</v>
      </c>
      <c r="B41" t="s">
        <v>1614</v>
      </c>
      <c r="C41" t="s">
        <v>1325</v>
      </c>
      <c r="D41" t="s">
        <v>1497</v>
      </c>
      <c r="E41" t="s">
        <v>1567</v>
      </c>
      <c r="F41" t="s">
        <v>818</v>
      </c>
      <c r="G41" t="s">
        <v>1331</v>
      </c>
      <c r="H41" t="s">
        <v>1331</v>
      </c>
      <c r="I41" t="s">
        <v>1568</v>
      </c>
    </row>
    <row r="42" spans="1:9">
      <c r="A42" t="s">
        <v>1323</v>
      </c>
      <c r="B42" t="s">
        <v>1615</v>
      </c>
      <c r="C42" t="s">
        <v>1325</v>
      </c>
      <c r="D42" t="s">
        <v>1502</v>
      </c>
      <c r="E42" t="s">
        <v>1567</v>
      </c>
      <c r="F42" t="s">
        <v>818</v>
      </c>
      <c r="G42" t="s">
        <v>1331</v>
      </c>
      <c r="H42" t="s">
        <v>1331</v>
      </c>
      <c r="I42" t="s">
        <v>1568</v>
      </c>
    </row>
    <row r="43" spans="1:9">
      <c r="A43" t="s">
        <v>1323</v>
      </c>
      <c r="B43" t="s">
        <v>1616</v>
      </c>
      <c r="C43" t="s">
        <v>1325</v>
      </c>
      <c r="D43" t="s">
        <v>1506</v>
      </c>
      <c r="E43" t="s">
        <v>1567</v>
      </c>
      <c r="F43" t="s">
        <v>1617</v>
      </c>
      <c r="G43" t="s">
        <v>1344</v>
      </c>
      <c r="H43" t="s">
        <v>1331</v>
      </c>
      <c r="I43" t="s">
        <v>1568</v>
      </c>
    </row>
    <row r="44" spans="1:9">
      <c r="A44" t="s">
        <v>1323</v>
      </c>
      <c r="B44" t="s">
        <v>1618</v>
      </c>
      <c r="C44" t="s">
        <v>1325</v>
      </c>
      <c r="D44" t="s">
        <v>1511</v>
      </c>
      <c r="E44" t="s">
        <v>1567</v>
      </c>
      <c r="F44" t="s">
        <v>1617</v>
      </c>
      <c r="G44" t="s">
        <v>1396</v>
      </c>
      <c r="H44" t="s">
        <v>1331</v>
      </c>
      <c r="I44" t="s">
        <v>1568</v>
      </c>
    </row>
    <row r="45" spans="1:9">
      <c r="A45" t="s">
        <v>1323</v>
      </c>
      <c r="B45" t="s">
        <v>1619</v>
      </c>
      <c r="C45" t="s">
        <v>1325</v>
      </c>
      <c r="D45" t="s">
        <v>1516</v>
      </c>
      <c r="E45" t="s">
        <v>1567</v>
      </c>
      <c r="F45" t="s">
        <v>1617</v>
      </c>
      <c r="G45" t="s">
        <v>1349</v>
      </c>
      <c r="H45" t="s">
        <v>1331</v>
      </c>
      <c r="I45" t="s">
        <v>1568</v>
      </c>
    </row>
  </sheetData>
  <phoneticPr fontId="135"/>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1"/>
  <sheetViews>
    <sheetView workbookViewId="0"/>
  </sheetViews>
  <sheetFormatPr baseColWidth="10" defaultColWidth="8.83203125" defaultRowHeight="13"/>
  <sheetData>
    <row r="1" spans="1:9">
      <c r="A1" t="s">
        <v>1620</v>
      </c>
      <c r="B1" t="s">
        <v>1621</v>
      </c>
      <c r="C1" t="s">
        <v>1622</v>
      </c>
      <c r="D1" t="s">
        <v>1623</v>
      </c>
      <c r="E1" t="s">
        <v>1624</v>
      </c>
      <c r="F1" t="s">
        <v>1625</v>
      </c>
      <c r="G1" t="s">
        <v>1626</v>
      </c>
      <c r="H1" t="s">
        <v>1627</v>
      </c>
      <c r="I1" t="s">
        <v>1628</v>
      </c>
    </row>
    <row r="2" spans="1:9">
      <c r="C2" t="s">
        <v>1629</v>
      </c>
      <c r="D2" t="s">
        <v>1630</v>
      </c>
      <c r="E2" t="s">
        <v>1306</v>
      </c>
      <c r="F2" t="b">
        <v>0</v>
      </c>
      <c r="G2" t="b">
        <v>0</v>
      </c>
      <c r="H2" t="s">
        <v>1292</v>
      </c>
      <c r="I2" t="b">
        <v>0</v>
      </c>
    </row>
    <row r="3" spans="1:9">
      <c r="C3" t="s">
        <v>1631</v>
      </c>
      <c r="D3" t="s">
        <v>1630</v>
      </c>
      <c r="E3" t="s">
        <v>1307</v>
      </c>
      <c r="F3" t="b">
        <v>0</v>
      </c>
      <c r="G3" t="b">
        <v>1</v>
      </c>
      <c r="H3" t="s">
        <v>1292</v>
      </c>
      <c r="I3" t="b">
        <v>0</v>
      </c>
    </row>
    <row r="4" spans="1:9">
      <c r="C4" t="s">
        <v>1632</v>
      </c>
      <c r="D4" t="s">
        <v>1630</v>
      </c>
      <c r="E4" t="s">
        <v>1308</v>
      </c>
      <c r="F4" t="b">
        <v>0</v>
      </c>
      <c r="G4" t="b">
        <v>0</v>
      </c>
      <c r="H4" t="s">
        <v>1292</v>
      </c>
      <c r="I4" t="b">
        <v>0</v>
      </c>
    </row>
    <row r="5" spans="1:9">
      <c r="C5" t="s">
        <v>1633</v>
      </c>
      <c r="D5" t="s">
        <v>1630</v>
      </c>
      <c r="E5" t="s">
        <v>1309</v>
      </c>
      <c r="F5" t="b">
        <v>0</v>
      </c>
      <c r="G5" t="b">
        <v>0</v>
      </c>
      <c r="H5" t="s">
        <v>1292</v>
      </c>
      <c r="I5" t="b">
        <v>0</v>
      </c>
    </row>
    <row r="6" spans="1:9">
      <c r="C6" t="s">
        <v>1634</v>
      </c>
      <c r="D6" t="s">
        <v>1630</v>
      </c>
      <c r="E6" t="s">
        <v>1310</v>
      </c>
      <c r="F6" t="b">
        <v>0</v>
      </c>
      <c r="G6" t="b">
        <v>0</v>
      </c>
      <c r="H6" t="s">
        <v>1292</v>
      </c>
      <c r="I6" t="b">
        <v>0</v>
      </c>
    </row>
    <row r="7" spans="1:9">
      <c r="C7" t="s">
        <v>1635</v>
      </c>
      <c r="D7" t="s">
        <v>1630</v>
      </c>
      <c r="E7" t="s">
        <v>1311</v>
      </c>
      <c r="F7" t="b">
        <v>0</v>
      </c>
      <c r="G7" t="b">
        <v>0</v>
      </c>
      <c r="H7" t="s">
        <v>1292</v>
      </c>
      <c r="I7" t="b">
        <v>0</v>
      </c>
    </row>
    <row r="8" spans="1:9">
      <c r="C8" t="s">
        <v>1636</v>
      </c>
      <c r="D8" t="s">
        <v>1630</v>
      </c>
      <c r="E8" t="s">
        <v>1312</v>
      </c>
      <c r="F8" t="b">
        <v>0</v>
      </c>
      <c r="G8" t="b">
        <v>0</v>
      </c>
      <c r="H8" t="s">
        <v>1292</v>
      </c>
      <c r="I8" t="b">
        <v>0</v>
      </c>
    </row>
    <row r="9" spans="1:9">
      <c r="C9" t="s">
        <v>1637</v>
      </c>
      <c r="D9" t="s">
        <v>1630</v>
      </c>
      <c r="E9" t="s">
        <v>1313</v>
      </c>
      <c r="F9" t="b">
        <v>0</v>
      </c>
      <c r="G9" t="b">
        <v>0</v>
      </c>
      <c r="H9" t="s">
        <v>1292</v>
      </c>
      <c r="I9" t="b">
        <v>0</v>
      </c>
    </row>
    <row r="10" spans="1:9">
      <c r="C10" t="s">
        <v>1638</v>
      </c>
      <c r="D10" t="s">
        <v>1630</v>
      </c>
      <c r="E10" t="s">
        <v>1314</v>
      </c>
      <c r="F10" t="b">
        <v>0</v>
      </c>
      <c r="G10" t="b">
        <v>0</v>
      </c>
      <c r="H10" t="s">
        <v>1292</v>
      </c>
      <c r="I10" t="b">
        <v>0</v>
      </c>
    </row>
    <row r="11" spans="1:9">
      <c r="C11" t="s">
        <v>1639</v>
      </c>
      <c r="D11" t="s">
        <v>1630</v>
      </c>
      <c r="E11" t="s">
        <v>1315</v>
      </c>
      <c r="F11" t="b">
        <v>0</v>
      </c>
      <c r="G11" t="b">
        <v>0</v>
      </c>
      <c r="H11" t="s">
        <v>1292</v>
      </c>
      <c r="I11" t="b">
        <v>0</v>
      </c>
    </row>
    <row r="12" spans="1:9">
      <c r="C12" t="s">
        <v>1640</v>
      </c>
      <c r="D12" t="s">
        <v>1630</v>
      </c>
      <c r="E12" t="s">
        <v>1316</v>
      </c>
      <c r="F12" t="b">
        <v>0</v>
      </c>
      <c r="G12" t="b">
        <v>0</v>
      </c>
      <c r="H12" t="s">
        <v>1292</v>
      </c>
      <c r="I12" t="b">
        <v>0</v>
      </c>
    </row>
    <row r="13" spans="1:9">
      <c r="C13" t="s">
        <v>1641</v>
      </c>
      <c r="D13" t="s">
        <v>1630</v>
      </c>
      <c r="E13" t="s">
        <v>1317</v>
      </c>
      <c r="F13" t="b">
        <v>0</v>
      </c>
      <c r="G13" t="b">
        <v>0</v>
      </c>
      <c r="H13" t="s">
        <v>1292</v>
      </c>
      <c r="I13" t="b">
        <v>0</v>
      </c>
    </row>
    <row r="14" spans="1:9">
      <c r="C14" t="s">
        <v>1642</v>
      </c>
      <c r="D14" t="s">
        <v>1630</v>
      </c>
      <c r="E14" t="s">
        <v>1318</v>
      </c>
      <c r="F14" t="b">
        <v>0</v>
      </c>
      <c r="G14" t="b">
        <v>0</v>
      </c>
      <c r="H14" t="s">
        <v>1292</v>
      </c>
      <c r="I14" t="b">
        <v>0</v>
      </c>
    </row>
    <row r="15" spans="1:9">
      <c r="C15" t="s">
        <v>1643</v>
      </c>
      <c r="D15" t="s">
        <v>1630</v>
      </c>
      <c r="E15" t="s">
        <v>1319</v>
      </c>
      <c r="F15" t="b">
        <v>0</v>
      </c>
      <c r="G15" t="b">
        <v>0</v>
      </c>
      <c r="H15" t="s">
        <v>1292</v>
      </c>
      <c r="I15" t="b">
        <v>0</v>
      </c>
    </row>
    <row r="16" spans="1:9">
      <c r="C16" t="s">
        <v>1629</v>
      </c>
      <c r="D16" t="s">
        <v>1644</v>
      </c>
      <c r="E16" t="s">
        <v>1306</v>
      </c>
      <c r="F16" t="b">
        <v>0</v>
      </c>
      <c r="G16" t="b">
        <v>0</v>
      </c>
      <c r="H16" t="s">
        <v>1292</v>
      </c>
      <c r="I16" t="b">
        <v>0</v>
      </c>
    </row>
    <row r="17" spans="3:9">
      <c r="C17" t="s">
        <v>1632</v>
      </c>
      <c r="D17" t="s">
        <v>1644</v>
      </c>
      <c r="E17" t="s">
        <v>1308</v>
      </c>
      <c r="F17" t="b">
        <v>0</v>
      </c>
      <c r="G17" t="b">
        <v>0</v>
      </c>
      <c r="H17" t="s">
        <v>1292</v>
      </c>
      <c r="I17" t="b">
        <v>0</v>
      </c>
    </row>
    <row r="18" spans="3:9">
      <c r="C18" t="s">
        <v>1645</v>
      </c>
      <c r="D18" t="s">
        <v>1644</v>
      </c>
      <c r="E18" t="s">
        <v>1307</v>
      </c>
      <c r="F18" t="b">
        <v>0</v>
      </c>
      <c r="G18" t="b">
        <v>1</v>
      </c>
      <c r="H18" t="s">
        <v>1292</v>
      </c>
      <c r="I18" t="b">
        <v>0</v>
      </c>
    </row>
    <row r="19" spans="3:9">
      <c r="C19" t="s">
        <v>1631</v>
      </c>
      <c r="D19" t="s">
        <v>1644</v>
      </c>
      <c r="E19" t="s">
        <v>1521</v>
      </c>
      <c r="F19" t="b">
        <v>0</v>
      </c>
      <c r="G19" t="b">
        <v>0</v>
      </c>
      <c r="H19" t="s">
        <v>1292</v>
      </c>
      <c r="I19" t="b">
        <v>0</v>
      </c>
    </row>
    <row r="20" spans="3:9">
      <c r="C20" t="s">
        <v>1646</v>
      </c>
      <c r="D20" t="s">
        <v>1644</v>
      </c>
      <c r="E20" t="s">
        <v>1321</v>
      </c>
      <c r="F20" t="b">
        <v>0</v>
      </c>
      <c r="G20" t="b">
        <v>0</v>
      </c>
      <c r="H20" t="s">
        <v>1292</v>
      </c>
      <c r="I20" t="b">
        <v>0</v>
      </c>
    </row>
    <row r="21" spans="3:9">
      <c r="C21" t="s">
        <v>1647</v>
      </c>
      <c r="D21" t="s">
        <v>1644</v>
      </c>
      <c r="E21" t="s">
        <v>1322</v>
      </c>
      <c r="F21" t="b">
        <v>0</v>
      </c>
      <c r="G21" t="b">
        <v>0</v>
      </c>
      <c r="H21" t="s">
        <v>1292</v>
      </c>
      <c r="I21" t="b">
        <v>0</v>
      </c>
    </row>
  </sheetData>
  <phoneticPr fontId="135"/>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
  <sheetViews>
    <sheetView workbookViewId="0"/>
  </sheetViews>
  <sheetFormatPr baseColWidth="10" defaultColWidth="8.83203125" defaultRowHeight="13"/>
  <sheetData>
    <row r="1" spans="1:9">
      <c r="A1" t="s">
        <v>1620</v>
      </c>
      <c r="B1" t="s">
        <v>1621</v>
      </c>
      <c r="C1" t="s">
        <v>1622</v>
      </c>
      <c r="D1" t="s">
        <v>1623</v>
      </c>
      <c r="E1" t="s">
        <v>1624</v>
      </c>
      <c r="F1" t="s">
        <v>1625</v>
      </c>
      <c r="G1" t="s">
        <v>1626</v>
      </c>
      <c r="H1" t="s">
        <v>1627</v>
      </c>
      <c r="I1" t="s">
        <v>1628</v>
      </c>
    </row>
    <row r="2" spans="1:9">
      <c r="C2" t="s">
        <v>1629</v>
      </c>
      <c r="D2" t="s">
        <v>1648</v>
      </c>
      <c r="E2" t="s">
        <v>1306</v>
      </c>
      <c r="F2" t="b">
        <v>0</v>
      </c>
      <c r="G2" t="b">
        <v>0</v>
      </c>
      <c r="H2" t="s">
        <v>1292</v>
      </c>
      <c r="I2" t="b">
        <v>0</v>
      </c>
    </row>
    <row r="3" spans="1:9">
      <c r="C3" t="s">
        <v>1631</v>
      </c>
      <c r="D3" t="s">
        <v>1648</v>
      </c>
      <c r="E3" t="s">
        <v>1307</v>
      </c>
      <c r="F3" t="b">
        <v>0</v>
      </c>
      <c r="G3" t="b">
        <v>1</v>
      </c>
      <c r="H3" t="s">
        <v>1292</v>
      </c>
      <c r="I3" t="b">
        <v>0</v>
      </c>
    </row>
    <row r="4" spans="1:9">
      <c r="C4" t="s">
        <v>1632</v>
      </c>
      <c r="D4" t="s">
        <v>1648</v>
      </c>
      <c r="E4" t="s">
        <v>1308</v>
      </c>
      <c r="F4" t="b">
        <v>0</v>
      </c>
      <c r="G4" t="b">
        <v>0</v>
      </c>
      <c r="H4" t="s">
        <v>1292</v>
      </c>
      <c r="I4" t="b">
        <v>0</v>
      </c>
    </row>
    <row r="5" spans="1:9">
      <c r="C5" t="s">
        <v>1633</v>
      </c>
      <c r="D5" t="s">
        <v>1648</v>
      </c>
      <c r="E5" t="s">
        <v>1520</v>
      </c>
      <c r="F5" t="b">
        <v>0</v>
      </c>
      <c r="G5" t="b">
        <v>0</v>
      </c>
      <c r="H5" t="s">
        <v>1292</v>
      </c>
      <c r="I5" t="b">
        <v>0</v>
      </c>
    </row>
    <row r="6" spans="1:9">
      <c r="C6" t="s">
        <v>1634</v>
      </c>
      <c r="D6" t="s">
        <v>1648</v>
      </c>
      <c r="E6" t="s">
        <v>1521</v>
      </c>
      <c r="F6" t="b">
        <v>0</v>
      </c>
      <c r="G6" t="b">
        <v>0</v>
      </c>
      <c r="H6" t="s">
        <v>1292</v>
      </c>
      <c r="I6" t="b">
        <v>0</v>
      </c>
    </row>
    <row r="7" spans="1:9">
      <c r="C7" t="s">
        <v>1635</v>
      </c>
      <c r="D7" t="s">
        <v>1648</v>
      </c>
      <c r="E7" t="s">
        <v>1522</v>
      </c>
      <c r="F7" t="b">
        <v>0</v>
      </c>
      <c r="G7" t="b">
        <v>0</v>
      </c>
      <c r="H7" t="s">
        <v>1292</v>
      </c>
      <c r="I7" t="b">
        <v>0</v>
      </c>
    </row>
    <row r="8" spans="1:9">
      <c r="C8" t="s">
        <v>1636</v>
      </c>
      <c r="D8" t="s">
        <v>1648</v>
      </c>
      <c r="E8" t="s">
        <v>1</v>
      </c>
      <c r="F8" t="b">
        <v>0</v>
      </c>
      <c r="G8" t="b">
        <v>0</v>
      </c>
      <c r="H8" t="s">
        <v>1292</v>
      </c>
      <c r="I8" t="b">
        <v>0</v>
      </c>
    </row>
  </sheetData>
  <phoneticPr fontId="135"/>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0"/>
  <sheetViews>
    <sheetView workbookViewId="0"/>
  </sheetViews>
  <sheetFormatPr baseColWidth="10" defaultColWidth="8.83203125" defaultRowHeight="13"/>
  <sheetData>
    <row r="1" spans="1:9">
      <c r="A1" t="s">
        <v>1620</v>
      </c>
      <c r="B1" t="s">
        <v>1621</v>
      </c>
      <c r="C1" t="s">
        <v>1622</v>
      </c>
      <c r="D1" t="s">
        <v>1623</v>
      </c>
      <c r="E1" t="s">
        <v>1624</v>
      </c>
      <c r="F1" t="s">
        <v>1625</v>
      </c>
      <c r="G1" t="s">
        <v>1626</v>
      </c>
      <c r="H1" t="s">
        <v>1627</v>
      </c>
      <c r="I1" t="s">
        <v>1628</v>
      </c>
    </row>
    <row r="2" spans="1:9">
      <c r="C2" t="s">
        <v>1629</v>
      </c>
      <c r="D2" t="s">
        <v>1649</v>
      </c>
      <c r="E2" t="s">
        <v>1306</v>
      </c>
      <c r="F2" t="b">
        <v>0</v>
      </c>
      <c r="G2" t="b">
        <v>0</v>
      </c>
      <c r="H2" t="s">
        <v>1292</v>
      </c>
      <c r="I2" t="b">
        <v>0</v>
      </c>
    </row>
    <row r="3" spans="1:9">
      <c r="C3" t="s">
        <v>1631</v>
      </c>
      <c r="D3" t="s">
        <v>1649</v>
      </c>
      <c r="E3" t="s">
        <v>1307</v>
      </c>
      <c r="F3" t="b">
        <v>0</v>
      </c>
      <c r="G3" t="b">
        <v>1</v>
      </c>
      <c r="H3" t="s">
        <v>1292</v>
      </c>
      <c r="I3" t="b">
        <v>0</v>
      </c>
    </row>
    <row r="4" spans="1:9">
      <c r="C4" t="s">
        <v>1632</v>
      </c>
      <c r="D4" t="s">
        <v>1649</v>
      </c>
      <c r="E4" t="s">
        <v>1308</v>
      </c>
      <c r="F4" t="b">
        <v>0</v>
      </c>
      <c r="G4" t="b">
        <v>0</v>
      </c>
      <c r="H4" t="s">
        <v>1292</v>
      </c>
      <c r="I4" t="b">
        <v>0</v>
      </c>
    </row>
    <row r="5" spans="1:9">
      <c r="C5" t="s">
        <v>1633</v>
      </c>
      <c r="D5" t="s">
        <v>1649</v>
      </c>
      <c r="E5" t="s">
        <v>1520</v>
      </c>
      <c r="F5" t="b">
        <v>0</v>
      </c>
      <c r="G5" t="b">
        <v>0</v>
      </c>
      <c r="H5" t="s">
        <v>1292</v>
      </c>
      <c r="I5" t="b">
        <v>0</v>
      </c>
    </row>
    <row r="6" spans="1:9">
      <c r="C6" t="s">
        <v>1634</v>
      </c>
      <c r="D6" t="s">
        <v>1649</v>
      </c>
      <c r="E6" t="s">
        <v>1563</v>
      </c>
      <c r="F6" t="b">
        <v>0</v>
      </c>
      <c r="G6" t="b">
        <v>0</v>
      </c>
      <c r="H6" t="s">
        <v>1292</v>
      </c>
      <c r="I6" t="b">
        <v>0</v>
      </c>
    </row>
    <row r="7" spans="1:9">
      <c r="C7" t="s">
        <v>1635</v>
      </c>
      <c r="D7" t="s">
        <v>1649</v>
      </c>
      <c r="E7" t="s">
        <v>1564</v>
      </c>
      <c r="F7" t="b">
        <v>0</v>
      </c>
      <c r="G7" t="b">
        <v>0</v>
      </c>
      <c r="H7" t="s">
        <v>1292</v>
      </c>
      <c r="I7" t="b">
        <v>0</v>
      </c>
    </row>
    <row r="8" spans="1:9">
      <c r="C8" t="s">
        <v>1636</v>
      </c>
      <c r="D8" t="s">
        <v>1649</v>
      </c>
      <c r="E8" t="s">
        <v>1565</v>
      </c>
      <c r="F8" t="b">
        <v>0</v>
      </c>
      <c r="G8" t="b">
        <v>0</v>
      </c>
      <c r="H8" t="s">
        <v>1292</v>
      </c>
      <c r="I8" t="b">
        <v>0</v>
      </c>
    </row>
    <row r="9" spans="1:9">
      <c r="C9" t="s">
        <v>1637</v>
      </c>
      <c r="D9" t="s">
        <v>1649</v>
      </c>
      <c r="E9" t="s">
        <v>1318</v>
      </c>
      <c r="F9" t="b">
        <v>0</v>
      </c>
      <c r="G9" t="b">
        <v>0</v>
      </c>
      <c r="H9" t="s">
        <v>1292</v>
      </c>
      <c r="I9" t="b">
        <v>0</v>
      </c>
    </row>
    <row r="10" spans="1:9">
      <c r="C10" t="s">
        <v>1638</v>
      </c>
      <c r="D10" t="s">
        <v>1649</v>
      </c>
      <c r="E10" t="s">
        <v>1</v>
      </c>
      <c r="F10" t="b">
        <v>0</v>
      </c>
      <c r="G10" t="b">
        <v>0</v>
      </c>
      <c r="H10" t="s">
        <v>1292</v>
      </c>
      <c r="I10" t="b">
        <v>0</v>
      </c>
    </row>
  </sheetData>
  <phoneticPr fontId="13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23</vt:i4>
      </vt:variant>
    </vt:vector>
  </HeadingPairs>
  <TitlesOfParts>
    <vt:vector size="23" baseType="lpstr">
      <vt:lpstr>01_概要</vt:lpstr>
      <vt:lpstr>02_施策</vt:lpstr>
      <vt:lpstr>03_降臨バトル</vt:lpstr>
      <vt:lpstr>04_ミッション</vt:lpstr>
      <vt:lpstr>01_概要 のテンプレ </vt:lpstr>
      <vt:lpstr>03_制作＆監修依頼一覧</vt:lpstr>
      <vt:lpstr>02_施策テンプレ のコピー</vt:lpstr>
      <vt:lpstr>使用しない_制作＆監修依頼一覧</vt:lpstr>
      <vt:lpstr>背景一覧</vt:lpstr>
      <vt:lpstr>03_制作依頼一覧</vt:lpstr>
      <vt:lpstr>03_制作依頼一覧 のテンプレ</vt:lpstr>
      <vt:lpstr>04_監修に依頼したいもの</vt:lpstr>
      <vt:lpstr>04_監修に依頼したいもの テンプレ</vt:lpstr>
      <vt:lpstr>05_報酬一覧</vt:lpstr>
      <vt:lpstr>告知スケジュール のコピー</vt:lpstr>
      <vt:lpstr>02_施策_REBORN</vt:lpstr>
      <vt:lpstr>チェック対象管理</vt:lpstr>
      <vt:lpstr>ミッション一覧</vt:lpstr>
      <vt:lpstr>依存関係一覧</vt:lpstr>
      <vt:lpstr>報酬一覧</vt:lpstr>
      <vt:lpstr>マッピング設定_ミッション</vt:lpstr>
      <vt:lpstr>マッピング設定_依存関係</vt:lpstr>
      <vt:lpstr>マッピング設定_報酬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水谷  純輝</cp:lastModifiedBy>
  <dcterms:created xsi:type="dcterms:W3CDTF">2026-02-17T15:18:09Z</dcterms:created>
  <dcterms:modified xsi:type="dcterms:W3CDTF">2026-02-17T23:37:14Z</dcterms:modified>
</cp:coreProperties>
</file>