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k/projects/synthesizer/vco/"/>
    </mc:Choice>
  </mc:AlternateContent>
  <xr:revisionPtr revIDLastSave="0" documentId="13_ncr:1_{2EA34B9B-2DC6-5E45-9B98-58EAF2E10774}" xr6:coauthVersionLast="45" xr6:coauthVersionMax="45" xr10:uidLastSave="{00000000-0000-0000-0000-000000000000}"/>
  <bookViews>
    <workbookView xWindow="0" yWindow="460" windowWidth="28800" windowHeight="16060" xr2:uid="{92B60CF5-5B90-0E48-AB3B-ECDA0BA97871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0" i="1" l="1"/>
  <c r="AB11" i="1"/>
  <c r="AB12" i="1"/>
  <c r="AB13" i="1"/>
  <c r="AB14" i="1"/>
  <c r="AB15" i="1"/>
  <c r="AB16" i="1"/>
  <c r="AB17" i="1"/>
  <c r="AB18" i="1"/>
  <c r="AB19" i="1"/>
  <c r="AB9" i="1"/>
  <c r="O14" i="1"/>
  <c r="O13" i="1"/>
  <c r="P14" i="1"/>
  <c r="C43" i="3" l="1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2" i="3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Y10" i="1"/>
  <c r="Z10" i="1" s="1"/>
  <c r="Y11" i="1"/>
  <c r="Z11" i="1" s="1"/>
  <c r="Y12" i="1"/>
  <c r="Z12" i="1" s="1"/>
  <c r="Y13" i="1"/>
  <c r="Z13" i="1" s="1"/>
  <c r="Y14" i="1"/>
  <c r="Z14" i="1" s="1"/>
  <c r="Y15" i="1"/>
  <c r="Z15" i="1" s="1"/>
  <c r="Y16" i="1"/>
  <c r="Z16" i="1" s="1"/>
  <c r="Y17" i="1"/>
  <c r="Z17" i="1" s="1"/>
  <c r="Y18" i="1"/>
  <c r="Z18" i="1" s="1"/>
  <c r="Y19" i="1"/>
  <c r="Z19" i="1" s="1"/>
  <c r="Y9" i="1"/>
  <c r="Z9" i="1" s="1"/>
  <c r="X10" i="1"/>
  <c r="X11" i="1"/>
  <c r="X12" i="1"/>
  <c r="X13" i="1"/>
  <c r="X14" i="1"/>
  <c r="X15" i="1"/>
  <c r="X16" i="1"/>
  <c r="X17" i="1"/>
  <c r="X18" i="1"/>
  <c r="X19" i="1"/>
  <c r="X9" i="1"/>
  <c r="S10" i="1"/>
  <c r="S11" i="1"/>
  <c r="S12" i="1"/>
  <c r="S13" i="1"/>
  <c r="S14" i="1"/>
  <c r="S15" i="1"/>
  <c r="S16" i="1"/>
  <c r="S17" i="1"/>
  <c r="S18" i="1"/>
  <c r="S19" i="1"/>
  <c r="S9" i="1"/>
  <c r="T14" i="1" l="1"/>
  <c r="AA14" i="1" s="1"/>
  <c r="H14" i="1" l="1"/>
  <c r="Q9" i="1" l="1"/>
  <c r="I14" i="1"/>
  <c r="D18" i="1"/>
  <c r="D17" i="1"/>
  <c r="D16" i="1"/>
  <c r="D15" i="1"/>
  <c r="D14" i="1"/>
  <c r="K14" i="1" s="1"/>
  <c r="D13" i="1"/>
  <c r="D12" i="1"/>
  <c r="D11" i="1"/>
  <c r="D10" i="1"/>
  <c r="D9" i="1"/>
  <c r="G13" i="1"/>
  <c r="G15" i="1"/>
  <c r="D19" i="1"/>
  <c r="I13" i="1" l="1"/>
  <c r="K13" i="1" s="1"/>
  <c r="T13" i="1"/>
  <c r="H13" i="1"/>
  <c r="G16" i="1"/>
  <c r="T15" i="1"/>
  <c r="H15" i="1"/>
  <c r="M14" i="1"/>
  <c r="V14" i="1" s="1"/>
  <c r="I15" i="1"/>
  <c r="K15" i="1" s="1"/>
  <c r="G12" i="1"/>
  <c r="M15" i="1" l="1"/>
  <c r="V15" i="1" s="1"/>
  <c r="M13" i="1"/>
  <c r="V13" i="1" s="1"/>
  <c r="N14" i="1"/>
  <c r="N15" i="1"/>
  <c r="O15" i="1" s="1"/>
  <c r="AA15" i="1" s="1"/>
  <c r="H12" i="1"/>
  <c r="T12" i="1"/>
  <c r="G17" i="1"/>
  <c r="H16" i="1"/>
  <c r="T16" i="1"/>
  <c r="I16" i="1"/>
  <c r="G11" i="1"/>
  <c r="I12" i="1"/>
  <c r="D3" i="1"/>
  <c r="D4" i="1"/>
  <c r="D5" i="1"/>
  <c r="D2" i="1"/>
  <c r="N13" i="1" l="1"/>
  <c r="AA13" i="1" s="1"/>
  <c r="K16" i="1"/>
  <c r="K12" i="1"/>
  <c r="T11" i="1"/>
  <c r="H11" i="1"/>
  <c r="G18" i="1"/>
  <c r="T17" i="1"/>
  <c r="H17" i="1"/>
  <c r="I17" i="1"/>
  <c r="G10" i="1"/>
  <c r="I11" i="1"/>
  <c r="M12" i="1" l="1"/>
  <c r="V12" i="1" s="1"/>
  <c r="K11" i="1"/>
  <c r="K17" i="1"/>
  <c r="M16" i="1"/>
  <c r="V16" i="1" s="1"/>
  <c r="H10" i="1"/>
  <c r="T10" i="1"/>
  <c r="G19" i="1"/>
  <c r="T18" i="1"/>
  <c r="H18" i="1"/>
  <c r="I18" i="1"/>
  <c r="G9" i="1"/>
  <c r="I10" i="1"/>
  <c r="N12" i="1" l="1"/>
  <c r="O12" i="1" s="1"/>
  <c r="AA12" i="1" s="1"/>
  <c r="N16" i="1"/>
  <c r="O16" i="1" s="1"/>
  <c r="AA16" i="1" s="1"/>
  <c r="M17" i="1"/>
  <c r="V17" i="1" s="1"/>
  <c r="K18" i="1"/>
  <c r="K10" i="1"/>
  <c r="M11" i="1"/>
  <c r="V11" i="1" s="1"/>
  <c r="I9" i="1"/>
  <c r="H9" i="1"/>
  <c r="T9" i="1"/>
  <c r="I19" i="1"/>
  <c r="H19" i="1"/>
  <c r="T19" i="1"/>
  <c r="M18" i="1" l="1"/>
  <c r="V18" i="1" s="1"/>
  <c r="N17" i="1"/>
  <c r="O17" i="1" s="1"/>
  <c r="AA17" i="1" s="1"/>
  <c r="M10" i="1"/>
  <c r="V10" i="1" s="1"/>
  <c r="K19" i="1"/>
  <c r="N11" i="1"/>
  <c r="O11" i="1" s="1"/>
  <c r="AA11" i="1" s="1"/>
  <c r="K9" i="1"/>
  <c r="N10" i="1" l="1"/>
  <c r="O10" i="1" s="1"/>
  <c r="AA10" i="1" s="1"/>
  <c r="M19" i="1"/>
  <c r="V19" i="1" s="1"/>
  <c r="M9" i="1"/>
  <c r="V9" i="1" s="1"/>
  <c r="N18" i="1"/>
  <c r="O18" i="1" s="1"/>
  <c r="AA18" i="1" s="1"/>
  <c r="N9" i="1" l="1"/>
  <c r="O9" i="1" s="1"/>
  <c r="AA9" i="1" s="1"/>
  <c r="N19" i="1"/>
  <c r="O19" i="1" s="1"/>
  <c r="AA19" i="1" s="1"/>
</calcChain>
</file>

<file path=xl/sharedStrings.xml><?xml version="1.0" encoding="utf-8"?>
<sst xmlns="http://schemas.openxmlformats.org/spreadsheetml/2006/main" count="49" uniqueCount="46">
  <si>
    <t>I (mA)</t>
  </si>
  <si>
    <t>C (nF)</t>
  </si>
  <si>
    <t>freq</t>
  </si>
  <si>
    <t>freq (Hz)</t>
  </si>
  <si>
    <t>period (ms)</t>
  </si>
  <si>
    <t>Pitch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</si>
  <si>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</si>
  <si>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</si>
  <si>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</si>
  <si>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</si>
  <si>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</si>
  <si>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</si>
  <si>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</si>
  <si>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</si>
  <si>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</si>
  <si>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</si>
  <si>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I (uA)</t>
  </si>
  <si>
    <t>A-1</t>
  </si>
  <si>
    <t>R ref (kohm)</t>
  </si>
  <si>
    <t>RA</t>
  </si>
  <si>
    <t>RB</t>
  </si>
  <si>
    <t>Vref</t>
  </si>
  <si>
    <t>Vrail</t>
  </si>
  <si>
    <t>period</t>
  </si>
  <si>
    <t>cv</t>
  </si>
  <si>
    <t>Iabc (uA)</t>
  </si>
  <si>
    <t>R max (kohm)</t>
  </si>
  <si>
    <t>gain</t>
  </si>
  <si>
    <t>decades</t>
  </si>
  <si>
    <t>sim measure</t>
  </si>
  <si>
    <t>f</t>
  </si>
  <si>
    <t>iabc</t>
  </si>
  <si>
    <t>i-error</t>
  </si>
  <si>
    <t>f-error</t>
  </si>
  <si>
    <t>Vin</t>
  </si>
  <si>
    <t>in-gain</t>
  </si>
  <si>
    <t>iout</t>
  </si>
  <si>
    <t>i-err</t>
  </si>
  <si>
    <t>gain err</t>
  </si>
  <si>
    <t>compensation gain</t>
  </si>
  <si>
    <t>current gain</t>
  </si>
  <si>
    <t>period @ CV=5V</t>
  </si>
  <si>
    <t>err</t>
  </si>
  <si>
    <t>RA (Kohm)</t>
  </si>
  <si>
    <t>RREF (kohm)</t>
  </si>
  <si>
    <t>compensation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</si>
</sst>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1" fontId="0" fillId="0" borderId="0" xfId="0" applyNumberFormat="1"/>
    <xf numFmtId="11" fontId="2" fillId="0" borderId="0" xfId="0" applyNumberFormat="1" applyFont="1"/>
    <xf numFmtId="10" fontId="0" fillId="0" borderId="0" xfId="1" applyNumberFormat="1" applyFont="1"/>
    <xf numFmtId="0" fontId="0" fillId="0" borderId="0" xfId="0" applyNumberFormat="1"/>
    <xf numFmtId="164" fontId="0" fillId="0" borderId="0" xfId="0" applyNumberFormat="1"/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Sheet1!$T$8</c:f>
              <c:strCache>
                <c:ptCount val="1"/>
                <c:pt idx="0">
                  <c:v>f-error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Sheet1!$E$9:$E$19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Sheet1!$T$9:$T$19</c:f>
              <c:numCache>
                <c:formatCode>0.00%</c:formatCode>
                <c:ptCount val="11"/>
                <c:pt idx="0">
                  <c:v>-0.14023782400000009</c:v>
                </c:pt>
                <c:pt idx="1">
                  <c:v>-7.4451839999999977E-2</c:v>
                </c:pt>
                <c:pt idx="2">
                  <c:v>-3.7495359999999936E-2</c:v>
                </c:pt>
                <c:pt idx="3">
                  <c:v>-1.7060000000000141E-2</c:v>
                </c:pt>
                <c:pt idx="4">
                  <c:v>-5.8047999999998844E-3</c:v>
                </c:pt>
                <c:pt idx="5">
                  <c:v>-5.3999999999904941E-5</c:v>
                </c:pt>
                <c:pt idx="6">
                  <c:v>2.6299999999999418E-3</c:v>
                </c:pt>
                <c:pt idx="7">
                  <c:v>3.0678000000000571E-3</c:v>
                </c:pt>
                <c:pt idx="8">
                  <c:v>1.3045000000000261E-3</c:v>
                </c:pt>
                <c:pt idx="9">
                  <c:v>-2.7682499999999856E-3</c:v>
                </c:pt>
                <c:pt idx="10">
                  <c:v>-9.9416249999999002E-3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3C-6446-8277-043D8F82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380160"/>
        <c:axId val="684365680"/>
      </c:scatterChart>
      <c:valAx>
        <c:axId val="68438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365680"/>
        <c:crosses val="autoZero"/>
        <c:crossBetween val="midCat"/>
      </c:valAx>
      <c:valAx>
        <c:axId val="68436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38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Sheet1!$E$9:$E$19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Sheet1!$AA$9:$AA$19</c:f>
              <c:numCache>
                <c:formatCode>General</c:formatCode>
                <c:ptCount val="11"/>
                <c:pt idx="0">
                  <c:v>1.5494484934408567E-2</c:v>
                </c:pt>
                <c:pt idx="1">
                  <c:v>1.6680068536987572E-2</c:v>
                </c:pt>
                <c:pt idx="2">
                  <c:v>1.7346091814788491E-2</c:v>
                </c:pt>
                <c:pt idx="3">
                  <c:v>1.7714374331149401E-2</c:v>
                </c:pt>
                <c:pt idx="4">
                  <c:v>1.7917213594962005E-2</c:v>
                </c:pt>
                <c:pt idx="5">
                  <c:v>1.8020853515917069E-2</c:v>
                </c:pt>
                <c:pt idx="6">
                  <c:v>1.8069224098765262E-2</c:v>
                </c:pt>
                <c:pt idx="7">
                  <c:v>1.8077114054492142E-2</c:v>
                </c:pt>
                <c:pt idx="8">
                  <c:v>1.8045336167481628E-2</c:v>
                </c:pt>
                <c:pt idx="9">
                  <c:v>1.7971937772811364E-2</c:v>
                </c:pt>
                <c:pt idx="10">
                  <c:v>1.7842660451746286E-2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1C-F445-AA84-DED21F417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003135"/>
        <c:axId val="2090492895"/>
      </c:scatterChart>
      <c:valAx>
        <c:axId val="209000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492895"/>
        <c:crosses val="autoZero"/>
        <c:crossBetween val="midCat"/>
      </c:valAx>
      <c:valAx>
        <c:axId val="209049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00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Sheet1!$E$9:$E$19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Sheet1!$AB$9:$AB$19</c:f>
              <c:numCache>
                <c:formatCode>General</c:formatCode>
                <c:ptCount val="11"/>
                <c:pt idx="0">
                  <c:v>0.70118912000000044</c:v>
                </c:pt>
                <c:pt idx="1">
                  <c:v>0.29780735999999991</c:v>
                </c:pt>
                <c:pt idx="2">
                  <c:v>0.11248607999999981</c:v>
                </c:pt>
                <c:pt idx="3">
                  <c:v>3.4120000000000282E-2</c:v>
                </c:pt>
                <c:pt idx="4">
                  <c:v>5.8047999999998844E-3</c:v>
                </c:pt>
                <c:pt idx="5">
                  <c:v>0</c:v>
                </c:pt>
                <c:pt idx="6">
                  <c:v>2.6299999999999418E-3</c:v>
                </c:pt>
                <c:pt idx="7">
                  <c:v>6.1356000000001142E-3</c:v>
                </c:pt>
                <c:pt idx="8">
                  <c:v>3.9135000000000784E-3</c:v>
                </c:pt>
                <c:pt idx="9">
                  <c:v>-1.1072999999999942E-2</c:v>
                </c:pt>
                <c:pt idx="10">
                  <c:v>-4.9708124999999499E-2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70-5843-9585-AA6F6A607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593711"/>
        <c:axId val="2001296239"/>
      </c:scatterChart>
      <c:valAx>
        <c:axId val="2001593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296239"/>
        <c:crosses val="autoZero"/>
        <c:crossBetween val="midCat"/>
      </c:valAx>
      <c:valAx>
        <c:axId val="200129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593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482600</xdr:colOff>
      <xdr:row>20</xdr:row>
      <xdr:rowOff>25400</xdr:rowOff>
    </xdr:from>
    <xdr:to>
      <xdr:col>18</xdr:col>
      <xdr:colOff>190500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9112BE-030A-7D48-B3FA-BAFF0E4F2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463550</xdr:colOff>
      <xdr:row>19</xdr:row>
      <xdr:rowOff>25400</xdr:rowOff>
    </xdr:from>
    <xdr:to>
      <xdr:col>24</xdr:col>
      <xdr:colOff>234950</xdr:colOff>
      <xdr:row>32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03EF34-67F2-8845-A4F6-25E47F8C88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279400</xdr:colOff>
      <xdr:row>19</xdr:row>
      <xdr:rowOff>0</xdr:rowOff>
    </xdr:from>
    <xdr:to>
      <xdr:col>30</xdr:col>
      <xdr:colOff>546100</xdr:colOff>
      <xdr:row>35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62A2AA-FB10-8741-A3FD-EB21F2FB3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EEAF9-148B-2D4F-BA31-B8EEB59C579B}">
  <dimension ref="A1:AB20"/>
  <sheetViews>
    <sheetView tabSelected="1" topLeftCell="P6" workbookViewId="0">
      <selection activeCell="X16" sqref="X16"/>
    </sheetView>
  </sheetViews>
  <sheetFormatPr baseColWidth="10" defaultRowHeight="16" x14ac:dyDescent="0.2"/>
  <cols>
    <col min="1" max="1" width="6.33203125" bestFit="1" customWidth="1"/>
    <col min="2" max="2" width="6" bestFit="1" customWidth="1"/>
    <col min="3" max="3" width="10.6640625" bestFit="1" customWidth="1"/>
    <col min="4" max="4" width="12.1640625" bestFit="1" customWidth="1"/>
    <col min="5" max="5" width="2.83203125" bestFit="1" customWidth="1"/>
    <col min="6" max="6" width="5.1640625" bestFit="1" customWidth="1"/>
    <col min="7" max="7" width="6.1640625" bestFit="1" customWidth="1"/>
    <col min="8" max="8" width="12.83203125" bestFit="1" customWidth="1"/>
    <col min="9" max="9" width="12.1640625" bestFit="1" customWidth="1"/>
    <col min="10" max="10" width="6" bestFit="1" customWidth="1"/>
    <col min="11" max="11" width="10.1640625" bestFit="1" customWidth="1"/>
    <col min="12" max="12" width="6.83203125" customWidth="1"/>
    <col min="13" max="13" width="10.1640625" bestFit="1" customWidth="1"/>
    <col min="14" max="14" width="12.83203125" bestFit="1" customWidth="1"/>
    <col min="15" max="16" width="12.1640625" bestFit="1" customWidth="1"/>
    <col min="17" max="17" width="12.6640625" bestFit="1" customWidth="1"/>
    <col min="18" max="18" width="14" bestFit="1" customWidth="1"/>
    <col min="19" max="19" width="9.6640625" style="5" bestFit="1" customWidth="1"/>
    <col min="20" max="20" width="7.83203125" style="4" bestFit="1" customWidth="1"/>
    <col min="21" max="21" width="14" bestFit="1" customWidth="1"/>
    <col min="22" max="22" width="9.83203125" bestFit="1" customWidth="1"/>
  </cols>
  <sheetData>
    <row r="1" spans="1:28" x14ac:dyDescent="0.2">
      <c r="A1" t="s">
        <v>0</v>
      </c>
      <c r="B1" t="s">
        <v>1</v>
      </c>
      <c r="C1" t="s">
        <v>4</v>
      </c>
      <c r="D1" t="s">
        <v>3</v>
      </c>
    </row>
    <row r="2" spans="1:28" x14ac:dyDescent="0.2">
      <c r="A2">
        <v>1</v>
      </c>
      <c r="B2">
        <v>160</v>
      </c>
      <c r="C2">
        <v>2.87</v>
      </c>
      <c r="D2">
        <f>1/(C2/1000)</f>
        <v>348.43205574912889</v>
      </c>
    </row>
    <row r="3" spans="1:28" x14ac:dyDescent="0.2">
      <c r="A3">
        <v>0.5</v>
      </c>
      <c r="B3">
        <v>160</v>
      </c>
      <c r="C3">
        <v>5.73</v>
      </c>
      <c r="D3">
        <f t="shared" ref="D3:D5" si="0">1/(C3/1000)</f>
        <v>174.5200698080279</v>
      </c>
    </row>
    <row r="4" spans="1:28" x14ac:dyDescent="0.2">
      <c r="A4">
        <v>0.5</v>
      </c>
      <c r="B4">
        <v>80</v>
      </c>
      <c r="C4">
        <v>2.88</v>
      </c>
      <c r="D4">
        <f t="shared" si="0"/>
        <v>347.22222222222223</v>
      </c>
    </row>
    <row r="5" spans="1:28" x14ac:dyDescent="0.2">
      <c r="A5">
        <v>1</v>
      </c>
      <c r="B5">
        <v>80</v>
      </c>
      <c r="C5">
        <v>1.44</v>
      </c>
      <c r="D5">
        <f t="shared" si="0"/>
        <v>694.44444444444446</v>
      </c>
    </row>
    <row r="8" spans="1:28" x14ac:dyDescent="0.2">
      <c r="A8" t="s">
        <v>22</v>
      </c>
      <c r="B8" t="s">
        <v>19</v>
      </c>
      <c r="C8" t="s">
        <v>20</v>
      </c>
      <c r="D8" t="s">
        <v>21</v>
      </c>
      <c r="E8" t="s">
        <v>24</v>
      </c>
      <c r="F8" t="s">
        <v>5</v>
      </c>
      <c r="G8" t="s">
        <v>2</v>
      </c>
      <c r="H8" t="s">
        <v>28</v>
      </c>
      <c r="I8" t="s">
        <v>23</v>
      </c>
      <c r="J8" t="s">
        <v>1</v>
      </c>
      <c r="K8" t="s">
        <v>16</v>
      </c>
      <c r="L8" t="s">
        <v>27</v>
      </c>
      <c r="M8" t="s">
        <v>25</v>
      </c>
      <c r="N8" t="s">
        <v>34</v>
      </c>
      <c r="O8" t="s">
        <v>35</v>
      </c>
      <c r="P8" t="s">
        <v>18</v>
      </c>
      <c r="Q8" t="s">
        <v>26</v>
      </c>
      <c r="R8" t="s">
        <v>29</v>
      </c>
      <c r="S8" s="5" t="s">
        <v>30</v>
      </c>
      <c r="T8" s="4" t="s">
        <v>33</v>
      </c>
      <c r="U8" t="s">
        <v>31</v>
      </c>
      <c r="V8" t="s">
        <v>32</v>
      </c>
      <c r="W8" t="s">
        <v>36</v>
      </c>
      <c r="X8" t="s">
        <v>37</v>
      </c>
      <c r="Y8" t="s">
        <v>40</v>
      </c>
      <c r="Z8" t="s">
        <v>38</v>
      </c>
      <c r="AA8" t="s">
        <v>39</v>
      </c>
      <c r="AB8" t="s">
        <v>45</v>
      </c>
    </row>
    <row r="9" spans="1:28" x14ac:dyDescent="0.2">
      <c r="A9">
        <v>10.47</v>
      </c>
      <c r="B9">
        <v>15</v>
      </c>
      <c r="C9">
        <v>10</v>
      </c>
      <c r="D9">
        <f>(C9/(B9+C9))*A9</f>
        <v>4.1880000000000006</v>
      </c>
      <c r="E9">
        <v>-5</v>
      </c>
      <c r="F9" t="s">
        <v>15</v>
      </c>
      <c r="G9">
        <f>G10*2</f>
        <v>14080</v>
      </c>
      <c r="H9">
        <f t="shared" ref="H9:H19" si="1">LOG10(G9/G$14)</f>
        <v>1.505149978319906</v>
      </c>
      <c r="I9">
        <f>1/G9</f>
        <v>7.1022727272727269E-5</v>
      </c>
      <c r="J9">
        <v>4.7</v>
      </c>
      <c r="K9">
        <f>2*(2*D9)*(J9/1000)/I9</f>
        <v>1108.5803520000002</v>
      </c>
      <c r="L9">
        <v>0.93540000000000001</v>
      </c>
      <c r="M9">
        <f>K9/L9</f>
        <v>1185.1404233483004</v>
      </c>
      <c r="N9">
        <f t="shared" ref="N9:N19" si="2">LN(M9/M$14)*-0.026</f>
        <v>-9.0109133472792882E-2</v>
      </c>
      <c r="O9">
        <f>N9/E9</f>
        <v>1.8021826694558575E-2</v>
      </c>
      <c r="Q9">
        <f>(A9-0.6)/2</f>
        <v>4.9350000000000005</v>
      </c>
      <c r="R9" s="3">
        <v>8.0982800000000007E-5</v>
      </c>
      <c r="S9" s="6">
        <f>1/R9</f>
        <v>12348.301120731809</v>
      </c>
      <c r="T9" s="4">
        <f>(S9-G9)/S9</f>
        <v>-0.14023782400000009</v>
      </c>
      <c r="U9" s="1">
        <v>1.16632E-3</v>
      </c>
      <c r="V9" s="4">
        <f>(U9-(M9/1000/1000))/U9</f>
        <v>-1.613658631276179E-2</v>
      </c>
      <c r="W9" s="1">
        <v>1.0755300000000001E-3</v>
      </c>
      <c r="X9" s="4">
        <f>(W9-(K9/1000/1000))/W9</f>
        <v>-3.0729363197679351E-2</v>
      </c>
      <c r="Y9">
        <f>W9/U9</f>
        <v>0.92215686946978537</v>
      </c>
      <c r="Z9" s="4">
        <f>(Y9-L9)/Y9</f>
        <v>-1.4361038743689103E-2</v>
      </c>
      <c r="AA9">
        <f>O9*(1+T9)</f>
        <v>1.5494484934408567E-2</v>
      </c>
      <c r="AB9" s="5">
        <f>T9*E9</f>
        <v>0.70118912000000044</v>
      </c>
    </row>
    <row r="10" spans="1:28" x14ac:dyDescent="0.2">
      <c r="A10">
        <v>10.47</v>
      </c>
      <c r="B10">
        <v>15</v>
      </c>
      <c r="C10">
        <v>10</v>
      </c>
      <c r="D10">
        <f>(C10/(B10+C10))*A10</f>
        <v>4.1880000000000006</v>
      </c>
      <c r="E10">
        <v>-4</v>
      </c>
      <c r="F10" t="s">
        <v>14</v>
      </c>
      <c r="G10">
        <f>G11*2</f>
        <v>7040</v>
      </c>
      <c r="H10">
        <f t="shared" si="1"/>
        <v>1.2041199826559248</v>
      </c>
      <c r="I10">
        <f>1/G10</f>
        <v>1.4204545454545454E-4</v>
      </c>
      <c r="J10">
        <v>4.7</v>
      </c>
      <c r="K10">
        <f>2*(2*D10)*(J10/1000)/I10</f>
        <v>554.29017600000009</v>
      </c>
      <c r="L10">
        <v>0.93540000000000001</v>
      </c>
      <c r="M10">
        <f>K10/L10</f>
        <v>592.57021167415019</v>
      </c>
      <c r="N10">
        <f t="shared" si="2"/>
        <v>-7.20873067782343E-2</v>
      </c>
      <c r="O10">
        <f>N10/E10</f>
        <v>1.8021826694558575E-2</v>
      </c>
      <c r="R10" s="1">
        <v>1.52621E-4</v>
      </c>
      <c r="S10" s="6">
        <f t="shared" ref="S10:S19" si="3">1/R10</f>
        <v>6552.1782716664156</v>
      </c>
      <c r="T10" s="4">
        <f>(S10-G10)/S10</f>
        <v>-7.4451839999999977E-2</v>
      </c>
      <c r="U10" s="1">
        <v>5.8436399999999998E-4</v>
      </c>
      <c r="V10" s="4">
        <f t="shared" ref="V10:V19" si="4">(U10-(M10/1000/1000))/U10</f>
        <v>-1.4042979502758866E-2</v>
      </c>
      <c r="W10" s="1">
        <v>5.4532599999999995E-4</v>
      </c>
      <c r="X10" s="4">
        <f t="shared" ref="X10:X19" si="5">(W10-(K10/1000/1000))/W10</f>
        <v>-1.6438196601666052E-2</v>
      </c>
      <c r="Y10">
        <f t="shared" ref="Y10:Y19" si="6">W10/U10</f>
        <v>0.93319574785578852</v>
      </c>
      <c r="Z10" s="4">
        <f t="shared" ref="Z10:Z19" si="7">(Y10-L10)/Y10</f>
        <v>-2.3620469223913868E-3</v>
      </c>
      <c r="AA10">
        <f t="shared" ref="AA10:AA19" si="8">O10*(1+T10)</f>
        <v>1.6680068536987572E-2</v>
      </c>
      <c r="AB10" s="5">
        <f t="shared" ref="AB10:AB19" si="9">T10*E10</f>
        <v>0.29780735999999991</v>
      </c>
    </row>
    <row r="11" spans="1:28" x14ac:dyDescent="0.2">
      <c r="A11">
        <v>10.47</v>
      </c>
      <c r="B11">
        <v>15</v>
      </c>
      <c r="C11">
        <v>10</v>
      </c>
      <c r="D11">
        <f>(C11/(B11+C11))*A11</f>
        <v>4.1880000000000006</v>
      </c>
      <c r="E11">
        <v>-3</v>
      </c>
      <c r="F11" t="s">
        <v>13</v>
      </c>
      <c r="G11">
        <f>G12*2</f>
        <v>3520</v>
      </c>
      <c r="H11">
        <f t="shared" si="1"/>
        <v>0.90308998699194354</v>
      </c>
      <c r="I11">
        <f>1/G11</f>
        <v>2.8409090909090908E-4</v>
      </c>
      <c r="J11">
        <v>4.7</v>
      </c>
      <c r="K11">
        <f>2*(2*D11)*(J11/1000)/I11</f>
        <v>277.14508800000004</v>
      </c>
      <c r="L11">
        <v>0.93540000000000001</v>
      </c>
      <c r="M11">
        <f>K11/L11</f>
        <v>296.28510583707509</v>
      </c>
      <c r="N11">
        <f t="shared" si="2"/>
        <v>-5.4065480083675725E-2</v>
      </c>
      <c r="O11">
        <f>N11/E11</f>
        <v>1.8021826694558575E-2</v>
      </c>
      <c r="R11" s="1">
        <v>2.9474299999999998E-4</v>
      </c>
      <c r="S11" s="6">
        <f t="shared" si="3"/>
        <v>3392.7862578585414</v>
      </c>
      <c r="T11" s="4">
        <f>(S11-G11)/S11</f>
        <v>-3.7495359999999936E-2</v>
      </c>
      <c r="U11" s="1">
        <v>2.9278699999999997E-4</v>
      </c>
      <c r="V11" s="4">
        <f t="shared" si="4"/>
        <v>-1.1947613237866115E-2</v>
      </c>
      <c r="W11" s="1">
        <v>2.74407E-4</v>
      </c>
      <c r="X11" s="4">
        <f t="shared" si="5"/>
        <v>-9.9782002645706601E-3</v>
      </c>
      <c r="Y11">
        <f t="shared" si="6"/>
        <v>0.93722398876999335</v>
      </c>
      <c r="Z11" s="4">
        <f t="shared" si="7"/>
        <v>1.9461609944354246E-3</v>
      </c>
      <c r="AA11">
        <f t="shared" si="8"/>
        <v>1.7346091814788491E-2</v>
      </c>
      <c r="AB11" s="5">
        <f t="shared" si="9"/>
        <v>0.11248607999999981</v>
      </c>
    </row>
    <row r="12" spans="1:28" x14ac:dyDescent="0.2">
      <c r="A12">
        <v>10.47</v>
      </c>
      <c r="B12">
        <v>15</v>
      </c>
      <c r="C12">
        <v>10</v>
      </c>
      <c r="D12">
        <f>(C12/(B12+C12))*A12</f>
        <v>4.1880000000000006</v>
      </c>
      <c r="E12">
        <v>-2</v>
      </c>
      <c r="F12" t="s">
        <v>12</v>
      </c>
      <c r="G12">
        <f>G13*2</f>
        <v>1760</v>
      </c>
      <c r="H12">
        <f t="shared" si="1"/>
        <v>0.6020599913279624</v>
      </c>
      <c r="I12">
        <f>1/G12</f>
        <v>5.6818181818181815E-4</v>
      </c>
      <c r="J12">
        <v>4.7</v>
      </c>
      <c r="K12">
        <f>2*(2*D12)*(J12/1000)/I12</f>
        <v>138.57254400000002</v>
      </c>
      <c r="L12">
        <v>0.93540000000000001</v>
      </c>
      <c r="M12">
        <f>K12/L12</f>
        <v>148.14255291853755</v>
      </c>
      <c r="N12">
        <f t="shared" si="2"/>
        <v>-3.604365338911715E-2</v>
      </c>
      <c r="O12">
        <f>N12/E12</f>
        <v>1.8021826694558575E-2</v>
      </c>
      <c r="R12" s="1">
        <v>5.7787500000000005E-4</v>
      </c>
      <c r="S12" s="6">
        <f t="shared" si="3"/>
        <v>1730.4780445598094</v>
      </c>
      <c r="T12" s="4">
        <f>(S12-G12)/S12</f>
        <v>-1.7060000000000141E-2</v>
      </c>
      <c r="U12" s="1">
        <v>1.4669600000000001E-4</v>
      </c>
      <c r="V12" s="4">
        <f t="shared" si="4"/>
        <v>-9.8608886304843574E-3</v>
      </c>
      <c r="W12" s="1">
        <v>1.3598700000000001E-4</v>
      </c>
      <c r="X12" s="4">
        <f t="shared" si="5"/>
        <v>-1.9013170376580197E-2</v>
      </c>
      <c r="Y12">
        <f t="shared" si="6"/>
        <v>0.92699869117085676</v>
      </c>
      <c r="Z12" s="4">
        <f t="shared" si="7"/>
        <v>-9.0629133667188642E-3</v>
      </c>
      <c r="AA12">
        <f t="shared" si="8"/>
        <v>1.7714374331149401E-2</v>
      </c>
      <c r="AB12" s="5">
        <f t="shared" si="9"/>
        <v>3.4120000000000282E-2</v>
      </c>
    </row>
    <row r="13" spans="1:28" x14ac:dyDescent="0.2">
      <c r="A13">
        <v>10.47</v>
      </c>
      <c r="B13">
        <v>15</v>
      </c>
      <c r="C13">
        <v>10</v>
      </c>
      <c r="D13">
        <f>(C13/(B13+C13))*A13</f>
        <v>4.1880000000000006</v>
      </c>
      <c r="E13">
        <v>-1</v>
      </c>
      <c r="F13" t="s">
        <v>11</v>
      </c>
      <c r="G13">
        <f>G14*2</f>
        <v>880</v>
      </c>
      <c r="H13">
        <f t="shared" si="1"/>
        <v>0.3010299956639812</v>
      </c>
      <c r="I13">
        <f>1/G13</f>
        <v>1.1363636363636363E-3</v>
      </c>
      <c r="J13">
        <v>4.7</v>
      </c>
      <c r="K13">
        <f>2*(2*D13)*(J13/1000)/I13</f>
        <v>69.286272000000011</v>
      </c>
      <c r="L13">
        <v>0.93540000000000001</v>
      </c>
      <c r="M13">
        <f>K13/L13</f>
        <v>74.071276459268773</v>
      </c>
      <c r="N13">
        <f t="shared" si="2"/>
        <v>-1.8021826694558575E-2</v>
      </c>
      <c r="O13">
        <f>N13/E13</f>
        <v>1.8021826694558575E-2</v>
      </c>
      <c r="R13" s="1">
        <v>1.1429599999999999E-3</v>
      </c>
      <c r="S13" s="6">
        <f t="shared" si="3"/>
        <v>874.92125708686228</v>
      </c>
      <c r="T13" s="4">
        <f>(S13-G13)/S13</f>
        <v>-5.8047999999998844E-3</v>
      </c>
      <c r="U13" s="3">
        <v>7.3499799999999997E-5</v>
      </c>
      <c r="V13" s="4">
        <f t="shared" si="4"/>
        <v>-7.7752110790610682E-3</v>
      </c>
      <c r="W13" s="3">
        <v>6.8626699999999998E-5</v>
      </c>
      <c r="X13" s="4">
        <f t="shared" si="5"/>
        <v>-9.6110114576398575E-3</v>
      </c>
      <c r="Y13">
        <f t="shared" si="6"/>
        <v>0.93369913931738591</v>
      </c>
      <c r="Z13" s="4">
        <f t="shared" si="7"/>
        <v>-1.8216367681966352E-3</v>
      </c>
      <c r="AA13">
        <f t="shared" si="8"/>
        <v>1.7917213594962005E-2</v>
      </c>
      <c r="AB13" s="5">
        <f t="shared" si="9"/>
        <v>5.8047999999998844E-3</v>
      </c>
    </row>
    <row r="14" spans="1:28" x14ac:dyDescent="0.2">
      <c r="A14">
        <v>10.47</v>
      </c>
      <c r="B14">
        <v>15</v>
      </c>
      <c r="C14">
        <v>10</v>
      </c>
      <c r="D14">
        <f t="shared" ref="D14" si="10">(C14/(B14+C14))*A14</f>
        <v>4.1880000000000006</v>
      </c>
      <c r="E14">
        <v>0</v>
      </c>
      <c r="F14" t="s">
        <v>10</v>
      </c>
      <c r="G14">
        <v>440</v>
      </c>
      <c r="H14">
        <f t="shared" si="1"/>
        <v>0</v>
      </c>
      <c r="I14">
        <f t="shared" ref="I14" si="11">1/G14</f>
        <v>2.2727272727272726E-3</v>
      </c>
      <c r="J14">
        <v>4.7</v>
      </c>
      <c r="K14">
        <f t="shared" ref="K14" si="12">2*(2*D14)*(J14/1000)/I14</f>
        <v>34.643136000000005</v>
      </c>
      <c r="L14">
        <v>0.93540000000000001</v>
      </c>
      <c r="M14">
        <f t="shared" ref="M14" si="13">K14/L14</f>
        <v>37.035638229634387</v>
      </c>
      <c r="N14">
        <f t="shared" si="2"/>
        <v>0</v>
      </c>
      <c r="O14">
        <f>N13/E13</f>
        <v>1.8021826694558575E-2</v>
      </c>
      <c r="P14">
        <f>12/M14*1000</f>
        <v>324.01223722933162</v>
      </c>
      <c r="R14" s="1">
        <v>2.2728499999999999E-3</v>
      </c>
      <c r="S14" s="6">
        <f t="shared" si="3"/>
        <v>439.97624128297076</v>
      </c>
      <c r="T14" s="4">
        <f t="shared" ref="T14" si="14">(S14-G14)/S14</f>
        <v>-5.3999999999904941E-5</v>
      </c>
      <c r="U14" s="3">
        <v>3.6825900000000003E-5</v>
      </c>
      <c r="V14" s="4">
        <f t="shared" si="4"/>
        <v>-5.6953999667185944E-3</v>
      </c>
      <c r="W14" s="3">
        <v>3.4721000000000002E-5</v>
      </c>
      <c r="X14" s="4">
        <f t="shared" si="5"/>
        <v>2.242562138187154E-3</v>
      </c>
      <c r="Y14">
        <f t="shared" si="6"/>
        <v>0.94284185858322533</v>
      </c>
      <c r="Z14" s="4">
        <f t="shared" si="7"/>
        <v>7.8930082658908874E-3</v>
      </c>
      <c r="AA14">
        <f t="shared" si="8"/>
        <v>1.8020853515917069E-2</v>
      </c>
      <c r="AB14" s="5">
        <f t="shared" si="9"/>
        <v>0</v>
      </c>
    </row>
    <row r="15" spans="1:28" x14ac:dyDescent="0.2">
      <c r="A15">
        <v>10.47</v>
      </c>
      <c r="B15">
        <v>15</v>
      </c>
      <c r="C15">
        <v>10</v>
      </c>
      <c r="D15">
        <f>(C15/(B15+C15))*A15</f>
        <v>4.1880000000000006</v>
      </c>
      <c r="E15">
        <v>1</v>
      </c>
      <c r="F15" t="s">
        <v>9</v>
      </c>
      <c r="G15">
        <f>G14/2</f>
        <v>220</v>
      </c>
      <c r="H15">
        <f t="shared" si="1"/>
        <v>-0.3010299956639812</v>
      </c>
      <c r="I15">
        <f>1/G15</f>
        <v>4.5454545454545452E-3</v>
      </c>
      <c r="J15">
        <v>4.7</v>
      </c>
      <c r="K15">
        <f>2*(2*D15)*(J15/1000)/I15</f>
        <v>17.321568000000003</v>
      </c>
      <c r="L15">
        <v>0.93540000000000001</v>
      </c>
      <c r="M15">
        <f>K15/L15</f>
        <v>18.517819114817193</v>
      </c>
      <c r="N15">
        <f t="shared" si="2"/>
        <v>1.8021826694558575E-2</v>
      </c>
      <c r="O15">
        <f>N15/E15</f>
        <v>1.8021826694558575E-2</v>
      </c>
      <c r="R15" s="1">
        <v>4.5335000000000002E-3</v>
      </c>
      <c r="S15" s="6">
        <f t="shared" si="3"/>
        <v>220.58012573067165</v>
      </c>
      <c r="T15" s="4">
        <f>(S15-G15)/S15</f>
        <v>2.6299999999999418E-3</v>
      </c>
      <c r="U15" s="3">
        <v>1.8451E-5</v>
      </c>
      <c r="V15" s="4">
        <f t="shared" si="4"/>
        <v>-3.6214359556225911E-3</v>
      </c>
      <c r="W15" s="3">
        <v>1.7130200000000001E-5</v>
      </c>
      <c r="X15" s="4">
        <f t="shared" si="5"/>
        <v>-1.1171381536701384E-2</v>
      </c>
      <c r="Y15">
        <f t="shared" si="6"/>
        <v>0.92841580402146229</v>
      </c>
      <c r="Z15" s="4">
        <f t="shared" si="7"/>
        <v>-7.5227025954162528E-3</v>
      </c>
      <c r="AA15">
        <f t="shared" si="8"/>
        <v>1.8069224098765262E-2</v>
      </c>
      <c r="AB15" s="5">
        <f t="shared" si="9"/>
        <v>2.6299999999999418E-3</v>
      </c>
    </row>
    <row r="16" spans="1:28" x14ac:dyDescent="0.2">
      <c r="A16">
        <v>10.47</v>
      </c>
      <c r="B16">
        <v>15</v>
      </c>
      <c r="C16">
        <v>10</v>
      </c>
      <c r="D16">
        <f>(C16/(B16+C16))*A16</f>
        <v>4.1880000000000006</v>
      </c>
      <c r="E16">
        <v>2</v>
      </c>
      <c r="F16" t="s">
        <v>8</v>
      </c>
      <c r="G16">
        <f>G15/2</f>
        <v>110</v>
      </c>
      <c r="H16">
        <f t="shared" si="1"/>
        <v>-0.6020599913279624</v>
      </c>
      <c r="I16">
        <f>1/G16</f>
        <v>9.0909090909090905E-3</v>
      </c>
      <c r="J16">
        <v>4.7</v>
      </c>
      <c r="K16">
        <f>2*(2*D16)*(J16/1000)/I16</f>
        <v>8.6607840000000014</v>
      </c>
      <c r="L16">
        <v>0.93540000000000001</v>
      </c>
      <c r="M16">
        <f>K16/L16</f>
        <v>9.2589095574085967</v>
      </c>
      <c r="N16">
        <f t="shared" si="2"/>
        <v>3.604365338911715E-2</v>
      </c>
      <c r="O16">
        <f>N16/E16</f>
        <v>1.8021826694558575E-2</v>
      </c>
      <c r="R16" s="1">
        <v>9.0630199999999998E-3</v>
      </c>
      <c r="S16" s="6">
        <f t="shared" si="3"/>
        <v>110.33849643937673</v>
      </c>
      <c r="T16" s="4">
        <f>(S16-G16)/S16</f>
        <v>3.0678000000000571E-3</v>
      </c>
      <c r="U16" s="3">
        <v>9.2445999999999995E-6</v>
      </c>
      <c r="V16" s="4">
        <f t="shared" si="4"/>
        <v>-1.547882808190369E-3</v>
      </c>
      <c r="W16" s="3">
        <v>8.6035199999999996E-6</v>
      </c>
      <c r="X16" s="4">
        <f t="shared" si="5"/>
        <v>-6.6558803838431052E-3</v>
      </c>
      <c r="Y16">
        <f t="shared" si="6"/>
        <v>0.93065357073318478</v>
      </c>
      <c r="Z16" s="4">
        <f t="shared" si="7"/>
        <v>-5.100103213568412E-3</v>
      </c>
      <c r="AA16">
        <f t="shared" si="8"/>
        <v>1.8077114054492142E-2</v>
      </c>
      <c r="AB16" s="5">
        <f t="shared" si="9"/>
        <v>6.1356000000001142E-3</v>
      </c>
    </row>
    <row r="17" spans="1:28" x14ac:dyDescent="0.2">
      <c r="A17">
        <v>10.47</v>
      </c>
      <c r="B17">
        <v>15</v>
      </c>
      <c r="C17">
        <v>10</v>
      </c>
      <c r="D17">
        <f>(C17/(B17+C17))*A17</f>
        <v>4.1880000000000006</v>
      </c>
      <c r="E17">
        <v>3</v>
      </c>
      <c r="F17" t="s">
        <v>7</v>
      </c>
      <c r="G17">
        <f>G16/2</f>
        <v>55</v>
      </c>
      <c r="H17">
        <f t="shared" si="1"/>
        <v>-0.90308998699194354</v>
      </c>
      <c r="I17">
        <f>1/G17</f>
        <v>1.8181818181818181E-2</v>
      </c>
      <c r="J17">
        <v>4.7</v>
      </c>
      <c r="K17">
        <f>2*(2*D17)*(J17/1000)/I17</f>
        <v>4.3303920000000007</v>
      </c>
      <c r="L17">
        <v>0.93540000000000001</v>
      </c>
      <c r="M17">
        <f>K17/L17</f>
        <v>4.6294547787042983</v>
      </c>
      <c r="N17">
        <f t="shared" si="2"/>
        <v>5.4065480083675725E-2</v>
      </c>
      <c r="O17">
        <f>N17/E17</f>
        <v>1.8021826694558575E-2</v>
      </c>
      <c r="R17" s="1">
        <v>1.81581E-2</v>
      </c>
      <c r="S17" s="6">
        <f t="shared" si="3"/>
        <v>55.071841216867405</v>
      </c>
      <c r="T17" s="4">
        <f>(S17-G17)/S17</f>
        <v>1.3045000000000261E-3</v>
      </c>
      <c r="U17" s="3">
        <v>4.6318700000000001E-6</v>
      </c>
      <c r="V17" s="4">
        <f t="shared" si="4"/>
        <v>5.2143546682052266E-4</v>
      </c>
      <c r="W17" s="3">
        <v>4.3283800000000002E-6</v>
      </c>
      <c r="X17" s="4">
        <f t="shared" si="5"/>
        <v>-4.6483903908632824E-4</v>
      </c>
      <c r="Y17">
        <f t="shared" si="6"/>
        <v>0.93447786747037376</v>
      </c>
      <c r="Z17" s="4">
        <f t="shared" si="7"/>
        <v>-9.8678905271717054E-4</v>
      </c>
      <c r="AA17">
        <f t="shared" si="8"/>
        <v>1.8045336167481628E-2</v>
      </c>
      <c r="AB17" s="5">
        <f t="shared" si="9"/>
        <v>3.9135000000000784E-3</v>
      </c>
    </row>
    <row r="18" spans="1:28" x14ac:dyDescent="0.2">
      <c r="A18">
        <v>10.47</v>
      </c>
      <c r="B18">
        <v>15</v>
      </c>
      <c r="C18">
        <v>10</v>
      </c>
      <c r="D18">
        <f>(C18/(B18+C18))*A18</f>
        <v>4.1880000000000006</v>
      </c>
      <c r="E18">
        <v>4</v>
      </c>
      <c r="F18" t="s">
        <v>6</v>
      </c>
      <c r="G18">
        <f>G17/2</f>
        <v>27.5</v>
      </c>
      <c r="H18">
        <f t="shared" si="1"/>
        <v>-1.2041199826559248</v>
      </c>
      <c r="I18">
        <f>1/G18</f>
        <v>3.6363636363636362E-2</v>
      </c>
      <c r="J18">
        <v>4.7</v>
      </c>
      <c r="K18">
        <f>2*(2*D18)*(J18/1000)/I18</f>
        <v>2.1651960000000003</v>
      </c>
      <c r="L18">
        <v>0.93540000000000001</v>
      </c>
      <c r="M18">
        <f>K18/L18</f>
        <v>2.3147273893521492</v>
      </c>
      <c r="N18">
        <f t="shared" si="2"/>
        <v>7.20873067782343E-2</v>
      </c>
      <c r="O18">
        <f t="shared" ref="O18" si="15">N18/E18</f>
        <v>1.8021826694558575E-2</v>
      </c>
      <c r="R18" s="1">
        <v>3.6464299999999998E-2</v>
      </c>
      <c r="S18" s="6">
        <f t="shared" si="3"/>
        <v>27.42408328145611</v>
      </c>
      <c r="T18" s="4">
        <f>(S18-G18)/S18</f>
        <v>-2.7682499999999856E-3</v>
      </c>
      <c r="U18" s="3">
        <v>2.3207300000000001E-6</v>
      </c>
      <c r="V18" s="4">
        <f t="shared" si="4"/>
        <v>2.5865183144316651E-3</v>
      </c>
      <c r="W18" s="3">
        <v>2.1571399999999999E-6</v>
      </c>
      <c r="X18" s="4">
        <f t="shared" si="5"/>
        <v>-3.73457448288032E-3</v>
      </c>
      <c r="Y18">
        <f t="shared" si="6"/>
        <v>0.92950924924484957</v>
      </c>
      <c r="Z18" s="4">
        <f t="shared" si="7"/>
        <v>-6.337484817860819E-3</v>
      </c>
      <c r="AA18">
        <f t="shared" si="8"/>
        <v>1.7971937772811364E-2</v>
      </c>
      <c r="AB18" s="5">
        <f t="shared" si="9"/>
        <v>-1.1072999999999942E-2</v>
      </c>
    </row>
    <row r="19" spans="1:28" ht="15" customHeight="1" x14ac:dyDescent="0.2">
      <c r="A19">
        <v>10.47</v>
      </c>
      <c r="B19">
        <v>15</v>
      </c>
      <c r="C19">
        <v>10</v>
      </c>
      <c r="D19">
        <f>(C19/(B19+C19))*A19</f>
        <v>4.1880000000000006</v>
      </c>
      <c r="E19">
        <v>5</v>
      </c>
      <c r="F19" t="s">
        <v>17</v>
      </c>
      <c r="G19">
        <f>G18/2</f>
        <v>13.75</v>
      </c>
      <c r="H19">
        <f t="shared" si="1"/>
        <v>-1.505149978319906</v>
      </c>
      <c r="I19">
        <f>1/G19</f>
        <v>7.2727272727272724E-2</v>
      </c>
      <c r="J19">
        <v>4.7</v>
      </c>
      <c r="K19">
        <f>2*(2*D19)*(J19/1000)/I19</f>
        <v>1.0825980000000002</v>
      </c>
      <c r="L19">
        <v>0.93540000000000001</v>
      </c>
      <c r="M19">
        <f>K19/L19</f>
        <v>1.1573636946760746</v>
      </c>
      <c r="N19">
        <f t="shared" si="2"/>
        <v>9.0109133472792882E-2</v>
      </c>
      <c r="O19">
        <f>N19/E19</f>
        <v>1.8021826694558575E-2</v>
      </c>
      <c r="R19" s="1">
        <v>7.3450299999999996E-2</v>
      </c>
      <c r="S19" s="6">
        <f t="shared" si="3"/>
        <v>13.614648272369209</v>
      </c>
      <c r="T19" s="4">
        <f>(S19-G19)/S19</f>
        <v>-9.9416249999999002E-3</v>
      </c>
      <c r="U19" s="3">
        <v>1.1627699999999999E-6</v>
      </c>
      <c r="V19" s="4">
        <f t="shared" si="4"/>
        <v>4.6495053397708867E-3</v>
      </c>
      <c r="W19" s="3">
        <v>1.07034E-6</v>
      </c>
      <c r="X19" s="4">
        <f t="shared" si="5"/>
        <v>-1.1452435674645616E-2</v>
      </c>
      <c r="Y19">
        <f t="shared" si="6"/>
        <v>0.92050878505637401</v>
      </c>
      <c r="Z19" s="4">
        <f t="shared" si="7"/>
        <v>-1.6177156791299961E-2</v>
      </c>
      <c r="AA19">
        <f t="shared" si="8"/>
        <v>1.7842660451746286E-2</v>
      </c>
      <c r="AB19" s="5">
        <f t="shared" si="9"/>
        <v>-4.9708124999999499E-2</v>
      </c>
    </row>
    <row r="20" spans="1:28" x14ac:dyDescent="0.2">
      <c r="A20" s="2"/>
    </row>
  </sheetData>
  <conditionalFormatting sqref="T9:T19">
    <cfRule type="cellIs" dxfId="0" priority="1" operator="notBetween">
      <formula>-0.01</formula>
      <formula>0.01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9E837-EA08-844F-99F5-D12249C1DA5D}">
  <dimension ref="A1:C42"/>
  <sheetViews>
    <sheetView workbookViewId="0">
      <selection activeCell="E7" sqref="E7"/>
    </sheetView>
  </sheetViews>
  <sheetFormatPr baseColWidth="10" defaultRowHeight="16" x14ac:dyDescent="0.2"/>
  <cols>
    <col min="1" max="1" width="10" bestFit="1" customWidth="1"/>
    <col min="2" max="2" width="14.5" bestFit="1" customWidth="1"/>
    <col min="3" max="3" width="6.83203125" bestFit="1" customWidth="1"/>
  </cols>
  <sheetData>
    <row r="1" spans="1:3" x14ac:dyDescent="0.2">
      <c r="A1" t="s">
        <v>43</v>
      </c>
      <c r="B1" t="s">
        <v>41</v>
      </c>
      <c r="C1" t="s">
        <v>42</v>
      </c>
    </row>
    <row r="2" spans="1:3" x14ac:dyDescent="0.2">
      <c r="A2">
        <v>98.1</v>
      </c>
      <c r="B2" s="1">
        <v>7.9902100000000004E-2</v>
      </c>
      <c r="C2" s="4">
        <f>(B2-Sheet1!I$19)/B2</f>
        <v>8.9795227819134654E-2</v>
      </c>
    </row>
    <row r="3" spans="1:3" x14ac:dyDescent="0.2">
      <c r="A3">
        <v>98.2</v>
      </c>
      <c r="B3" s="1">
        <v>7.9609399999999997E-2</v>
      </c>
      <c r="C3" s="4">
        <f>(B3-Sheet1!I$19)/B3</f>
        <v>8.6448676572455932E-2</v>
      </c>
    </row>
    <row r="4" spans="1:3" x14ac:dyDescent="0.2">
      <c r="A4">
        <v>98.3</v>
      </c>
      <c r="B4" s="1">
        <v>7.9316899999999996E-2</v>
      </c>
      <c r="C4" s="4">
        <f>(B4-Sheet1!I$19)/B4</f>
        <v>8.3079738022127342E-2</v>
      </c>
    </row>
    <row r="5" spans="1:3" x14ac:dyDescent="0.2">
      <c r="A5">
        <v>98.4</v>
      </c>
      <c r="B5" s="1">
        <v>7.9026700000000005E-2</v>
      </c>
      <c r="C5" s="4">
        <f>(B5-Sheet1!I$19)/B5</f>
        <v>7.9712644874799038E-2</v>
      </c>
    </row>
    <row r="6" spans="1:3" x14ac:dyDescent="0.2">
      <c r="A6">
        <v>98.5</v>
      </c>
      <c r="B6" s="1">
        <v>7.8738199999999994E-2</v>
      </c>
      <c r="C6" s="4">
        <f>(B6-Sheet1!I$19)/B6</f>
        <v>7.6340674192796776E-2</v>
      </c>
    </row>
    <row r="7" spans="1:3" x14ac:dyDescent="0.2">
      <c r="A7">
        <v>98.6</v>
      </c>
      <c r="B7" s="1">
        <v>7.8452300000000003E-2</v>
      </c>
      <c r="C7" s="4">
        <f>(B7-Sheet1!I$19)/B7</f>
        <v>7.297462627261761E-2</v>
      </c>
    </row>
    <row r="8" spans="1:3" x14ac:dyDescent="0.2">
      <c r="A8">
        <v>98.7</v>
      </c>
      <c r="B8" s="1">
        <v>7.8166200000000005E-2</v>
      </c>
      <c r="C8" s="4">
        <f>(B8-Sheet1!I$19)/B8</f>
        <v>6.9581574551753581E-2</v>
      </c>
    </row>
    <row r="9" spans="1:3" x14ac:dyDescent="0.2">
      <c r="A9">
        <v>98.800000000000097</v>
      </c>
      <c r="B9" s="1">
        <v>7.7882900000000005E-2</v>
      </c>
      <c r="C9" s="4">
        <f>(B9-Sheet1!I$19)/B9</f>
        <v>6.6197166165195193E-2</v>
      </c>
    </row>
    <row r="10" spans="1:3" x14ac:dyDescent="0.2">
      <c r="A10">
        <v>98.900000000000105</v>
      </c>
      <c r="B10" s="1">
        <v>7.76004E-2</v>
      </c>
      <c r="C10" s="4">
        <f>(B10-Sheet1!I$19)/B10</f>
        <v>6.2797708165515595E-2</v>
      </c>
    </row>
    <row r="11" spans="1:3" x14ac:dyDescent="0.2">
      <c r="A11">
        <v>99.000000000000099</v>
      </c>
      <c r="B11" s="1">
        <v>7.73205E-2</v>
      </c>
      <c r="C11" s="4">
        <f>(B11-Sheet1!I$19)/B11</f>
        <v>5.9405038414486154E-2</v>
      </c>
    </row>
    <row r="12" spans="1:3" x14ac:dyDescent="0.2">
      <c r="A12">
        <v>99.100000000000094</v>
      </c>
      <c r="B12" s="1">
        <v>7.7040700000000004E-2</v>
      </c>
      <c r="C12" s="4">
        <f>(B12-Sheet1!I$19)/B12</f>
        <v>5.5988941854464971E-2</v>
      </c>
    </row>
    <row r="13" spans="1:3" x14ac:dyDescent="0.2">
      <c r="A13">
        <v>99.200000000000102</v>
      </c>
      <c r="B13" s="1">
        <v>7.6764399999999997E-2</v>
      </c>
      <c r="C13" s="4">
        <f>(B13-Sheet1!I$19)/B13</f>
        <v>5.2591139548114396E-2</v>
      </c>
    </row>
    <row r="14" spans="1:3" x14ac:dyDescent="0.2">
      <c r="A14">
        <v>99.300000000000097</v>
      </c>
      <c r="B14" s="1">
        <v>7.6489500000000002E-2</v>
      </c>
      <c r="C14" s="4">
        <f>(B14-Sheet1!I$19)/B14</f>
        <v>4.918619251959129E-2</v>
      </c>
    </row>
    <row r="15" spans="1:3" x14ac:dyDescent="0.2">
      <c r="A15">
        <v>99.400000000000105</v>
      </c>
      <c r="B15" s="1">
        <v>7.6214900000000002E-2</v>
      </c>
      <c r="C15" s="4">
        <f>(B15-Sheet1!I$19)/B15</f>
        <v>4.5760438873859027E-2</v>
      </c>
    </row>
    <row r="16" spans="1:3" x14ac:dyDescent="0.2">
      <c r="A16">
        <v>99.500000000000099</v>
      </c>
      <c r="B16" s="1">
        <v>7.5941599999999998E-2</v>
      </c>
      <c r="C16" s="4">
        <f>(B16-Sheet1!I$19)/B16</f>
        <v>4.2326304327631688E-2</v>
      </c>
    </row>
    <row r="17" spans="1:3" x14ac:dyDescent="0.2">
      <c r="A17">
        <v>99.600000000000094</v>
      </c>
      <c r="B17" s="1">
        <v>7.5670299999999996E-2</v>
      </c>
      <c r="C17" s="4">
        <f>(B17-Sheet1!I$19)/B17</f>
        <v>3.8892766022168172E-2</v>
      </c>
    </row>
    <row r="18" spans="1:3" x14ac:dyDescent="0.2">
      <c r="A18">
        <v>99.700000000000102</v>
      </c>
      <c r="B18" s="1">
        <v>7.5401300000000004E-2</v>
      </c>
      <c r="C18" s="4">
        <f>(B18-Sheet1!I$19)/B18</f>
        <v>3.5463941241427939E-2</v>
      </c>
    </row>
    <row r="19" spans="1:3" x14ac:dyDescent="0.2">
      <c r="A19">
        <v>99.800000000000097</v>
      </c>
      <c r="B19" s="1">
        <v>7.5134000000000006E-2</v>
      </c>
      <c r="C19" s="4">
        <f>(B19-Sheet1!I$19)/B19</f>
        <v>3.203246563110286E-2</v>
      </c>
    </row>
    <row r="20" spans="1:3" x14ac:dyDescent="0.2">
      <c r="A20">
        <v>99.900000000000105</v>
      </c>
      <c r="B20" s="1">
        <v>7.4866799999999997E-2</v>
      </c>
      <c r="C20" s="4">
        <f>(B20-Sheet1!I$19)/B20</f>
        <v>2.8577784448210335E-2</v>
      </c>
    </row>
    <row r="21" spans="1:3" x14ac:dyDescent="0.2">
      <c r="A21">
        <v>100</v>
      </c>
      <c r="B21" s="1">
        <v>7.4603100000000006E-2</v>
      </c>
      <c r="C21" s="4">
        <f>(B21-Sheet1!I$19)/B21</f>
        <v>2.514409284235215E-2</v>
      </c>
    </row>
    <row r="22" spans="1:3" x14ac:dyDescent="0.2">
      <c r="A22">
        <v>100.1</v>
      </c>
      <c r="B22" s="1">
        <v>7.4338699999999994E-2</v>
      </c>
      <c r="C22" s="4">
        <f>(B22-Sheet1!I$19)/B22</f>
        <v>2.1676828794790198E-2</v>
      </c>
    </row>
    <row r="23" spans="1:3" x14ac:dyDescent="0.2">
      <c r="A23">
        <v>100.2</v>
      </c>
      <c r="B23" s="1">
        <v>7.4076900000000001E-2</v>
      </c>
      <c r="C23" s="4">
        <f>(B23-Sheet1!I$19)/B23</f>
        <v>1.8219273116548848E-2</v>
      </c>
    </row>
    <row r="24" spans="1:3" x14ac:dyDescent="0.2">
      <c r="A24">
        <v>100.3</v>
      </c>
      <c r="B24" s="1">
        <v>7.3815900000000004E-2</v>
      </c>
      <c r="C24" s="4">
        <f>(B24-Sheet1!I$19)/B24</f>
        <v>1.4747869669370419E-2</v>
      </c>
    </row>
    <row r="25" spans="1:3" x14ac:dyDescent="0.2">
      <c r="A25">
        <v>100.4</v>
      </c>
      <c r="B25" s="1">
        <v>7.3556899999999995E-2</v>
      </c>
      <c r="C25" s="4">
        <f>(B25-Sheet1!I$19)/B25</f>
        <v>1.1278714474471747E-2</v>
      </c>
    </row>
    <row r="26" spans="1:3" x14ac:dyDescent="0.2">
      <c r="A26">
        <v>100.5</v>
      </c>
      <c r="B26" s="1">
        <v>7.3297399999999999E-2</v>
      </c>
      <c r="C26" s="4">
        <f>(B26-Sheet1!I$19)/B26</f>
        <v>7.778274164257872E-3</v>
      </c>
    </row>
    <row r="27" spans="1:3" x14ac:dyDescent="0.2">
      <c r="A27">
        <v>100.6</v>
      </c>
      <c r="B27" s="1">
        <v>7.3041599999999998E-2</v>
      </c>
      <c r="C27" s="4">
        <f>(B27-Sheet1!I$19)/B27</f>
        <v>4.3034007021652658E-3</v>
      </c>
    </row>
    <row r="28" spans="1:3" x14ac:dyDescent="0.2">
      <c r="A28">
        <v>100.7</v>
      </c>
      <c r="B28" s="1">
        <v>7.2787299999999999E-2</v>
      </c>
      <c r="C28" s="4">
        <f>(B28-Sheet1!I$19)/B28</f>
        <v>8.246943179273786E-4</v>
      </c>
    </row>
    <row r="29" spans="1:3" x14ac:dyDescent="0.2">
      <c r="A29">
        <v>100.8</v>
      </c>
      <c r="B29" s="1">
        <v>7.2534899999999999E-2</v>
      </c>
      <c r="C29" s="4">
        <f>(B29-Sheet1!I$19)/B29</f>
        <v>-2.6521402424587938E-3</v>
      </c>
    </row>
    <row r="30" spans="1:3" x14ac:dyDescent="0.2">
      <c r="A30">
        <v>100.9</v>
      </c>
      <c r="B30" s="1">
        <v>7.2281600000000001E-2</v>
      </c>
      <c r="C30" s="4">
        <f>(B30-Sheet1!I$19)/B30</f>
        <v>-6.1657839238855022E-3</v>
      </c>
    </row>
    <row r="31" spans="1:3" x14ac:dyDescent="0.2">
      <c r="A31">
        <v>101</v>
      </c>
      <c r="B31" s="1">
        <v>7.2030899999999995E-2</v>
      </c>
      <c r="C31" s="4">
        <f>(B31-Sheet1!I$19)/B31</f>
        <v>-9.6676943821711082E-3</v>
      </c>
    </row>
    <row r="32" spans="1:3" x14ac:dyDescent="0.2">
      <c r="A32">
        <v>101.1</v>
      </c>
      <c r="B32" s="1">
        <v>7.1781600000000001E-2</v>
      </c>
      <c r="C32" s="4">
        <f>(B32-Sheet1!I$19)/B32</f>
        <v>-1.3174305494342878E-2</v>
      </c>
    </row>
    <row r="33" spans="1:3" x14ac:dyDescent="0.2">
      <c r="A33">
        <v>101.2</v>
      </c>
      <c r="B33" s="1">
        <v>7.1534200000000006E-2</v>
      </c>
      <c r="C33" s="4">
        <f>(B33-Sheet1!I$19)/B33</f>
        <v>-1.6678354231580383E-2</v>
      </c>
    </row>
    <row r="34" spans="1:3" x14ac:dyDescent="0.2">
      <c r="A34">
        <v>101.3</v>
      </c>
      <c r="B34" s="1">
        <v>7.1284899999999998E-2</v>
      </c>
      <c r="C34" s="4">
        <f>(B34-Sheet1!I$19)/B34</f>
        <v>-2.0233916681831995E-2</v>
      </c>
    </row>
    <row r="35" spans="1:3" x14ac:dyDescent="0.2">
      <c r="A35">
        <v>101.4</v>
      </c>
      <c r="B35" s="1">
        <v>7.10422E-2</v>
      </c>
      <c r="C35" s="4">
        <f>(B35-Sheet1!I$19)/B35</f>
        <v>-2.371932073151907E-2</v>
      </c>
    </row>
    <row r="36" spans="1:3" x14ac:dyDescent="0.2">
      <c r="A36">
        <v>101.5</v>
      </c>
      <c r="B36" s="1">
        <v>7.0798200000000006E-2</v>
      </c>
      <c r="C36" s="4">
        <f>(B36-Sheet1!I$19)/B36</f>
        <v>-2.7247482665840629E-2</v>
      </c>
    </row>
    <row r="37" spans="1:3" x14ac:dyDescent="0.2">
      <c r="A37">
        <v>101.6</v>
      </c>
      <c r="B37" s="1">
        <v>7.0555499999999993E-2</v>
      </c>
      <c r="C37" s="4">
        <f>(B37-Sheet1!I$19)/B37</f>
        <v>-3.0781055017294622E-2</v>
      </c>
    </row>
    <row r="38" spans="1:3" x14ac:dyDescent="0.2">
      <c r="A38">
        <v>101.7</v>
      </c>
      <c r="B38" s="1">
        <v>7.0313600000000004E-2</v>
      </c>
      <c r="C38" s="4">
        <f>(B38-Sheet1!I$19)/B38</f>
        <v>-3.4327252868189363E-2</v>
      </c>
    </row>
    <row r="39" spans="1:3" x14ac:dyDescent="0.2">
      <c r="A39">
        <v>101.8</v>
      </c>
      <c r="B39" s="1">
        <v>7.0074499999999998E-2</v>
      </c>
      <c r="C39" s="4">
        <f>(B39-Sheet1!I$19)/B39</f>
        <v>-3.785646315382523E-2</v>
      </c>
    </row>
    <row r="40" spans="1:3" x14ac:dyDescent="0.2">
      <c r="A40">
        <v>101.9</v>
      </c>
      <c r="B40" s="1">
        <v>6.9835400000000006E-2</v>
      </c>
      <c r="C40" s="4">
        <f>(B40-Sheet1!I$19)/B40</f>
        <v>-4.1409839812941829E-2</v>
      </c>
    </row>
    <row r="41" spans="1:3" x14ac:dyDescent="0.2">
      <c r="A41">
        <v>102</v>
      </c>
      <c r="B41" s="1">
        <v>6.9596199999999997E-2</v>
      </c>
      <c r="C41" s="4">
        <f>(B41-Sheet1!I$19)/B41</f>
        <v>-4.4989133419248852E-2</v>
      </c>
    </row>
    <row r="42" spans="1:3" x14ac:dyDescent="0.2">
      <c r="A42">
        <v>102.1</v>
      </c>
      <c r="B42" s="1">
        <v>6.9360599999999994E-2</v>
      </c>
      <c r="C42" s="4">
        <f>(B42-Sheet1!I$19)/B42</f>
        <v>-4.8538690946628625E-2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EA787-5F96-234F-9E03-776BDBC727C5}">
  <dimension ref="A1:C102"/>
  <sheetViews>
    <sheetView topLeftCell="A10" workbookViewId="0">
      <selection activeCell="E66" sqref="E66"/>
    </sheetView>
  </sheetViews>
  <sheetFormatPr baseColWidth="10" defaultRowHeight="16" x14ac:dyDescent="0.2"/>
  <cols>
    <col min="3" max="3" width="7.83203125" bestFit="1" customWidth="1"/>
  </cols>
  <sheetData>
    <row r="1" spans="1:3" x14ac:dyDescent="0.2">
      <c r="A1" t="s">
        <v>44</v>
      </c>
      <c r="B1" t="s">
        <v>23</v>
      </c>
      <c r="C1" t="s">
        <v>42</v>
      </c>
    </row>
    <row r="2" spans="1:3" x14ac:dyDescent="0.2">
      <c r="A2">
        <v>320</v>
      </c>
      <c r="B2" s="1">
        <v>2.23092E-3</v>
      </c>
      <c r="C2" s="7">
        <f>(B2-Sheet1!I$14)/B2</f>
        <v>-1.8739924662145063E-2</v>
      </c>
    </row>
    <row r="3" spans="1:3" x14ac:dyDescent="0.2">
      <c r="A3">
        <v>320.10000000000002</v>
      </c>
      <c r="B3" s="1">
        <v>2.2314399999999999E-3</v>
      </c>
      <c r="C3" s="7">
        <f>(B3-Sheet1!I$14)/B3</f>
        <v>-1.8502524256656116E-2</v>
      </c>
    </row>
    <row r="4" spans="1:3" x14ac:dyDescent="0.2">
      <c r="A4">
        <v>320.2</v>
      </c>
      <c r="B4" s="1">
        <v>2.2324100000000002E-3</v>
      </c>
      <c r="C4" s="7">
        <f>(B4-Sheet1!I$14)/B4</f>
        <v>-1.8059976763798946E-2</v>
      </c>
    </row>
    <row r="5" spans="1:3" x14ac:dyDescent="0.2">
      <c r="A5">
        <v>320.3</v>
      </c>
      <c r="B5" s="1">
        <v>2.2331E-3</v>
      </c>
      <c r="C5" s="7">
        <f>(B5-Sheet1!I$14)/B5</f>
        <v>-1.774540895046017E-2</v>
      </c>
    </row>
    <row r="6" spans="1:3" x14ac:dyDescent="0.2">
      <c r="A6">
        <v>320.39999999999998</v>
      </c>
      <c r="B6" s="1">
        <v>2.2338000000000002E-3</v>
      </c>
      <c r="C6" s="7">
        <f>(B6-Sheet1!I$14)/B6</f>
        <v>-1.7426480762499964E-2</v>
      </c>
    </row>
    <row r="7" spans="1:3" x14ac:dyDescent="0.2">
      <c r="A7">
        <v>320.5</v>
      </c>
      <c r="B7" s="1">
        <v>2.2343900000000002E-3</v>
      </c>
      <c r="C7" s="7">
        <f>(B7-Sheet1!I$14)/B7</f>
        <v>-1.7157825056177505E-2</v>
      </c>
    </row>
    <row r="8" spans="1:3" x14ac:dyDescent="0.2">
      <c r="A8">
        <v>320.60000000000002</v>
      </c>
      <c r="B8" s="1">
        <v>2.23522E-3</v>
      </c>
      <c r="C8" s="7">
        <f>(B8-Sheet1!I$14)/B8</f>
        <v>-1.6780125771634388E-2</v>
      </c>
    </row>
    <row r="9" spans="1:3" x14ac:dyDescent="0.2">
      <c r="A9">
        <v>320.7</v>
      </c>
      <c r="B9" s="1">
        <v>2.2359099999999998E-3</v>
      </c>
      <c r="C9" s="7">
        <f>(B9-Sheet1!I$14)/B9</f>
        <v>-1.6466348255194892E-2</v>
      </c>
    </row>
    <row r="10" spans="1:3" x14ac:dyDescent="0.2">
      <c r="A10">
        <v>320.8</v>
      </c>
      <c r="B10" s="1">
        <v>2.2365000000000002E-3</v>
      </c>
      <c r="C10" s="7">
        <f>(B10-Sheet1!I$14)/B10</f>
        <v>-1.6198199296790703E-2</v>
      </c>
    </row>
    <row r="11" spans="1:3" x14ac:dyDescent="0.2">
      <c r="A11">
        <v>320.89999999999998</v>
      </c>
      <c r="B11" s="1">
        <v>2.2372099999999999E-3</v>
      </c>
      <c r="C11" s="7">
        <f>(B11-Sheet1!I$14)/B11</f>
        <v>-1.5875699074862318E-2</v>
      </c>
    </row>
    <row r="12" spans="1:3" x14ac:dyDescent="0.2">
      <c r="A12">
        <v>321</v>
      </c>
      <c r="B12" s="1">
        <v>2.238E-3</v>
      </c>
      <c r="C12" s="7">
        <f>(B12-Sheet1!I$14)/B12</f>
        <v>-1.5517101307985989E-2</v>
      </c>
    </row>
    <row r="13" spans="1:3" x14ac:dyDescent="0.2">
      <c r="A13">
        <v>321.10000000000002</v>
      </c>
      <c r="B13" s="1">
        <v>2.2386699999999999E-3</v>
      </c>
      <c r="C13" s="7">
        <f>(B13-Sheet1!I$14)/B13</f>
        <v>-1.5213172431520823E-2</v>
      </c>
    </row>
    <row r="14" spans="1:3" x14ac:dyDescent="0.2">
      <c r="A14">
        <v>321.2</v>
      </c>
      <c r="B14" s="1">
        <v>2.2393199999999999E-3</v>
      </c>
      <c r="C14" s="7">
        <f>(B14-Sheet1!I$14)/B14</f>
        <v>-1.491848986624184E-2</v>
      </c>
    </row>
    <row r="15" spans="1:3" x14ac:dyDescent="0.2">
      <c r="A15">
        <v>321.3</v>
      </c>
      <c r="B15" s="1">
        <v>2.2400200000000001E-3</v>
      </c>
      <c r="C15" s="7">
        <f>(B15-Sheet1!I$14)/B15</f>
        <v>-1.4601330669937098E-2</v>
      </c>
    </row>
    <row r="16" spans="1:3" x14ac:dyDescent="0.2">
      <c r="A16">
        <v>321.39999999999998</v>
      </c>
      <c r="B16" s="1">
        <v>2.2406499999999998E-3</v>
      </c>
      <c r="C16" s="7">
        <f>(B16-Sheet1!I$14)/B16</f>
        <v>-1.4316056826042789E-2</v>
      </c>
    </row>
    <row r="17" spans="1:3" x14ac:dyDescent="0.2">
      <c r="A17">
        <v>321.5</v>
      </c>
      <c r="B17" s="1">
        <v>2.2414399999999999E-3</v>
      </c>
      <c r="C17" s="7">
        <f>(B17-Sheet1!I$14)/B17</f>
        <v>-1.3958559108105813E-2</v>
      </c>
    </row>
    <row r="18" spans="1:3" x14ac:dyDescent="0.2">
      <c r="A18">
        <v>321.60000000000002</v>
      </c>
      <c r="B18" s="1">
        <v>2.2420399999999998E-3</v>
      </c>
      <c r="C18" s="7">
        <f>(B18-Sheet1!I$14)/B18</f>
        <v>-1.3687210186826634E-2</v>
      </c>
    </row>
    <row r="19" spans="1:3" x14ac:dyDescent="0.2">
      <c r="A19">
        <v>321.7</v>
      </c>
      <c r="B19" s="1">
        <v>2.24282E-3</v>
      </c>
      <c r="C19" s="7">
        <f>(B19-Sheet1!I$14)/B19</f>
        <v>-1.3334673637328296E-2</v>
      </c>
    </row>
    <row r="20" spans="1:3" x14ac:dyDescent="0.2">
      <c r="A20">
        <v>321.8</v>
      </c>
      <c r="B20" s="1">
        <v>2.2435100000000002E-3</v>
      </c>
      <c r="C20" s="7">
        <f>(B20-Sheet1!I$14)/B20</f>
        <v>-1.3023018719449615E-2</v>
      </c>
    </row>
    <row r="21" spans="1:3" x14ac:dyDescent="0.2">
      <c r="A21">
        <v>321.89999999999998</v>
      </c>
      <c r="B21" s="1">
        <v>2.2442299999999998E-3</v>
      </c>
      <c r="C21" s="7">
        <f>(B21-Sheet1!I$14)/B21</f>
        <v>-1.2698017906931456E-2</v>
      </c>
    </row>
    <row r="22" spans="1:3" x14ac:dyDescent="0.2">
      <c r="A22">
        <v>322</v>
      </c>
      <c r="B22" s="1">
        <v>2.2449200000000001E-3</v>
      </c>
      <c r="C22" s="7">
        <f>(B22-Sheet1!I$14)/B22</f>
        <v>-1.2386754417650759E-2</v>
      </c>
    </row>
    <row r="23" spans="1:3" x14ac:dyDescent="0.2">
      <c r="A23">
        <v>322.10000000000002</v>
      </c>
      <c r="B23" s="1">
        <v>2.2456199999999998E-3</v>
      </c>
      <c r="C23" s="7">
        <f>(B23-Sheet1!I$14)/B23</f>
        <v>-1.2071175322304218E-2</v>
      </c>
    </row>
    <row r="24" spans="1:3" x14ac:dyDescent="0.2">
      <c r="A24">
        <v>322.20000000000101</v>
      </c>
      <c r="B24" s="1">
        <v>2.24632E-3</v>
      </c>
      <c r="C24" s="7">
        <f>(B24-Sheet1!I$14)/B24</f>
        <v>-1.1755792908967831E-2</v>
      </c>
    </row>
    <row r="25" spans="1:3" x14ac:dyDescent="0.2">
      <c r="A25">
        <v>322.30000000000098</v>
      </c>
      <c r="B25" s="1">
        <v>2.2467199999999998E-3</v>
      </c>
      <c r="C25" s="7">
        <f>(B25-Sheet1!I$14)/B25</f>
        <v>-1.1575662622522088E-2</v>
      </c>
    </row>
    <row r="26" spans="1:3" x14ac:dyDescent="0.2">
      <c r="A26">
        <v>322.400000000001</v>
      </c>
      <c r="B26" s="1">
        <v>2.2477199999999999E-3</v>
      </c>
      <c r="C26" s="7">
        <f>(B26-Sheet1!I$14)/B26</f>
        <v>-1.1125617393301965E-2</v>
      </c>
    </row>
    <row r="27" spans="1:3" x14ac:dyDescent="0.2">
      <c r="A27">
        <v>322.50000000000102</v>
      </c>
      <c r="B27" s="1">
        <v>2.2478200000000002E-3</v>
      </c>
      <c r="C27" s="7">
        <f>(B27-Sheet1!I$14)/B27</f>
        <v>-1.1080634893929414E-2</v>
      </c>
    </row>
    <row r="28" spans="1:3" x14ac:dyDescent="0.2">
      <c r="A28">
        <v>322.60000000000099</v>
      </c>
      <c r="B28" s="1">
        <v>2.2491E-3</v>
      </c>
      <c r="C28" s="7">
        <f>(B28-Sheet1!I$14)/B28</f>
        <v>-1.0505212185884419E-2</v>
      </c>
    </row>
    <row r="29" spans="1:3" x14ac:dyDescent="0.2">
      <c r="A29">
        <v>322.70000000000101</v>
      </c>
      <c r="B29" s="1">
        <v>2.2496399999999998E-3</v>
      </c>
      <c r="C29" s="7">
        <f>(B29-Sheet1!I$14)/B29</f>
        <v>-1.0262652125350198E-2</v>
      </c>
    </row>
    <row r="30" spans="1:3" x14ac:dyDescent="0.2">
      <c r="A30">
        <v>322.80000000000098</v>
      </c>
      <c r="B30" s="1">
        <v>2.2504999999999999E-3</v>
      </c>
      <c r="C30" s="7">
        <f>(B30-Sheet1!I$14)/B30</f>
        <v>-9.8765930803255825E-3</v>
      </c>
    </row>
    <row r="31" spans="1:3" x14ac:dyDescent="0.2">
      <c r="A31">
        <v>322.900000000001</v>
      </c>
      <c r="B31" s="1">
        <v>2.2511699999999998E-3</v>
      </c>
      <c r="C31" s="7">
        <f>(B31-Sheet1!I$14)/B31</f>
        <v>-9.5760305651162725E-3</v>
      </c>
    </row>
    <row r="32" spans="1:3" x14ac:dyDescent="0.2">
      <c r="A32">
        <v>323.00000000000102</v>
      </c>
      <c r="B32" s="1">
        <v>2.2517800000000001E-3</v>
      </c>
      <c r="C32" s="7">
        <f>(B32-Sheet1!I$14)/B32</f>
        <v>-9.3025396474222689E-3</v>
      </c>
    </row>
    <row r="33" spans="1:3" x14ac:dyDescent="0.2">
      <c r="A33">
        <v>323.10000000000099</v>
      </c>
      <c r="B33" s="1">
        <v>2.2522900000000001E-3</v>
      </c>
      <c r="C33" s="7">
        <f>(B33-Sheet1!I$14)/B33</f>
        <v>-9.0739970107190943E-3</v>
      </c>
    </row>
    <row r="34" spans="1:3" x14ac:dyDescent="0.2">
      <c r="A34">
        <v>323.20000000000101</v>
      </c>
      <c r="B34" s="1">
        <v>2.2532899999999998E-3</v>
      </c>
      <c r="C34" s="7">
        <f>(B34-Sheet1!I$14)/B34</f>
        <v>-8.6261744947489279E-3</v>
      </c>
    </row>
    <row r="35" spans="1:3" x14ac:dyDescent="0.2">
      <c r="A35">
        <v>323.30000000000098</v>
      </c>
      <c r="B35" s="1">
        <v>2.2539499999999998E-3</v>
      </c>
      <c r="C35" s="7">
        <f>(B35-Sheet1!I$14)/B35</f>
        <v>-8.3308293117739206E-3</v>
      </c>
    </row>
    <row r="36" spans="1:3" x14ac:dyDescent="0.2">
      <c r="A36">
        <v>323.400000000001</v>
      </c>
      <c r="B36" s="1">
        <v>2.2546699999999999E-3</v>
      </c>
      <c r="C36" s="7">
        <f>(B36-Sheet1!I$14)/B36</f>
        <v>-8.0088317701804551E-3</v>
      </c>
    </row>
    <row r="37" spans="1:3" x14ac:dyDescent="0.2">
      <c r="A37">
        <v>323.50000000000102</v>
      </c>
      <c r="B37" s="1">
        <v>2.2553500000000001E-3</v>
      </c>
      <c r="C37" s="7">
        <f>(B37-Sheet1!I$14)/B37</f>
        <v>-7.7049117552807616E-3</v>
      </c>
    </row>
    <row r="38" spans="1:3" x14ac:dyDescent="0.2">
      <c r="A38">
        <v>323.60000000000099</v>
      </c>
      <c r="B38" s="1">
        <v>2.25604E-3</v>
      </c>
      <c r="C38" s="7">
        <f>(B38-Sheet1!I$14)/B38</f>
        <v>-7.3967096005712052E-3</v>
      </c>
    </row>
    <row r="39" spans="1:3" x14ac:dyDescent="0.2">
      <c r="A39">
        <v>323.70000000000101</v>
      </c>
      <c r="B39" s="1">
        <v>2.2566299999999999E-3</v>
      </c>
      <c r="C39" s="7">
        <f>(B39-Sheet1!I$14)/B39</f>
        <v>-7.1333239065654083E-3</v>
      </c>
    </row>
    <row r="40" spans="1:3" x14ac:dyDescent="0.2">
      <c r="A40">
        <v>323.80000000000098</v>
      </c>
      <c r="B40" s="1">
        <v>2.2574000000000001E-3</v>
      </c>
      <c r="C40" s="7">
        <f>(B40-Sheet1!I$14)/B40</f>
        <v>-6.7897903460939569E-3</v>
      </c>
    </row>
    <row r="41" spans="1:3" x14ac:dyDescent="0.2">
      <c r="A41">
        <v>323.900000000001</v>
      </c>
      <c r="B41" s="1">
        <v>2.2579800000000001E-3</v>
      </c>
      <c r="C41" s="7">
        <f>(B41-Sheet1!I$14)/B41</f>
        <v>-6.5311795176540418E-3</v>
      </c>
    </row>
    <row r="42" spans="1:3" x14ac:dyDescent="0.2">
      <c r="A42">
        <v>324.00000000000102</v>
      </c>
      <c r="B42" s="1">
        <v>2.25881E-3</v>
      </c>
      <c r="C42" s="7">
        <f>(B42-Sheet1!I$14)/B42</f>
        <v>-6.1613295174329109E-3</v>
      </c>
    </row>
    <row r="43" spans="1:3" x14ac:dyDescent="0.2">
      <c r="A43">
        <v>324.10000000000099</v>
      </c>
      <c r="B43" s="1">
        <v>2.2595100000000002E-3</v>
      </c>
      <c r="C43" s="7">
        <f>(B43-Sheet1!I$14)/B43</f>
        <v>-5.849619044515161E-3</v>
      </c>
    </row>
    <row r="44" spans="1:3" x14ac:dyDescent="0.2">
      <c r="A44">
        <v>324.20000000000101</v>
      </c>
      <c r="B44" s="1">
        <v>2.2601600000000002E-3</v>
      </c>
      <c r="C44" s="7">
        <f>(B44-Sheet1!I$14)/B44</f>
        <v>-5.5603464919618114E-3</v>
      </c>
    </row>
    <row r="45" spans="1:3" x14ac:dyDescent="0.2">
      <c r="A45">
        <v>324.30000000000098</v>
      </c>
      <c r="B45" s="1">
        <v>2.26093E-3</v>
      </c>
      <c r="C45" s="7">
        <f>(B45-Sheet1!I$14)/B45</f>
        <v>-5.2178849974447005E-3</v>
      </c>
    </row>
    <row r="46" spans="1:3" x14ac:dyDescent="0.2">
      <c r="A46">
        <v>324.400000000001</v>
      </c>
      <c r="B46" s="1">
        <v>2.2616200000000002E-3</v>
      </c>
      <c r="C46" s="7">
        <f>(B46-Sheet1!I$14)/B46</f>
        <v>-4.911202026543984E-3</v>
      </c>
    </row>
    <row r="47" spans="1:3" x14ac:dyDescent="0.2">
      <c r="A47">
        <v>324.50000000000102</v>
      </c>
      <c r="B47" s="1">
        <v>2.2622200000000001E-3</v>
      </c>
      <c r="C47" s="7">
        <f>(B47-Sheet1!I$14)/B47</f>
        <v>-4.6446732533849495E-3</v>
      </c>
    </row>
    <row r="48" spans="1:3" x14ac:dyDescent="0.2">
      <c r="A48">
        <v>324.60000000000099</v>
      </c>
      <c r="B48" s="1">
        <v>2.2629899999999999E-3</v>
      </c>
      <c r="C48" s="7">
        <f>(B48-Sheet1!I$14)/B48</f>
        <v>-4.3028350665591701E-3</v>
      </c>
    </row>
    <row r="49" spans="1:3" x14ac:dyDescent="0.2">
      <c r="A49">
        <v>324.70000000000101</v>
      </c>
      <c r="B49" s="1">
        <v>2.2637299999999998E-3</v>
      </c>
      <c r="C49" s="7">
        <f>(B49-Sheet1!I$14)/B49</f>
        <v>-3.9745343867302173E-3</v>
      </c>
    </row>
    <row r="50" spans="1:3" x14ac:dyDescent="0.2">
      <c r="A50">
        <v>324.80000000000098</v>
      </c>
      <c r="B50" s="1">
        <v>2.2643899999999998E-3</v>
      </c>
      <c r="C50" s="7">
        <f>(B50-Sheet1!I$14)/B50</f>
        <v>-3.6819067065623906E-3</v>
      </c>
    </row>
    <row r="51" spans="1:3" x14ac:dyDescent="0.2">
      <c r="A51">
        <v>324.900000000001</v>
      </c>
      <c r="B51" s="1">
        <v>2.2650299999999999E-3</v>
      </c>
      <c r="C51" s="7">
        <f>(B51-Sheet1!I$14)/B51</f>
        <v>-3.3983093942564599E-3</v>
      </c>
    </row>
    <row r="52" spans="1:3" x14ac:dyDescent="0.2">
      <c r="A52">
        <v>325.00000000000102</v>
      </c>
      <c r="B52" s="1">
        <v>2.2655000000000002E-3</v>
      </c>
      <c r="C52" s="7">
        <f>(B52-Sheet1!I$14)/B52</f>
        <v>-3.1901446600187439E-3</v>
      </c>
    </row>
    <row r="53" spans="1:3" x14ac:dyDescent="0.2">
      <c r="A53">
        <v>325.10000000000099</v>
      </c>
      <c r="B53" s="1">
        <v>2.26647E-3</v>
      </c>
      <c r="C53" s="7">
        <f>(B53-Sheet1!I$14)/B53</f>
        <v>-2.7608010374161524E-3</v>
      </c>
    </row>
    <row r="54" spans="1:3" x14ac:dyDescent="0.2">
      <c r="A54">
        <v>325.20000000000101</v>
      </c>
      <c r="B54" s="1">
        <v>2.26714E-3</v>
      </c>
      <c r="C54" s="7">
        <f>(B54-Sheet1!I$14)/B54</f>
        <v>-2.464458625083878E-3</v>
      </c>
    </row>
    <row r="55" spans="1:3" x14ac:dyDescent="0.2">
      <c r="A55">
        <v>325.30000000000098</v>
      </c>
      <c r="B55" s="1">
        <v>2.2678199999999998E-3</v>
      </c>
      <c r="C55" s="7">
        <f>(B55-Sheet1!I$14)/B55</f>
        <v>-2.1638722329253637E-3</v>
      </c>
    </row>
    <row r="56" spans="1:3" x14ac:dyDescent="0.2">
      <c r="A56">
        <v>325.400000000001</v>
      </c>
      <c r="B56" s="1">
        <v>2.26837E-3</v>
      </c>
      <c r="C56" s="7">
        <f>(B56-Sheet1!I$14)/B56</f>
        <v>-1.920882716343716E-3</v>
      </c>
    </row>
    <row r="57" spans="1:3" x14ac:dyDescent="0.2">
      <c r="A57">
        <v>325.50000000000102</v>
      </c>
      <c r="B57" s="1">
        <v>2.2688600000000001E-3</v>
      </c>
      <c r="C57" s="7">
        <f>(B57-Sheet1!I$14)/B57</f>
        <v>-1.7045003778428237E-3</v>
      </c>
    </row>
    <row r="58" spans="1:3" x14ac:dyDescent="0.2">
      <c r="A58">
        <v>325.60000000000099</v>
      </c>
      <c r="B58" s="1">
        <v>2.26991E-3</v>
      </c>
      <c r="C58" s="7">
        <f>(B58-Sheet1!I$14)/B58</f>
        <v>-1.2411385153035292E-3</v>
      </c>
    </row>
    <row r="59" spans="1:3" x14ac:dyDescent="0.2">
      <c r="A59">
        <v>325.70000000000101</v>
      </c>
      <c r="B59" s="1">
        <v>2.2703799999999998E-3</v>
      </c>
      <c r="C59" s="7">
        <f>(B59-Sheet1!I$14)/B59</f>
        <v>-1.0338677786418235E-3</v>
      </c>
    </row>
    <row r="60" spans="1:3" x14ac:dyDescent="0.2">
      <c r="A60">
        <v>325.80000000000098</v>
      </c>
      <c r="B60" s="1">
        <v>2.2713400000000002E-3</v>
      </c>
      <c r="C60" s="7">
        <f>(B60-Sheet1!I$14)/B60</f>
        <v>-6.1077281572659856E-4</v>
      </c>
    </row>
    <row r="61" spans="1:3" x14ac:dyDescent="0.2">
      <c r="A61">
        <v>325.900000000001</v>
      </c>
      <c r="B61" s="1">
        <v>2.2714300000000001E-3</v>
      </c>
      <c r="C61" s="7">
        <f>(B61-Sheet1!I$14)/B61</f>
        <v>-5.7112599871999279E-4</v>
      </c>
    </row>
    <row r="62" spans="1:3" x14ac:dyDescent="0.2">
      <c r="A62">
        <v>326.00000000000102</v>
      </c>
      <c r="B62" s="1">
        <v>2.27275E-3</v>
      </c>
      <c r="C62" s="7">
        <f>(B62-Sheet1!I$14)/B62</f>
        <v>9.9999000010620325E-6</v>
      </c>
    </row>
    <row r="63" spans="1:3" x14ac:dyDescent="0.2">
      <c r="A63">
        <v>326.10000000000099</v>
      </c>
      <c r="B63" s="1">
        <v>2.2734399999999998E-3</v>
      </c>
      <c r="C63" s="7">
        <f>(B63-Sheet1!I$14)/B63</f>
        <v>3.1350168587128717E-4</v>
      </c>
    </row>
    <row r="64" spans="1:3" x14ac:dyDescent="0.2">
      <c r="A64">
        <v>326.20000000000101</v>
      </c>
      <c r="B64" s="1">
        <v>2.2741300000000001E-3</v>
      </c>
      <c r="C64" s="7">
        <f>(B64-Sheet1!I$14)/B64</f>
        <v>6.1681929912865935E-4</v>
      </c>
    </row>
    <row r="65" spans="1:3" x14ac:dyDescent="0.2">
      <c r="A65">
        <v>326.30000000000098</v>
      </c>
      <c r="B65" s="1">
        <v>2.2746799999999998E-3</v>
      </c>
      <c r="C65" s="7">
        <f>(B65-Sheet1!I$14)/B65</f>
        <v>8.5846240909808315E-4</v>
      </c>
    </row>
    <row r="66" spans="1:3" x14ac:dyDescent="0.2">
      <c r="A66">
        <v>326.400000000001</v>
      </c>
      <c r="B66" s="1">
        <v>2.2755100000000001E-3</v>
      </c>
      <c r="C66" s="7">
        <f>(B66-Sheet1!I$14)/B66</f>
        <v>1.2229026779612053E-3</v>
      </c>
    </row>
    <row r="67" spans="1:3" x14ac:dyDescent="0.2">
      <c r="A67">
        <v>326.50000000000102</v>
      </c>
      <c r="B67" s="1">
        <v>2.2761499999999998E-3</v>
      </c>
      <c r="C67" s="7">
        <f>(B67-Sheet1!I$14)/B67</f>
        <v>1.5037353745259194E-3</v>
      </c>
    </row>
    <row r="68" spans="1:3" x14ac:dyDescent="0.2">
      <c r="A68">
        <v>326.60000000000201</v>
      </c>
      <c r="B68" s="1">
        <v>2.2768200000000001E-3</v>
      </c>
      <c r="C68" s="7">
        <f>(B68-Sheet1!I$14)/B68</f>
        <v>1.7975629486421977E-3</v>
      </c>
    </row>
    <row r="69" spans="1:3" x14ac:dyDescent="0.2">
      <c r="A69">
        <v>326.70000000000198</v>
      </c>
      <c r="B69" s="1">
        <v>2.2775500000000001E-3</v>
      </c>
      <c r="C69" s="7">
        <f>(B69-Sheet1!I$14)/B69</f>
        <v>2.1175066508869311E-3</v>
      </c>
    </row>
    <row r="70" spans="1:3" x14ac:dyDescent="0.2">
      <c r="A70">
        <v>326.800000000002</v>
      </c>
      <c r="B70" s="1">
        <v>2.2782499999999999E-3</v>
      </c>
      <c r="C70" s="7">
        <f>(B70-Sheet1!I$14)/B70</f>
        <v>2.4241094141236813E-3</v>
      </c>
    </row>
    <row r="71" spans="1:3" x14ac:dyDescent="0.2">
      <c r="A71">
        <v>326.90000000000202</v>
      </c>
      <c r="B71" s="1">
        <v>2.2789799999999999E-3</v>
      </c>
      <c r="C71" s="7">
        <f>(B71-Sheet1!I$14)/B71</f>
        <v>2.7436516655377748E-3</v>
      </c>
    </row>
    <row r="72" spans="1:3" x14ac:dyDescent="0.2">
      <c r="A72">
        <v>327.00000000000199</v>
      </c>
      <c r="B72" s="1">
        <v>2.2796000000000001E-3</v>
      </c>
      <c r="C72" s="7">
        <f>(B72-Sheet1!I$14)/B72</f>
        <v>3.0148829938267674E-3</v>
      </c>
    </row>
    <row r="73" spans="1:3" x14ac:dyDescent="0.2">
      <c r="A73">
        <v>327.10000000000201</v>
      </c>
      <c r="B73" s="1">
        <v>2.2804000000000001E-3</v>
      </c>
      <c r="C73" s="7">
        <f>(B73-Sheet1!I$14)/B73</f>
        <v>3.3646409720783713E-3</v>
      </c>
    </row>
    <row r="74" spans="1:3" x14ac:dyDescent="0.2">
      <c r="A74">
        <v>327.20000000000198</v>
      </c>
      <c r="B74" s="1">
        <v>2.2810399999999998E-3</v>
      </c>
      <c r="C74" s="7">
        <f>(B74-Sheet1!I$14)/B74</f>
        <v>3.6442707154312015E-3</v>
      </c>
    </row>
    <row r="75" spans="1:3" x14ac:dyDescent="0.2">
      <c r="A75">
        <v>327.300000000002</v>
      </c>
      <c r="B75" s="1">
        <v>2.2815999999999999E-3</v>
      </c>
      <c r="C75" s="7">
        <f>(B75-Sheet1!I$14)/B75</f>
        <v>3.8888180543159758E-3</v>
      </c>
    </row>
    <row r="76" spans="1:3" x14ac:dyDescent="0.2">
      <c r="A76">
        <v>327.40000000000202</v>
      </c>
      <c r="B76" s="1">
        <v>2.2823499999999998E-3</v>
      </c>
      <c r="C76" s="7">
        <f>(B76-Sheet1!I$14)/B76</f>
        <v>4.2161488258712354E-3</v>
      </c>
    </row>
    <row r="77" spans="1:3" x14ac:dyDescent="0.2">
      <c r="A77">
        <v>327.50000000000199</v>
      </c>
      <c r="B77" s="1">
        <v>2.2831399999999999E-3</v>
      </c>
      <c r="C77" s="7">
        <f>(B77-Sheet1!I$14)/B77</f>
        <v>4.5607046754589263E-3</v>
      </c>
    </row>
    <row r="78" spans="1:3" x14ac:dyDescent="0.2">
      <c r="A78">
        <v>327.60000000000201</v>
      </c>
      <c r="B78" s="1">
        <v>2.2838799999999999E-3</v>
      </c>
      <c r="C78" s="7">
        <f>(B78-Sheet1!I$14)/B78</f>
        <v>4.8832369794942097E-3</v>
      </c>
    </row>
    <row r="79" spans="1:3" x14ac:dyDescent="0.2">
      <c r="A79">
        <v>327.70000000000198</v>
      </c>
      <c r="B79" s="1">
        <v>2.2845700000000001E-3</v>
      </c>
      <c r="C79" s="7">
        <f>(B79-Sheet1!I$14)/B79</f>
        <v>5.1837883158438883E-3</v>
      </c>
    </row>
    <row r="80" spans="1:3" x14ac:dyDescent="0.2">
      <c r="A80">
        <v>327.800000000002</v>
      </c>
      <c r="B80" s="1">
        <v>2.28525E-3</v>
      </c>
      <c r="C80" s="7">
        <f>(B80-Sheet1!I$14)/B80</f>
        <v>5.4798062674662898E-3</v>
      </c>
    </row>
    <row r="81" spans="1:3" x14ac:dyDescent="0.2">
      <c r="A81">
        <v>327.90000000000202</v>
      </c>
      <c r="B81" s="1">
        <v>2.2856E-3</v>
      </c>
      <c r="C81" s="7">
        <f>(B81-Sheet1!I$14)/B81</f>
        <v>5.6320997868075902E-3</v>
      </c>
    </row>
    <row r="82" spans="1:3" x14ac:dyDescent="0.2">
      <c r="A82">
        <v>328.00000000000199</v>
      </c>
      <c r="B82" s="1">
        <v>2.2863499999999999E-3</v>
      </c>
      <c r="C82" s="7">
        <f>(B82-Sheet1!I$14)/B82</f>
        <v>5.9582860335151274E-3</v>
      </c>
    </row>
    <row r="83" spans="1:3" x14ac:dyDescent="0.2">
      <c r="A83">
        <v>328.10000000000201</v>
      </c>
      <c r="B83" s="1">
        <v>2.2872499999999998E-3</v>
      </c>
      <c r="C83" s="7">
        <f>(B83-Sheet1!I$14)/B83</f>
        <v>6.3494271604447134E-3</v>
      </c>
    </row>
    <row r="84" spans="1:3" x14ac:dyDescent="0.2">
      <c r="A84">
        <v>328.20000000000198</v>
      </c>
      <c r="B84" s="1">
        <v>2.2873199999999998E-3</v>
      </c>
      <c r="C84" s="7">
        <f>(B84-Sheet1!I$14)/B84</f>
        <v>6.3798363467845289E-3</v>
      </c>
    </row>
    <row r="85" spans="1:3" x14ac:dyDescent="0.2">
      <c r="A85">
        <v>328.300000000002</v>
      </c>
      <c r="B85" s="1">
        <v>2.2886899999999999E-3</v>
      </c>
      <c r="C85" s="7">
        <f>(B85-Sheet1!I$14)/B85</f>
        <v>6.9746131073790216E-3</v>
      </c>
    </row>
    <row r="86" spans="1:3" x14ac:dyDescent="0.2">
      <c r="A86">
        <v>328.40000000000202</v>
      </c>
      <c r="B86" s="1">
        <v>2.2893900000000001E-3</v>
      </c>
      <c r="C86" s="7">
        <f>(B86-Sheet1!I$14)/B86</f>
        <v>7.2782388639451865E-3</v>
      </c>
    </row>
    <row r="87" spans="1:3" x14ac:dyDescent="0.2">
      <c r="A87">
        <v>328.50000000000199</v>
      </c>
      <c r="B87" s="1">
        <v>2.29014E-3</v>
      </c>
      <c r="C87" s="7">
        <f>(B87-Sheet1!I$14)/B87</f>
        <v>7.6033462027331753E-3</v>
      </c>
    </row>
    <row r="88" spans="1:3" x14ac:dyDescent="0.2">
      <c r="A88">
        <v>328.60000000000201</v>
      </c>
      <c r="B88" s="1">
        <v>2.2905099999999999E-3</v>
      </c>
      <c r="C88" s="7">
        <f>(B88-Sheet1!I$14)/B88</f>
        <v>7.7636540651327985E-3</v>
      </c>
    </row>
    <row r="89" spans="1:3" x14ac:dyDescent="0.2">
      <c r="A89">
        <v>328.70000000000198</v>
      </c>
      <c r="B89" s="1">
        <v>2.2915399999999999E-3</v>
      </c>
      <c r="C89" s="7">
        <f>(B89-Sheet1!I$14)/B89</f>
        <v>8.2096438520502715E-3</v>
      </c>
    </row>
    <row r="90" spans="1:3" x14ac:dyDescent="0.2">
      <c r="A90">
        <v>328.800000000002</v>
      </c>
      <c r="B90" s="1">
        <v>2.2921199999999999E-3</v>
      </c>
      <c r="C90" s="7">
        <f>(B90-Sheet1!I$14)/B90</f>
        <v>8.460607329776498E-3</v>
      </c>
    </row>
    <row r="91" spans="1:3" x14ac:dyDescent="0.2">
      <c r="A91">
        <v>328.90000000000202</v>
      </c>
      <c r="B91" s="1">
        <v>2.2928599999999999E-3</v>
      </c>
      <c r="C91" s="7">
        <f>(B91-Sheet1!I$14)/B91</f>
        <v>8.7806177754975213E-3</v>
      </c>
    </row>
    <row r="92" spans="1:3" x14ac:dyDescent="0.2">
      <c r="A92">
        <v>329.00000000000199</v>
      </c>
      <c r="B92" s="1">
        <v>2.2934600000000002E-3</v>
      </c>
      <c r="C92" s="7">
        <f>(B92-Sheet1!I$14)/B92</f>
        <v>9.0399341051195948E-3</v>
      </c>
    </row>
    <row r="93" spans="1:3" x14ac:dyDescent="0.2">
      <c r="A93">
        <v>329.10000000000201</v>
      </c>
      <c r="B93" s="1">
        <v>2.2938400000000001E-3</v>
      </c>
      <c r="C93" s="7">
        <f>(B93-Sheet1!I$14)/B93</f>
        <v>9.2040976147976742E-3</v>
      </c>
    </row>
    <row r="94" spans="1:3" x14ac:dyDescent="0.2">
      <c r="A94">
        <v>329.20000000000198</v>
      </c>
      <c r="B94" s="1">
        <v>2.2948000000000001E-3</v>
      </c>
      <c r="C94" s="7">
        <f>(B94-Sheet1!I$14)/B94</f>
        <v>9.6185843091892258E-3</v>
      </c>
    </row>
    <row r="95" spans="1:3" x14ac:dyDescent="0.2">
      <c r="A95">
        <v>329.300000000002</v>
      </c>
      <c r="B95" s="1">
        <v>2.2955300000000001E-3</v>
      </c>
      <c r="C95" s="7">
        <f>(B95-Sheet1!I$14)/B95</f>
        <v>9.9335348580621621E-3</v>
      </c>
    </row>
    <row r="96" spans="1:3" x14ac:dyDescent="0.2">
      <c r="A96">
        <v>329.40000000000202</v>
      </c>
      <c r="B96" s="1">
        <v>2.2961499999999998E-3</v>
      </c>
      <c r="C96" s="7">
        <f>(B96-Sheet1!I$14)/B96</f>
        <v>1.0200869835475568E-2</v>
      </c>
    </row>
    <row r="97" spans="1:3" x14ac:dyDescent="0.2">
      <c r="A97">
        <v>329.50000000000199</v>
      </c>
      <c r="B97" s="1">
        <v>2.2970400000000002E-3</v>
      </c>
      <c r="C97" s="7">
        <f>(B97-Sheet1!I$14)/B97</f>
        <v>1.0584372615508469E-2</v>
      </c>
    </row>
    <row r="98" spans="1:3" x14ac:dyDescent="0.2">
      <c r="A98">
        <v>329.60000000000201</v>
      </c>
      <c r="B98" s="1">
        <v>2.29773E-3</v>
      </c>
      <c r="C98" s="7">
        <f>(B98-Sheet1!I$14)/B98</f>
        <v>1.0881490546203158E-2</v>
      </c>
    </row>
    <row r="99" spans="1:3" x14ac:dyDescent="0.2">
      <c r="A99">
        <v>329.70000000000198</v>
      </c>
      <c r="B99" s="1">
        <v>2.2984500000000001E-3</v>
      </c>
      <c r="C99" s="7">
        <f>(B99-Sheet1!I$14)/B99</f>
        <v>1.1191336454013549E-2</v>
      </c>
    </row>
    <row r="100" spans="1:3" x14ac:dyDescent="0.2">
      <c r="A100">
        <v>329.800000000002</v>
      </c>
      <c r="B100" s="1">
        <v>2.2990599999999999E-3</v>
      </c>
      <c r="C100" s="7">
        <f>(B100-Sheet1!I$14)/B100</f>
        <v>1.1453692932210246E-2</v>
      </c>
    </row>
    <row r="101" spans="1:3" x14ac:dyDescent="0.2">
      <c r="A101">
        <v>329.90000000000202</v>
      </c>
      <c r="B101" s="1">
        <v>2.2997899999999999E-3</v>
      </c>
      <c r="C101" s="7">
        <f>(B101-Sheet1!I$14)/B101</f>
        <v>1.1767477583921703E-2</v>
      </c>
    </row>
    <row r="102" spans="1:3" x14ac:dyDescent="0.2">
      <c r="A102">
        <v>330.00000000000199</v>
      </c>
      <c r="B102" s="1">
        <v>2.3002399999999998E-3</v>
      </c>
      <c r="C102" s="7">
        <f>(B102-Sheet1!I$14)/B102</f>
        <v>1.1960807251733393E-2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2020-05-31T17:40:31Z</dcterms:created>
  <dcterms:modified xsi:type="dcterms:W3CDTF">2020-09-07T00:22:09Z</dcterms:modified>
</cp:coreProperties>
</file>