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340" yWindow="1140" windowWidth="29600" windowHeight="1910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3" i="1"/>
  <c r="C8"/>
  <c r="D7"/>
  <c r="D11"/>
  <c r="D10"/>
  <c r="C11"/>
  <c r="C10"/>
  <c r="D8"/>
  <c r="D6"/>
  <c r="C7"/>
  <c r="C6"/>
</calcChain>
</file>

<file path=xl/sharedStrings.xml><?xml version="1.0" encoding="utf-8"?>
<sst xmlns="http://schemas.openxmlformats.org/spreadsheetml/2006/main" count="18" uniqueCount="18">
  <si>
    <t>Right Ventricular End Diastolic Volume (ml)</t>
    <phoneticPr fontId="3" type="noConversion"/>
  </si>
  <si>
    <t>Right Ventricular End Systolic Volume (ml)</t>
    <phoneticPr fontId="3" type="noConversion"/>
  </si>
  <si>
    <t>Males</t>
    <phoneticPr fontId="3" type="noConversion"/>
  </si>
  <si>
    <t>Females</t>
    <phoneticPr fontId="3" type="noConversion"/>
  </si>
  <si>
    <t>Measurements</t>
    <phoneticPr fontId="3" type="noConversion"/>
  </si>
  <si>
    <t>Norms derived from Buechel et al, JCMR 11:19, 2009</t>
    <phoneticPr fontId="3" type="noConversion"/>
  </si>
  <si>
    <t>BSA</t>
    <phoneticPr fontId="3" type="noConversion"/>
  </si>
  <si>
    <t>Ht</t>
    <phoneticPr fontId="3" type="noConversion"/>
  </si>
  <si>
    <t>Wt</t>
    <phoneticPr fontId="3" type="noConversion"/>
  </si>
  <si>
    <t xml:space="preserve"> </t>
    <phoneticPr fontId="3" type="noConversion"/>
  </si>
  <si>
    <t>1. Enter height and weight in green cells</t>
    <phoneticPr fontId="3" type="noConversion"/>
  </si>
  <si>
    <t>2. Enter left ventricular parameters in yellow cells</t>
    <phoneticPr fontId="3" type="noConversion"/>
  </si>
  <si>
    <t>3. Enter right ventricular parameters in orange cells</t>
    <phoneticPr fontId="3" type="noConversion"/>
  </si>
  <si>
    <t>4. Read out sex-appropriate Z scores</t>
    <phoneticPr fontId="3" type="noConversion"/>
  </si>
  <si>
    <t>Instructions</t>
    <phoneticPr fontId="3" type="noConversion"/>
  </si>
  <si>
    <t>Left Ventricular Mass (g)</t>
    <phoneticPr fontId="3" type="noConversion"/>
  </si>
  <si>
    <t>Left Ventricular End Diastolic Volume (ml)</t>
    <phoneticPr fontId="3" type="noConversion"/>
  </si>
  <si>
    <t>Left Ventricular End Systolic Volume (ml)</t>
    <phoneticPr fontId="3" type="noConversion"/>
  </si>
</sst>
</file>

<file path=xl/styles.xml><?xml version="1.0" encoding="utf-8"?>
<styleSheet xmlns="http://schemas.openxmlformats.org/spreadsheetml/2006/main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0.0"/>
    <numFmt numFmtId="170" formatCode="0.00"/>
    <numFmt numFmtId="172" formatCode="0.0"/>
  </numFmts>
  <fonts count="4">
    <font>
      <sz val="10"/>
      <name val="Verdana"/>
    </font>
    <font>
      <b/>
      <sz val="10"/>
      <name val="Verdana"/>
    </font>
    <font>
      <i/>
      <sz val="10"/>
      <name val="Verdana"/>
    </font>
    <font>
      <sz val="8"/>
      <name val="Verdana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70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Alignment="1">
      <alignment horizontal="center"/>
    </xf>
    <xf numFmtId="168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2" fontId="0" fillId="0" borderId="0" xfId="0" applyNumberFormat="1" applyAlignment="1">
      <alignment horizontal="center"/>
    </xf>
    <xf numFmtId="0" fontId="0" fillId="3" borderId="0" xfId="0" applyFill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4" borderId="0" xfId="0" applyFill="1" applyAlignment="1" applyProtection="1">
      <alignment horizontal="center"/>
      <protection locked="0"/>
    </xf>
    <xf numFmtId="0" fontId="0" fillId="2" borderId="0" xfId="0" applyFill="1" applyAlignment="1" applyProtection="1">
      <alignment horizontal="center"/>
      <protection locked="0"/>
    </xf>
    <xf numFmtId="17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19"/>
  <sheetViews>
    <sheetView tabSelected="1" view="pageLayout" workbookViewId="0">
      <selection activeCell="B16" sqref="B16"/>
    </sheetView>
  </sheetViews>
  <sheetFormatPr baseColWidth="10" defaultRowHeight="13"/>
  <cols>
    <col min="1" max="1" width="33" customWidth="1"/>
    <col min="2" max="2" width="11.5703125" customWidth="1"/>
    <col min="3" max="4" width="8.85546875" style="4" customWidth="1"/>
  </cols>
  <sheetData>
    <row r="1" spans="1:4">
      <c r="A1" s="2" t="s">
        <v>7</v>
      </c>
      <c r="B1" s="11">
        <v>105</v>
      </c>
    </row>
    <row r="2" spans="1:4">
      <c r="A2" s="2" t="s">
        <v>8</v>
      </c>
      <c r="B2" s="11">
        <v>15</v>
      </c>
    </row>
    <row r="3" spans="1:4">
      <c r="A3" s="2" t="s">
        <v>6</v>
      </c>
      <c r="B3" s="12">
        <f>SQRT(B1*B2/3600)</f>
        <v>0.66143782776614768</v>
      </c>
      <c r="C3" s="5" t="s">
        <v>9</v>
      </c>
    </row>
    <row r="4" spans="1:4">
      <c r="B4" s="1"/>
      <c r="C4" s="5"/>
    </row>
    <row r="5" spans="1:4">
      <c r="B5" t="s">
        <v>4</v>
      </c>
      <c r="C5" s="6" t="s">
        <v>2</v>
      </c>
      <c r="D5" s="6" t="s">
        <v>3</v>
      </c>
    </row>
    <row r="6" spans="1:4">
      <c r="A6" t="s">
        <v>16</v>
      </c>
      <c r="B6" s="8">
        <v>27.8</v>
      </c>
      <c r="C6" s="5">
        <f>LOG10(B6/(77.5*$B$3^1.38))/0.0426</f>
        <v>-4.6368959193775385</v>
      </c>
      <c r="D6" s="7">
        <f>LOG10(B6/(67.8*$B$3^1.38))/0.0426</f>
        <v>-3.2737032283154042</v>
      </c>
    </row>
    <row r="7" spans="1:4">
      <c r="A7" t="s">
        <v>17</v>
      </c>
      <c r="B7" s="8">
        <v>11</v>
      </c>
      <c r="C7" s="5">
        <f>LOG10(B7/(29.7*$B$3^1.37))/0.0647</f>
        <v>-2.8660546128198567</v>
      </c>
      <c r="D7" s="7">
        <f>LOG10(B7/(26.1*$B$3^1.37))/0.0647</f>
        <v>-1.9987293890342104</v>
      </c>
    </row>
    <row r="8" spans="1:4">
      <c r="A8" t="s">
        <v>15</v>
      </c>
      <c r="B8" s="8">
        <v>30</v>
      </c>
      <c r="C8" s="5">
        <f>LOG10(B8/(53*$B$3^1.304))/0.0475</f>
        <v>-0.27520649007914028</v>
      </c>
      <c r="D8" s="7">
        <f>LOG10(B8/(45.2*$B$3^1.304))/0.0475</f>
        <v>1.1803184528557413</v>
      </c>
    </row>
    <row r="9" spans="1:4">
      <c r="B9" s="9"/>
      <c r="D9" s="7"/>
    </row>
    <row r="10" spans="1:4">
      <c r="A10" t="s">
        <v>0</v>
      </c>
      <c r="B10" s="10">
        <v>116.9</v>
      </c>
      <c r="C10" s="5">
        <f>LOG10(B10/(83.8*$B$3^1.469))/0.0499</f>
        <v>8.1818057996366491</v>
      </c>
      <c r="D10" s="7">
        <f>LOG10(B10/(72.7*$B$3^1.469))/0.0499</f>
        <v>9.418471286034217</v>
      </c>
    </row>
    <row r="11" spans="1:4">
      <c r="A11" t="s">
        <v>1</v>
      </c>
      <c r="B11" s="10">
        <v>52.3</v>
      </c>
      <c r="C11" s="5">
        <f>LOG10(B11/(35.3*$B$3^1.559))/0.0737</f>
        <v>6.1137664554766866</v>
      </c>
      <c r="D11" s="7">
        <f>LOG10(B11/(30.2*$B$3^1.559))/0.0737</f>
        <v>7.033274765255138</v>
      </c>
    </row>
    <row r="13" spans="1:4">
      <c r="A13" s="3" t="s">
        <v>14</v>
      </c>
    </row>
    <row r="14" spans="1:4">
      <c r="A14" t="s">
        <v>10</v>
      </c>
    </row>
    <row r="15" spans="1:4">
      <c r="A15" t="s">
        <v>11</v>
      </c>
    </row>
    <row r="16" spans="1:4">
      <c r="A16" t="s">
        <v>12</v>
      </c>
    </row>
    <row r="17" spans="1:1">
      <c r="A17" t="s">
        <v>13</v>
      </c>
    </row>
    <row r="19" spans="1:1">
      <c r="A19" t="s">
        <v>5</v>
      </c>
    </row>
  </sheetData>
  <sheetCalcPr fullCalcOnLoad="1"/>
  <sheetProtection password="85E1" sheet="1" objects="1" scenarios="1"/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USC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wood</dc:creator>
  <cp:lastModifiedBy>john wood</cp:lastModifiedBy>
  <dcterms:created xsi:type="dcterms:W3CDTF">2015-02-13T20:49:28Z</dcterms:created>
  <dcterms:modified xsi:type="dcterms:W3CDTF">2018-04-12T13:09:18Z</dcterms:modified>
</cp:coreProperties>
</file>