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-15" windowWidth="15345" windowHeight="45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Sheet1!$A$1:$W$47</definedName>
  </definedNames>
  <calcPr calcId="145621"/>
</workbook>
</file>

<file path=xl/calcChain.xml><?xml version="1.0" encoding="utf-8"?>
<calcChain xmlns="http://schemas.openxmlformats.org/spreadsheetml/2006/main">
  <c r="R43" i="1" l="1"/>
  <c r="Q42" i="1"/>
  <c r="Q43" i="1"/>
  <c r="P42" i="1"/>
  <c r="P43" i="1"/>
  <c r="K43" i="1"/>
  <c r="J42" i="1"/>
  <c r="J43" i="1"/>
  <c r="F43" i="1"/>
  <c r="E42" i="1"/>
  <c r="E43" i="1"/>
  <c r="D42" i="1" l="1"/>
  <c r="D43" i="1"/>
  <c r="U14" i="1" l="1"/>
  <c r="U43" i="1" s="1"/>
  <c r="U18" i="1"/>
  <c r="U19" i="1"/>
  <c r="U20" i="1"/>
  <c r="U21" i="1"/>
  <c r="U22" i="1"/>
  <c r="U23" i="1"/>
  <c r="U24" i="1"/>
  <c r="U25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G43" i="1" l="1"/>
  <c r="G42" i="1"/>
  <c r="S42" i="1"/>
  <c r="S43" i="1"/>
</calcChain>
</file>

<file path=xl/sharedStrings.xml><?xml version="1.0" encoding="utf-8"?>
<sst xmlns="http://schemas.openxmlformats.org/spreadsheetml/2006/main" count="61" uniqueCount="35">
  <si>
    <t>VOLUME FIGURES-ALL TIMBER</t>
  </si>
  <si>
    <t xml:space="preserve">     VOLUME OF GREEN (MM)</t>
  </si>
  <si>
    <t xml:space="preserve">    HARVEST VALUES (MM)</t>
  </si>
  <si>
    <t>TOTAL</t>
  </si>
  <si>
    <t xml:space="preserve">     GVT</t>
  </si>
  <si>
    <t>PVT</t>
  </si>
  <si>
    <t>TOTAL TMBR</t>
  </si>
  <si>
    <t xml:space="preserve">  OG GREEN</t>
  </si>
  <si>
    <t>YG</t>
  </si>
  <si>
    <t xml:space="preserve">     GVT   </t>
  </si>
  <si>
    <t>AV $</t>
  </si>
  <si>
    <t>RUN</t>
  </si>
  <si>
    <t>YEAR</t>
  </si>
  <si>
    <t>MMBF</t>
  </si>
  <si>
    <t>VOL</t>
  </si>
  <si>
    <t>PCT</t>
  </si>
  <si>
    <t>GREEN</t>
  </si>
  <si>
    <t>VALUE</t>
  </si>
  <si>
    <t xml:space="preserve"> VAL</t>
  </si>
  <si>
    <t>VAL</t>
  </si>
  <si>
    <t>/MBF</t>
  </si>
  <si>
    <t>DATE</t>
  </si>
  <si>
    <t>No longer monitored</t>
  </si>
  <si>
    <t xml:space="preserve"> </t>
  </si>
  <si>
    <t>AVG.</t>
  </si>
  <si>
    <r>
      <t>Note</t>
    </r>
    <r>
      <rPr>
        <sz val="9"/>
        <rFont val="Times New Roman"/>
        <family val="1"/>
      </rPr>
      <t>:</t>
    </r>
  </si>
  <si>
    <t>Volumes and values in Millions. (MM)</t>
  </si>
  <si>
    <t>Does not include timber removed from tribal lands.</t>
  </si>
  <si>
    <t xml:space="preserve">         </t>
  </si>
  <si>
    <t>GVT</t>
  </si>
  <si>
    <t>Timber removed from local, state &amp; federal government lands.</t>
  </si>
  <si>
    <t xml:space="preserve">    </t>
  </si>
  <si>
    <t>Numbers subject to update due to database editing, taxpayer audits and late filings.</t>
  </si>
  <si>
    <t>Timber removed from private lands.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</si>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</sst>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164" formatCode="General_)"/>
    <numFmt numFmtId="165" formatCode="0.0%"/>
    <numFmt numFmtId="166" formatCode="&quot;$&quot;#,##0"/>
  </numFmts>
  <fonts count="12" x14ac:knownFonts="1">
    <font>
      <sz val="12"/>
      <name val="Courier New"/>
    </font>
    <font>
      <sz val="10"/>
      <name val="Times New Roman"/>
      <family val="1"/>
    </font>
    <font>
      <i/>
      <sz val="10"/>
      <name val="Times New Roman"/>
      <family val="1"/>
    </font>
    <font>
      <sz val="9"/>
      <name val="Times New Roman"/>
      <family val="1"/>
    </font>
    <font>
      <sz val="8.75"/>
      <name val="Times New Roman"/>
      <family val="1"/>
    </font>
    <font>
      <i/>
      <u/>
      <sz val="9"/>
      <name val="Times New Roman"/>
      <family val="1"/>
    </font>
    <font>
      <i/>
      <sz val="9"/>
      <name val="Times New Roman"/>
      <family val="1"/>
    </font>
    <font>
      <i/>
      <u/>
      <sz val="8"/>
      <name val="Times New Roman"/>
      <family val="1"/>
    </font>
    <font>
      <sz val="8"/>
      <name val="Times New Roman"/>
      <family val="1"/>
    </font>
    <font>
      <sz val="9"/>
      <name val="Courier"/>
    </font>
    <font>
      <u/>
      <sz val="9"/>
      <name val="Times New Roman"/>
      <family val="1"/>
    </font>
    <font>
      <sz val="8"/>
      <name val="Courier New"/>
    </font>
  </fonts>
  <fills count="6">
    <fill>
      <patternFill patternType="none"/>
    </fill>
    <fill>
      <patternFill patternType="gray125"/>
    </fill>
    <fill>
      <patternFill patternType="gray0625">
        <bgColor indexed="13"/>
      </patternFill>
    </fill>
    <fill>
      <patternFill patternType="gray0625">
        <bgColor indexed="34"/>
      </patternFill>
    </fill>
    <fill>
      <patternFill patternType="solid">
        <fgColor indexed="47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5" fontId="1" fillId="0" borderId="0" xfId="0" applyNumberFormat="1" applyFont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165" fontId="1" fillId="2" borderId="2" xfId="0" applyNumberFormat="1" applyFont="1" applyFill="1" applyBorder="1"/>
    <xf numFmtId="0" fontId="1" fillId="3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3" borderId="0" xfId="0" applyFont="1" applyFill="1" applyBorder="1" applyAlignment="1">
      <alignment horizontal="center"/>
    </xf>
    <xf numFmtId="0" fontId="1" fillId="2" borderId="0" xfId="0" applyFont="1" applyFill="1" applyBorder="1"/>
    <xf numFmtId="164" fontId="1" fillId="0" borderId="5" xfId="0" applyNumberFormat="1" applyFont="1" applyBorder="1" applyAlignment="1" applyProtection="1">
      <alignment horizontal="centerContinuous"/>
    </xf>
    <xf numFmtId="0" fontId="1" fillId="0" borderId="6" xfId="0" applyFont="1" applyBorder="1" applyAlignment="1">
      <alignment horizontal="centerContinuous"/>
    </xf>
    <xf numFmtId="165" fontId="1" fillId="0" borderId="6" xfId="0" applyNumberFormat="1" applyFont="1" applyBorder="1" applyAlignment="1">
      <alignment horizontal="centerContinuous"/>
    </xf>
    <xf numFmtId="0" fontId="1" fillId="0" borderId="7" xfId="0" applyFont="1" applyBorder="1" applyAlignment="1">
      <alignment horizontal="centerContinuous"/>
    </xf>
    <xf numFmtId="0" fontId="1" fillId="0" borderId="8" xfId="0" applyFont="1" applyBorder="1"/>
    <xf numFmtId="0" fontId="1" fillId="2" borderId="9" xfId="0" applyFont="1" applyFill="1" applyBorder="1"/>
    <xf numFmtId="164" fontId="1" fillId="0" borderId="10" xfId="0" applyNumberFormat="1" applyFont="1" applyBorder="1" applyAlignment="1" applyProtection="1">
      <alignment horizontal="centerContinuous"/>
    </xf>
    <xf numFmtId="0" fontId="1" fillId="3" borderId="11" xfId="0" applyFont="1" applyFill="1" applyBorder="1"/>
    <xf numFmtId="0" fontId="1" fillId="2" borderId="12" xfId="0" applyFont="1" applyFill="1" applyBorder="1"/>
    <xf numFmtId="0" fontId="3" fillId="0" borderId="13" xfId="0" applyFont="1" applyBorder="1" applyAlignment="1">
      <alignment horizontal="center"/>
    </xf>
    <xf numFmtId="0" fontId="3" fillId="2" borderId="9" xfId="0" applyFont="1" applyFill="1" applyBorder="1"/>
    <xf numFmtId="164" fontId="3" fillId="0" borderId="14" xfId="0" applyNumberFormat="1" applyFont="1" applyBorder="1" applyAlignment="1" applyProtection="1">
      <alignment horizontal="center"/>
    </xf>
    <xf numFmtId="164" fontId="3" fillId="0" borderId="15" xfId="0" applyNumberFormat="1" applyFont="1" applyBorder="1" applyAlignment="1" applyProtection="1">
      <alignment horizontal="centerContinuous"/>
    </xf>
    <xf numFmtId="165" fontId="3" fillId="0" borderId="16" xfId="0" applyNumberFormat="1" applyFont="1" applyBorder="1" applyAlignment="1">
      <alignment horizontal="centerContinuous"/>
    </xf>
    <xf numFmtId="164" fontId="3" fillId="0" borderId="16" xfId="0" applyNumberFormat="1" applyFont="1" applyBorder="1" applyAlignment="1" applyProtection="1">
      <alignment horizontal="center"/>
    </xf>
    <xf numFmtId="0" fontId="3" fillId="0" borderId="16" xfId="0" applyFont="1" applyBorder="1"/>
    <xf numFmtId="164" fontId="3" fillId="0" borderId="17" xfId="0" applyNumberFormat="1" applyFont="1" applyBorder="1" applyAlignment="1" applyProtection="1">
      <alignment horizontal="centerContinuous"/>
    </xf>
    <xf numFmtId="164" fontId="3" fillId="0" borderId="16" xfId="0" applyNumberFormat="1" applyFont="1" applyBorder="1" applyAlignment="1" applyProtection="1">
      <alignment horizontal="centerContinuous"/>
    </xf>
    <xf numFmtId="164" fontId="3" fillId="0" borderId="13" xfId="0" applyNumberFormat="1" applyFont="1" applyBorder="1" applyAlignment="1" applyProtection="1">
      <alignment horizontal="center"/>
    </xf>
    <xf numFmtId="0" fontId="3" fillId="2" borderId="0" xfId="0" applyFont="1" applyFill="1" applyBorder="1"/>
    <xf numFmtId="164" fontId="3" fillId="0" borderId="10" xfId="0" applyNumberFormat="1" applyFont="1" applyBorder="1" applyAlignment="1" applyProtection="1">
      <alignment horizontal="center"/>
    </xf>
    <xf numFmtId="166" fontId="3" fillId="0" borderId="16" xfId="0" applyNumberFormat="1" applyFont="1" applyBorder="1" applyAlignment="1" applyProtection="1">
      <alignment horizontal="center"/>
    </xf>
    <xf numFmtId="164" fontId="1" fillId="0" borderId="3" xfId="0" applyNumberFormat="1" applyFont="1" applyBorder="1" applyAlignment="1" applyProtection="1">
      <alignment horizontal="center"/>
    </xf>
    <xf numFmtId="164" fontId="3" fillId="2" borderId="9" xfId="0" applyNumberFormat="1" applyFont="1" applyFill="1" applyBorder="1" applyAlignment="1" applyProtection="1">
      <alignment horizontal="center"/>
    </xf>
    <xf numFmtId="164" fontId="3" fillId="0" borderId="9" xfId="0" applyNumberFormat="1" applyFont="1" applyBorder="1" applyAlignment="1" applyProtection="1">
      <alignment horizontal="center"/>
    </xf>
    <xf numFmtId="165" fontId="3" fillId="0" borderId="9" xfId="0" applyNumberFormat="1" applyFont="1" applyBorder="1" applyAlignment="1" applyProtection="1">
      <alignment horizontal="center"/>
    </xf>
    <xf numFmtId="37" fontId="4" fillId="0" borderId="13" xfId="0" applyNumberFormat="1" applyFont="1" applyBorder="1" applyAlignment="1" applyProtection="1">
      <alignment horizontal="center"/>
    </xf>
    <xf numFmtId="0" fontId="3" fillId="0" borderId="0" xfId="0" applyFont="1" applyBorder="1"/>
    <xf numFmtId="166" fontId="3" fillId="0" borderId="18" xfId="0" applyNumberFormat="1" applyFont="1" applyBorder="1" applyAlignment="1" applyProtection="1">
      <alignment horizontal="center"/>
    </xf>
    <xf numFmtId="164" fontId="1" fillId="0" borderId="19" xfId="0" applyNumberFormat="1" applyFont="1" applyBorder="1" applyAlignment="1" applyProtection="1">
      <alignment horizontal="center"/>
    </xf>
    <xf numFmtId="164" fontId="4" fillId="0" borderId="10" xfId="0" applyNumberFormat="1" applyFont="1" applyBorder="1" applyAlignment="1" applyProtection="1">
      <alignment horizontal="center"/>
    </xf>
    <xf numFmtId="164" fontId="4" fillId="2" borderId="0" xfId="0" applyNumberFormat="1" applyFont="1" applyFill="1" applyBorder="1" applyProtection="1"/>
    <xf numFmtId="37" fontId="4" fillId="0" borderId="10" xfId="0" applyNumberFormat="1" applyFont="1" applyBorder="1" applyAlignment="1" applyProtection="1">
      <alignment horizontal="center"/>
    </xf>
    <xf numFmtId="165" fontId="4" fillId="0" borderId="10" xfId="0" applyNumberFormat="1" applyFont="1" applyBorder="1" applyAlignment="1" applyProtection="1">
      <alignment horizontal="center"/>
    </xf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/>
    <xf numFmtId="5" fontId="4" fillId="0" borderId="10" xfId="0" applyNumberFormat="1" applyFont="1" applyBorder="1" applyAlignment="1" applyProtection="1">
      <alignment horizontal="center"/>
    </xf>
    <xf numFmtId="5" fontId="4" fillId="0" borderId="7" xfId="0" applyNumberFormat="1" applyFont="1" applyBorder="1" applyAlignment="1" applyProtection="1">
      <alignment horizontal="center"/>
    </xf>
    <xf numFmtId="164" fontId="1" fillId="0" borderId="12" xfId="0" applyNumberFormat="1" applyFont="1" applyBorder="1" applyAlignment="1" applyProtection="1">
      <alignment horizontal="center"/>
    </xf>
    <xf numFmtId="164" fontId="4" fillId="4" borderId="10" xfId="0" applyNumberFormat="1" applyFont="1" applyFill="1" applyBorder="1" applyAlignment="1" applyProtection="1">
      <alignment horizontal="center"/>
    </xf>
    <xf numFmtId="37" fontId="4" fillId="4" borderId="10" xfId="0" applyNumberFormat="1" applyFont="1" applyFill="1" applyBorder="1" applyAlignment="1" applyProtection="1">
      <alignment horizontal="center"/>
    </xf>
    <xf numFmtId="165" fontId="4" fillId="4" borderId="10" xfId="0" applyNumberFormat="1" applyFont="1" applyFill="1" applyBorder="1" applyAlignment="1" applyProtection="1">
      <alignment horizontal="center"/>
    </xf>
    <xf numFmtId="0" fontId="4" fillId="4" borderId="0" xfId="0" applyFont="1" applyFill="1" applyBorder="1" applyAlignment="1">
      <alignment horizontal="center"/>
    </xf>
    <xf numFmtId="5" fontId="4" fillId="4" borderId="10" xfId="0" applyNumberFormat="1" applyFont="1" applyFill="1" applyBorder="1" applyAlignment="1" applyProtection="1">
      <alignment horizontal="center"/>
    </xf>
    <xf numFmtId="5" fontId="4" fillId="4" borderId="7" xfId="0" applyNumberFormat="1" applyFont="1" applyFill="1" applyBorder="1" applyAlignment="1" applyProtection="1">
      <alignment horizontal="center"/>
    </xf>
    <xf numFmtId="164" fontId="1" fillId="0" borderId="12" xfId="0" applyNumberFormat="1" applyFont="1" applyFill="1" applyBorder="1" applyAlignment="1" applyProtection="1">
      <alignment horizontal="center"/>
    </xf>
    <xf numFmtId="0" fontId="1" fillId="0" borderId="0" xfId="0" applyFont="1" applyFill="1"/>
    <xf numFmtId="17" fontId="1" fillId="0" borderId="20" xfId="0" applyNumberFormat="1" applyFont="1" applyBorder="1" applyAlignment="1" applyProtection="1">
      <alignment horizontal="center"/>
    </xf>
    <xf numFmtId="17" fontId="1" fillId="0" borderId="20" xfId="0" quotePrefix="1" applyNumberFormat="1" applyFont="1" applyBorder="1" applyAlignment="1" applyProtection="1">
      <alignment horizontal="center"/>
    </xf>
    <xf numFmtId="17" fontId="1" fillId="0" borderId="20" xfId="0" applyNumberFormat="1" applyFont="1" applyFill="1" applyBorder="1" applyAlignment="1" applyProtection="1">
      <alignment horizontal="center"/>
    </xf>
    <xf numFmtId="37" fontId="4" fillId="0" borderId="0" xfId="0" applyNumberFormat="1" applyFont="1" applyBorder="1" applyAlignment="1" applyProtection="1">
      <alignment horizontal="center"/>
    </xf>
    <xf numFmtId="37" fontId="4" fillId="2" borderId="0" xfId="0" applyNumberFormat="1" applyFont="1" applyFill="1" applyBorder="1" applyAlignment="1" applyProtection="1">
      <alignment horizontal="center"/>
    </xf>
    <xf numFmtId="37" fontId="4" fillId="2" borderId="0" xfId="0" applyNumberFormat="1" applyFont="1" applyFill="1" applyBorder="1" applyProtection="1"/>
    <xf numFmtId="37" fontId="4" fillId="4" borderId="0" xfId="0" applyNumberFormat="1" applyFont="1" applyFill="1" applyBorder="1" applyAlignment="1" applyProtection="1">
      <alignment horizontal="center"/>
    </xf>
    <xf numFmtId="0" fontId="1" fillId="0" borderId="20" xfId="0" applyFont="1" applyFill="1" applyBorder="1"/>
    <xf numFmtId="0" fontId="1" fillId="0" borderId="20" xfId="0" applyFont="1" applyBorder="1"/>
    <xf numFmtId="164" fontId="3" fillId="2" borderId="0" xfId="0" applyNumberFormat="1" applyFont="1" applyFill="1" applyBorder="1" applyAlignment="1" applyProtection="1">
      <alignment horizontal="center"/>
    </xf>
    <xf numFmtId="3" fontId="3" fillId="0" borderId="10" xfId="0" applyNumberFormat="1" applyFont="1" applyBorder="1" applyAlignment="1" applyProtection="1">
      <alignment horizontal="center"/>
    </xf>
    <xf numFmtId="165" fontId="3" fillId="0" borderId="10" xfId="0" applyNumberFormat="1" applyFont="1" applyBorder="1" applyAlignment="1" applyProtection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64" fontId="3" fillId="4" borderId="10" xfId="0" applyNumberFormat="1" applyFont="1" applyFill="1" applyBorder="1" applyAlignment="1" applyProtection="1">
      <alignment horizontal="center"/>
    </xf>
    <xf numFmtId="3" fontId="3" fillId="4" borderId="10" xfId="0" applyNumberFormat="1" applyFont="1" applyFill="1" applyBorder="1" applyAlignment="1" applyProtection="1">
      <alignment horizontal="center"/>
    </xf>
    <xf numFmtId="165" fontId="3" fillId="4" borderId="10" xfId="0" applyNumberFormat="1" applyFont="1" applyFill="1" applyBorder="1" applyAlignment="1" applyProtection="1">
      <alignment horizontal="center"/>
    </xf>
    <xf numFmtId="0" fontId="3" fillId="4" borderId="0" xfId="0" applyFont="1" applyFill="1" applyBorder="1"/>
    <xf numFmtId="166" fontId="3" fillId="4" borderId="10" xfId="0" applyNumberFormat="1" applyFont="1" applyFill="1" applyBorder="1" applyAlignment="1" applyProtection="1">
      <alignment horizontal="center"/>
    </xf>
    <xf numFmtId="0" fontId="1" fillId="0" borderId="21" xfId="0" applyFont="1" applyBorder="1"/>
    <xf numFmtId="164" fontId="3" fillId="0" borderId="17" xfId="0" applyNumberFormat="1" applyFont="1" applyBorder="1" applyAlignment="1" applyProtection="1">
      <alignment horizontal="center"/>
    </xf>
    <xf numFmtId="37" fontId="3" fillId="0" borderId="17" xfId="0" applyNumberFormat="1" applyFont="1" applyBorder="1" applyAlignment="1" applyProtection="1">
      <alignment horizontal="center"/>
    </xf>
    <xf numFmtId="37" fontId="3" fillId="0" borderId="16" xfId="0" applyNumberFormat="1" applyFont="1" applyBorder="1" applyAlignment="1" applyProtection="1">
      <alignment horizontal="center"/>
    </xf>
    <xf numFmtId="37" fontId="3" fillId="2" borderId="9" xfId="0" applyNumberFormat="1" applyFont="1" applyFill="1" applyBorder="1" applyAlignment="1" applyProtection="1">
      <alignment horizontal="center"/>
    </xf>
    <xf numFmtId="37" fontId="3" fillId="3" borderId="9" xfId="0" applyNumberFormat="1" applyFont="1" applyFill="1" applyBorder="1" applyAlignment="1" applyProtection="1">
      <alignment horizontal="left"/>
    </xf>
    <xf numFmtId="0" fontId="1" fillId="0" borderId="22" xfId="0" applyFont="1" applyBorder="1"/>
    <xf numFmtId="0" fontId="1" fillId="2" borderId="23" xfId="0" applyFont="1" applyFill="1" applyBorder="1"/>
    <xf numFmtId="0" fontId="1" fillId="3" borderId="11" xfId="0" applyFont="1" applyFill="1" applyBorder="1" applyAlignment="1">
      <alignment horizontal="center"/>
    </xf>
    <xf numFmtId="37" fontId="1" fillId="3" borderId="11" xfId="0" applyNumberFormat="1" applyFont="1" applyFill="1" applyBorder="1" applyProtection="1"/>
    <xf numFmtId="165" fontId="1" fillId="3" borderId="11" xfId="0" applyNumberFormat="1" applyFont="1" applyFill="1" applyBorder="1"/>
    <xf numFmtId="0" fontId="1" fillId="2" borderId="11" xfId="0" applyFont="1" applyFill="1" applyBorder="1"/>
    <xf numFmtId="0" fontId="1" fillId="2" borderId="22" xfId="0" applyFont="1" applyFill="1" applyBorder="1"/>
    <xf numFmtId="164" fontId="5" fillId="0" borderId="0" xfId="0" applyNumberFormat="1" applyFont="1" applyAlignment="1" applyProtection="1">
      <alignment horizontal="left"/>
    </xf>
    <xf numFmtId="0" fontId="6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165" fontId="5" fillId="0" borderId="0" xfId="0" applyNumberFormat="1" applyFont="1"/>
    <xf numFmtId="165" fontId="3" fillId="0" borderId="0" xfId="0" applyNumberFormat="1" applyFont="1"/>
    <xf numFmtId="0" fontId="3" fillId="0" borderId="0" xfId="0" applyFont="1"/>
    <xf numFmtId="0" fontId="6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165" fontId="10" fillId="0" borderId="0" xfId="0" applyNumberFormat="1" applyFont="1"/>
    <xf numFmtId="0" fontId="3" fillId="0" borderId="0" xfId="0" applyFont="1" applyFill="1"/>
    <xf numFmtId="164" fontId="3" fillId="0" borderId="0" xfId="0" applyNumberFormat="1" applyFont="1" applyAlignment="1" applyProtection="1">
      <alignment horizontal="left"/>
    </xf>
    <xf numFmtId="0" fontId="2" fillId="0" borderId="0" xfId="0" applyFont="1" applyAlignment="1">
      <alignment horizontal="center"/>
    </xf>
    <xf numFmtId="0" fontId="1" fillId="3" borderId="4" xfId="0" applyFont="1" applyFill="1" applyBorder="1"/>
    <xf numFmtId="164" fontId="3" fillId="3" borderId="0" xfId="0" applyNumberFormat="1" applyFont="1" applyFill="1" applyBorder="1" applyAlignment="1" applyProtection="1">
      <alignment horizontal="center"/>
    </xf>
    <xf numFmtId="0" fontId="3" fillId="3" borderId="0" xfId="0" applyFont="1" applyFill="1" applyBorder="1"/>
    <xf numFmtId="3" fontId="3" fillId="0" borderId="17" xfId="0" applyNumberFormat="1" applyFont="1" applyBorder="1" applyAlignment="1" applyProtection="1">
      <alignment horizontal="center"/>
    </xf>
    <xf numFmtId="165" fontId="3" fillId="0" borderId="17" xfId="0" applyNumberFormat="1" applyFont="1" applyBorder="1" applyAlignment="1" applyProtection="1">
      <alignment horizontal="center"/>
    </xf>
    <xf numFmtId="166" fontId="3" fillId="0" borderId="17" xfId="0" applyNumberFormat="1" applyFont="1" applyBorder="1" applyAlignment="1" applyProtection="1">
      <alignment horizontal="center"/>
    </xf>
    <xf numFmtId="0" fontId="1" fillId="3" borderId="12" xfId="0" applyFont="1" applyFill="1" applyBorder="1"/>
    <xf numFmtId="3" fontId="3" fillId="0" borderId="14" xfId="0" applyNumberFormat="1" applyFont="1" applyBorder="1" applyAlignment="1" applyProtection="1">
      <alignment horizontal="center"/>
    </xf>
    <xf numFmtId="37" fontId="4" fillId="0" borderId="9" xfId="0" applyNumberFormat="1" applyFont="1" applyBorder="1" applyAlignment="1" applyProtection="1">
      <alignment horizontal="center"/>
    </xf>
    <xf numFmtId="164" fontId="4" fillId="0" borderId="13" xfId="0" applyNumberFormat="1" applyFont="1" applyBorder="1" applyAlignment="1" applyProtection="1">
      <alignment horizontal="center"/>
    </xf>
    <xf numFmtId="3" fontId="3" fillId="0" borderId="13" xfId="0" applyNumberFormat="1" applyFont="1" applyBorder="1" applyAlignment="1" applyProtection="1">
      <alignment horizontal="center"/>
    </xf>
    <xf numFmtId="165" fontId="3" fillId="0" borderId="13" xfId="0" applyNumberFormat="1" applyFont="1" applyBorder="1" applyAlignment="1" applyProtection="1">
      <alignment horizontal="center"/>
    </xf>
    <xf numFmtId="164" fontId="3" fillId="0" borderId="13" xfId="0" applyNumberFormat="1" applyFont="1" applyFill="1" applyBorder="1" applyAlignment="1" applyProtection="1">
      <alignment horizontal="center"/>
    </xf>
    <xf numFmtId="166" fontId="3" fillId="0" borderId="13" xfId="0" applyNumberFormat="1" applyFont="1" applyBorder="1" applyAlignment="1" applyProtection="1">
      <alignment horizontal="center"/>
    </xf>
    <xf numFmtId="0" fontId="1" fillId="0" borderId="12" xfId="0" applyFont="1" applyBorder="1"/>
    <xf numFmtId="0" fontId="1" fillId="0" borderId="0" xfId="0" applyFont="1" applyBorder="1"/>
    <xf numFmtId="166" fontId="1" fillId="2" borderId="2" xfId="0" applyNumberFormat="1" applyFont="1" applyFill="1" applyBorder="1"/>
    <xf numFmtId="166" fontId="1" fillId="3" borderId="0" xfId="0" applyNumberFormat="1" applyFont="1" applyFill="1" applyBorder="1"/>
    <xf numFmtId="166" fontId="3" fillId="0" borderId="14" xfId="0" applyNumberFormat="1" applyFont="1" applyBorder="1" applyAlignment="1" applyProtection="1">
      <alignment horizontal="center"/>
    </xf>
    <xf numFmtId="166" fontId="4" fillId="0" borderId="10" xfId="0" applyNumberFormat="1" applyFont="1" applyBorder="1" applyAlignment="1" applyProtection="1">
      <alignment horizontal="center"/>
    </xf>
    <xf numFmtId="166" fontId="4" fillId="4" borderId="10" xfId="0" applyNumberFormat="1" applyFont="1" applyFill="1" applyBorder="1" applyAlignment="1" applyProtection="1">
      <alignment horizontal="center"/>
    </xf>
    <xf numFmtId="166" fontId="1" fillId="3" borderId="11" xfId="0" applyNumberFormat="1" applyFont="1" applyFill="1" applyBorder="1" applyProtection="1"/>
    <xf numFmtId="166" fontId="3" fillId="0" borderId="0" xfId="0" applyNumberFormat="1" applyFont="1"/>
    <xf numFmtId="166" fontId="1" fillId="0" borderId="0" xfId="0" applyNumberFormat="1" applyFont="1" applyProtection="1"/>
    <xf numFmtId="166" fontId="1" fillId="0" borderId="0" xfId="0" applyNumberFormat="1" applyFont="1"/>
    <xf numFmtId="166" fontId="3" fillId="0" borderId="10" xfId="0" applyNumberFormat="1" applyFont="1" applyBorder="1" applyAlignment="1" applyProtection="1">
      <alignment horizontal="center"/>
    </xf>
    <xf numFmtId="37" fontId="3" fillId="2" borderId="0" xfId="0" applyNumberFormat="1" applyFont="1" applyFill="1" applyBorder="1" applyAlignment="1" applyProtection="1">
      <alignment horizontal="left"/>
    </xf>
    <xf numFmtId="0" fontId="3" fillId="0" borderId="24" xfId="0" applyFont="1" applyBorder="1"/>
    <xf numFmtId="0" fontId="1" fillId="0" borderId="10" xfId="0" applyFont="1" applyBorder="1"/>
    <xf numFmtId="5" fontId="3" fillId="0" borderId="17" xfId="0" applyNumberFormat="1" applyFont="1" applyBorder="1" applyAlignment="1" applyProtection="1">
      <alignment horizontal="center"/>
    </xf>
    <xf numFmtId="164" fontId="3" fillId="4" borderId="5" xfId="0" applyNumberFormat="1" applyFont="1" applyFill="1" applyBorder="1" applyAlignment="1" applyProtection="1">
      <alignment horizontal="center"/>
    </xf>
    <xf numFmtId="0" fontId="3" fillId="3" borderId="9" xfId="0" applyFont="1" applyFill="1" applyBorder="1"/>
    <xf numFmtId="0" fontId="3" fillId="4" borderId="6" xfId="0" applyFont="1" applyFill="1" applyBorder="1"/>
    <xf numFmtId="0" fontId="3" fillId="0" borderId="0" xfId="0" applyFont="1" applyFill="1" applyBorder="1"/>
    <xf numFmtId="166" fontId="3" fillId="0" borderId="24" xfId="0" applyNumberFormat="1" applyFont="1" applyBorder="1" applyAlignment="1" applyProtection="1">
      <alignment horizontal="center"/>
    </xf>
    <xf numFmtId="166" fontId="3" fillId="0" borderId="5" xfId="0" applyNumberFormat="1" applyFont="1" applyBorder="1" applyAlignment="1" applyProtection="1">
      <alignment horizontal="center"/>
    </xf>
    <xf numFmtId="166" fontId="3" fillId="4" borderId="5" xfId="0" applyNumberFormat="1" applyFont="1" applyFill="1" applyBorder="1" applyAlignment="1" applyProtection="1">
      <alignment horizontal="center"/>
    </xf>
    <xf numFmtId="0" fontId="3" fillId="0" borderId="5" xfId="0" applyFont="1" applyBorder="1"/>
    <xf numFmtId="164" fontId="3" fillId="0" borderId="24" xfId="0" applyNumberFormat="1" applyFont="1" applyBorder="1" applyAlignment="1" applyProtection="1">
      <alignment horizontal="center"/>
    </xf>
    <xf numFmtId="164" fontId="3" fillId="0" borderId="5" xfId="0" applyNumberFormat="1" applyFont="1" applyBorder="1" applyAlignment="1" applyProtection="1">
      <alignment horizontal="center"/>
    </xf>
    <xf numFmtId="164" fontId="3" fillId="0" borderId="25" xfId="0" applyNumberFormat="1" applyFont="1" applyBorder="1" applyAlignment="1" applyProtection="1">
      <alignment horizontal="center"/>
    </xf>
    <xf numFmtId="166" fontId="3" fillId="0" borderId="7" xfId="0" applyNumberFormat="1" applyFont="1" applyBorder="1" applyAlignment="1" applyProtection="1">
      <alignment horizontal="center"/>
    </xf>
    <xf numFmtId="166" fontId="3" fillId="4" borderId="7" xfId="0" applyNumberFormat="1" applyFont="1" applyFill="1" applyBorder="1" applyAlignment="1" applyProtection="1">
      <alignment horizontal="center"/>
    </xf>
    <xf numFmtId="3" fontId="3" fillId="0" borderId="18" xfId="0" applyNumberFormat="1" applyFont="1" applyBorder="1" applyAlignment="1" applyProtection="1">
      <alignment horizontal="center"/>
    </xf>
    <xf numFmtId="3" fontId="3" fillId="0" borderId="7" xfId="0" applyNumberFormat="1" applyFont="1" applyBorder="1" applyAlignment="1" applyProtection="1">
      <alignment horizontal="center"/>
    </xf>
    <xf numFmtId="3" fontId="3" fillId="4" borderId="7" xfId="0" applyNumberFormat="1" applyFont="1" applyFill="1" applyBorder="1" applyAlignment="1" applyProtection="1">
      <alignment horizontal="center"/>
    </xf>
    <xf numFmtId="164" fontId="1" fillId="0" borderId="0" xfId="0" applyNumberFormat="1" applyFont="1" applyBorder="1" applyAlignment="1" applyProtection="1">
      <alignment horizontal="center"/>
    </xf>
    <xf numFmtId="164" fontId="1" fillId="0" borderId="5" xfId="0" applyNumberFormat="1" applyFont="1" applyBorder="1" applyAlignment="1" applyProtection="1">
      <alignment horizontal="center"/>
    </xf>
    <xf numFmtId="164" fontId="3" fillId="3" borderId="14" xfId="0" applyNumberFormat="1" applyFont="1" applyFill="1" applyBorder="1" applyAlignment="1" applyProtection="1">
      <alignment horizontal="center"/>
    </xf>
    <xf numFmtId="0" fontId="3" fillId="3" borderId="14" xfId="0" applyFont="1" applyFill="1" applyBorder="1"/>
    <xf numFmtId="164" fontId="3" fillId="2" borderId="14" xfId="0" applyNumberFormat="1" applyFont="1" applyFill="1" applyBorder="1" applyAlignment="1" applyProtection="1">
      <alignment horizontal="left"/>
    </xf>
    <xf numFmtId="5" fontId="3" fillId="0" borderId="25" xfId="0" applyNumberFormat="1" applyFont="1" applyBorder="1" applyAlignment="1" applyProtection="1">
      <alignment horizontal="center"/>
    </xf>
    <xf numFmtId="37" fontId="3" fillId="2" borderId="14" xfId="0" applyNumberFormat="1" applyFont="1" applyFill="1" applyBorder="1" applyAlignment="1" applyProtection="1">
      <alignment horizontal="center"/>
    </xf>
    <xf numFmtId="0" fontId="1" fillId="3" borderId="26" xfId="0" applyFont="1" applyFill="1" applyBorder="1"/>
    <xf numFmtId="0" fontId="3" fillId="3" borderId="27" xfId="0" applyFont="1" applyFill="1" applyBorder="1"/>
    <xf numFmtId="3" fontId="3" fillId="4" borderId="18" xfId="0" applyNumberFormat="1" applyFont="1" applyFill="1" applyBorder="1" applyAlignment="1" applyProtection="1">
      <alignment horizontal="center"/>
    </xf>
    <xf numFmtId="165" fontId="3" fillId="4" borderId="28" xfId="0" applyNumberFormat="1" applyFont="1" applyFill="1" applyBorder="1" applyAlignment="1" applyProtection="1">
      <alignment horizontal="center"/>
    </xf>
    <xf numFmtId="3" fontId="3" fillId="0" borderId="10" xfId="0" applyNumberFormat="1" applyFont="1" applyFill="1" applyBorder="1" applyAlignment="1" applyProtection="1">
      <alignment horizontal="center"/>
    </xf>
    <xf numFmtId="165" fontId="3" fillId="0" borderId="10" xfId="0" applyNumberFormat="1" applyFont="1" applyFill="1" applyBorder="1" applyAlignment="1" applyProtection="1">
      <alignment horizontal="center"/>
    </xf>
    <xf numFmtId="164" fontId="3" fillId="0" borderId="10" xfId="0" applyNumberFormat="1" applyFont="1" applyFill="1" applyBorder="1" applyAlignment="1" applyProtection="1">
      <alignment horizontal="center"/>
    </xf>
    <xf numFmtId="37" fontId="4" fillId="0" borderId="10" xfId="0" applyNumberFormat="1" applyFont="1" applyFill="1" applyBorder="1" applyAlignment="1" applyProtection="1">
      <alignment horizontal="center"/>
    </xf>
    <xf numFmtId="166" fontId="3" fillId="0" borderId="10" xfId="0" applyNumberFormat="1" applyFont="1" applyFill="1" applyBorder="1" applyAlignment="1" applyProtection="1">
      <alignment horizontal="center"/>
    </xf>
    <xf numFmtId="165" fontId="3" fillId="0" borderId="6" xfId="0" applyNumberFormat="1" applyFont="1" applyFill="1" applyBorder="1" applyAlignment="1" applyProtection="1">
      <alignment horizontal="center"/>
    </xf>
    <xf numFmtId="3" fontId="3" fillId="0" borderId="13" xfId="0" applyNumberFormat="1" applyFont="1" applyFill="1" applyBorder="1" applyAlignment="1" applyProtection="1">
      <alignment horizontal="center"/>
    </xf>
    <xf numFmtId="165" fontId="3" fillId="0" borderId="13" xfId="0" applyNumberFormat="1" applyFont="1" applyFill="1" applyBorder="1" applyAlignment="1" applyProtection="1">
      <alignment horizontal="center"/>
    </xf>
    <xf numFmtId="37" fontId="4" fillId="0" borderId="13" xfId="0" applyNumberFormat="1" applyFont="1" applyFill="1" applyBorder="1" applyAlignment="1" applyProtection="1">
      <alignment horizontal="center"/>
    </xf>
    <xf numFmtId="165" fontId="3" fillId="0" borderId="28" xfId="0" applyNumberFormat="1" applyFont="1" applyFill="1" applyBorder="1" applyAlignment="1" applyProtection="1">
      <alignment horizontal="center"/>
    </xf>
    <xf numFmtId="166" fontId="3" fillId="0" borderId="13" xfId="0" applyNumberFormat="1" applyFont="1" applyFill="1" applyBorder="1" applyAlignment="1" applyProtection="1">
      <alignment horizontal="center"/>
    </xf>
    <xf numFmtId="37" fontId="3" fillId="0" borderId="29" xfId="0" applyNumberFormat="1" applyFont="1" applyBorder="1" applyAlignment="1" applyProtection="1">
      <alignment horizontal="center"/>
    </xf>
    <xf numFmtId="0" fontId="3" fillId="0" borderId="6" xfId="0" applyFont="1" applyFill="1" applyBorder="1"/>
    <xf numFmtId="164" fontId="3" fillId="5" borderId="10" xfId="0" applyNumberFormat="1" applyFont="1" applyFill="1" applyBorder="1" applyAlignment="1" applyProtection="1">
      <alignment horizontal="center"/>
    </xf>
    <xf numFmtId="3" fontId="3" fillId="5" borderId="9" xfId="0" applyNumberFormat="1" applyFont="1" applyFill="1" applyBorder="1" applyAlignment="1" applyProtection="1">
      <alignment horizontal="center"/>
    </xf>
    <xf numFmtId="164" fontId="3" fillId="5" borderId="14" xfId="0" applyNumberFormat="1" applyFont="1" applyFill="1" applyBorder="1" applyAlignment="1" applyProtection="1">
      <alignment horizontal="center"/>
    </xf>
    <xf numFmtId="165" fontId="3" fillId="5" borderId="14" xfId="0" applyNumberFormat="1" applyFont="1" applyFill="1" applyBorder="1" applyAlignment="1" applyProtection="1">
      <alignment horizontal="center"/>
    </xf>
    <xf numFmtId="37" fontId="4" fillId="5" borderId="14" xfId="0" applyNumberFormat="1" applyFont="1" applyFill="1" applyBorder="1" applyAlignment="1" applyProtection="1">
      <alignment horizontal="center"/>
    </xf>
    <xf numFmtId="165" fontId="3" fillId="5" borderId="0" xfId="0" applyNumberFormat="1" applyFont="1" applyFill="1" applyBorder="1" applyAlignment="1" applyProtection="1">
      <alignment horizontal="center"/>
    </xf>
    <xf numFmtId="166" fontId="3" fillId="5" borderId="14" xfId="0" applyNumberFormat="1" applyFont="1" applyFill="1" applyBorder="1" applyAlignment="1" applyProtection="1">
      <alignment horizontal="center"/>
    </xf>
    <xf numFmtId="166" fontId="3" fillId="5" borderId="27" xfId="0" applyNumberFormat="1" applyFont="1" applyFill="1" applyBorder="1" applyAlignment="1" applyProtection="1">
      <alignment horizontal="center"/>
    </xf>
    <xf numFmtId="37" fontId="3" fillId="0" borderId="30" xfId="0" applyNumberFormat="1" applyFont="1" applyBorder="1" applyAlignment="1" applyProtection="1">
      <alignment horizontal="center"/>
    </xf>
    <xf numFmtId="37" fontId="3" fillId="2" borderId="30" xfId="0" applyNumberFormat="1" applyFont="1" applyFill="1" applyBorder="1" applyAlignment="1" applyProtection="1">
      <alignment horizontal="left"/>
    </xf>
    <xf numFmtId="37" fontId="3" fillId="0" borderId="31" xfId="0" applyNumberFormat="1" applyFont="1" applyBorder="1" applyAlignment="1" applyProtection="1">
      <alignment horizontal="center"/>
    </xf>
    <xf numFmtId="37" fontId="3" fillId="0" borderId="32" xfId="0" applyNumberFormat="1" applyFont="1" applyBorder="1" applyAlignment="1" applyProtection="1">
      <alignment horizontal="center"/>
    </xf>
    <xf numFmtId="37" fontId="3" fillId="2" borderId="11" xfId="0" applyNumberFormat="1" applyFont="1" applyFill="1" applyBorder="1" applyAlignment="1" applyProtection="1">
      <alignment horizontal="left"/>
    </xf>
    <xf numFmtId="3" fontId="3" fillId="0" borderId="7" xfId="0" applyNumberFormat="1" applyFont="1" applyFill="1" applyBorder="1" applyAlignment="1" applyProtection="1">
      <alignment horizontal="center"/>
    </xf>
    <xf numFmtId="37" fontId="3" fillId="2" borderId="32" xfId="0" applyNumberFormat="1" applyFont="1" applyFill="1" applyBorder="1" applyAlignment="1" applyProtection="1">
      <alignment horizontal="center"/>
    </xf>
    <xf numFmtId="166" fontId="3" fillId="0" borderId="7" xfId="0" applyNumberFormat="1" applyFont="1" applyFill="1" applyBorder="1" applyAlignment="1" applyProtection="1">
      <alignment horizontal="center"/>
    </xf>
    <xf numFmtId="166" fontId="3" fillId="5" borderId="9" xfId="0" applyNumberFormat="1" applyFont="1" applyFill="1" applyBorder="1" applyAlignment="1" applyProtection="1">
      <alignment horizontal="center"/>
    </xf>
    <xf numFmtId="166" fontId="3" fillId="0" borderId="5" xfId="0" applyNumberFormat="1" applyFont="1" applyFill="1" applyBorder="1" applyAlignment="1" applyProtection="1">
      <alignment horizontal="center"/>
    </xf>
    <xf numFmtId="166" fontId="3" fillId="5" borderId="7" xfId="0" applyNumberFormat="1" applyFont="1" applyFill="1" applyBorder="1" applyAlignment="1" applyProtection="1">
      <alignment horizontal="center"/>
    </xf>
    <xf numFmtId="37" fontId="3" fillId="2" borderId="31" xfId="0" applyNumberFormat="1" applyFont="1" applyFill="1" applyBorder="1" applyAlignment="1" applyProtection="1">
      <alignment horizontal="center"/>
    </xf>
    <xf numFmtId="164" fontId="3" fillId="0" borderId="5" xfId="0" applyNumberFormat="1" applyFont="1" applyFill="1" applyBorder="1" applyAlignment="1" applyProtection="1">
      <alignment horizontal="center"/>
    </xf>
    <xf numFmtId="164" fontId="3" fillId="2" borderId="30" xfId="0" applyNumberFormat="1" applyFont="1" applyFill="1" applyBorder="1" applyAlignment="1" applyProtection="1">
      <alignment horizontal="left"/>
    </xf>
    <xf numFmtId="165" fontId="3" fillId="0" borderId="7" xfId="0" applyNumberFormat="1" applyFont="1" applyFill="1" applyBorder="1" applyAlignment="1" applyProtection="1">
      <alignment horizontal="center"/>
    </xf>
    <xf numFmtId="37" fontId="3" fillId="2" borderId="33" xfId="0" applyNumberFormat="1" applyFont="1" applyFill="1" applyBorder="1" applyAlignment="1" applyProtection="1">
      <alignment horizontal="left"/>
    </xf>
    <xf numFmtId="164" fontId="3" fillId="0" borderId="33" xfId="0" applyNumberFormat="1" applyFont="1" applyBorder="1" applyAlignment="1" applyProtection="1">
      <alignment horizontal="center"/>
    </xf>
    <xf numFmtId="164" fontId="3" fillId="4" borderId="10" xfId="0" applyNumberFormat="1" applyFont="1" applyFill="1" applyBorder="1" applyAlignment="1" applyProtection="1">
      <alignment horizontal="center"/>
    </xf>
    <xf numFmtId="0" fontId="0" fillId="0" borderId="10" xfId="0" applyBorder="1" applyAlignment="1">
      <alignment horizontal="center"/>
    </xf>
    <xf numFmtId="37" fontId="3" fillId="2" borderId="11" xfId="0" applyNumberFormat="1" applyFont="1" applyFill="1" applyBorder="1" applyAlignment="1" applyProtection="1">
      <alignment horizontal="center"/>
    </xf>
    <xf numFmtId="0" fontId="0" fillId="2" borderId="11" xfId="0" applyFill="1" applyBorder="1" applyAlignment="1">
      <alignment horizontal="center"/>
    </xf>
    <xf numFmtId="164" fontId="3" fillId="4" borderId="5" xfId="0" applyNumberFormat="1" applyFont="1" applyFill="1" applyBorder="1" applyAlignment="1" applyProtection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4" fontId="3" fillId="4" borderId="13" xfId="0" applyNumberFormat="1" applyFont="1" applyFill="1" applyBorder="1" applyAlignment="1" applyProtection="1">
      <alignment horizontal="center"/>
    </xf>
    <xf numFmtId="0" fontId="0" fillId="0" borderId="13" xfId="0" applyBorder="1" applyAlignment="1">
      <alignment horizontal="center"/>
    </xf>
    <xf numFmtId="0" fontId="0" fillId="0" borderId="24" xfId="0" applyBorder="1" applyAlignment="1">
      <alignment horizontal="center"/>
    </xf>
    <xf numFmtId="164" fontId="3" fillId="4" borderId="24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4"/>
  <sheetViews>
    <sheetView tabSelected="1" view="pageBreakPreview" zoomScaleNormal="95" workbookViewId="0">
      <pane ySplit="4" topLeftCell="A5" activePane="bottomLeft" state="frozen"/>
      <selection pane="bottomLeft" activeCell="R42" sqref="R42"/>
    </sheetView>
  </sheetViews>
  <sheetFormatPr defaultColWidth="7.69921875" defaultRowHeight="12.75" x14ac:dyDescent="0.2"/>
  <cols>
    <col min="1" max="1" width="0.8984375" style="1" customWidth="1"/>
    <col min="2" max="2" width="5.19921875" style="2" customWidth="1"/>
    <col min="3" max="3" width="1.3984375" style="1" customWidth="1"/>
    <col min="4" max="4" width="5.69921875" style="1" customWidth="1"/>
    <col min="5" max="5" width="6.3984375" style="1" customWidth="1"/>
    <col min="6" max="6" width="4.5" style="3" customWidth="1"/>
    <col min="7" max="7" width="6.19921875" style="1" customWidth="1"/>
    <col min="8" max="8" width="0" style="1" hidden="1" customWidth="1"/>
    <col min="9" max="9" width="2.19921875" style="1" customWidth="1"/>
    <col min="10" max="10" width="6.19921875" style="1" customWidth="1"/>
    <col min="11" max="11" width="4.5" style="3" customWidth="1"/>
    <col min="12" max="12" width="5.8984375" style="1" customWidth="1"/>
    <col min="13" max="13" width="4.5" style="3" customWidth="1"/>
    <col min="14" max="14" width="5.8984375" style="1" customWidth="1"/>
    <col min="15" max="15" width="2.19921875" style="1" customWidth="1"/>
    <col min="16" max="16" width="6.59765625" style="1" customWidth="1"/>
    <col min="17" max="17" width="6.19921875" style="1" customWidth="1"/>
    <col min="18" max="18" width="4.5" style="3" customWidth="1"/>
    <col min="19" max="19" width="6.09765625" style="1" customWidth="1"/>
    <col min="20" max="20" width="1.19921875" style="60" customWidth="1"/>
    <col min="21" max="21" width="5.3984375" style="132" customWidth="1"/>
    <col min="22" max="22" width="5.19921875" style="1" hidden="1" customWidth="1"/>
    <col min="23" max="23" width="1.69921875" style="1" customWidth="1"/>
    <col min="24" max="24" width="4.5" style="1" customWidth="1"/>
    <col min="25" max="25" width="6.8984375" style="1" customWidth="1"/>
    <col min="26" max="26" width="2.09765625" style="1" customWidth="1"/>
    <col min="27" max="16384" width="7.69921875" style="1"/>
  </cols>
  <sheetData>
    <row r="1" spans="1:24" ht="13.5" thickBot="1" x14ac:dyDescent="0.25">
      <c r="A1" s="4"/>
      <c r="B1" s="5"/>
      <c r="C1" s="6"/>
      <c r="D1" s="6"/>
      <c r="E1" s="6"/>
      <c r="F1" s="7"/>
      <c r="G1" s="6"/>
      <c r="H1" s="6"/>
      <c r="I1" s="8"/>
      <c r="J1" s="6"/>
      <c r="K1" s="7"/>
      <c r="L1" s="6"/>
      <c r="M1" s="7"/>
      <c r="N1" s="6"/>
      <c r="O1" s="6"/>
      <c r="P1" s="6"/>
      <c r="Q1" s="6"/>
      <c r="R1" s="7"/>
      <c r="S1" s="6"/>
      <c r="T1" s="6"/>
      <c r="U1" s="124"/>
      <c r="V1" s="6"/>
      <c r="W1" s="9"/>
    </row>
    <row r="2" spans="1:24" ht="15.75" customHeight="1" thickBot="1" x14ac:dyDescent="0.25">
      <c r="A2" s="10"/>
      <c r="B2" s="11"/>
      <c r="C2" s="12"/>
      <c r="D2" s="13" t="s">
        <v>0</v>
      </c>
      <c r="E2" s="14"/>
      <c r="F2" s="15"/>
      <c r="G2" s="16"/>
      <c r="H2" s="17"/>
      <c r="I2" s="18"/>
      <c r="J2" s="13" t="s">
        <v>1</v>
      </c>
      <c r="K2" s="15"/>
      <c r="L2" s="14"/>
      <c r="M2" s="15"/>
      <c r="N2" s="16"/>
      <c r="O2" s="18"/>
      <c r="P2" s="19" t="s">
        <v>2</v>
      </c>
      <c r="Q2" s="14"/>
      <c r="R2" s="15"/>
      <c r="S2" s="16"/>
      <c r="T2" s="12"/>
      <c r="U2" s="125"/>
      <c r="V2" s="20"/>
      <c r="W2" s="21"/>
    </row>
    <row r="3" spans="1:24" ht="14.25" customHeight="1" x14ac:dyDescent="0.2">
      <c r="A3" s="10"/>
      <c r="B3" s="22"/>
      <c r="C3" s="23"/>
      <c r="D3" s="24" t="s">
        <v>3</v>
      </c>
      <c r="E3" s="25" t="s">
        <v>4</v>
      </c>
      <c r="F3" s="26"/>
      <c r="G3" s="27" t="s">
        <v>5</v>
      </c>
      <c r="H3" s="28"/>
      <c r="I3" s="23"/>
      <c r="J3" s="29" t="s">
        <v>6</v>
      </c>
      <c r="K3" s="26"/>
      <c r="L3" s="30" t="s">
        <v>7</v>
      </c>
      <c r="M3" s="26"/>
      <c r="N3" s="31" t="s">
        <v>8</v>
      </c>
      <c r="O3" s="32"/>
      <c r="P3" s="33" t="s">
        <v>3</v>
      </c>
      <c r="Q3" s="34" t="s">
        <v>9</v>
      </c>
      <c r="R3" s="26"/>
      <c r="S3" s="31" t="s">
        <v>5</v>
      </c>
      <c r="T3" s="32"/>
      <c r="U3" s="121" t="s">
        <v>10</v>
      </c>
      <c r="V3" s="35" t="s">
        <v>11</v>
      </c>
      <c r="W3" s="21"/>
    </row>
    <row r="4" spans="1:24" ht="13.5" thickBot="1" x14ac:dyDescent="0.25">
      <c r="A4" s="10"/>
      <c r="B4" s="24" t="s">
        <v>12</v>
      </c>
      <c r="C4" s="36"/>
      <c r="D4" s="24" t="s">
        <v>13</v>
      </c>
      <c r="E4" s="37" t="s">
        <v>14</v>
      </c>
      <c r="F4" s="38" t="s">
        <v>15</v>
      </c>
      <c r="G4" s="39" t="s">
        <v>14</v>
      </c>
      <c r="H4" s="40"/>
      <c r="I4" s="32"/>
      <c r="J4" s="31" t="s">
        <v>16</v>
      </c>
      <c r="K4" s="38" t="s">
        <v>15</v>
      </c>
      <c r="L4" s="37" t="s">
        <v>14</v>
      </c>
      <c r="M4" s="38" t="s">
        <v>15</v>
      </c>
      <c r="N4" s="24" t="s">
        <v>14</v>
      </c>
      <c r="O4" s="32"/>
      <c r="P4" s="33" t="s">
        <v>17</v>
      </c>
      <c r="Q4" s="41" t="s">
        <v>18</v>
      </c>
      <c r="R4" s="38" t="s">
        <v>15</v>
      </c>
      <c r="S4" s="24" t="s">
        <v>19</v>
      </c>
      <c r="T4" s="32"/>
      <c r="U4" s="126" t="s">
        <v>20</v>
      </c>
      <c r="V4" s="42" t="s">
        <v>21</v>
      </c>
      <c r="W4" s="21"/>
    </row>
    <row r="5" spans="1:24" ht="13.5" thickTop="1" x14ac:dyDescent="0.2">
      <c r="A5" s="10"/>
      <c r="B5" s="43">
        <v>1978</v>
      </c>
      <c r="C5" s="44"/>
      <c r="D5" s="45">
        <v>4491</v>
      </c>
      <c r="E5" s="45">
        <v>1725</v>
      </c>
      <c r="F5" s="46">
        <v>0.38400000000000001</v>
      </c>
      <c r="G5" s="45">
        <f t="shared" ref="G5:G25" si="0">D5-E5</f>
        <v>2766</v>
      </c>
      <c r="H5" s="47"/>
      <c r="I5" s="48"/>
      <c r="J5" s="45">
        <v>3573</v>
      </c>
      <c r="K5" s="46">
        <v>0.79600000000000004</v>
      </c>
      <c r="L5" s="45">
        <v>2482</v>
      </c>
      <c r="M5" s="46">
        <f t="shared" ref="M5:M24" si="1">L5/J5</f>
        <v>0.69465435208508253</v>
      </c>
      <c r="N5" s="45">
        <f t="shared" ref="N5:N24" si="2">J5-L5</f>
        <v>1091</v>
      </c>
      <c r="O5" s="49"/>
      <c r="P5" s="50">
        <v>699</v>
      </c>
      <c r="Q5" s="51">
        <v>218</v>
      </c>
      <c r="R5" s="46">
        <v>0.312</v>
      </c>
      <c r="S5" s="50">
        <f t="shared" ref="S5:S24" si="3">P5-Q5</f>
        <v>481</v>
      </c>
      <c r="T5" s="48"/>
      <c r="U5" s="127">
        <v>134</v>
      </c>
      <c r="V5" s="52"/>
      <c r="W5" s="21"/>
    </row>
    <row r="6" spans="1:24" x14ac:dyDescent="0.2">
      <c r="A6" s="10"/>
      <c r="B6" s="43">
        <f>B5+1</f>
        <v>1979</v>
      </c>
      <c r="C6" s="44"/>
      <c r="D6" s="45">
        <v>3991</v>
      </c>
      <c r="E6" s="45">
        <v>1723</v>
      </c>
      <c r="F6" s="46">
        <v>0.432</v>
      </c>
      <c r="G6" s="45">
        <f t="shared" si="0"/>
        <v>2268</v>
      </c>
      <c r="H6" s="47"/>
      <c r="I6" s="48"/>
      <c r="J6" s="45">
        <v>3200</v>
      </c>
      <c r="K6" s="46">
        <v>0.80200000000000005</v>
      </c>
      <c r="L6" s="45">
        <v>2220</v>
      </c>
      <c r="M6" s="46">
        <f t="shared" si="1"/>
        <v>0.69374999999999998</v>
      </c>
      <c r="N6" s="45">
        <f t="shared" si="2"/>
        <v>980</v>
      </c>
      <c r="O6" s="49"/>
      <c r="P6" s="50">
        <v>749</v>
      </c>
      <c r="Q6" s="51">
        <v>262</v>
      </c>
      <c r="R6" s="46">
        <v>0.35</v>
      </c>
      <c r="S6" s="50">
        <f t="shared" si="3"/>
        <v>487</v>
      </c>
      <c r="T6" s="48"/>
      <c r="U6" s="127">
        <v>190</v>
      </c>
      <c r="V6" s="52"/>
      <c r="W6" s="21"/>
    </row>
    <row r="7" spans="1:24" s="60" customFormat="1" x14ac:dyDescent="0.2">
      <c r="A7" s="10"/>
      <c r="B7" s="53">
        <f t="shared" ref="B7:B26" si="4">B6+1</f>
        <v>1980</v>
      </c>
      <c r="C7" s="44"/>
      <c r="D7" s="54">
        <v>3164</v>
      </c>
      <c r="E7" s="54">
        <v>1228</v>
      </c>
      <c r="F7" s="55">
        <v>0.38800000000000001</v>
      </c>
      <c r="G7" s="54">
        <f t="shared" si="0"/>
        <v>1936</v>
      </c>
      <c r="H7" s="56"/>
      <c r="I7" s="48"/>
      <c r="J7" s="54">
        <v>2764</v>
      </c>
      <c r="K7" s="55">
        <v>0.874</v>
      </c>
      <c r="L7" s="54">
        <v>1814</v>
      </c>
      <c r="M7" s="55">
        <f t="shared" si="1"/>
        <v>0.65629522431259046</v>
      </c>
      <c r="N7" s="54">
        <f t="shared" si="2"/>
        <v>950</v>
      </c>
      <c r="O7" s="49"/>
      <c r="P7" s="57">
        <v>577</v>
      </c>
      <c r="Q7" s="58">
        <v>186</v>
      </c>
      <c r="R7" s="55">
        <v>0.32200000000000001</v>
      </c>
      <c r="S7" s="57">
        <f t="shared" si="3"/>
        <v>391</v>
      </c>
      <c r="T7" s="48"/>
      <c r="U7" s="128">
        <v>183</v>
      </c>
      <c r="V7" s="59">
        <v>35947</v>
      </c>
      <c r="W7" s="21"/>
    </row>
    <row r="8" spans="1:24" ht="13.7" customHeight="1" x14ac:dyDescent="0.2">
      <c r="A8" s="10"/>
      <c r="B8" s="43">
        <f t="shared" si="4"/>
        <v>1981</v>
      </c>
      <c r="C8" s="44"/>
      <c r="D8" s="45">
        <v>2672</v>
      </c>
      <c r="E8" s="45">
        <v>950</v>
      </c>
      <c r="F8" s="46">
        <v>0.35599999999999998</v>
      </c>
      <c r="G8" s="45">
        <f t="shared" si="0"/>
        <v>1722</v>
      </c>
      <c r="H8" s="47"/>
      <c r="I8" s="48"/>
      <c r="J8" s="45">
        <v>2469</v>
      </c>
      <c r="K8" s="46">
        <v>0.92400000000000004</v>
      </c>
      <c r="L8" s="45">
        <v>1494</v>
      </c>
      <c r="M8" s="46">
        <f t="shared" si="1"/>
        <v>0.60510328068043739</v>
      </c>
      <c r="N8" s="45">
        <f t="shared" si="2"/>
        <v>975</v>
      </c>
      <c r="O8" s="49"/>
      <c r="P8" s="50">
        <v>493</v>
      </c>
      <c r="Q8" s="51">
        <v>157</v>
      </c>
      <c r="R8" s="46">
        <v>0.318</v>
      </c>
      <c r="S8" s="50">
        <f t="shared" si="3"/>
        <v>336</v>
      </c>
      <c r="T8" s="48"/>
      <c r="U8" s="127">
        <v>184</v>
      </c>
      <c r="V8" s="61">
        <v>35947</v>
      </c>
      <c r="W8" s="21"/>
    </row>
    <row r="9" spans="1:24" ht="13.7" customHeight="1" x14ac:dyDescent="0.2">
      <c r="A9" s="10"/>
      <c r="B9" s="43">
        <f>B8+1</f>
        <v>1982</v>
      </c>
      <c r="C9" s="44"/>
      <c r="D9" s="45">
        <v>2318</v>
      </c>
      <c r="E9" s="45">
        <v>818</v>
      </c>
      <c r="F9" s="46">
        <v>0.35299999999999998</v>
      </c>
      <c r="G9" s="45">
        <f t="shared" si="0"/>
        <v>1500</v>
      </c>
      <c r="H9" s="47"/>
      <c r="I9" s="48"/>
      <c r="J9" s="45">
        <v>2072</v>
      </c>
      <c r="K9" s="46">
        <v>0.89400000000000002</v>
      </c>
      <c r="L9" s="45">
        <v>1234</v>
      </c>
      <c r="M9" s="46">
        <f t="shared" si="1"/>
        <v>0.59555984555984554</v>
      </c>
      <c r="N9" s="45">
        <f t="shared" si="2"/>
        <v>838</v>
      </c>
      <c r="O9" s="49"/>
      <c r="P9" s="50">
        <v>296</v>
      </c>
      <c r="Q9" s="51">
        <v>78</v>
      </c>
      <c r="R9" s="46">
        <v>0.26400000000000001</v>
      </c>
      <c r="S9" s="50">
        <f t="shared" si="3"/>
        <v>218</v>
      </c>
      <c r="T9" s="48"/>
      <c r="U9" s="127">
        <v>128</v>
      </c>
      <c r="V9" s="62">
        <v>35741</v>
      </c>
      <c r="W9" s="21"/>
    </row>
    <row r="10" spans="1:24" ht="13.7" customHeight="1" x14ac:dyDescent="0.2">
      <c r="A10" s="10"/>
      <c r="B10" s="43">
        <f t="shared" si="4"/>
        <v>1983</v>
      </c>
      <c r="C10" s="44"/>
      <c r="D10" s="45">
        <v>3358</v>
      </c>
      <c r="E10" s="45">
        <v>1468</v>
      </c>
      <c r="F10" s="46">
        <v>0.437</v>
      </c>
      <c r="G10" s="45">
        <f t="shared" si="0"/>
        <v>1890</v>
      </c>
      <c r="H10" s="47"/>
      <c r="I10" s="48"/>
      <c r="J10" s="45">
        <v>3231</v>
      </c>
      <c r="K10" s="46">
        <v>0.96199999999999997</v>
      </c>
      <c r="L10" s="45">
        <v>1837</v>
      </c>
      <c r="M10" s="46">
        <f t="shared" si="1"/>
        <v>0.56855462705044879</v>
      </c>
      <c r="N10" s="45">
        <f t="shared" si="2"/>
        <v>1394</v>
      </c>
      <c r="O10" s="49"/>
      <c r="P10" s="50">
        <v>400</v>
      </c>
      <c r="Q10" s="51">
        <v>154</v>
      </c>
      <c r="R10" s="46">
        <v>0.38500000000000001</v>
      </c>
      <c r="S10" s="50">
        <f t="shared" si="3"/>
        <v>246</v>
      </c>
      <c r="T10" s="48"/>
      <c r="U10" s="127">
        <v>120</v>
      </c>
      <c r="V10" s="62">
        <v>35186</v>
      </c>
      <c r="W10" s="21"/>
    </row>
    <row r="11" spans="1:24" ht="13.7" customHeight="1" x14ac:dyDescent="0.25">
      <c r="A11" s="10"/>
      <c r="B11" s="43">
        <f t="shared" si="4"/>
        <v>1984</v>
      </c>
      <c r="C11" s="44"/>
      <c r="D11" s="45">
        <v>3546</v>
      </c>
      <c r="E11" s="45">
        <v>1446</v>
      </c>
      <c r="F11" s="46">
        <v>0.40799999999999997</v>
      </c>
      <c r="G11" s="45">
        <f t="shared" si="0"/>
        <v>2100</v>
      </c>
      <c r="H11" s="47"/>
      <c r="I11" s="48"/>
      <c r="J11" s="45">
        <v>3408</v>
      </c>
      <c r="K11" s="46">
        <v>0.96099999999999997</v>
      </c>
      <c r="L11" s="45">
        <v>1893</v>
      </c>
      <c r="M11" s="46">
        <f t="shared" si="1"/>
        <v>0.55545774647887325</v>
      </c>
      <c r="N11" s="45">
        <f t="shared" si="2"/>
        <v>1515</v>
      </c>
      <c r="O11" s="49"/>
      <c r="P11" s="50">
        <v>439</v>
      </c>
      <c r="Q11" s="51">
        <v>153</v>
      </c>
      <c r="R11" s="46">
        <v>0.34899999999999998</v>
      </c>
      <c r="S11" s="50">
        <f t="shared" si="3"/>
        <v>286</v>
      </c>
      <c r="T11" s="48"/>
      <c r="U11" s="127">
        <v>121</v>
      </c>
      <c r="V11" s="61">
        <v>34820</v>
      </c>
      <c r="W11" s="21"/>
      <c r="X11"/>
    </row>
    <row r="12" spans="1:24" s="60" customFormat="1" ht="13.7" customHeight="1" x14ac:dyDescent="0.2">
      <c r="A12" s="10"/>
      <c r="B12" s="53">
        <f t="shared" si="4"/>
        <v>1985</v>
      </c>
      <c r="C12" s="44"/>
      <c r="D12" s="54">
        <v>3818</v>
      </c>
      <c r="E12" s="54">
        <v>1613</v>
      </c>
      <c r="F12" s="55">
        <v>0.42199999999999999</v>
      </c>
      <c r="G12" s="54">
        <f t="shared" si="0"/>
        <v>2205</v>
      </c>
      <c r="H12" s="56"/>
      <c r="I12" s="48"/>
      <c r="J12" s="54">
        <v>3736</v>
      </c>
      <c r="K12" s="55">
        <v>0.97899999999999998</v>
      </c>
      <c r="L12" s="54">
        <v>2014</v>
      </c>
      <c r="M12" s="55">
        <f t="shared" si="1"/>
        <v>0.53907922912205564</v>
      </c>
      <c r="N12" s="54">
        <f t="shared" si="2"/>
        <v>1722</v>
      </c>
      <c r="O12" s="49"/>
      <c r="P12" s="57">
        <v>400</v>
      </c>
      <c r="Q12" s="58">
        <v>150</v>
      </c>
      <c r="R12" s="55">
        <v>0.375</v>
      </c>
      <c r="S12" s="57">
        <f t="shared" si="3"/>
        <v>250</v>
      </c>
      <c r="T12" s="48"/>
      <c r="U12" s="128">
        <v>105</v>
      </c>
      <c r="V12" s="63">
        <v>34425</v>
      </c>
      <c r="W12" s="21"/>
    </row>
    <row r="13" spans="1:24" ht="13.7" customHeight="1" x14ac:dyDescent="0.2">
      <c r="A13" s="10"/>
      <c r="B13" s="43">
        <f t="shared" si="4"/>
        <v>1986</v>
      </c>
      <c r="C13" s="44"/>
      <c r="D13" s="45">
        <v>4265</v>
      </c>
      <c r="E13" s="45">
        <v>1869</v>
      </c>
      <c r="F13" s="46">
        <v>0.438</v>
      </c>
      <c r="G13" s="45">
        <f t="shared" si="0"/>
        <v>2396</v>
      </c>
      <c r="H13" s="47"/>
      <c r="I13" s="48"/>
      <c r="J13" s="45">
        <v>4199</v>
      </c>
      <c r="K13" s="46">
        <v>0.98499999999999999</v>
      </c>
      <c r="L13" s="45">
        <v>2159</v>
      </c>
      <c r="M13" s="46">
        <f t="shared" si="1"/>
        <v>0.51417004048582993</v>
      </c>
      <c r="N13" s="45">
        <f t="shared" si="2"/>
        <v>2040</v>
      </c>
      <c r="O13" s="49"/>
      <c r="P13" s="50">
        <v>471</v>
      </c>
      <c r="Q13" s="51">
        <v>173</v>
      </c>
      <c r="R13" s="46">
        <v>0.36699999999999999</v>
      </c>
      <c r="S13" s="50">
        <f t="shared" si="3"/>
        <v>298</v>
      </c>
      <c r="T13" s="48"/>
      <c r="U13" s="127">
        <v>110</v>
      </c>
      <c r="V13" s="61">
        <v>34060</v>
      </c>
      <c r="W13" s="21"/>
    </row>
    <row r="14" spans="1:24" ht="13.7" customHeight="1" x14ac:dyDescent="0.2">
      <c r="A14" s="10"/>
      <c r="B14" s="43">
        <f t="shared" si="4"/>
        <v>1987</v>
      </c>
      <c r="C14" s="44"/>
      <c r="D14" s="45">
        <v>4500</v>
      </c>
      <c r="E14" s="45">
        <v>1860</v>
      </c>
      <c r="F14" s="46">
        <v>0.41299999999999998</v>
      </c>
      <c r="G14" s="45">
        <f t="shared" si="0"/>
        <v>2640</v>
      </c>
      <c r="H14" s="47"/>
      <c r="I14" s="48"/>
      <c r="J14" s="45">
        <v>4356</v>
      </c>
      <c r="K14" s="46">
        <v>0.96799999999999997</v>
      </c>
      <c r="L14" s="45">
        <v>2129</v>
      </c>
      <c r="M14" s="46">
        <f t="shared" si="1"/>
        <v>0.48875114784205692</v>
      </c>
      <c r="N14" s="45">
        <f t="shared" si="2"/>
        <v>2227</v>
      </c>
      <c r="O14" s="49"/>
      <c r="P14" s="50">
        <v>570</v>
      </c>
      <c r="Q14" s="51">
        <v>216</v>
      </c>
      <c r="R14" s="46">
        <v>0.379</v>
      </c>
      <c r="S14" s="50">
        <f t="shared" si="3"/>
        <v>354</v>
      </c>
      <c r="T14" s="48"/>
      <c r="U14" s="127">
        <f>566114/D14</f>
        <v>125.80311111111111</v>
      </c>
      <c r="V14" s="61">
        <v>35735</v>
      </c>
      <c r="W14" s="21"/>
    </row>
    <row r="15" spans="1:24" ht="13.7" customHeight="1" x14ac:dyDescent="0.2">
      <c r="A15" s="10"/>
      <c r="B15" s="43">
        <f t="shared" si="4"/>
        <v>1988</v>
      </c>
      <c r="C15" s="44"/>
      <c r="D15" s="45">
        <v>4670</v>
      </c>
      <c r="E15" s="45">
        <v>2048</v>
      </c>
      <c r="F15" s="46">
        <v>0.439</v>
      </c>
      <c r="G15" s="45">
        <f t="shared" si="0"/>
        <v>2622</v>
      </c>
      <c r="H15" s="47"/>
      <c r="I15" s="48"/>
      <c r="J15" s="45">
        <v>3854</v>
      </c>
      <c r="K15" s="46">
        <v>0.82499999999999996</v>
      </c>
      <c r="L15" s="45">
        <v>1841</v>
      </c>
      <c r="M15" s="46">
        <f t="shared" si="1"/>
        <v>0.47768552153606642</v>
      </c>
      <c r="N15" s="45">
        <f t="shared" si="2"/>
        <v>2013</v>
      </c>
      <c r="O15" s="49"/>
      <c r="P15" s="50">
        <v>680</v>
      </c>
      <c r="Q15" s="51">
        <v>265</v>
      </c>
      <c r="R15" s="46">
        <v>0.39</v>
      </c>
      <c r="S15" s="50">
        <f t="shared" si="3"/>
        <v>415</v>
      </c>
      <c r="T15" s="48"/>
      <c r="U15" s="127">
        <v>145</v>
      </c>
      <c r="V15" s="61">
        <v>34029</v>
      </c>
      <c r="W15" s="21"/>
    </row>
    <row r="16" spans="1:24" ht="13.7" customHeight="1" x14ac:dyDescent="0.2">
      <c r="A16" s="10"/>
      <c r="B16" s="43">
        <f t="shared" si="4"/>
        <v>1989</v>
      </c>
      <c r="C16" s="44"/>
      <c r="D16" s="45">
        <v>4424</v>
      </c>
      <c r="E16" s="45">
        <v>1791</v>
      </c>
      <c r="F16" s="46">
        <v>0.40500000000000003</v>
      </c>
      <c r="G16" s="45">
        <f t="shared" si="0"/>
        <v>2633</v>
      </c>
      <c r="H16" s="47"/>
      <c r="I16" s="48"/>
      <c r="J16" s="45">
        <v>3144</v>
      </c>
      <c r="K16" s="46">
        <v>0.71099999999999997</v>
      </c>
      <c r="L16" s="45">
        <v>1592</v>
      </c>
      <c r="M16" s="46">
        <f t="shared" si="1"/>
        <v>0.50636132315521631</v>
      </c>
      <c r="N16" s="45">
        <f t="shared" si="2"/>
        <v>1552</v>
      </c>
      <c r="O16" s="49"/>
      <c r="P16" s="50">
        <v>775</v>
      </c>
      <c r="Q16" s="51">
        <v>273</v>
      </c>
      <c r="R16" s="46">
        <v>0.35199999999999998</v>
      </c>
      <c r="S16" s="50">
        <f t="shared" si="3"/>
        <v>502</v>
      </c>
      <c r="T16" s="48"/>
      <c r="U16" s="127">
        <v>175</v>
      </c>
      <c r="V16" s="61">
        <v>33208</v>
      </c>
      <c r="W16" s="21"/>
    </row>
    <row r="17" spans="1:40" s="60" customFormat="1" ht="13.7" customHeight="1" x14ac:dyDescent="0.2">
      <c r="A17" s="10"/>
      <c r="B17" s="53">
        <f>B16+1</f>
        <v>1990</v>
      </c>
      <c r="C17" s="44"/>
      <c r="D17" s="54">
        <v>4021</v>
      </c>
      <c r="E17" s="54">
        <v>1326</v>
      </c>
      <c r="F17" s="55">
        <v>0.33</v>
      </c>
      <c r="G17" s="54">
        <f t="shared" si="0"/>
        <v>2695</v>
      </c>
      <c r="H17" s="56"/>
      <c r="I17" s="48"/>
      <c r="J17" s="54">
        <v>3252</v>
      </c>
      <c r="K17" s="55">
        <v>0.80900000000000005</v>
      </c>
      <c r="L17" s="54">
        <v>1386</v>
      </c>
      <c r="M17" s="55">
        <f t="shared" si="1"/>
        <v>0.42619926199261993</v>
      </c>
      <c r="N17" s="54">
        <f t="shared" si="2"/>
        <v>1866</v>
      </c>
      <c r="O17" s="49"/>
      <c r="P17" s="57">
        <v>899</v>
      </c>
      <c r="Q17" s="58">
        <v>252</v>
      </c>
      <c r="R17" s="55">
        <v>0.28000000000000003</v>
      </c>
      <c r="S17" s="57">
        <f t="shared" si="3"/>
        <v>647</v>
      </c>
      <c r="T17" s="48"/>
      <c r="U17" s="128">
        <v>221</v>
      </c>
      <c r="V17" s="63">
        <v>33664</v>
      </c>
      <c r="W17" s="21"/>
    </row>
    <row r="18" spans="1:40" ht="13.7" customHeight="1" x14ac:dyDescent="0.2">
      <c r="A18" s="10"/>
      <c r="B18" s="43">
        <f t="shared" si="4"/>
        <v>1991</v>
      </c>
      <c r="C18" s="44"/>
      <c r="D18" s="45">
        <v>3195</v>
      </c>
      <c r="E18" s="45">
        <v>1142</v>
      </c>
      <c r="F18" s="46">
        <v>0.35699999999999998</v>
      </c>
      <c r="G18" s="45">
        <f t="shared" si="0"/>
        <v>2053</v>
      </c>
      <c r="H18" s="64"/>
      <c r="I18" s="65"/>
      <c r="J18" s="45">
        <v>2698</v>
      </c>
      <c r="K18" s="46">
        <v>0.84799999999999998</v>
      </c>
      <c r="L18" s="45">
        <v>1140</v>
      </c>
      <c r="M18" s="46">
        <f t="shared" si="1"/>
        <v>0.42253521126760563</v>
      </c>
      <c r="N18" s="45">
        <f t="shared" si="2"/>
        <v>1558</v>
      </c>
      <c r="O18" s="66"/>
      <c r="P18" s="50">
        <v>671</v>
      </c>
      <c r="Q18" s="51">
        <v>204</v>
      </c>
      <c r="R18" s="46">
        <v>0.30399999999999999</v>
      </c>
      <c r="S18" s="50">
        <f t="shared" si="3"/>
        <v>467</v>
      </c>
      <c r="T18" s="65"/>
      <c r="U18" s="127">
        <f>663678/D18</f>
        <v>207.72394366197184</v>
      </c>
      <c r="V18" s="61">
        <v>33055</v>
      </c>
      <c r="W18" s="21"/>
    </row>
    <row r="19" spans="1:40" ht="13.7" customHeight="1" x14ac:dyDescent="0.2">
      <c r="A19" s="10"/>
      <c r="B19" s="43">
        <f t="shared" si="4"/>
        <v>1992</v>
      </c>
      <c r="C19" s="44"/>
      <c r="D19" s="45">
        <v>2973</v>
      </c>
      <c r="E19" s="45">
        <v>841</v>
      </c>
      <c r="F19" s="46">
        <v>0.28299999999999997</v>
      </c>
      <c r="G19" s="45">
        <f t="shared" si="0"/>
        <v>2132</v>
      </c>
      <c r="H19" s="64"/>
      <c r="I19" s="65"/>
      <c r="J19" s="45">
        <v>2213</v>
      </c>
      <c r="K19" s="46">
        <v>0.74399999999999999</v>
      </c>
      <c r="L19" s="45">
        <v>812</v>
      </c>
      <c r="M19" s="46">
        <f t="shared" si="1"/>
        <v>0.36692272932670583</v>
      </c>
      <c r="N19" s="45">
        <f t="shared" si="2"/>
        <v>1401</v>
      </c>
      <c r="O19" s="66"/>
      <c r="P19" s="50">
        <v>907</v>
      </c>
      <c r="Q19" s="51">
        <v>223</v>
      </c>
      <c r="R19" s="46">
        <v>0.246</v>
      </c>
      <c r="S19" s="50">
        <f t="shared" si="3"/>
        <v>684</v>
      </c>
      <c r="T19" s="65"/>
      <c r="U19" s="127">
        <f>902100/D19</f>
        <v>303.43087790110997</v>
      </c>
      <c r="V19" s="61">
        <v>32629</v>
      </c>
      <c r="W19" s="21"/>
    </row>
    <row r="20" spans="1:40" ht="13.7" customHeight="1" x14ac:dyDescent="0.2">
      <c r="A20" s="10"/>
      <c r="B20" s="43">
        <f t="shared" si="4"/>
        <v>1993</v>
      </c>
      <c r="C20" s="44"/>
      <c r="D20" s="45">
        <v>2871</v>
      </c>
      <c r="E20" s="45">
        <v>608</v>
      </c>
      <c r="F20" s="46">
        <v>0.21199999999999999</v>
      </c>
      <c r="G20" s="45">
        <f t="shared" si="0"/>
        <v>2263</v>
      </c>
      <c r="H20" s="64"/>
      <c r="I20" s="65"/>
      <c r="J20" s="45">
        <v>1886</v>
      </c>
      <c r="K20" s="46">
        <v>0.65700000000000003</v>
      </c>
      <c r="L20" s="45">
        <v>530</v>
      </c>
      <c r="M20" s="46">
        <f t="shared" si="1"/>
        <v>0.28101802757158006</v>
      </c>
      <c r="N20" s="45">
        <f t="shared" si="2"/>
        <v>1356</v>
      </c>
      <c r="O20" s="66"/>
      <c r="P20" s="50">
        <v>1272</v>
      </c>
      <c r="Q20" s="51">
        <v>248</v>
      </c>
      <c r="R20" s="46">
        <v>0.19500000000000001</v>
      </c>
      <c r="S20" s="50">
        <f t="shared" si="3"/>
        <v>1024</v>
      </c>
      <c r="T20" s="65"/>
      <c r="U20" s="127">
        <f>1267381/D20</f>
        <v>441.44235458028561</v>
      </c>
      <c r="V20" s="61">
        <v>33086</v>
      </c>
      <c r="W20" s="21"/>
    </row>
    <row r="21" spans="1:40" ht="13.7" customHeight="1" x14ac:dyDescent="0.2">
      <c r="A21" s="10"/>
      <c r="B21" s="43">
        <f t="shared" si="4"/>
        <v>1994</v>
      </c>
      <c r="C21" s="44"/>
      <c r="D21" s="45">
        <v>2316</v>
      </c>
      <c r="E21" s="45">
        <v>344</v>
      </c>
      <c r="F21" s="46">
        <v>0.14899999999999999</v>
      </c>
      <c r="G21" s="45">
        <f t="shared" si="0"/>
        <v>1972</v>
      </c>
      <c r="H21" s="64"/>
      <c r="I21" s="65"/>
      <c r="J21" s="45">
        <v>1829</v>
      </c>
      <c r="K21" s="46">
        <v>0.79</v>
      </c>
      <c r="L21" s="45">
        <v>472</v>
      </c>
      <c r="M21" s="46">
        <f t="shared" si="1"/>
        <v>0.25806451612903225</v>
      </c>
      <c r="N21" s="45">
        <f t="shared" si="2"/>
        <v>1357</v>
      </c>
      <c r="O21" s="66"/>
      <c r="P21" s="50">
        <v>1103</v>
      </c>
      <c r="Q21" s="51">
        <v>149</v>
      </c>
      <c r="R21" s="46">
        <v>0.13500000000000001</v>
      </c>
      <c r="S21" s="50">
        <f t="shared" si="3"/>
        <v>954</v>
      </c>
      <c r="T21" s="65"/>
      <c r="U21" s="127">
        <f>1097099/D21</f>
        <v>473.70423143350604</v>
      </c>
      <c r="V21" s="61">
        <v>33086</v>
      </c>
      <c r="W21" s="21"/>
    </row>
    <row r="22" spans="1:40" s="60" customFormat="1" ht="13.7" customHeight="1" x14ac:dyDescent="0.2">
      <c r="A22" s="10"/>
      <c r="B22" s="53">
        <f t="shared" si="4"/>
        <v>1995</v>
      </c>
      <c r="C22" s="44"/>
      <c r="D22" s="54">
        <v>2306</v>
      </c>
      <c r="E22" s="54">
        <v>375</v>
      </c>
      <c r="F22" s="55">
        <v>0.16300000000000001</v>
      </c>
      <c r="G22" s="54">
        <f t="shared" si="0"/>
        <v>1931</v>
      </c>
      <c r="H22" s="67"/>
      <c r="I22" s="65"/>
      <c r="J22" s="54">
        <v>1905</v>
      </c>
      <c r="K22" s="55">
        <v>0.82599999999999996</v>
      </c>
      <c r="L22" s="54">
        <v>431</v>
      </c>
      <c r="M22" s="55">
        <f t="shared" si="1"/>
        <v>0.226246719160105</v>
      </c>
      <c r="N22" s="54">
        <f t="shared" si="2"/>
        <v>1474</v>
      </c>
      <c r="O22" s="66"/>
      <c r="P22" s="57">
        <v>946</v>
      </c>
      <c r="Q22" s="58">
        <v>143</v>
      </c>
      <c r="R22" s="55">
        <v>0.151</v>
      </c>
      <c r="S22" s="57">
        <f t="shared" si="3"/>
        <v>803</v>
      </c>
      <c r="T22" s="65"/>
      <c r="U22" s="128">
        <f>934418/D22</f>
        <v>405.21162185602776</v>
      </c>
      <c r="V22" s="68"/>
      <c r="W22" s="21"/>
    </row>
    <row r="23" spans="1:40" ht="13.7" customHeight="1" x14ac:dyDescent="0.2">
      <c r="A23" s="10"/>
      <c r="B23" s="43">
        <f t="shared" si="4"/>
        <v>1996</v>
      </c>
      <c r="C23" s="44"/>
      <c r="D23" s="45">
        <v>2273</v>
      </c>
      <c r="E23" s="45">
        <v>288</v>
      </c>
      <c r="F23" s="46">
        <v>0.127</v>
      </c>
      <c r="G23" s="45">
        <f t="shared" si="0"/>
        <v>1985</v>
      </c>
      <c r="H23" s="64"/>
      <c r="I23" s="65"/>
      <c r="J23" s="45">
        <v>1899</v>
      </c>
      <c r="K23" s="46">
        <v>0.83499999999999996</v>
      </c>
      <c r="L23" s="45">
        <v>319</v>
      </c>
      <c r="M23" s="46">
        <f t="shared" si="1"/>
        <v>0.16798314902580305</v>
      </c>
      <c r="N23" s="45">
        <f t="shared" si="2"/>
        <v>1580</v>
      </c>
      <c r="O23" s="66"/>
      <c r="P23" s="50">
        <v>921</v>
      </c>
      <c r="Q23" s="51">
        <v>110</v>
      </c>
      <c r="R23" s="46">
        <v>0.11899999999999999</v>
      </c>
      <c r="S23" s="50">
        <f t="shared" si="3"/>
        <v>811</v>
      </c>
      <c r="T23" s="65"/>
      <c r="U23" s="127">
        <f>915638/D23</f>
        <v>402.8323801143863</v>
      </c>
      <c r="V23" s="69"/>
      <c r="W23" s="21"/>
    </row>
    <row r="24" spans="1:40" ht="13.7" customHeight="1" x14ac:dyDescent="0.2">
      <c r="A24" s="10"/>
      <c r="B24" s="43">
        <f>B23+1</f>
        <v>1997</v>
      </c>
      <c r="C24" s="44"/>
      <c r="D24" s="45">
        <v>2400</v>
      </c>
      <c r="E24" s="45">
        <v>357</v>
      </c>
      <c r="F24" s="46">
        <v>0.14899999999999999</v>
      </c>
      <c r="G24" s="45">
        <f t="shared" si="0"/>
        <v>2043</v>
      </c>
      <c r="H24" s="64"/>
      <c r="I24" s="65"/>
      <c r="J24" s="45">
        <v>2012</v>
      </c>
      <c r="K24" s="46">
        <v>0.83799999999999997</v>
      </c>
      <c r="L24" s="45">
        <v>255</v>
      </c>
      <c r="M24" s="46">
        <f t="shared" si="1"/>
        <v>0.12673956262425448</v>
      </c>
      <c r="N24" s="45">
        <f t="shared" si="2"/>
        <v>1757</v>
      </c>
      <c r="O24" s="66"/>
      <c r="P24" s="50">
        <v>868</v>
      </c>
      <c r="Q24" s="51">
        <v>102</v>
      </c>
      <c r="R24" s="46">
        <v>0.11799999999999999</v>
      </c>
      <c r="S24" s="50">
        <f t="shared" si="3"/>
        <v>766</v>
      </c>
      <c r="T24" s="65"/>
      <c r="U24" s="127">
        <f>864360/D24</f>
        <v>360.15</v>
      </c>
      <c r="V24" s="69"/>
      <c r="W24" s="21"/>
    </row>
    <row r="25" spans="1:40" ht="13.7" customHeight="1" x14ac:dyDescent="0.2">
      <c r="A25" s="10"/>
      <c r="B25" s="43">
        <f t="shared" si="4"/>
        <v>1998</v>
      </c>
      <c r="C25" s="70"/>
      <c r="D25" s="71">
        <v>2091</v>
      </c>
      <c r="E25" s="33">
        <v>254</v>
      </c>
      <c r="F25" s="72">
        <v>0.121</v>
      </c>
      <c r="G25" s="45">
        <f t="shared" si="0"/>
        <v>1837</v>
      </c>
      <c r="H25" s="73"/>
      <c r="I25" s="74"/>
      <c r="J25" s="71">
        <v>1863</v>
      </c>
      <c r="K25" s="46">
        <v>0.89100000000000001</v>
      </c>
      <c r="L25" s="33">
        <v>206</v>
      </c>
      <c r="M25" s="72">
        <f>L25/J25</f>
        <v>0.11057434245840043</v>
      </c>
      <c r="N25" s="71">
        <v>1657</v>
      </c>
      <c r="O25" s="32"/>
      <c r="P25" s="50">
        <v>759</v>
      </c>
      <c r="Q25" s="51">
        <v>71</v>
      </c>
      <c r="R25" s="46">
        <v>9.4E-2</v>
      </c>
      <c r="S25" s="50">
        <v>688</v>
      </c>
      <c r="T25" s="65"/>
      <c r="U25" s="127">
        <f>755701/2091</f>
        <v>361.40650406504068</v>
      </c>
      <c r="V25" s="69"/>
      <c r="W25" s="21"/>
    </row>
    <row r="26" spans="1:40" ht="13.7" customHeight="1" x14ac:dyDescent="0.2">
      <c r="A26" s="10"/>
      <c r="B26" s="117">
        <f t="shared" si="4"/>
        <v>1999</v>
      </c>
      <c r="C26" s="70"/>
      <c r="D26" s="118">
        <v>2144</v>
      </c>
      <c r="E26" s="31">
        <v>241</v>
      </c>
      <c r="F26" s="119">
        <v>0.112</v>
      </c>
      <c r="G26" s="39">
        <v>1903</v>
      </c>
      <c r="H26" s="40"/>
      <c r="I26" s="32"/>
      <c r="J26" s="118">
        <v>1874</v>
      </c>
      <c r="K26" s="119">
        <v>0.874</v>
      </c>
      <c r="L26" s="120">
        <v>181</v>
      </c>
      <c r="M26" s="119">
        <v>9.6000000000000002E-2</v>
      </c>
      <c r="N26" s="118">
        <v>1693</v>
      </c>
      <c r="O26" s="32"/>
      <c r="P26" s="121">
        <v>764</v>
      </c>
      <c r="Q26" s="41">
        <v>56</v>
      </c>
      <c r="R26" s="119">
        <v>7.2999999999999995E-2</v>
      </c>
      <c r="S26" s="121">
        <v>708</v>
      </c>
      <c r="T26" s="32"/>
      <c r="U26" s="121">
        <v>355</v>
      </c>
      <c r="V26" s="122"/>
      <c r="W26" s="21"/>
    </row>
    <row r="27" spans="1:40" s="123" customFormat="1" ht="13.7" customHeight="1" x14ac:dyDescent="0.25">
      <c r="A27" s="10"/>
      <c r="B27" s="75">
        <v>2000</v>
      </c>
      <c r="C27" s="70"/>
      <c r="D27" s="76">
        <v>1966</v>
      </c>
      <c r="E27" s="75">
        <v>265</v>
      </c>
      <c r="F27" s="77">
        <v>0.13500000000000001</v>
      </c>
      <c r="G27" s="54">
        <v>1701</v>
      </c>
      <c r="H27" s="78"/>
      <c r="I27" s="32"/>
      <c r="J27" s="76">
        <v>1574</v>
      </c>
      <c r="K27" s="77">
        <v>0.80100000000000005</v>
      </c>
      <c r="L27" s="203" t="s">
        <v>22</v>
      </c>
      <c r="M27" s="204"/>
      <c r="N27" s="204"/>
      <c r="O27" s="32"/>
      <c r="P27" s="79">
        <v>909</v>
      </c>
      <c r="Q27" s="79">
        <v>69</v>
      </c>
      <c r="R27" s="77">
        <v>7.5999999999999998E-2</v>
      </c>
      <c r="S27" s="79">
        <v>840</v>
      </c>
      <c r="T27" s="32"/>
      <c r="U27" s="79">
        <v>461</v>
      </c>
      <c r="W27" s="21"/>
    </row>
    <row r="28" spans="1:40" ht="13.5" customHeight="1" x14ac:dyDescent="0.25">
      <c r="A28" s="108"/>
      <c r="B28" s="81">
        <v>2001</v>
      </c>
      <c r="C28" s="109"/>
      <c r="D28" s="115">
        <v>1603</v>
      </c>
      <c r="E28" s="24">
        <v>128</v>
      </c>
      <c r="F28" s="38">
        <v>7.9799999999999996E-2</v>
      </c>
      <c r="G28" s="116">
        <v>1475</v>
      </c>
      <c r="H28" s="40"/>
      <c r="I28" s="110"/>
      <c r="J28" s="111">
        <v>1247</v>
      </c>
      <c r="K28" s="112">
        <v>0.77800000000000002</v>
      </c>
      <c r="L28" s="207" t="s">
        <v>22</v>
      </c>
      <c r="M28" s="208"/>
      <c r="N28" s="209"/>
      <c r="O28" s="110"/>
      <c r="P28" s="113">
        <v>576</v>
      </c>
      <c r="Q28" s="113">
        <v>25</v>
      </c>
      <c r="R28" s="112">
        <v>4.3999999999999997E-2</v>
      </c>
      <c r="S28" s="113">
        <v>550</v>
      </c>
      <c r="T28" s="110"/>
      <c r="U28" s="113">
        <v>358</v>
      </c>
      <c r="V28" s="52"/>
      <c r="W28" s="114"/>
    </row>
    <row r="29" spans="1:40" ht="13.5" customHeight="1" x14ac:dyDescent="0.25">
      <c r="A29" s="108"/>
      <c r="B29" s="146">
        <v>2002</v>
      </c>
      <c r="C29" s="156"/>
      <c r="D29" s="151">
        <v>1690</v>
      </c>
      <c r="E29" s="31">
        <v>169</v>
      </c>
      <c r="F29" s="119">
        <v>0.1</v>
      </c>
      <c r="G29" s="39">
        <v>1521</v>
      </c>
      <c r="H29" s="135"/>
      <c r="I29" s="139"/>
      <c r="J29" s="151">
        <v>1312</v>
      </c>
      <c r="K29" s="119">
        <v>0.77700000000000002</v>
      </c>
      <c r="L29" s="210" t="s">
        <v>22</v>
      </c>
      <c r="M29" s="211"/>
      <c r="N29" s="212"/>
      <c r="O29" s="157"/>
      <c r="P29" s="41">
        <v>452</v>
      </c>
      <c r="Q29" s="121">
        <v>25</v>
      </c>
      <c r="R29" s="119">
        <v>5.6000000000000001E-2</v>
      </c>
      <c r="S29" s="142">
        <v>427</v>
      </c>
      <c r="T29" s="157"/>
      <c r="U29" s="41">
        <v>267</v>
      </c>
      <c r="V29" s="154"/>
      <c r="W29" s="114"/>
    </row>
    <row r="30" spans="1:40" s="136" customFormat="1" ht="13.5" customHeight="1" x14ac:dyDescent="0.2">
      <c r="A30" s="161"/>
      <c r="B30" s="146">
        <v>2003</v>
      </c>
      <c r="C30" s="156"/>
      <c r="D30" s="151">
        <v>1663</v>
      </c>
      <c r="E30" s="31">
        <v>155</v>
      </c>
      <c r="F30" s="119">
        <v>9.1999999999999998E-2</v>
      </c>
      <c r="G30" s="39">
        <v>1508</v>
      </c>
      <c r="H30" s="135"/>
      <c r="I30" s="139"/>
      <c r="J30" s="151">
        <v>1304</v>
      </c>
      <c r="K30" s="119">
        <v>0.78400000000000003</v>
      </c>
      <c r="L30" s="210" t="s">
        <v>22</v>
      </c>
      <c r="M30" s="210"/>
      <c r="N30" s="213"/>
      <c r="O30" s="157"/>
      <c r="P30" s="41">
        <v>448</v>
      </c>
      <c r="Q30" s="121">
        <v>22</v>
      </c>
      <c r="R30" s="119">
        <v>4.8000000000000001E-2</v>
      </c>
      <c r="S30" s="142">
        <v>426</v>
      </c>
      <c r="T30" s="157"/>
      <c r="U30" s="41">
        <v>268</v>
      </c>
      <c r="V30" s="155"/>
      <c r="W30" s="114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</row>
    <row r="31" spans="1:40" ht="13.5" customHeight="1" x14ac:dyDescent="0.2">
      <c r="A31" s="108"/>
      <c r="B31" s="147">
        <v>2004</v>
      </c>
      <c r="C31" s="156"/>
      <c r="D31" s="152">
        <v>1706</v>
      </c>
      <c r="E31" s="33">
        <v>113</v>
      </c>
      <c r="F31" s="72">
        <v>6.6000000000000003E-2</v>
      </c>
      <c r="G31" s="45">
        <v>1593</v>
      </c>
      <c r="H31" s="145"/>
      <c r="I31" s="139"/>
      <c r="J31" s="152">
        <v>1362</v>
      </c>
      <c r="K31" s="72">
        <v>0.79800000000000004</v>
      </c>
      <c r="L31" s="203" t="s">
        <v>22</v>
      </c>
      <c r="M31" s="203"/>
      <c r="N31" s="207"/>
      <c r="O31" s="157"/>
      <c r="P31" s="149">
        <v>500</v>
      </c>
      <c r="Q31" s="133">
        <v>17</v>
      </c>
      <c r="R31" s="72">
        <v>3.3000000000000002E-2</v>
      </c>
      <c r="S31" s="143">
        <v>484</v>
      </c>
      <c r="T31" s="157"/>
      <c r="U31" s="149">
        <v>292</v>
      </c>
      <c r="V31" s="154"/>
      <c r="W31" s="114"/>
    </row>
    <row r="32" spans="1:40" ht="13.5" customHeight="1" x14ac:dyDescent="0.2">
      <c r="A32" s="108"/>
      <c r="B32" s="138">
        <v>2005</v>
      </c>
      <c r="C32" s="157"/>
      <c r="D32" s="153">
        <v>1725</v>
      </c>
      <c r="E32" s="178">
        <v>230</v>
      </c>
      <c r="F32" s="77">
        <v>0.13300000000000001</v>
      </c>
      <c r="G32" s="54">
        <v>1495</v>
      </c>
      <c r="H32" s="140"/>
      <c r="I32" s="139"/>
      <c r="J32" s="163">
        <v>1220</v>
      </c>
      <c r="K32" s="164">
        <v>0.70699999999999996</v>
      </c>
      <c r="L32" s="210" t="s">
        <v>22</v>
      </c>
      <c r="M32" s="210"/>
      <c r="N32" s="213"/>
      <c r="O32" s="157"/>
      <c r="P32" s="150">
        <v>547</v>
      </c>
      <c r="Q32" s="79">
        <v>37</v>
      </c>
      <c r="R32" s="77">
        <v>6.8000000000000005E-2</v>
      </c>
      <c r="S32" s="144">
        <v>510</v>
      </c>
      <c r="T32" s="157"/>
      <c r="U32" s="150">
        <v>316</v>
      </c>
      <c r="V32" s="52"/>
      <c r="W32" s="114"/>
    </row>
    <row r="33" spans="1:25" ht="13.5" customHeight="1" x14ac:dyDescent="0.2">
      <c r="A33" s="108"/>
      <c r="B33" s="167">
        <v>2006</v>
      </c>
      <c r="C33" s="157"/>
      <c r="D33" s="165">
        <v>1631</v>
      </c>
      <c r="E33" s="167">
        <v>200</v>
      </c>
      <c r="F33" s="166">
        <v>0.123</v>
      </c>
      <c r="G33" s="168">
        <v>1431</v>
      </c>
      <c r="H33" s="141"/>
      <c r="I33" s="110"/>
      <c r="J33" s="165">
        <v>1259</v>
      </c>
      <c r="K33" s="166">
        <v>0.77200000000000002</v>
      </c>
      <c r="L33" s="203" t="s">
        <v>22</v>
      </c>
      <c r="M33" s="203"/>
      <c r="N33" s="203"/>
      <c r="O33" s="139"/>
      <c r="P33" s="169">
        <v>534</v>
      </c>
      <c r="Q33" s="169">
        <v>33</v>
      </c>
      <c r="R33" s="166">
        <v>6.3E-2</v>
      </c>
      <c r="S33" s="169">
        <v>501</v>
      </c>
      <c r="T33" s="157"/>
      <c r="U33" s="169">
        <v>326</v>
      </c>
      <c r="V33" s="52"/>
      <c r="W33" s="114"/>
    </row>
    <row r="34" spans="1:25" ht="13.5" customHeight="1" x14ac:dyDescent="0.2">
      <c r="A34" s="108"/>
      <c r="B34" s="167">
        <v>2007</v>
      </c>
      <c r="C34" s="157" t="s">
        <v>34</v>
      </c>
      <c r="D34" s="165">
        <v>1626</v>
      </c>
      <c r="E34" s="167">
        <v>187</v>
      </c>
      <c r="F34" s="166">
        <v>0.115</v>
      </c>
      <c r="G34" s="168">
        <v>1439</v>
      </c>
      <c r="H34" s="141"/>
      <c r="I34" s="139"/>
      <c r="J34" s="165">
        <v>1253</v>
      </c>
      <c r="K34" s="170">
        <v>0.77100000000000002</v>
      </c>
      <c r="L34" s="203" t="s">
        <v>22</v>
      </c>
      <c r="M34" s="203"/>
      <c r="N34" s="203"/>
      <c r="O34" s="110"/>
      <c r="P34" s="169">
        <v>474</v>
      </c>
      <c r="Q34" s="169">
        <v>32</v>
      </c>
      <c r="R34" s="166">
        <v>6.7000000000000004E-2</v>
      </c>
      <c r="S34" s="169">
        <v>443</v>
      </c>
      <c r="T34" s="162"/>
      <c r="U34" s="169">
        <v>291</v>
      </c>
      <c r="V34" s="52"/>
      <c r="W34" s="114"/>
    </row>
    <row r="35" spans="1:25" ht="13.5" customHeight="1" x14ac:dyDescent="0.2">
      <c r="A35" s="108"/>
      <c r="B35" s="120">
        <v>2008</v>
      </c>
      <c r="C35" s="157"/>
      <c r="D35" s="171">
        <v>1372</v>
      </c>
      <c r="E35" s="120">
        <v>99</v>
      </c>
      <c r="F35" s="172">
        <v>7.1999999999999995E-2</v>
      </c>
      <c r="G35" s="173">
        <v>1273</v>
      </c>
      <c r="H35" s="141"/>
      <c r="I35" s="139"/>
      <c r="J35" s="171">
        <v>904</v>
      </c>
      <c r="K35" s="174">
        <v>0.65900000000000003</v>
      </c>
      <c r="L35" s="210" t="s">
        <v>22</v>
      </c>
      <c r="M35" s="210"/>
      <c r="N35" s="210"/>
      <c r="O35" s="110"/>
      <c r="P35" s="175">
        <v>323</v>
      </c>
      <c r="Q35" s="175">
        <v>13</v>
      </c>
      <c r="R35" s="172">
        <v>0.04</v>
      </c>
      <c r="S35" s="175">
        <v>310</v>
      </c>
      <c r="T35" s="162"/>
      <c r="U35" s="175">
        <v>235</v>
      </c>
      <c r="V35" s="52"/>
      <c r="W35" s="114"/>
    </row>
    <row r="36" spans="1:25" ht="13.5" customHeight="1" x14ac:dyDescent="0.2">
      <c r="A36" s="108"/>
      <c r="B36" s="198">
        <v>2009</v>
      </c>
      <c r="C36" s="157"/>
      <c r="D36" s="191">
        <v>805</v>
      </c>
      <c r="E36" s="167">
        <v>60</v>
      </c>
      <c r="F36" s="166">
        <v>7.3999999999999996E-2</v>
      </c>
      <c r="G36" s="168">
        <v>745</v>
      </c>
      <c r="H36" s="177"/>
      <c r="I36" s="139"/>
      <c r="J36" s="191">
        <v>545</v>
      </c>
      <c r="K36" s="170">
        <v>0.67700000000000005</v>
      </c>
      <c r="L36" s="203" t="s">
        <v>22</v>
      </c>
      <c r="M36" s="203"/>
      <c r="N36" s="207"/>
      <c r="O36" s="157"/>
      <c r="P36" s="193">
        <v>99</v>
      </c>
      <c r="Q36" s="169">
        <v>4</v>
      </c>
      <c r="R36" s="166">
        <v>3.6999999999999998E-2</v>
      </c>
      <c r="S36" s="195">
        <v>95</v>
      </c>
      <c r="T36" s="157"/>
      <c r="U36" s="193">
        <v>122</v>
      </c>
      <c r="V36" s="52"/>
      <c r="W36" s="114"/>
    </row>
    <row r="37" spans="1:25" ht="13.5" customHeight="1" x14ac:dyDescent="0.2">
      <c r="A37" s="108"/>
      <c r="B37" s="178">
        <v>2010</v>
      </c>
      <c r="C37" s="157"/>
      <c r="D37" s="179">
        <v>1161</v>
      </c>
      <c r="E37" s="180">
        <v>136</v>
      </c>
      <c r="F37" s="181">
        <v>0.11700000000000001</v>
      </c>
      <c r="G37" s="182">
        <v>1025</v>
      </c>
      <c r="H37" s="141"/>
      <c r="I37" s="139"/>
      <c r="J37" s="179">
        <v>1039</v>
      </c>
      <c r="K37" s="183">
        <v>0.89500000000000002</v>
      </c>
      <c r="L37" s="203" t="s">
        <v>22</v>
      </c>
      <c r="M37" s="203"/>
      <c r="N37" s="207"/>
      <c r="O37" s="157"/>
      <c r="P37" s="194">
        <v>200</v>
      </c>
      <c r="Q37" s="184">
        <v>11</v>
      </c>
      <c r="R37" s="181">
        <v>5.3999999999999999E-2</v>
      </c>
      <c r="S37" s="185">
        <v>189</v>
      </c>
      <c r="T37" s="157"/>
      <c r="U37" s="196">
        <v>172</v>
      </c>
      <c r="V37" s="52"/>
      <c r="W37" s="114"/>
    </row>
    <row r="38" spans="1:25" ht="13.5" customHeight="1" x14ac:dyDescent="0.2">
      <c r="A38" s="108"/>
      <c r="B38" s="167">
        <v>2011</v>
      </c>
      <c r="C38" s="157"/>
      <c r="D38" s="191">
        <v>1288</v>
      </c>
      <c r="E38" s="167">
        <v>158</v>
      </c>
      <c r="F38" s="166">
        <v>0.122</v>
      </c>
      <c r="G38" s="168">
        <v>1130</v>
      </c>
      <c r="H38" s="141"/>
      <c r="I38" s="139"/>
      <c r="J38" s="191">
        <v>1215</v>
      </c>
      <c r="K38" s="166">
        <v>0.94299999999999995</v>
      </c>
      <c r="L38" s="203" t="s">
        <v>22</v>
      </c>
      <c r="M38" s="203"/>
      <c r="N38" s="207"/>
      <c r="O38" s="157"/>
      <c r="P38" s="193">
        <v>272</v>
      </c>
      <c r="Q38" s="169">
        <v>19</v>
      </c>
      <c r="R38" s="166">
        <v>7.1999999999999995E-2</v>
      </c>
      <c r="S38" s="195">
        <v>253</v>
      </c>
      <c r="T38" s="157"/>
      <c r="U38" s="193">
        <v>212</v>
      </c>
      <c r="V38" s="52"/>
      <c r="W38" s="114"/>
    </row>
    <row r="39" spans="1:25" ht="13.5" customHeight="1" x14ac:dyDescent="0.2">
      <c r="A39" s="108"/>
      <c r="B39" s="167">
        <v>2012</v>
      </c>
      <c r="C39" s="157"/>
      <c r="D39" s="191">
        <v>1307</v>
      </c>
      <c r="E39" s="167">
        <v>150</v>
      </c>
      <c r="F39" s="166">
        <v>0.114</v>
      </c>
      <c r="G39" s="168">
        <v>1157</v>
      </c>
      <c r="H39" s="141"/>
      <c r="I39" s="139"/>
      <c r="J39" s="191">
        <v>1197</v>
      </c>
      <c r="K39" s="166">
        <v>0.91600000000000004</v>
      </c>
      <c r="L39" s="203" t="s">
        <v>22</v>
      </c>
      <c r="M39" s="203"/>
      <c r="N39" s="207"/>
      <c r="O39" s="157"/>
      <c r="P39" s="193">
        <v>267</v>
      </c>
      <c r="Q39" s="169">
        <v>20</v>
      </c>
      <c r="R39" s="166">
        <v>7.4999999999999997E-2</v>
      </c>
      <c r="S39" s="195">
        <v>247</v>
      </c>
      <c r="T39" s="157"/>
      <c r="U39" s="193">
        <v>204</v>
      </c>
      <c r="V39" s="52"/>
      <c r="W39" s="114"/>
    </row>
    <row r="40" spans="1:25" ht="13.5" customHeight="1" x14ac:dyDescent="0.2">
      <c r="A40" s="108"/>
      <c r="B40" s="167">
        <v>2013</v>
      </c>
      <c r="C40" s="157"/>
      <c r="D40" s="165">
        <v>1645</v>
      </c>
      <c r="E40" s="167">
        <v>223</v>
      </c>
      <c r="F40" s="166">
        <v>0.13600000000000001</v>
      </c>
      <c r="G40" s="168">
        <v>1422</v>
      </c>
      <c r="H40" s="141"/>
      <c r="I40" s="139"/>
      <c r="J40" s="165">
        <v>1210</v>
      </c>
      <c r="K40" s="200">
        <v>0.73599999999999999</v>
      </c>
      <c r="L40" s="203" t="s">
        <v>22</v>
      </c>
      <c r="M40" s="203"/>
      <c r="N40" s="203"/>
      <c r="O40" s="110"/>
      <c r="P40" s="169">
        <v>315</v>
      </c>
      <c r="Q40" s="169">
        <v>27</v>
      </c>
      <c r="R40" s="166">
        <v>8.5999999999999993E-2</v>
      </c>
      <c r="S40" s="169">
        <v>288</v>
      </c>
      <c r="T40" s="162"/>
      <c r="U40" s="169">
        <v>191</v>
      </c>
      <c r="V40" s="52"/>
      <c r="W40" s="114"/>
    </row>
    <row r="41" spans="1:25" ht="13.5" customHeight="1" thickBot="1" x14ac:dyDescent="0.25">
      <c r="A41" s="108"/>
      <c r="B41" s="167">
        <v>2014</v>
      </c>
      <c r="C41" s="157"/>
      <c r="D41" s="165">
        <v>1466</v>
      </c>
      <c r="E41" s="167">
        <v>235</v>
      </c>
      <c r="F41" s="166">
        <v>0.16</v>
      </c>
      <c r="G41" s="168">
        <v>1231</v>
      </c>
      <c r="H41" s="141"/>
      <c r="I41" s="139"/>
      <c r="J41" s="165">
        <v>1090</v>
      </c>
      <c r="K41" s="166">
        <v>0.74399999999999999</v>
      </c>
      <c r="L41" s="203" t="s">
        <v>22</v>
      </c>
      <c r="M41" s="203"/>
      <c r="N41" s="203"/>
      <c r="O41" s="110"/>
      <c r="P41" s="169">
        <v>322</v>
      </c>
      <c r="Q41" s="169">
        <v>27</v>
      </c>
      <c r="R41" s="166">
        <v>8.3000000000000004E-2</v>
      </c>
      <c r="S41" s="169">
        <v>296</v>
      </c>
      <c r="T41" s="162"/>
      <c r="U41" s="169">
        <v>220</v>
      </c>
      <c r="V41" s="52"/>
      <c r="W41" s="114"/>
    </row>
    <row r="42" spans="1:25" ht="16.5" thickBot="1" x14ac:dyDescent="0.3">
      <c r="A42" s="10"/>
      <c r="B42" s="202" t="s">
        <v>3</v>
      </c>
      <c r="C42" s="199"/>
      <c r="D42" s="189">
        <f>SUM(D5:D41)</f>
        <v>94461</v>
      </c>
      <c r="E42" s="186">
        <f>SUM(E5:E41)</f>
        <v>26823</v>
      </c>
      <c r="F42" s="187"/>
      <c r="G42" s="186">
        <f>SUM(G5:G41)</f>
        <v>67638</v>
      </c>
      <c r="H42" s="176" t="s">
        <v>23</v>
      </c>
      <c r="I42" s="192"/>
      <c r="J42" s="189">
        <f>SUM(J5:J41)</f>
        <v>79168</v>
      </c>
      <c r="K42" s="201"/>
      <c r="L42" s="205"/>
      <c r="M42" s="206"/>
      <c r="N42" s="206"/>
      <c r="O42" s="190"/>
      <c r="P42" s="186">
        <f>SUM(P5:P41)</f>
        <v>21897</v>
      </c>
      <c r="Q42" s="186">
        <f>SUM(Q5:Q41)</f>
        <v>4224</v>
      </c>
      <c r="R42" s="187"/>
      <c r="S42" s="188">
        <f>SUM(S5:S41)</f>
        <v>17675</v>
      </c>
      <c r="T42" s="197"/>
      <c r="U42" s="201"/>
      <c r="V42" s="80"/>
      <c r="W42" s="21"/>
    </row>
    <row r="43" spans="1:25" ht="13.5" thickBot="1" x14ac:dyDescent="0.25">
      <c r="A43" s="10"/>
      <c r="B43" s="148" t="s">
        <v>24</v>
      </c>
      <c r="C43" s="158"/>
      <c r="D43" s="83">
        <f>AVERAGE(D5:D41)</f>
        <v>2553</v>
      </c>
      <c r="E43" s="82">
        <f>AVERAGE(E5:E41)</f>
        <v>724.94594594594594</v>
      </c>
      <c r="F43" s="112">
        <f>AVERAGE(F5:F41)</f>
        <v>0.23018378378378382</v>
      </c>
      <c r="G43" s="82">
        <f>AVERAGE(G5:G41)</f>
        <v>1828.0540540540539</v>
      </c>
      <c r="H43" s="83" t="s">
        <v>23</v>
      </c>
      <c r="I43" s="84"/>
      <c r="J43" s="83">
        <f>AVERAGE(J5:J41)</f>
        <v>2139.6756756756758</v>
      </c>
      <c r="K43" s="112">
        <f>AVERAGE(K5:K41)</f>
        <v>0.82570270270270274</v>
      </c>
      <c r="L43" s="134"/>
      <c r="M43" s="134"/>
      <c r="N43" s="134"/>
      <c r="O43" s="85"/>
      <c r="P43" s="137">
        <f>AVERAGE(P5:P41)</f>
        <v>591.81081081081084</v>
      </c>
      <c r="Q43" s="137">
        <f>AVERAGE(Q5:Q41)</f>
        <v>114.16216216216216</v>
      </c>
      <c r="R43" s="112">
        <f>AVERAGE(R5:R41)</f>
        <v>0.18324324324324329</v>
      </c>
      <c r="S43" s="159">
        <f>AVERAGE(S5:S41)</f>
        <v>477.70270270270271</v>
      </c>
      <c r="T43" s="160"/>
      <c r="U43" s="137">
        <f>AVERAGE(U5:U41)</f>
        <v>248.3163520195524</v>
      </c>
      <c r="V43" s="86"/>
      <c r="W43" s="21"/>
    </row>
    <row r="44" spans="1:25" ht="12" customHeight="1" thickBot="1" x14ac:dyDescent="0.25">
      <c r="A44" s="87"/>
      <c r="B44" s="88"/>
      <c r="C44" s="20"/>
      <c r="D44" s="89"/>
      <c r="E44" s="89"/>
      <c r="F44" s="90"/>
      <c r="G44" s="20"/>
      <c r="H44" s="20"/>
      <c r="I44" s="20"/>
      <c r="J44" s="20"/>
      <c r="K44" s="90"/>
      <c r="L44" s="20"/>
      <c r="M44" s="90"/>
      <c r="N44" s="20"/>
      <c r="O44" s="20"/>
      <c r="P44" s="20"/>
      <c r="Q44" s="20"/>
      <c r="R44" s="90"/>
      <c r="S44" s="20"/>
      <c r="T44" s="91"/>
      <c r="U44" s="129"/>
      <c r="V44" s="20"/>
      <c r="W44" s="92"/>
    </row>
    <row r="45" spans="1:25" customFormat="1" ht="12" customHeight="1" x14ac:dyDescent="0.25">
      <c r="B45" s="93" t="s">
        <v>25</v>
      </c>
      <c r="C45" s="94"/>
      <c r="D45" s="95" t="s">
        <v>26</v>
      </c>
      <c r="E45" s="95"/>
      <c r="F45" s="98"/>
      <c r="G45" s="94"/>
      <c r="H45" s="94"/>
      <c r="I45" s="94"/>
      <c r="J45" s="94"/>
      <c r="K45" s="99"/>
      <c r="L45" s="100"/>
      <c r="M45" s="100"/>
      <c r="N45" s="101" t="s">
        <v>29</v>
      </c>
      <c r="O45" s="100"/>
      <c r="P45" s="96" t="s">
        <v>30</v>
      </c>
      <c r="Q45" s="100"/>
      <c r="R45" s="99"/>
      <c r="S45" s="100"/>
      <c r="T45" s="105"/>
      <c r="U45" s="130"/>
      <c r="V45" s="100"/>
      <c r="W45" s="100"/>
      <c r="X45" s="97"/>
    </row>
    <row r="46" spans="1:25" s="100" customFormat="1" ht="9.75" customHeight="1" x14ac:dyDescent="0.2">
      <c r="A46" s="102"/>
      <c r="B46" s="101" t="s">
        <v>28</v>
      </c>
      <c r="D46" s="95" t="s">
        <v>27</v>
      </c>
      <c r="E46" s="103"/>
      <c r="F46" s="104"/>
      <c r="G46" s="103"/>
      <c r="H46" s="103"/>
      <c r="I46" s="103"/>
      <c r="J46" s="103"/>
      <c r="K46" s="99"/>
      <c r="N46" s="101"/>
      <c r="O46" s="1"/>
      <c r="P46" s="95" t="s">
        <v>27</v>
      </c>
      <c r="Q46" s="1"/>
      <c r="R46" s="3"/>
      <c r="S46" s="1"/>
      <c r="T46" s="60"/>
      <c r="U46" s="131"/>
      <c r="V46" s="1"/>
      <c r="W46" s="1"/>
      <c r="X46" s="97"/>
      <c r="Y46" s="97"/>
    </row>
    <row r="47" spans="1:25" s="100" customFormat="1" ht="10.5" customHeight="1" x14ac:dyDescent="0.2">
      <c r="A47" s="106" t="s">
        <v>31</v>
      </c>
      <c r="B47" s="101"/>
      <c r="C47" s="1"/>
      <c r="D47" s="95" t="s">
        <v>32</v>
      </c>
      <c r="E47" s="1"/>
      <c r="F47" s="3"/>
      <c r="G47" s="1"/>
      <c r="H47" s="1"/>
      <c r="I47" s="1"/>
      <c r="J47" s="1"/>
      <c r="K47" s="3"/>
      <c r="L47" s="1"/>
      <c r="M47" s="3"/>
      <c r="N47" s="107" t="s">
        <v>5</v>
      </c>
      <c r="O47" s="1"/>
      <c r="P47" s="96" t="s">
        <v>33</v>
      </c>
      <c r="Q47" s="1"/>
      <c r="R47" s="3"/>
      <c r="S47" s="1"/>
      <c r="T47" s="60"/>
      <c r="U47" s="132"/>
      <c r="V47" s="1"/>
      <c r="W47" s="1"/>
      <c r="Y47" s="97"/>
    </row>
    <row r="48" spans="1:25" ht="10.5" customHeight="1" x14ac:dyDescent="0.2">
      <c r="A48" s="106"/>
      <c r="N48" s="107"/>
      <c r="P48" s="96"/>
      <c r="U48" s="131"/>
    </row>
    <row r="49" spans="14:21" x14ac:dyDescent="0.2">
      <c r="N49" s="107"/>
      <c r="P49" s="96"/>
      <c r="U49" s="131"/>
    </row>
    <row r="50" spans="14:21" x14ac:dyDescent="0.2">
      <c r="U50" s="131"/>
    </row>
    <row r="51" spans="14:21" x14ac:dyDescent="0.2">
      <c r="U51" s="131"/>
    </row>
    <row r="52" spans="14:21" x14ac:dyDescent="0.2">
      <c r="U52" s="131"/>
    </row>
    <row r="53" spans="14:21" x14ac:dyDescent="0.2">
      <c r="U53" s="131"/>
    </row>
    <row r="54" spans="14:21" x14ac:dyDescent="0.2">
      <c r="U54" s="131"/>
    </row>
    <row r="55" spans="14:21" x14ac:dyDescent="0.2">
      <c r="U55" s="131"/>
    </row>
    <row r="56" spans="14:21" x14ac:dyDescent="0.2">
      <c r="U56" s="131"/>
    </row>
    <row r="57" spans="14:21" x14ac:dyDescent="0.2">
      <c r="U57" s="131"/>
    </row>
    <row r="58" spans="14:21" x14ac:dyDescent="0.2">
      <c r="U58" s="131"/>
    </row>
    <row r="59" spans="14:21" x14ac:dyDescent="0.2">
      <c r="U59" s="131"/>
    </row>
    <row r="60" spans="14:21" x14ac:dyDescent="0.2">
      <c r="U60" s="131"/>
    </row>
    <row r="61" spans="14:21" x14ac:dyDescent="0.2">
      <c r="U61" s="131"/>
    </row>
    <row r="62" spans="14:21" x14ac:dyDescent="0.2">
      <c r="U62" s="131"/>
    </row>
    <row r="63" spans="14:21" x14ac:dyDescent="0.2">
      <c r="U63" s="131"/>
    </row>
    <row r="64" spans="14:21" x14ac:dyDescent="0.2">
      <c r="U64" s="131"/>
    </row>
  </sheetData>
  <mergeCells count="16">
    <mergeCell ref="L27:N27"/>
    <mergeCell ref="L42:N42"/>
    <mergeCell ref="L28:N28"/>
    <mergeCell ref="L29:N29"/>
    <mergeCell ref="L30:N30"/>
    <mergeCell ref="L31:N31"/>
    <mergeCell ref="L32:N32"/>
    <mergeCell ref="L39:N39"/>
    <mergeCell ref="L33:N33"/>
    <mergeCell ref="L34:N34"/>
    <mergeCell ref="L38:N38"/>
    <mergeCell ref="L36:N36"/>
    <mergeCell ref="L37:N37"/>
    <mergeCell ref="L35:N35"/>
    <mergeCell ref="L40:N40"/>
    <mergeCell ref="L41:N41"/>
  </mergeCells>
  <phoneticPr fontId="11" type="noConversion"/>
  <pageMargins left="0.82" right="0.25" top="0.5" bottom="0.22" header="0.25" footer="0.5"/>
  <pageSetup orientation="landscape" r:id="rId1"/>
  <headerFooter alignWithMargins="0">
    <oddHeader>&amp;L&amp;"Courier New,Bold"CALIFORNIA TIMBER HARVEST STATISTICS&amp;R&amp;10COMPILED FROM TIMBER TAX RECORDS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honeticPr fontId="1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honeticPr fontId="1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Board of Equalization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Property Taxes</dc:creator>
  <cp:lastModifiedBy>Art Tenneson</cp:lastModifiedBy>
  <cp:lastPrinted>2015-05-05T18:33:00Z</cp:lastPrinted>
  <dcterms:created xsi:type="dcterms:W3CDTF">2003-04-07T21:48:37Z</dcterms:created>
  <dcterms:modified xsi:type="dcterms:W3CDTF">2016-04-20T23:11:09Z</dcterms:modified>
</cp:coreProperties>
</file>