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so\Documents\Study-data\Labs\1.2.1\"/>
    </mc:Choice>
  </mc:AlternateContent>
  <xr:revisionPtr revIDLastSave="0" documentId="13_ncr:1_{4FD55ED4-5958-4A2C-8D1D-10E30257552D}" xr6:coauthVersionLast="47" xr6:coauthVersionMax="47" xr10:uidLastSave="{00000000-0000-0000-0000-000000000000}"/>
  <bookViews>
    <workbookView xWindow="-108" yWindow="-108" windowWidth="23256" windowHeight="12456" xr2:uid="{D1EE92A1-25B8-42DB-9DDB-61454B433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O18" i="1"/>
  <c r="O19" i="1"/>
  <c r="O20" i="1"/>
  <c r="O16" i="1"/>
  <c r="M17" i="1"/>
  <c r="M18" i="1"/>
  <c r="M19" i="1"/>
  <c r="M20" i="1"/>
  <c r="M16" i="1"/>
  <c r="K16" i="1"/>
  <c r="E16" i="1"/>
  <c r="G16" i="1" s="1"/>
  <c r="E17" i="1"/>
  <c r="G17" i="1" s="1"/>
  <c r="E18" i="1"/>
  <c r="E19" i="1"/>
  <c r="E15" i="1"/>
  <c r="G15" i="1"/>
  <c r="G18" i="1"/>
  <c r="G19" i="1"/>
  <c r="O8" i="1"/>
  <c r="O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<sst xmlns="http://schemas.openxmlformats.org/spreadsheetml/2006/main" count="24" uniqueCount="20">
  <si>
    <t>массы пуль, г</t>
  </si>
  <si>
    <t>+-0.1мг</t>
  </si>
  <si>
    <t>Выстрелы</t>
  </si>
  <si>
    <t>Отклонение мм</t>
  </si>
  <si>
    <t>+-5</t>
  </si>
  <si>
    <t>Длина нити, см</t>
  </si>
  <si>
    <t>Масса маятника, г</t>
  </si>
  <si>
    <t>Крутильный отклонение, см</t>
  </si>
  <si>
    <t>+-0.05</t>
  </si>
  <si>
    <t>d, см</t>
  </si>
  <si>
    <t>+-0.1</t>
  </si>
  <si>
    <t>R, см</t>
  </si>
  <si>
    <t>r, см</t>
  </si>
  <si>
    <t>T1, с</t>
  </si>
  <si>
    <t>T2, с</t>
  </si>
  <si>
    <t>M1, г</t>
  </si>
  <si>
    <t>M2, г</t>
  </si>
  <si>
    <t>phi</t>
  </si>
  <si>
    <t>u, м/с</t>
  </si>
  <si>
    <t>sqrt(kj)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</si>
</sst>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5AB-8B3F-4876-B8A6-37D2297D8BA7}">
  <dimension ref="A1:O20"/>
  <sheetViews>
    <sheetView tabSelected="1" workbookViewId="0">
      <selection activeCell="K16" sqref="K16"/>
    </sheetView>
  </sheetViews>
  <sheetFormatPr defaultRowHeight="14.4" x14ac:dyDescent="0.3"/>
  <cols>
    <col min="5" max="5" width="14.33203125" bestFit="1" customWidth="1"/>
    <col min="6" max="6" width="14.6640625" bestFit="1" customWidth="1"/>
    <col min="8" max="8" width="16.77734375" bestFit="1" customWidth="1"/>
    <col min="11" max="11" width="25.5546875" bestFit="1" customWidth="1"/>
  </cols>
  <sheetData>
    <row r="1" spans="1:15" x14ac:dyDescent="0.3">
      <c r="A1" t="s">
        <v>0</v>
      </c>
      <c r="E1" t="s">
        <v>2</v>
      </c>
      <c r="F1" t="s">
        <v>3</v>
      </c>
      <c r="H1" t="s">
        <v>6</v>
      </c>
      <c r="K1" t="s">
        <v>7</v>
      </c>
      <c r="N1" t="s">
        <v>9</v>
      </c>
    </row>
    <row r="2" spans="1:15" x14ac:dyDescent="0.3">
      <c r="A2">
        <v>1</v>
      </c>
      <c r="B2">
        <v>0.50900000000000001</v>
      </c>
      <c r="C2" s="2" t="s">
        <v>1</v>
      </c>
      <c r="E2">
        <v>1</v>
      </c>
      <c r="F2">
        <f>7</f>
        <v>7</v>
      </c>
      <c r="H2">
        <v>2900</v>
      </c>
      <c r="I2" s="2" t="s">
        <v>4</v>
      </c>
      <c r="J2">
        <v>1</v>
      </c>
      <c r="K2">
        <v>4</v>
      </c>
      <c r="L2" s="2" t="s">
        <v>8</v>
      </c>
      <c r="N2">
        <v>143</v>
      </c>
      <c r="O2" s="2" t="s">
        <v>10</v>
      </c>
    </row>
    <row r="3" spans="1:15" x14ac:dyDescent="0.3">
      <c r="A3">
        <v>2</v>
      </c>
      <c r="B3">
        <v>0.51100000000000001</v>
      </c>
      <c r="E3">
        <v>2</v>
      </c>
      <c r="F3">
        <f>8.5+2</f>
        <v>10.5</v>
      </c>
      <c r="J3">
        <v>2</v>
      </c>
      <c r="K3">
        <v>4</v>
      </c>
      <c r="N3" t="s">
        <v>11</v>
      </c>
    </row>
    <row r="4" spans="1:15" x14ac:dyDescent="0.3">
      <c r="A4">
        <v>3</v>
      </c>
      <c r="B4" s="1">
        <v>0.51</v>
      </c>
      <c r="E4">
        <v>3</v>
      </c>
      <c r="F4">
        <f>8+2</f>
        <v>10</v>
      </c>
      <c r="J4">
        <v>3</v>
      </c>
      <c r="K4">
        <v>3.5</v>
      </c>
      <c r="N4">
        <v>33.1</v>
      </c>
      <c r="O4" s="2" t="s">
        <v>8</v>
      </c>
    </row>
    <row r="5" spans="1:15" x14ac:dyDescent="0.3">
      <c r="A5">
        <v>4</v>
      </c>
      <c r="B5" s="1">
        <v>0.51</v>
      </c>
      <c r="E5">
        <v>4</v>
      </c>
      <c r="F5">
        <f>5.25+2</f>
        <v>7.25</v>
      </c>
      <c r="J5">
        <v>4</v>
      </c>
      <c r="K5">
        <v>3.5</v>
      </c>
      <c r="N5" t="s">
        <v>12</v>
      </c>
    </row>
    <row r="6" spans="1:15" x14ac:dyDescent="0.3">
      <c r="A6">
        <v>5</v>
      </c>
      <c r="B6" s="1">
        <v>0.501</v>
      </c>
      <c r="E6">
        <v>5</v>
      </c>
      <c r="F6">
        <f>9.25+2</f>
        <v>11.25</v>
      </c>
      <c r="J6">
        <v>5</v>
      </c>
      <c r="K6">
        <v>3.8</v>
      </c>
      <c r="N6">
        <v>21.4</v>
      </c>
      <c r="O6" s="2" t="s">
        <v>8</v>
      </c>
    </row>
    <row r="7" spans="1:15" x14ac:dyDescent="0.3">
      <c r="A7">
        <v>6</v>
      </c>
      <c r="B7" s="1">
        <v>0.501</v>
      </c>
      <c r="E7" t="s">
        <v>5</v>
      </c>
      <c r="N7" t="s">
        <v>13</v>
      </c>
      <c r="O7">
        <f>33.16/5</f>
        <v>6.6319999999999997</v>
      </c>
    </row>
    <row r="8" spans="1:15" x14ac:dyDescent="0.3">
      <c r="A8">
        <v>7</v>
      </c>
      <c r="B8" s="1">
        <v>0.51</v>
      </c>
      <c r="E8">
        <v>221</v>
      </c>
      <c r="N8" t="s">
        <v>14</v>
      </c>
      <c r="O8">
        <f>49.94/10</f>
        <v>4.9939999999999998</v>
      </c>
    </row>
    <row r="9" spans="1:15" x14ac:dyDescent="0.3">
      <c r="A9">
        <v>8</v>
      </c>
      <c r="B9" s="1">
        <v>0.51600000000000001</v>
      </c>
      <c r="N9" t="s">
        <v>15</v>
      </c>
      <c r="O9">
        <v>730.6</v>
      </c>
    </row>
    <row r="10" spans="1:15" x14ac:dyDescent="0.3">
      <c r="A10">
        <v>9</v>
      </c>
      <c r="B10" s="1">
        <v>0.504</v>
      </c>
      <c r="N10" t="s">
        <v>16</v>
      </c>
      <c r="O10">
        <v>729.9</v>
      </c>
    </row>
    <row r="11" spans="1:15" x14ac:dyDescent="0.3">
      <c r="A11">
        <v>10</v>
      </c>
      <c r="B11" s="1">
        <v>0.50700000000000001</v>
      </c>
    </row>
    <row r="14" spans="1:15" x14ac:dyDescent="0.3">
      <c r="D14" t="s">
        <v>17</v>
      </c>
      <c r="F14" t="s">
        <v>18</v>
      </c>
    </row>
    <row r="15" spans="1:15" x14ac:dyDescent="0.3">
      <c r="D15">
        <v>1</v>
      </c>
      <c r="E15">
        <f>F2/($E$8*10)</f>
        <v>3.167420814479638E-3</v>
      </c>
      <c r="F15">
        <v>1</v>
      </c>
      <c r="G15">
        <f>2*$H$2/B2*SQRT(2.21*9.81)*SIN(E15/2)</f>
        <v>84.026532282851136</v>
      </c>
      <c r="K15" t="s">
        <v>19</v>
      </c>
      <c r="L15" t="s">
        <v>17</v>
      </c>
      <c r="O15" t="s">
        <v>18</v>
      </c>
    </row>
    <row r="16" spans="1:15" x14ac:dyDescent="0.3">
      <c r="D16">
        <v>2</v>
      </c>
      <c r="E16">
        <f t="shared" ref="E16:E19" si="0">F3/($E$8*10)</f>
        <v>4.7511312217194566E-3</v>
      </c>
      <c r="F16">
        <v>2</v>
      </c>
      <c r="G16">
        <f t="shared" ref="G16:G19" si="1">2*$H$2/B3*SQRT($E$8/100*9.81)*SIN(E16/2)</f>
        <v>125.54642637084896</v>
      </c>
      <c r="K16">
        <f>2*3.14*(O9+O10)/1000*(N4/100)^2*O7/(O7^2-O8^2)</f>
        <v>0.34995926367886238</v>
      </c>
      <c r="L16">
        <v>1</v>
      </c>
      <c r="M16">
        <f>K2/$N$2</f>
        <v>2.7972027972027972E-2</v>
      </c>
      <c r="N16">
        <v>1</v>
      </c>
      <c r="O16">
        <f>M16*$K$16/(B7*$N$6/100000)</f>
        <v>91.30403037565479</v>
      </c>
    </row>
    <row r="17" spans="4:15" x14ac:dyDescent="0.3">
      <c r="D17">
        <v>3</v>
      </c>
      <c r="E17">
        <f t="shared" si="0"/>
        <v>4.5248868778280547E-3</v>
      </c>
      <c r="F17">
        <v>3</v>
      </c>
      <c r="G17">
        <f t="shared" si="1"/>
        <v>119.80248269912791</v>
      </c>
      <c r="L17">
        <v>2</v>
      </c>
      <c r="M17">
        <f t="shared" ref="M17:M20" si="2">K3/$N$2</f>
        <v>2.7972027972027972E-2</v>
      </c>
      <c r="N17">
        <v>2</v>
      </c>
      <c r="O17">
        <f t="shared" ref="O17:O20" si="3">M17*$K$16/(B8*$N$6/100000)</f>
        <v>89.692782780790282</v>
      </c>
    </row>
    <row r="18" spans="4:15" x14ac:dyDescent="0.3">
      <c r="D18">
        <v>4</v>
      </c>
      <c r="E18">
        <f t="shared" si="0"/>
        <v>3.2805429864253394E-3</v>
      </c>
      <c r="F18">
        <v>4</v>
      </c>
      <c r="G18">
        <f t="shared" si="1"/>
        <v>86.856835107248159</v>
      </c>
      <c r="L18">
        <v>3</v>
      </c>
      <c r="M18">
        <f t="shared" si="2"/>
        <v>2.4475524475524476E-2</v>
      </c>
      <c r="N18">
        <v>3</v>
      </c>
      <c r="O18">
        <f t="shared" si="3"/>
        <v>77.568613015363709</v>
      </c>
    </row>
    <row r="19" spans="4:15" x14ac:dyDescent="0.3">
      <c r="D19">
        <v>5</v>
      </c>
      <c r="E19">
        <f t="shared" si="0"/>
        <v>5.0904977375565612E-3</v>
      </c>
      <c r="F19">
        <v>5</v>
      </c>
      <c r="G19">
        <f t="shared" si="1"/>
        <v>137.19891990501921</v>
      </c>
      <c r="L19">
        <v>4</v>
      </c>
      <c r="M19">
        <f t="shared" si="2"/>
        <v>2.4475524475524476E-2</v>
      </c>
      <c r="N19">
        <v>4</v>
      </c>
      <c r="O19">
        <f t="shared" si="3"/>
        <v>79.415484753824742</v>
      </c>
    </row>
    <row r="20" spans="4:15" x14ac:dyDescent="0.3">
      <c r="L20">
        <v>5</v>
      </c>
      <c r="M20">
        <f t="shared" si="2"/>
        <v>2.6573426573426571E-2</v>
      </c>
      <c r="N20">
        <v>5</v>
      </c>
      <c r="O20">
        <f t="shared" si="3"/>
        <v>85.712333840814367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 Solodilov</dc:creator>
  <cp:lastModifiedBy>Misha Solodilov</cp:lastModifiedBy>
  <dcterms:created xsi:type="dcterms:W3CDTF">2023-12-12T06:21:12Z</dcterms:created>
  <dcterms:modified xsi:type="dcterms:W3CDTF">2023-12-12T14:43:47Z</dcterms:modified>
</cp:coreProperties>
</file>