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ock-Report\docs\"/>
    </mc:Choice>
  </mc:AlternateContent>
  <xr:revisionPtr revIDLastSave="0" documentId="13_ncr:1_{60BD2DF8-2B85-490A-ABF8-3F8CE9C3D481}" xr6:coauthVersionLast="47" xr6:coauthVersionMax="47" xr10:uidLastSave="{00000000-0000-0000-0000-000000000000}"/>
  <bookViews>
    <workbookView xWindow="-108" yWindow="-108" windowWidth="23256" windowHeight="12456" activeTab="5" xr2:uid="{10355630-FB1F-48EF-9919-EA5EA3AA34DA}"/>
  </bookViews>
  <sheets>
    <sheet name="Aktien" sheetId="1" r:id="rId1"/>
    <sheet name="Indizes" sheetId="4" r:id="rId2"/>
    <sheet name="Portfolio" sheetId="5" r:id="rId3"/>
    <sheet name="Sektoren" sheetId="2" r:id="rId4"/>
    <sheet name="Historie" sheetId="3" r:id="rId5"/>
    <sheet name="ETF-CH" sheetId="6" r:id="rId6"/>
    <sheet name="ETF-US" sheetId="7" r:id="rId7"/>
    <sheet name="ETF-EURO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I8" i="5"/>
  <c r="D7" i="5"/>
  <c r="D4" i="5"/>
  <c r="D3" i="5"/>
  <c r="D5" i="5"/>
  <c r="D6" i="5"/>
  <c r="D9" i="5"/>
  <c r="D10" i="5"/>
  <c r="D11" i="5"/>
  <c r="D12" i="5"/>
  <c r="D14" i="5"/>
  <c r="D15" i="5"/>
  <c r="D16" i="5"/>
  <c r="D17" i="5"/>
  <c r="D2" i="5"/>
  <c r="K5" i="5"/>
  <c r="L5" i="5" s="1"/>
  <c r="F18" i="5"/>
</calcChain>
</file>

<file path=xl/sharedStrings.xml><?xml version="1.0" encoding="utf-8"?>
<sst xmlns="http://schemas.openxmlformats.org/spreadsheetml/2006/main" count="327" uniqueCount="195">
  <si>
    <t>Name</t>
  </si>
  <si>
    <t>Ticker</t>
  </si>
  <si>
    <t>Diskussionsdatum</t>
  </si>
  <si>
    <t>Preis</t>
  </si>
  <si>
    <t>Wunschkurs</t>
  </si>
  <si>
    <t>Folge</t>
  </si>
  <si>
    <t>Nvidia</t>
  </si>
  <si>
    <t>Logitech</t>
  </si>
  <si>
    <t>Sandoz</t>
  </si>
  <si>
    <t>LVMH Moët Hennessy</t>
  </si>
  <si>
    <t>Tesla</t>
  </si>
  <si>
    <t>Holcim</t>
  </si>
  <si>
    <t>Bitcoin</t>
  </si>
  <si>
    <t>Cameco</t>
  </si>
  <si>
    <t>NVDA</t>
  </si>
  <si>
    <t>LOGN.SW</t>
  </si>
  <si>
    <t>SDZ.SW</t>
  </si>
  <si>
    <t>MC.PA</t>
  </si>
  <si>
    <t>TSLA</t>
  </si>
  <si>
    <t>HOLN.SW</t>
  </si>
  <si>
    <t>BTC-USD</t>
  </si>
  <si>
    <t>https://youtu.be/PbtkP35l6ww?si=MIubcvWSEJ4lglXw</t>
  </si>
  <si>
    <t>https://youtu.be/VZsPPGwmpos?si=mCkEva1BPSl2PNDy</t>
  </si>
  <si>
    <t>https://youtu.be/PooQ1jVQQH4?si=KcqsWpJ7N0K2spMw</t>
  </si>
  <si>
    <t>Albemarle</t>
  </si>
  <si>
    <t>ALB</t>
  </si>
  <si>
    <t>https://youtu.be/JIA0rHJWiSU?si=RZlEph-k0gET0tK0</t>
  </si>
  <si>
    <t>https://youtu.be/E3XIo3I8awE?si=dOs8m45b61bJmHTH</t>
  </si>
  <si>
    <t>https://youtu.be/PbtkP35l6ww?si=1dUqVvmOuZZdZ8W_</t>
  </si>
  <si>
    <t>CCJ</t>
  </si>
  <si>
    <t>Google</t>
  </si>
  <si>
    <t>GOOGL</t>
  </si>
  <si>
    <t>Berkshire Hathaway Inc.</t>
  </si>
  <si>
    <t>BRK-B</t>
  </si>
  <si>
    <t>Apple</t>
  </si>
  <si>
    <t>https://youtu.be/ZDUQFVOhZcc?si=BgqG6w-A4lnjumPR</t>
  </si>
  <si>
    <t>https://youtu.be/Ix3au4Q73Wo?si=5GA5Ac3TznErmywh</t>
  </si>
  <si>
    <t>AAPL</t>
  </si>
  <si>
    <t>Glencore</t>
  </si>
  <si>
    <t>GLEN.L</t>
  </si>
  <si>
    <t>BHP Group Limited</t>
  </si>
  <si>
    <t>BHP</t>
  </si>
  <si>
    <t>https://youtu.be/NND-9ocbF3M?feature=shared</t>
  </si>
  <si>
    <t>Energy</t>
  </si>
  <si>
    <t>VDE</t>
  </si>
  <si>
    <t>Consumer Staples</t>
  </si>
  <si>
    <t>VDC</t>
  </si>
  <si>
    <t>Consumer Discretionary</t>
  </si>
  <si>
    <t>VCR</t>
  </si>
  <si>
    <t>Information Technology</t>
  </si>
  <si>
    <t>VGT</t>
  </si>
  <si>
    <t>Industrials</t>
  </si>
  <si>
    <t>VIS</t>
  </si>
  <si>
    <t>VAW</t>
  </si>
  <si>
    <t>Materials</t>
  </si>
  <si>
    <t>Health Care</t>
  </si>
  <si>
    <t>Financial</t>
  </si>
  <si>
    <t>VFH</t>
  </si>
  <si>
    <t>Communication Services</t>
  </si>
  <si>
    <t>VOX</t>
  </si>
  <si>
    <t>Utilities</t>
  </si>
  <si>
    <t>VPU</t>
  </si>
  <si>
    <t>Real Estate</t>
  </si>
  <si>
    <t>VNQ</t>
  </si>
  <si>
    <t>VHT</t>
  </si>
  <si>
    <t>Volkswagen</t>
  </si>
  <si>
    <t>VOW.DE</t>
  </si>
  <si>
    <t>https://youtu.be/hHlEtdnHVSg?si=9aJV9muFtm83t-fG</t>
  </si>
  <si>
    <t>Ubisoft</t>
  </si>
  <si>
    <t>UBI.PA</t>
  </si>
  <si>
    <t>https://www.youtube.com/watch?v=p2d7v0gWAgQ</t>
  </si>
  <si>
    <t>Palantir</t>
  </si>
  <si>
    <t>PLTR</t>
  </si>
  <si>
    <t>Dow Jones Industrial Average</t>
  </si>
  <si>
    <t>^DJI</t>
  </si>
  <si>
    <t>https://www.youtube.com/watch?v=0ukMWzE13sM&amp;list=PL6yxkRQspkhg4lIhsAizxIABsMWPAw9FV&amp;index=5&amp;ab_channel=WorkLifeTalents</t>
  </si>
  <si>
    <t>Russell 200</t>
  </si>
  <si>
    <t>^RUT</t>
  </si>
  <si>
    <t>ZKB Gold CHF</t>
  </si>
  <si>
    <t>Stück</t>
  </si>
  <si>
    <t>Quantum ETF</t>
  </si>
  <si>
    <t>iShares S&amp;P</t>
  </si>
  <si>
    <t>VAT Group</t>
  </si>
  <si>
    <t>Nebius</t>
  </si>
  <si>
    <t>Kuehne und Nagel</t>
  </si>
  <si>
    <t>BTC</t>
  </si>
  <si>
    <t>Sika</t>
  </si>
  <si>
    <t>Swatch Group</t>
  </si>
  <si>
    <t>Nasdaq 100</t>
  </si>
  <si>
    <t>ZGLD.SW</t>
  </si>
  <si>
    <t>iShares SPI</t>
  </si>
  <si>
    <t>CHSPI.SW</t>
  </si>
  <si>
    <t>QTUM</t>
  </si>
  <si>
    <t>IVV</t>
  </si>
  <si>
    <t>VACN.SW</t>
  </si>
  <si>
    <t>NBIS</t>
  </si>
  <si>
    <t>KNIN.SW</t>
  </si>
  <si>
    <t>SIKA.SW</t>
  </si>
  <si>
    <t>UHR.SW</t>
  </si>
  <si>
    <t>CSNDX.SW</t>
  </si>
  <si>
    <t>MSCI Asia ex Japan</t>
  </si>
  <si>
    <t>Nintendo</t>
  </si>
  <si>
    <t>Intel</t>
  </si>
  <si>
    <t>Kuehne&amp;Nagel</t>
  </si>
  <si>
    <t>7974.T</t>
  </si>
  <si>
    <t>INTC</t>
  </si>
  <si>
    <t>R2US.L</t>
  </si>
  <si>
    <t>SPDR Russell 2000</t>
  </si>
  <si>
    <t>Währung</t>
  </si>
  <si>
    <t>USD</t>
  </si>
  <si>
    <t>CHF</t>
  </si>
  <si>
    <t>SPDR MSCI EMU</t>
  </si>
  <si>
    <t>EMUE.PA</t>
  </si>
  <si>
    <t>AEJ.L</t>
  </si>
  <si>
    <t>JPY</t>
  </si>
  <si>
    <t>Initial investment</t>
  </si>
  <si>
    <t>EUR</t>
  </si>
  <si>
    <t>Anteil</t>
  </si>
  <si>
    <t>Cash</t>
  </si>
  <si>
    <t>GBP</t>
  </si>
  <si>
    <t>MNST</t>
  </si>
  <si>
    <t>Monster Beverage Corporation</t>
  </si>
  <si>
    <t>https://www.youtube.com/watch?v=l4hxExBUGwE&amp;t=1318s</t>
  </si>
  <si>
    <t>CELH</t>
  </si>
  <si>
    <t xml:space="preserve">Celsius Holdings, Inc. </t>
  </si>
  <si>
    <t>Fondsname</t>
  </si>
  <si>
    <t>Index</t>
  </si>
  <si>
    <t>Fonds Whg.</t>
  </si>
  <si>
    <t>Fondsgröße (in Mio. CHF)</t>
  </si>
  <si>
    <t>TER p.a.</t>
  </si>
  <si>
    <t>Anbieter</t>
  </si>
  <si>
    <t>1 J.</t>
  </si>
  <si>
    <t>3 J.</t>
  </si>
  <si>
    <t>5 J.</t>
  </si>
  <si>
    <t>Ausschüttung</t>
  </si>
  <si>
    <t>Fondsdomizil</t>
  </si>
  <si>
    <t>Replikation</t>
  </si>
  <si>
    <t>ISIN</t>
  </si>
  <si>
    <t>XSMI.SW</t>
  </si>
  <si>
    <t>Xtrackers Switzerland UCITS ETF 1D</t>
  </si>
  <si>
    <t>SMI</t>
  </si>
  <si>
    <t>Deutsche Bank</t>
  </si>
  <si>
    <t>Ausschüttend</t>
  </si>
  <si>
    <t>Luxemburg</t>
  </si>
  <si>
    <t>Physisch</t>
  </si>
  <si>
    <t>LU0274221281</t>
  </si>
  <si>
    <t>SMICHA.SW</t>
  </si>
  <si>
    <t>UBS ETF (CH) SMI</t>
  </si>
  <si>
    <t>UBS</t>
  </si>
  <si>
    <t>Schweiz</t>
  </si>
  <si>
    <t>CH0017142719</t>
  </si>
  <si>
    <t>SMIEX.SW</t>
  </si>
  <si>
    <t>iShares SMI ETF</t>
  </si>
  <si>
    <t>iShares</t>
  </si>
  <si>
    <t>CH0008899764</t>
  </si>
  <si>
    <t>XSMC.SW</t>
  </si>
  <si>
    <t>Xtrackers Switzerland UCITS ETF 1C</t>
  </si>
  <si>
    <t>Thesaurierend</t>
  </si>
  <si>
    <t>LU0943504760</t>
  </si>
  <si>
    <t>0P0000YWRS.SW</t>
  </si>
  <si>
    <t>UBS (CH) Index Fund - Equities Switzerland Large Capped NSL A-acc Fonds</t>
  </si>
  <si>
    <t>CH0214404714</t>
  </si>
  <si>
    <t>0P0000WKJL.SW</t>
  </si>
  <si>
    <t>UBS (CH) Index Fund - Equities Switzerland All NSL A-acc Fonds</t>
  </si>
  <si>
    <t>CH0190771862</t>
  </si>
  <si>
    <t>iShares Core SPI ETF</t>
  </si>
  <si>
    <t>SPI SWISS PERFORMANCE INDEX (TR)</t>
  </si>
  <si>
    <t>CH0237935652</t>
  </si>
  <si>
    <t>SPICHA.SW</t>
  </si>
  <si>
    <t>UBS ETF (CH) SPI</t>
  </si>
  <si>
    <t>SPI® TOTAL RETURN (TR)</t>
  </si>
  <si>
    <t>CH0131872431</t>
  </si>
  <si>
    <t>SMMCHA.SW</t>
  </si>
  <si>
    <t>UBS ETF (CH) SMIM</t>
  </si>
  <si>
    <t>SMIM</t>
  </si>
  <si>
    <t>CH0111762537</t>
  </si>
  <si>
    <t>0P0001CCXR.SW</t>
  </si>
  <si>
    <t>UBS (CH) Investment Fund - Equities Switzerland Passive Leader</t>
  </si>
  <si>
    <t>CH0389550945</t>
  </si>
  <si>
    <t>XSLI.SW</t>
  </si>
  <si>
    <t>Xtrackers SLI UCITS ETF 1D</t>
  </si>
  <si>
    <t>SLI SWISS LEADER INDEX</t>
  </si>
  <si>
    <t>LU0322248146</t>
  </si>
  <si>
    <t>CSSLI.SW</t>
  </si>
  <si>
    <t>iShares SLI ETF</t>
  </si>
  <si>
    <t>CH0031768937</t>
  </si>
  <si>
    <t>SLICHA.SW</t>
  </si>
  <si>
    <t>UBS ETF (CH) SLI</t>
  </si>
  <si>
    <t>CH0032912732</t>
  </si>
  <si>
    <t>CHDVD.SW</t>
  </si>
  <si>
    <t>iShares Swiss Dividend ETF</t>
  </si>
  <si>
    <t>SPI® SELECT DIVIDEND 20 (TR)</t>
  </si>
  <si>
    <t>CH0237935637</t>
  </si>
  <si>
    <t>VAT</t>
  </si>
  <si>
    <t>https://youtu.be/gcZcI7p6qCU?feature=shared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</si>
</sst>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"/>
    <numFmt numFmtId="165" formatCode="0.0"/>
    <numFmt numFmtId="166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" fontId="0" fillId="2" borderId="0" xfId="0" applyNumberFormat="1" applyFill="1"/>
    <xf numFmtId="9" fontId="0" fillId="2" borderId="0" xfId="0" applyNumberFormat="1" applyFill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right" wrapText="1"/>
    </xf>
    <xf numFmtId="0" fontId="0" fillId="0" borderId="2" xfId="0" applyBorder="1"/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3"/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2-45F5-8BBC-7F53361A1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2-45F5-8BBC-7F53361A1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2-45F5-8BBC-7F53361A1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32-45F5-8BBC-7F53361A1C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32-45F5-8BBC-7F53361A1C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32-45F5-8BBC-7F53361A1C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32-45F5-8BBC-7F53361A1C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32-45F5-8BBC-7F53361A1C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32-45F5-8BBC-7F53361A1C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32-45F5-8BBC-7F53361A1C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E32-45F5-8BBC-7F53361A1C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E32-45F5-8BBC-7F53361A1C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E32-45F5-8BBC-7F53361A1C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E32-45F5-8BBC-7F53361A1C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E32-45F5-8BBC-7F53361A1C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E32-45F5-8BBC-7F53361A1C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E32-45F5-8BBC-7F53361A1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Portfolio!$A$2:$A$18</c:f>
              <c:strCache>
                <c:ptCount val="17"/>
                <c:pt idx="0">
                  <c:v>BTC</c:v>
                </c:pt>
                <c:pt idx="1">
                  <c:v>ZKB Gold CHF</c:v>
                </c:pt>
                <c:pt idx="2">
                  <c:v>iShares SPI</c:v>
                </c:pt>
                <c:pt idx="3">
                  <c:v>iShares S&amp;P</c:v>
                </c:pt>
                <c:pt idx="4">
                  <c:v>SPDR Russell 2000</c:v>
                </c:pt>
                <c:pt idx="5">
                  <c:v>SPDR MSCI EMU</c:v>
                </c:pt>
                <c:pt idx="6">
                  <c:v>MSCI Asia ex Japan</c:v>
                </c:pt>
                <c:pt idx="7">
                  <c:v>Apple</c:v>
                </c:pt>
                <c:pt idx="8">
                  <c:v>Nvidia</c:v>
                </c:pt>
                <c:pt idx="9">
                  <c:v>Tesla</c:v>
                </c:pt>
                <c:pt idx="10">
                  <c:v>Sika</c:v>
                </c:pt>
                <c:pt idx="11">
                  <c:v>Nintendo</c:v>
                </c:pt>
                <c:pt idx="12">
                  <c:v>Intel</c:v>
                </c:pt>
                <c:pt idx="13">
                  <c:v>Nebius</c:v>
                </c:pt>
                <c:pt idx="14">
                  <c:v>Kuehne&amp;Nagel</c:v>
                </c:pt>
                <c:pt idx="15">
                  <c:v>Albemarle</c:v>
                </c:pt>
                <c:pt idx="16">
                  <c:v>Cash</c:v>
                </c:pt>
              </c:strCache>
            </c:strRef>
          </c:cat>
          <c:val>
            <c:numRef>
              <c:f>Portfolio!$F$2:$F$18</c:f>
              <c:numCache>
                <c:formatCode>0%</c:formatCode>
                <c:ptCount val="17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5.3185999999999997E-2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3.6813999999999791E-2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455C-A7DD-2FF5F696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755430</xdr:colOff>
      <xdr:row>12</xdr:row>
      <xdr:rowOff>17735</xdr:rowOff>
    </xdr:from>
    <xdr:to>
      <xdr:col>16</xdr:col>
      <xdr:colOff>735723</xdr:colOff>
      <xdr:row>36</xdr:row>
      <xdr:rowOff>85396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9E2D-FEF6-5F9C-37E6-83CADCBA2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gcZcI7p6qCU?feature=share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486-D0CD-4B89-B6D9-C16E7A2F3A11}">
  <dimension ref="A1:F17"/>
  <sheetViews>
    <sheetView zoomScale="85" zoomScaleNormal="85" workbookViewId="0">
      <selection activeCell="E18" sqref="E18"/>
    </sheetView>
  </sheetViews>
  <sheetFormatPr baseColWidth="10" defaultRowHeight="14.4" x14ac:dyDescent="0.3"/>
  <cols>
    <col min="1" max="1" width="20.44140625" bestFit="1" customWidth="1"/>
    <col min="2" max="2" width="9.44140625" bestFit="1" customWidth="1"/>
    <col min="3" max="3" width="17.109375" bestFit="1" customWidth="1"/>
    <col min="4" max="4" width="7" bestFit="1" customWidth="1"/>
    <col min="5" max="5" width="11.88671875" bestFit="1" customWidth="1"/>
    <col min="6" max="6" width="52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34</v>
      </c>
      <c r="B2" t="s">
        <v>37</v>
      </c>
      <c r="C2" s="1">
        <v>45184</v>
      </c>
      <c r="D2">
        <v>177.45</v>
      </c>
      <c r="E2">
        <v>300</v>
      </c>
      <c r="F2" t="s">
        <v>35</v>
      </c>
    </row>
    <row r="3" spans="1:6" x14ac:dyDescent="0.3">
      <c r="A3" t="s">
        <v>6</v>
      </c>
      <c r="B3" t="s">
        <v>14</v>
      </c>
      <c r="C3" s="1">
        <v>45191</v>
      </c>
      <c r="D3">
        <v>41.61</v>
      </c>
      <c r="E3">
        <v>200</v>
      </c>
      <c r="F3" t="s">
        <v>23</v>
      </c>
    </row>
    <row r="4" spans="1:6" x14ac:dyDescent="0.3">
      <c r="A4" t="s">
        <v>7</v>
      </c>
      <c r="B4" t="s">
        <v>15</v>
      </c>
      <c r="C4" s="1">
        <v>45191</v>
      </c>
      <c r="D4">
        <v>63.28</v>
      </c>
      <c r="E4">
        <v>100</v>
      </c>
      <c r="F4" t="s">
        <v>23</v>
      </c>
    </row>
    <row r="5" spans="1:6" x14ac:dyDescent="0.3">
      <c r="A5" t="s">
        <v>8</v>
      </c>
      <c r="B5" t="s">
        <v>16</v>
      </c>
      <c r="C5" s="1">
        <v>45205</v>
      </c>
      <c r="D5">
        <v>25.24</v>
      </c>
      <c r="E5">
        <v>40</v>
      </c>
      <c r="F5" t="s">
        <v>22</v>
      </c>
    </row>
    <row r="6" spans="1:6" x14ac:dyDescent="0.3">
      <c r="A6" t="s">
        <v>9</v>
      </c>
      <c r="B6" t="s">
        <v>17</v>
      </c>
      <c r="C6" s="1">
        <v>45205</v>
      </c>
      <c r="D6">
        <v>710.7</v>
      </c>
      <c r="E6">
        <v>1000</v>
      </c>
      <c r="F6" t="s">
        <v>22</v>
      </c>
    </row>
    <row r="7" spans="1:6" x14ac:dyDescent="0.3">
      <c r="A7" t="s">
        <v>10</v>
      </c>
      <c r="B7" t="s">
        <v>18</v>
      </c>
      <c r="C7" s="1">
        <v>45202</v>
      </c>
      <c r="D7">
        <v>219.96</v>
      </c>
      <c r="E7">
        <v>600</v>
      </c>
      <c r="F7" t="s">
        <v>28</v>
      </c>
    </row>
    <row r="8" spans="1:6" x14ac:dyDescent="0.3">
      <c r="A8" t="s">
        <v>11</v>
      </c>
      <c r="B8" t="s">
        <v>19</v>
      </c>
      <c r="C8" s="1">
        <v>45324</v>
      </c>
      <c r="D8">
        <v>65.540000000000006</v>
      </c>
      <c r="E8">
        <v>100</v>
      </c>
      <c r="F8" t="s">
        <v>21</v>
      </c>
    </row>
    <row r="9" spans="1:6" x14ac:dyDescent="0.3">
      <c r="A9" t="s">
        <v>12</v>
      </c>
      <c r="B9" t="s">
        <v>20</v>
      </c>
      <c r="C9" s="1">
        <v>45279</v>
      </c>
      <c r="D9">
        <v>42270</v>
      </c>
      <c r="E9">
        <v>180000</v>
      </c>
      <c r="F9" t="s">
        <v>27</v>
      </c>
    </row>
    <row r="10" spans="1:6" x14ac:dyDescent="0.3">
      <c r="A10" t="s">
        <v>13</v>
      </c>
      <c r="B10" t="s">
        <v>29</v>
      </c>
      <c r="C10" s="1">
        <v>45279</v>
      </c>
      <c r="D10">
        <v>43.77</v>
      </c>
      <c r="E10">
        <v>70</v>
      </c>
      <c r="F10" t="s">
        <v>27</v>
      </c>
    </row>
    <row r="11" spans="1:6" x14ac:dyDescent="0.3">
      <c r="A11" t="s">
        <v>24</v>
      </c>
      <c r="B11" t="s">
        <v>25</v>
      </c>
      <c r="C11" s="1">
        <v>45254</v>
      </c>
      <c r="D11">
        <v>124</v>
      </c>
      <c r="E11">
        <v>200</v>
      </c>
      <c r="F11" t="s">
        <v>26</v>
      </c>
    </row>
    <row r="12" spans="1:6" x14ac:dyDescent="0.3">
      <c r="A12" t="s">
        <v>32</v>
      </c>
      <c r="B12" t="s">
        <v>33</v>
      </c>
      <c r="C12" s="1">
        <v>45413</v>
      </c>
      <c r="D12">
        <v>400</v>
      </c>
      <c r="E12">
        <v>600</v>
      </c>
      <c r="F12" t="s">
        <v>35</v>
      </c>
    </row>
    <row r="13" spans="1:6" x14ac:dyDescent="0.3">
      <c r="A13" t="s">
        <v>65</v>
      </c>
      <c r="B13" t="s">
        <v>66</v>
      </c>
      <c r="C13" s="1">
        <v>45541</v>
      </c>
      <c r="D13">
        <v>97</v>
      </c>
      <c r="E13">
        <v>0</v>
      </c>
      <c r="F13" t="s">
        <v>67</v>
      </c>
    </row>
    <row r="14" spans="1:6" x14ac:dyDescent="0.3">
      <c r="A14" t="s">
        <v>71</v>
      </c>
      <c r="B14" t="s">
        <v>72</v>
      </c>
      <c r="C14" s="1">
        <v>45653</v>
      </c>
      <c r="D14">
        <v>79</v>
      </c>
      <c r="E14">
        <v>150</v>
      </c>
    </row>
    <row r="15" spans="1:6" x14ac:dyDescent="0.3">
      <c r="A15" t="s">
        <v>121</v>
      </c>
      <c r="B15" t="s">
        <v>120</v>
      </c>
      <c r="C15" s="1">
        <v>45702</v>
      </c>
      <c r="D15">
        <v>49.25</v>
      </c>
      <c r="F15" t="s">
        <v>122</v>
      </c>
    </row>
    <row r="16" spans="1:6" x14ac:dyDescent="0.3">
      <c r="A16" t="s">
        <v>124</v>
      </c>
      <c r="B16" t="s">
        <v>123</v>
      </c>
      <c r="C16" s="1">
        <v>45702</v>
      </c>
      <c r="D16">
        <v>22.34</v>
      </c>
      <c r="F16" t="s">
        <v>122</v>
      </c>
    </row>
    <row r="17" spans="1:6" x14ac:dyDescent="0.3">
      <c r="A17" t="s">
        <v>193</v>
      </c>
      <c r="B17" t="s">
        <v>94</v>
      </c>
      <c r="C17" s="1">
        <v>45709</v>
      </c>
      <c r="D17">
        <v>343</v>
      </c>
      <c r="E17">
        <v>400</v>
      </c>
      <c r="F17" s="28" t="s">
        <v>194</v>
      </c>
    </row>
  </sheetData>
  <hyperlinks>
    <hyperlink ref="F17" r:id="rId1" xr:uid="{27BE8121-8DD5-43D4-8ADD-64FAA819528D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6ED7-7537-40EF-9ECB-701529F393DA}">
  <dimension ref="A1:F3"/>
  <sheetViews>
    <sheetView workbookViewId="0">
      <selection activeCell="C57" sqref="C57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73</v>
      </c>
      <c r="B2" t="s">
        <v>74</v>
      </c>
      <c r="C2" s="1">
        <v>45625</v>
      </c>
      <c r="F2" t="s">
        <v>75</v>
      </c>
    </row>
    <row r="3" spans="1:6" x14ac:dyDescent="0.3">
      <c r="A3" t="s">
        <v>76</v>
      </c>
      <c r="B3" t="s">
        <v>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63AC-20A5-42E1-A444-EBDA5AC4D3F7}">
  <dimension ref="A1:Q18"/>
  <sheetViews>
    <sheetView zoomScale="145" zoomScaleNormal="145" workbookViewId="0">
      <selection activeCell="E27" sqref="E27"/>
    </sheetView>
  </sheetViews>
  <sheetFormatPr baseColWidth="10" defaultRowHeight="14.4" x14ac:dyDescent="0.3"/>
  <cols>
    <col min="1" max="1" width="20.33203125" customWidth="1"/>
    <col min="12" max="12" width="13.33203125" bestFit="1" customWidth="1"/>
  </cols>
  <sheetData>
    <row r="1" spans="1:17" x14ac:dyDescent="0.3">
      <c r="A1" s="2" t="s">
        <v>0</v>
      </c>
      <c r="B1" s="2" t="s">
        <v>1</v>
      </c>
      <c r="C1" s="2" t="s">
        <v>3</v>
      </c>
      <c r="D1" s="2" t="s">
        <v>79</v>
      </c>
      <c r="E1" s="2" t="s">
        <v>108</v>
      </c>
      <c r="F1" s="2" t="s">
        <v>117</v>
      </c>
      <c r="G1" s="2" t="s">
        <v>2</v>
      </c>
      <c r="H1" s="2" t="s">
        <v>115</v>
      </c>
      <c r="I1" s="7">
        <v>100000</v>
      </c>
      <c r="J1" s="2" t="s">
        <v>110</v>
      </c>
    </row>
    <row r="2" spans="1:17" x14ac:dyDescent="0.3">
      <c r="A2" t="s">
        <v>85</v>
      </c>
      <c r="B2" t="s">
        <v>20</v>
      </c>
      <c r="C2" s="5">
        <v>91483</v>
      </c>
      <c r="D2" s="4">
        <f>$I$1/VLOOKUP(E2,$J$3:$K$6,2,FALSE)*F2/C2</f>
        <v>5.9686538404728366E-2</v>
      </c>
      <c r="E2" t="s">
        <v>109</v>
      </c>
      <c r="F2" s="3">
        <v>0.05</v>
      </c>
      <c r="G2" s="1">
        <v>45670</v>
      </c>
      <c r="J2" s="1">
        <v>45668</v>
      </c>
    </row>
    <row r="3" spans="1:17" x14ac:dyDescent="0.3">
      <c r="A3" t="s">
        <v>78</v>
      </c>
      <c r="B3" t="s">
        <v>89</v>
      </c>
      <c r="C3" s="5">
        <v>729.5</v>
      </c>
      <c r="D3" s="6">
        <f t="shared" ref="D3:D17" si="0">$I$1/VLOOKUP(E3,$J$3:$K$6,2,FALSE)*F3/C3</f>
        <v>6.8540095956134337</v>
      </c>
      <c r="E3" t="s">
        <v>110</v>
      </c>
      <c r="F3" s="3">
        <v>0.05</v>
      </c>
      <c r="G3" s="1">
        <v>45670</v>
      </c>
      <c r="J3" t="s">
        <v>109</v>
      </c>
      <c r="K3">
        <v>0.91569999999999996</v>
      </c>
    </row>
    <row r="4" spans="1:17" x14ac:dyDescent="0.3">
      <c r="A4" t="s">
        <v>90</v>
      </c>
      <c r="B4" t="s">
        <v>91</v>
      </c>
      <c r="C4" s="5">
        <v>140</v>
      </c>
      <c r="D4" s="6">
        <f>$I$1/VLOOKUP(E4,$J$3:$K$6,2,FALSE)*F4/C4</f>
        <v>142.85714285714286</v>
      </c>
      <c r="E4" t="s">
        <v>110</v>
      </c>
      <c r="F4" s="3">
        <v>0.2</v>
      </c>
      <c r="G4" s="1">
        <v>45670</v>
      </c>
      <c r="J4" t="s">
        <v>116</v>
      </c>
      <c r="K4">
        <v>0.93879999999999997</v>
      </c>
    </row>
    <row r="5" spans="1:17" x14ac:dyDescent="0.3">
      <c r="A5" t="s">
        <v>81</v>
      </c>
      <c r="B5" t="s">
        <v>93</v>
      </c>
      <c r="C5" s="5">
        <v>579</v>
      </c>
      <c r="D5" s="6">
        <f t="shared" si="0"/>
        <v>28.291728460516914</v>
      </c>
      <c r="E5" t="s">
        <v>109</v>
      </c>
      <c r="F5" s="3">
        <v>0.15</v>
      </c>
      <c r="G5" s="1">
        <v>45670</v>
      </c>
      <c r="J5" t="s">
        <v>114</v>
      </c>
      <c r="K5">
        <f>0.0058</f>
        <v>5.7999999999999996E-3</v>
      </c>
      <c r="L5" s="8">
        <f>I1/K5</f>
        <v>17241379.31034483</v>
      </c>
    </row>
    <row r="6" spans="1:17" x14ac:dyDescent="0.3">
      <c r="A6" t="s">
        <v>107</v>
      </c>
      <c r="B6" t="s">
        <v>106</v>
      </c>
      <c r="C6" s="5">
        <v>57.46</v>
      </c>
      <c r="D6" s="6">
        <f t="shared" si="0"/>
        <v>87.0170553428472</v>
      </c>
      <c r="E6" t="s">
        <v>110</v>
      </c>
      <c r="F6" s="3">
        <v>0.05</v>
      </c>
      <c r="G6" s="1">
        <v>45670</v>
      </c>
      <c r="J6" t="s">
        <v>110</v>
      </c>
      <c r="K6">
        <v>1</v>
      </c>
    </row>
    <row r="7" spans="1:17" x14ac:dyDescent="0.3">
      <c r="A7" t="s">
        <v>111</v>
      </c>
      <c r="B7" t="s">
        <v>112</v>
      </c>
      <c r="C7" s="5">
        <v>153.08000000000001</v>
      </c>
      <c r="D7" s="6">
        <f>$I$1/VLOOKUP(E7,$J$3:$K$6,2,FALSE)*F7/C7</f>
        <v>65.325320094068459</v>
      </c>
      <c r="E7" t="s">
        <v>110</v>
      </c>
      <c r="F7" s="3">
        <v>0.1</v>
      </c>
      <c r="G7" s="1">
        <v>45670</v>
      </c>
      <c r="J7" t="s">
        <v>119</v>
      </c>
      <c r="K7">
        <v>0.89978906999999997</v>
      </c>
    </row>
    <row r="8" spans="1:17" x14ac:dyDescent="0.3">
      <c r="A8" t="s">
        <v>100</v>
      </c>
      <c r="B8" t="s">
        <v>113</v>
      </c>
      <c r="C8" s="5">
        <v>68.19</v>
      </c>
      <c r="D8" s="6">
        <v>131</v>
      </c>
      <c r="E8" t="s">
        <v>116</v>
      </c>
      <c r="F8" s="3">
        <v>0.15</v>
      </c>
      <c r="G8" s="1">
        <v>45670</v>
      </c>
      <c r="I8" s="8">
        <f>I1*K7</f>
        <v>89978.906999999992</v>
      </c>
    </row>
    <row r="9" spans="1:17" x14ac:dyDescent="0.3">
      <c r="A9" t="s">
        <v>34</v>
      </c>
      <c r="B9" t="s">
        <v>37</v>
      </c>
      <c r="C9" s="5">
        <v>231</v>
      </c>
      <c r="D9" s="6">
        <f t="shared" si="0"/>
        <v>9.4550711565017576</v>
      </c>
      <c r="E9" t="s">
        <v>109</v>
      </c>
      <c r="F9" s="3">
        <v>0.02</v>
      </c>
      <c r="G9" s="1">
        <v>45670</v>
      </c>
      <c r="L9" t="s">
        <v>80</v>
      </c>
      <c r="M9" t="s">
        <v>92</v>
      </c>
      <c r="N9">
        <v>78.3</v>
      </c>
      <c r="O9">
        <v>76</v>
      </c>
      <c r="Q9" s="1">
        <v>45646</v>
      </c>
    </row>
    <row r="10" spans="1:17" x14ac:dyDescent="0.3">
      <c r="A10" t="s">
        <v>6</v>
      </c>
      <c r="B10" t="s">
        <v>14</v>
      </c>
      <c r="C10" s="5">
        <v>135.91</v>
      </c>
      <c r="D10" s="6">
        <f t="shared" si="0"/>
        <v>16.070351240908732</v>
      </c>
      <c r="E10" t="s">
        <v>109</v>
      </c>
      <c r="F10" s="3">
        <v>0.02</v>
      </c>
      <c r="G10" s="1">
        <v>45670</v>
      </c>
    </row>
    <row r="11" spans="1:17" x14ac:dyDescent="0.3">
      <c r="A11" t="s">
        <v>10</v>
      </c>
      <c r="B11" t="s">
        <v>18</v>
      </c>
      <c r="C11" s="5">
        <v>389</v>
      </c>
      <c r="D11" s="6">
        <f t="shared" si="0"/>
        <v>5.6147080646578553</v>
      </c>
      <c r="E11" t="s">
        <v>109</v>
      </c>
      <c r="F11" s="3">
        <v>0.02</v>
      </c>
      <c r="G11" s="1">
        <v>45670</v>
      </c>
      <c r="L11" t="s">
        <v>82</v>
      </c>
      <c r="M11" t="s">
        <v>94</v>
      </c>
      <c r="N11">
        <v>338.8</v>
      </c>
      <c r="O11">
        <v>17</v>
      </c>
      <c r="Q11" s="1">
        <v>45646</v>
      </c>
    </row>
    <row r="12" spans="1:17" x14ac:dyDescent="0.3">
      <c r="A12" t="s">
        <v>86</v>
      </c>
      <c r="B12" t="s">
        <v>97</v>
      </c>
      <c r="C12" s="5">
        <v>217.4</v>
      </c>
      <c r="D12" s="6">
        <f t="shared" si="0"/>
        <v>9.1996320147194108</v>
      </c>
      <c r="E12" t="s">
        <v>110</v>
      </c>
      <c r="F12" s="3">
        <v>0.02</v>
      </c>
      <c r="G12" s="1">
        <v>45670</v>
      </c>
      <c r="L12" t="s">
        <v>83</v>
      </c>
      <c r="M12" t="s">
        <v>95</v>
      </c>
      <c r="N12">
        <v>30.51</v>
      </c>
      <c r="O12">
        <v>200</v>
      </c>
      <c r="Q12" s="1">
        <v>45659</v>
      </c>
    </row>
    <row r="13" spans="1:17" x14ac:dyDescent="0.3">
      <c r="A13" t="s">
        <v>101</v>
      </c>
      <c r="B13" t="s">
        <v>104</v>
      </c>
      <c r="C13" s="5">
        <v>9170</v>
      </c>
      <c r="D13" s="9">
        <v>100</v>
      </c>
      <c r="E13" t="s">
        <v>114</v>
      </c>
      <c r="F13" s="10">
        <f>D13*C13*K5/I1</f>
        <v>5.3185999999999997E-2</v>
      </c>
      <c r="G13" s="1">
        <v>45670</v>
      </c>
      <c r="L13" t="s">
        <v>84</v>
      </c>
      <c r="M13" t="s">
        <v>96</v>
      </c>
      <c r="N13">
        <v>201.68</v>
      </c>
      <c r="O13">
        <v>29</v>
      </c>
      <c r="Q13" s="1">
        <v>45646</v>
      </c>
    </row>
    <row r="14" spans="1:17" x14ac:dyDescent="0.3">
      <c r="A14" t="s">
        <v>102</v>
      </c>
      <c r="B14" t="s">
        <v>105</v>
      </c>
      <c r="C14" s="5">
        <v>18.84</v>
      </c>
      <c r="D14" s="6">
        <f t="shared" si="0"/>
        <v>115.93001258768078</v>
      </c>
      <c r="E14" t="s">
        <v>109</v>
      </c>
      <c r="F14" s="3">
        <v>0.02</v>
      </c>
      <c r="G14" s="1">
        <v>45670</v>
      </c>
    </row>
    <row r="15" spans="1:17" x14ac:dyDescent="0.3">
      <c r="A15" t="s">
        <v>83</v>
      </c>
      <c r="B15" t="s">
        <v>95</v>
      </c>
      <c r="C15" s="5">
        <v>31.79</v>
      </c>
      <c r="D15" s="6">
        <f t="shared" si="0"/>
        <v>68.704669303299966</v>
      </c>
      <c r="E15" t="s">
        <v>109</v>
      </c>
      <c r="F15" s="3">
        <v>0.02</v>
      </c>
      <c r="G15" s="1">
        <v>45670</v>
      </c>
      <c r="L15" t="s">
        <v>86</v>
      </c>
      <c r="M15" t="s">
        <v>97</v>
      </c>
      <c r="N15">
        <v>218.19</v>
      </c>
      <c r="O15">
        <v>27</v>
      </c>
      <c r="Q15" s="1">
        <v>45646</v>
      </c>
    </row>
    <row r="16" spans="1:17" x14ac:dyDescent="0.3">
      <c r="A16" t="s">
        <v>103</v>
      </c>
      <c r="B16" t="s">
        <v>96</v>
      </c>
      <c r="C16" s="5">
        <v>201.3</v>
      </c>
      <c r="D16" s="6">
        <f t="shared" si="0"/>
        <v>9.9354197714853445</v>
      </c>
      <c r="E16" t="s">
        <v>110</v>
      </c>
      <c r="F16" s="3">
        <v>0.02</v>
      </c>
      <c r="G16" s="1">
        <v>45670</v>
      </c>
      <c r="L16" t="s">
        <v>87</v>
      </c>
      <c r="M16" t="s">
        <v>98</v>
      </c>
      <c r="N16">
        <v>31.33</v>
      </c>
      <c r="O16">
        <v>191</v>
      </c>
      <c r="Q16" s="1">
        <v>45646</v>
      </c>
    </row>
    <row r="17" spans="1:17" x14ac:dyDescent="0.3">
      <c r="A17" t="s">
        <v>24</v>
      </c>
      <c r="B17" t="s">
        <v>25</v>
      </c>
      <c r="C17" s="5">
        <v>88.9</v>
      </c>
      <c r="D17" s="6">
        <f t="shared" si="0"/>
        <v>24.568295131067558</v>
      </c>
      <c r="E17" t="s">
        <v>109</v>
      </c>
      <c r="F17" s="3">
        <v>0.02</v>
      </c>
      <c r="G17" s="1">
        <v>45670</v>
      </c>
      <c r="L17" t="s">
        <v>88</v>
      </c>
      <c r="M17" t="s">
        <v>99</v>
      </c>
      <c r="N17">
        <v>1222.42</v>
      </c>
      <c r="O17">
        <v>13</v>
      </c>
      <c r="Q17" s="1">
        <v>45646</v>
      </c>
    </row>
    <row r="18" spans="1:17" x14ac:dyDescent="0.3">
      <c r="A18" t="s">
        <v>118</v>
      </c>
      <c r="E18" t="s">
        <v>110</v>
      </c>
      <c r="F18" s="3">
        <f>1-SUM(F2:F17)</f>
        <v>3.6813999999999791E-2</v>
      </c>
      <c r="G18" s="1">
        <v>45670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ED1D-C7FE-42CB-A2C5-ACA4F32C54D7}">
  <dimension ref="A1:F12"/>
  <sheetViews>
    <sheetView workbookViewId="0">
      <selection activeCell="B9" sqref="B9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43</v>
      </c>
      <c r="B2" t="s">
        <v>44</v>
      </c>
      <c r="C2" s="1">
        <v>45443</v>
      </c>
    </row>
    <row r="3" spans="1:6" x14ac:dyDescent="0.3">
      <c r="A3" t="s">
        <v>45</v>
      </c>
      <c r="B3" t="s">
        <v>46</v>
      </c>
      <c r="C3" s="1">
        <v>45443</v>
      </c>
    </row>
    <row r="4" spans="1:6" x14ac:dyDescent="0.3">
      <c r="A4" t="s">
        <v>47</v>
      </c>
      <c r="B4" t="s">
        <v>48</v>
      </c>
      <c r="C4" s="1">
        <v>45443</v>
      </c>
    </row>
    <row r="5" spans="1:6" x14ac:dyDescent="0.3">
      <c r="A5" t="s">
        <v>49</v>
      </c>
      <c r="B5" t="s">
        <v>50</v>
      </c>
      <c r="C5" s="1">
        <v>45443</v>
      </c>
    </row>
    <row r="6" spans="1:6" x14ac:dyDescent="0.3">
      <c r="A6" t="s">
        <v>51</v>
      </c>
      <c r="B6" t="s">
        <v>52</v>
      </c>
      <c r="C6" s="1">
        <v>45443</v>
      </c>
    </row>
    <row r="7" spans="1:6" x14ac:dyDescent="0.3">
      <c r="A7" t="s">
        <v>54</v>
      </c>
      <c r="B7" t="s">
        <v>53</v>
      </c>
      <c r="C7" s="1">
        <v>45443</v>
      </c>
    </row>
    <row r="8" spans="1:6" x14ac:dyDescent="0.3">
      <c r="A8" t="s">
        <v>55</v>
      </c>
      <c r="B8" t="s">
        <v>64</v>
      </c>
      <c r="C8" s="1">
        <v>45443</v>
      </c>
    </row>
    <row r="9" spans="1:6" x14ac:dyDescent="0.3">
      <c r="A9" t="s">
        <v>56</v>
      </c>
      <c r="B9" t="s">
        <v>57</v>
      </c>
      <c r="C9" s="1">
        <v>45443</v>
      </c>
    </row>
    <row r="10" spans="1:6" x14ac:dyDescent="0.3">
      <c r="A10" t="s">
        <v>58</v>
      </c>
      <c r="B10" t="s">
        <v>59</v>
      </c>
      <c r="C10" s="1">
        <v>45443</v>
      </c>
    </row>
    <row r="11" spans="1:6" x14ac:dyDescent="0.3">
      <c r="A11" t="s">
        <v>60</v>
      </c>
      <c r="B11" t="s">
        <v>61</v>
      </c>
      <c r="C11" s="1">
        <v>45443</v>
      </c>
    </row>
    <row r="12" spans="1:6" x14ac:dyDescent="0.3">
      <c r="A12" t="s">
        <v>62</v>
      </c>
      <c r="B12" t="s">
        <v>63</v>
      </c>
      <c r="C12" s="1">
        <v>45443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B08B-6763-4CFC-8E44-2A7960848995}">
  <dimension ref="A1:F5"/>
  <sheetViews>
    <sheetView workbookViewId="0">
      <selection activeCell="E29" sqref="E29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30</v>
      </c>
      <c r="B2" t="s">
        <v>31</v>
      </c>
      <c r="C2" s="1">
        <v>45412</v>
      </c>
      <c r="D2">
        <v>162.94999999999999</v>
      </c>
      <c r="E2">
        <v>300</v>
      </c>
      <c r="F2" t="s">
        <v>36</v>
      </c>
    </row>
    <row r="3" spans="1:6" x14ac:dyDescent="0.3">
      <c r="A3" t="s">
        <v>38</v>
      </c>
      <c r="B3" t="s">
        <v>39</v>
      </c>
      <c r="C3" s="1">
        <v>45442</v>
      </c>
      <c r="D3">
        <v>481.9</v>
      </c>
      <c r="E3">
        <v>520</v>
      </c>
      <c r="F3" t="s">
        <v>42</v>
      </c>
    </row>
    <row r="4" spans="1:6" x14ac:dyDescent="0.3">
      <c r="A4" t="s">
        <v>40</v>
      </c>
      <c r="B4" t="s">
        <v>41</v>
      </c>
      <c r="C4" s="1">
        <v>45442</v>
      </c>
      <c r="D4">
        <v>58.66</v>
      </c>
      <c r="E4">
        <v>65</v>
      </c>
      <c r="F4" t="s">
        <v>42</v>
      </c>
    </row>
    <row r="5" spans="1:6" x14ac:dyDescent="0.3">
      <c r="A5" t="s">
        <v>68</v>
      </c>
      <c r="B5" t="s">
        <v>69</v>
      </c>
      <c r="C5" s="1">
        <v>45569</v>
      </c>
      <c r="D5">
        <v>10.34</v>
      </c>
      <c r="E5">
        <v>20</v>
      </c>
      <c r="F5" t="s">
        <v>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C50B-3BB3-4805-BC4B-EAAC0CBCC723}">
  <dimension ref="A1:Q15"/>
  <sheetViews>
    <sheetView tabSelected="1" workbookViewId="0">
      <selection activeCell="D4" sqref="D4"/>
    </sheetView>
  </sheetViews>
  <sheetFormatPr baseColWidth="10" defaultRowHeight="14.4" x14ac:dyDescent="0.3"/>
  <cols>
    <col min="1" max="1" width="15" bestFit="1" customWidth="1"/>
    <col min="2" max="2" width="61.33203125" bestFit="1" customWidth="1"/>
  </cols>
  <sheetData>
    <row r="1" spans="1:17" ht="42.6" thickBot="1" x14ac:dyDescent="0.35">
      <c r="A1" s="11" t="s">
        <v>1</v>
      </c>
      <c r="B1" s="11" t="s">
        <v>125</v>
      </c>
      <c r="C1" s="11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12" t="s">
        <v>131</v>
      </c>
      <c r="I1" s="12" t="s">
        <v>132</v>
      </c>
      <c r="J1" s="12" t="s">
        <v>133</v>
      </c>
      <c r="K1" s="12"/>
      <c r="L1" s="12" t="s">
        <v>131</v>
      </c>
      <c r="M1" s="12" t="s">
        <v>133</v>
      </c>
      <c r="N1" s="12" t="s">
        <v>134</v>
      </c>
      <c r="O1" s="12" t="s">
        <v>135</v>
      </c>
      <c r="P1" s="12" t="s">
        <v>136</v>
      </c>
      <c r="Q1" s="13" t="s">
        <v>137</v>
      </c>
    </row>
    <row r="2" spans="1:17" ht="15" thickTop="1" x14ac:dyDescent="0.3">
      <c r="A2" s="14" t="s">
        <v>138</v>
      </c>
      <c r="B2" t="s">
        <v>139</v>
      </c>
      <c r="C2" s="15" t="s">
        <v>140</v>
      </c>
      <c r="D2" s="16" t="s">
        <v>110</v>
      </c>
      <c r="E2">
        <v>1860</v>
      </c>
      <c r="F2" s="17">
        <v>3.0000000000000001E-3</v>
      </c>
      <c r="G2" s="18" t="s">
        <v>141</v>
      </c>
      <c r="H2" s="19"/>
      <c r="I2" s="19"/>
      <c r="J2" s="14"/>
      <c r="K2" s="14"/>
      <c r="L2" s="14"/>
      <c r="M2" s="14"/>
      <c r="N2" s="14" t="s">
        <v>142</v>
      </c>
      <c r="O2" s="14" t="s">
        <v>143</v>
      </c>
      <c r="P2" t="s">
        <v>144</v>
      </c>
      <c r="Q2" t="s">
        <v>145</v>
      </c>
    </row>
    <row r="3" spans="1:17" x14ac:dyDescent="0.3">
      <c r="A3" t="s">
        <v>146</v>
      </c>
      <c r="B3" t="s">
        <v>147</v>
      </c>
      <c r="C3" s="20" t="s">
        <v>140</v>
      </c>
      <c r="D3" s="21" t="s">
        <v>110</v>
      </c>
      <c r="E3">
        <v>2910</v>
      </c>
      <c r="F3" s="22">
        <v>2.5000000000000001E-3</v>
      </c>
      <c r="G3" s="23" t="s">
        <v>148</v>
      </c>
      <c r="H3" s="24"/>
      <c r="I3" s="24"/>
      <c r="N3" t="s">
        <v>142</v>
      </c>
      <c r="O3" t="s">
        <v>149</v>
      </c>
      <c r="P3" t="s">
        <v>144</v>
      </c>
      <c r="Q3" t="s">
        <v>150</v>
      </c>
    </row>
    <row r="4" spans="1:17" x14ac:dyDescent="0.3">
      <c r="A4" t="s">
        <v>151</v>
      </c>
      <c r="B4" t="s">
        <v>152</v>
      </c>
      <c r="C4" s="20" t="s">
        <v>140</v>
      </c>
      <c r="D4" s="21" t="s">
        <v>110</v>
      </c>
      <c r="E4">
        <v>2172</v>
      </c>
      <c r="F4" s="22">
        <v>3.5000000000000001E-3</v>
      </c>
      <c r="G4" s="23" t="s">
        <v>153</v>
      </c>
      <c r="H4" s="24"/>
      <c r="I4" s="24"/>
      <c r="N4" t="s">
        <v>142</v>
      </c>
      <c r="O4" t="s">
        <v>149</v>
      </c>
      <c r="P4" t="s">
        <v>144</v>
      </c>
      <c r="Q4" t="s">
        <v>154</v>
      </c>
    </row>
    <row r="5" spans="1:17" x14ac:dyDescent="0.3">
      <c r="A5" t="s">
        <v>155</v>
      </c>
      <c r="B5" t="s">
        <v>156</v>
      </c>
      <c r="C5" s="20" t="s">
        <v>140</v>
      </c>
      <c r="D5" s="21" t="s">
        <v>110</v>
      </c>
      <c r="E5">
        <v>1860</v>
      </c>
      <c r="F5" s="22">
        <v>3.0000000000000001E-3</v>
      </c>
      <c r="G5" s="23" t="s">
        <v>141</v>
      </c>
      <c r="H5" s="24"/>
      <c r="I5" s="24"/>
      <c r="N5" t="s">
        <v>157</v>
      </c>
      <c r="O5" t="s">
        <v>143</v>
      </c>
      <c r="P5" t="s">
        <v>144</v>
      </c>
      <c r="Q5" t="s">
        <v>158</v>
      </c>
    </row>
    <row r="6" spans="1:17" x14ac:dyDescent="0.3">
      <c r="A6" t="s">
        <v>159</v>
      </c>
      <c r="B6" s="25" t="s">
        <v>160</v>
      </c>
      <c r="C6" s="25"/>
      <c r="D6" s="26" t="s">
        <v>110</v>
      </c>
      <c r="E6">
        <v>2727</v>
      </c>
      <c r="F6" s="22"/>
      <c r="G6" s="27" t="s">
        <v>148</v>
      </c>
      <c r="N6" t="s">
        <v>157</v>
      </c>
      <c r="O6" t="s">
        <v>149</v>
      </c>
      <c r="P6" t="s">
        <v>144</v>
      </c>
      <c r="Q6" t="s">
        <v>161</v>
      </c>
    </row>
    <row r="7" spans="1:17" x14ac:dyDescent="0.3">
      <c r="A7" t="s">
        <v>162</v>
      </c>
      <c r="B7" t="s">
        <v>163</v>
      </c>
      <c r="C7" s="25"/>
      <c r="D7" s="26" t="s">
        <v>110</v>
      </c>
      <c r="E7">
        <v>10141</v>
      </c>
      <c r="F7" s="22"/>
      <c r="G7" s="27" t="s">
        <v>148</v>
      </c>
      <c r="N7" t="s">
        <v>157</v>
      </c>
      <c r="O7" t="s">
        <v>149</v>
      </c>
      <c r="P7" t="s">
        <v>144</v>
      </c>
      <c r="Q7" t="s">
        <v>164</v>
      </c>
    </row>
    <row r="8" spans="1:17" x14ac:dyDescent="0.3">
      <c r="A8" t="s">
        <v>91</v>
      </c>
      <c r="B8" t="s">
        <v>165</v>
      </c>
      <c r="C8" s="20" t="s">
        <v>166</v>
      </c>
      <c r="D8" s="21" t="s">
        <v>110</v>
      </c>
      <c r="E8">
        <v>4072</v>
      </c>
      <c r="F8" s="22">
        <v>1E-3</v>
      </c>
      <c r="G8" s="23" t="s">
        <v>153</v>
      </c>
      <c r="H8" s="24"/>
      <c r="I8" s="24"/>
      <c r="N8" t="s">
        <v>142</v>
      </c>
      <c r="O8" t="s">
        <v>149</v>
      </c>
      <c r="P8" t="s">
        <v>144</v>
      </c>
      <c r="Q8" t="s">
        <v>167</v>
      </c>
    </row>
    <row r="9" spans="1:17" x14ac:dyDescent="0.3">
      <c r="A9" t="s">
        <v>168</v>
      </c>
      <c r="B9" t="s">
        <v>169</v>
      </c>
      <c r="C9" s="20" t="s">
        <v>170</v>
      </c>
      <c r="D9" s="21" t="s">
        <v>110</v>
      </c>
      <c r="E9">
        <v>1609</v>
      </c>
      <c r="F9" s="22">
        <v>1E-3</v>
      </c>
      <c r="G9" s="23" t="s">
        <v>148</v>
      </c>
      <c r="H9" s="24"/>
      <c r="I9" s="24"/>
      <c r="N9" t="s">
        <v>142</v>
      </c>
      <c r="O9" t="s">
        <v>149</v>
      </c>
      <c r="P9" t="s">
        <v>144</v>
      </c>
      <c r="Q9" t="s">
        <v>171</v>
      </c>
    </row>
    <row r="10" spans="1:17" x14ac:dyDescent="0.3">
      <c r="A10" t="s">
        <v>172</v>
      </c>
      <c r="B10" t="s">
        <v>173</v>
      </c>
      <c r="C10" s="20" t="s">
        <v>174</v>
      </c>
      <c r="D10" s="21" t="s">
        <v>110</v>
      </c>
      <c r="E10">
        <v>1409</v>
      </c>
      <c r="F10" s="22">
        <v>2.5000000000000001E-3</v>
      </c>
      <c r="G10" s="23" t="s">
        <v>148</v>
      </c>
      <c r="H10" s="24"/>
      <c r="I10" s="24"/>
      <c r="N10" t="s">
        <v>142</v>
      </c>
      <c r="O10" t="s">
        <v>149</v>
      </c>
      <c r="P10" t="s">
        <v>144</v>
      </c>
      <c r="Q10" t="s">
        <v>175</v>
      </c>
    </row>
    <row r="11" spans="1:17" x14ac:dyDescent="0.3">
      <c r="A11" t="s">
        <v>176</v>
      </c>
      <c r="B11" s="25" t="s">
        <v>177</v>
      </c>
      <c r="C11" s="25"/>
      <c r="D11" s="26" t="s">
        <v>110</v>
      </c>
      <c r="F11" s="22"/>
      <c r="G11" s="27" t="s">
        <v>148</v>
      </c>
      <c r="N11" t="s">
        <v>157</v>
      </c>
      <c r="O11" t="s">
        <v>149</v>
      </c>
      <c r="P11" t="s">
        <v>144</v>
      </c>
      <c r="Q11" t="s">
        <v>178</v>
      </c>
    </row>
    <row r="12" spans="1:17" x14ac:dyDescent="0.3">
      <c r="A12" t="s">
        <v>179</v>
      </c>
      <c r="B12" t="s">
        <v>180</v>
      </c>
      <c r="C12" s="20" t="s">
        <v>181</v>
      </c>
      <c r="D12" s="21" t="s">
        <v>110</v>
      </c>
      <c r="E12">
        <v>314</v>
      </c>
      <c r="F12" s="22">
        <v>2.5000000000000001E-3</v>
      </c>
      <c r="G12" s="23" t="s">
        <v>141</v>
      </c>
      <c r="H12" s="24"/>
      <c r="I12" s="24"/>
      <c r="N12" t="s">
        <v>142</v>
      </c>
      <c r="O12" t="s">
        <v>143</v>
      </c>
      <c r="P12" t="s">
        <v>144</v>
      </c>
      <c r="Q12" t="s">
        <v>182</v>
      </c>
    </row>
    <row r="13" spans="1:17" x14ac:dyDescent="0.3">
      <c r="A13" t="s">
        <v>183</v>
      </c>
      <c r="B13" t="s">
        <v>184</v>
      </c>
      <c r="C13" s="20" t="s">
        <v>181</v>
      </c>
      <c r="D13" s="21" t="s">
        <v>110</v>
      </c>
      <c r="E13">
        <v>676</v>
      </c>
      <c r="F13" s="22">
        <v>3.5000000000000001E-3</v>
      </c>
      <c r="G13" s="23" t="s">
        <v>153</v>
      </c>
      <c r="H13" s="24"/>
      <c r="I13" s="24"/>
      <c r="N13" t="s">
        <v>142</v>
      </c>
      <c r="O13" t="s">
        <v>149</v>
      </c>
      <c r="P13" t="s">
        <v>144</v>
      </c>
      <c r="Q13" t="s">
        <v>185</v>
      </c>
    </row>
    <row r="14" spans="1:17" x14ac:dyDescent="0.3">
      <c r="A14" t="s">
        <v>186</v>
      </c>
      <c r="B14" t="s">
        <v>187</v>
      </c>
      <c r="C14" s="20" t="s">
        <v>181</v>
      </c>
      <c r="D14" s="21" t="s">
        <v>110</v>
      </c>
      <c r="E14">
        <v>1385</v>
      </c>
      <c r="F14" s="22">
        <v>2E-3</v>
      </c>
      <c r="G14" s="23" t="s">
        <v>148</v>
      </c>
      <c r="H14" s="24"/>
      <c r="I14" s="24"/>
      <c r="N14" t="s">
        <v>142</v>
      </c>
      <c r="O14" t="s">
        <v>149</v>
      </c>
      <c r="P14" t="s">
        <v>144</v>
      </c>
      <c r="Q14" t="s">
        <v>188</v>
      </c>
    </row>
    <row r="15" spans="1:17" x14ac:dyDescent="0.3">
      <c r="A15" t="s">
        <v>189</v>
      </c>
      <c r="B15" t="s">
        <v>190</v>
      </c>
      <c r="C15" s="20" t="s">
        <v>191</v>
      </c>
      <c r="D15" s="21" t="s">
        <v>110</v>
      </c>
      <c r="E15">
        <v>4392</v>
      </c>
      <c r="F15" s="22">
        <v>1.5E-3</v>
      </c>
      <c r="G15" s="23" t="s">
        <v>153</v>
      </c>
      <c r="H15" s="24"/>
      <c r="I15" s="24"/>
      <c r="N15" t="s">
        <v>142</v>
      </c>
      <c r="O15" t="s">
        <v>149</v>
      </c>
      <c r="P15" t="s">
        <v>144</v>
      </c>
      <c r="Q15" t="s">
        <v>192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9BB3-6098-474F-936F-72F423D8FA65}">
  <dimension ref="A1"/>
  <sheetViews>
    <sheetView workbookViewId="0">
      <selection activeCell="F22" sqref="F22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3DA9-663E-411E-9406-8D3992C7F8E2}">
  <dimension ref="A1"/>
  <sheetViews>
    <sheetView workbookViewId="0">
      <selection activeCell="F22" sqref="F22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Aktien</vt:lpstr>
      <vt:lpstr>Indizes</vt:lpstr>
      <vt:lpstr>Portfolio</vt:lpstr>
      <vt:lpstr>Sektoren</vt:lpstr>
      <vt:lpstr>Historie</vt:lpstr>
      <vt:lpstr>ETF-CH</vt:lpstr>
      <vt:lpstr>ETF-US</vt:lpstr>
      <vt:lpstr>ETF-EURO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Stoz</dc:creator>
  <cp:lastModifiedBy>Jann Stoz</cp:lastModifiedBy>
  <dcterms:created xsi:type="dcterms:W3CDTF">2024-04-16T06:22:34Z</dcterms:created>
  <dcterms:modified xsi:type="dcterms:W3CDTF">2025-03-24T11:39:34Z</dcterms:modified>
</cp:coreProperties>
</file>