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Ingame_Lobby" sheetId="2" r:id="rId1"/>
    <sheet name="ItemList" sheetId="4" r:id="rId2"/>
  </sheets>
  <externalReferences>
    <externalReference r:id="rId3"/>
  </externalReferences>
  <definedNames>
    <definedName name="Atk_No.">[1]!All_Atk[No.]</definedName>
    <definedName name="Cri_No.">[1]!All_Cri[No.]</definedName>
    <definedName name="Def_No.">[1]!All_Def[No.]</definedName>
    <definedName name="DRn_No.">[1]!All_DRn[No.]</definedName>
    <definedName name="HP_No.">[1]!All_HP[No.]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3" i="2" l="1"/>
  <c r="X18" i="2"/>
  <c r="Y18" i="2"/>
  <c r="Z18" i="2"/>
  <c r="AA18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R20" i="4"/>
  <c r="R19" i="4"/>
  <c r="R18" i="4"/>
  <c r="R17" i="4"/>
  <c r="V16" i="4"/>
  <c r="R16" i="4"/>
  <c r="V15" i="4"/>
  <c r="R15" i="4"/>
  <c r="V14" i="4"/>
  <c r="R14" i="4"/>
  <c r="V13" i="4"/>
  <c r="R13" i="4"/>
  <c r="Z12" i="4"/>
  <c r="V12" i="4"/>
  <c r="R12" i="4"/>
  <c r="Z11" i="4"/>
  <c r="V11" i="4"/>
  <c r="R11" i="4"/>
  <c r="Z10" i="4"/>
  <c r="V10" i="4"/>
  <c r="R10" i="4"/>
  <c r="Z9" i="4"/>
  <c r="V9" i="4"/>
  <c r="R9" i="4"/>
  <c r="Z8" i="4"/>
  <c r="V8" i="4"/>
  <c r="R8" i="4"/>
  <c r="Z7" i="4"/>
  <c r="V7" i="4"/>
  <c r="R7" i="4"/>
  <c r="Z6" i="4"/>
  <c r="V6" i="4"/>
  <c r="R6" i="4"/>
  <c r="Z5" i="4"/>
  <c r="V5" i="4"/>
  <c r="R5" i="4"/>
  <c r="Z4" i="4"/>
  <c r="V4" i="4"/>
  <c r="R4" i="4"/>
  <c r="Z3" i="4"/>
  <c r="V3" i="4"/>
  <c r="R3" i="4"/>
  <c r="Z2" i="4"/>
  <c r="V2" i="4"/>
  <c r="R2" i="4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3" i="2"/>
  <c r="CT58" i="2"/>
  <c r="CU58" i="2"/>
  <c r="CV58" i="2"/>
  <c r="CW58" i="2"/>
  <c r="CT59" i="2"/>
  <c r="CU59" i="2"/>
  <c r="CV59" i="2"/>
  <c r="CW59" i="2"/>
  <c r="CT60" i="2"/>
  <c r="CU60" i="2"/>
  <c r="CV60" i="2"/>
  <c r="CW60" i="2"/>
  <c r="CT61" i="2"/>
  <c r="CU61" i="2"/>
  <c r="CV61" i="2"/>
  <c r="CW61" i="2"/>
  <c r="CT62" i="2"/>
  <c r="CU62" i="2"/>
  <c r="CV62" i="2"/>
  <c r="CW62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I63" i="2"/>
  <c r="CC58" i="2"/>
  <c r="CD58" i="2"/>
  <c r="CE58" i="2"/>
  <c r="CF58" i="2"/>
  <c r="CC59" i="2"/>
  <c r="CD59" i="2"/>
  <c r="CE59" i="2"/>
  <c r="CF59" i="2"/>
  <c r="CC60" i="2"/>
  <c r="CD60" i="2"/>
  <c r="CE60" i="2"/>
  <c r="CF60" i="2"/>
  <c r="CC61" i="2"/>
  <c r="CD61" i="2"/>
  <c r="CE61" i="2"/>
  <c r="CF61" i="2"/>
  <c r="CC62" i="2"/>
  <c r="CD62" i="2"/>
  <c r="CE62" i="2"/>
  <c r="CF62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BR63" i="2"/>
  <c r="CR45" i="2"/>
  <c r="CS45" i="2"/>
  <c r="CT45" i="2"/>
  <c r="CU45" i="2"/>
  <c r="CV45" i="2"/>
  <c r="CW45" i="2"/>
  <c r="CR46" i="2"/>
  <c r="CS46" i="2"/>
  <c r="CT46" i="2"/>
  <c r="CU46" i="2"/>
  <c r="CV46" i="2"/>
  <c r="CW46" i="2"/>
  <c r="CR47" i="2"/>
  <c r="CS47" i="2"/>
  <c r="CT47" i="2"/>
  <c r="CU47" i="2"/>
  <c r="CV47" i="2"/>
  <c r="CW47" i="2"/>
  <c r="CR48" i="2"/>
  <c r="CS48" i="2"/>
  <c r="CT48" i="2"/>
  <c r="CU48" i="2"/>
  <c r="CV48" i="2"/>
  <c r="CW48" i="2"/>
  <c r="CR49" i="2"/>
  <c r="CS49" i="2"/>
  <c r="CT49" i="2"/>
  <c r="CU49" i="2"/>
  <c r="CV49" i="2"/>
  <c r="CW49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I50" i="2"/>
  <c r="CA45" i="2"/>
  <c r="CB45" i="2"/>
  <c r="CC45" i="2"/>
  <c r="CD45" i="2"/>
  <c r="CE45" i="2"/>
  <c r="CF45" i="2"/>
  <c r="CA46" i="2"/>
  <c r="CB46" i="2"/>
  <c r="CC46" i="2"/>
  <c r="CD46" i="2"/>
  <c r="CE46" i="2"/>
  <c r="CF46" i="2"/>
  <c r="CA47" i="2"/>
  <c r="CB47" i="2"/>
  <c r="CC47" i="2"/>
  <c r="CD47" i="2"/>
  <c r="CE47" i="2"/>
  <c r="CF47" i="2"/>
  <c r="CA48" i="2"/>
  <c r="CB48" i="2"/>
  <c r="CC48" i="2"/>
  <c r="CD48" i="2"/>
  <c r="CE48" i="2"/>
  <c r="CF48" i="2"/>
  <c r="CA49" i="2"/>
  <c r="CB49" i="2"/>
  <c r="CC49" i="2"/>
  <c r="CD49" i="2"/>
  <c r="CE49" i="2"/>
  <c r="CF49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BR50" i="2"/>
  <c r="CR32" i="2"/>
  <c r="CS32" i="2"/>
  <c r="CT32" i="2"/>
  <c r="CU32" i="2"/>
  <c r="CV32" i="2"/>
  <c r="CW32" i="2"/>
  <c r="CR33" i="2"/>
  <c r="CS33" i="2"/>
  <c r="CT33" i="2"/>
  <c r="CU33" i="2"/>
  <c r="CV33" i="2"/>
  <c r="CW33" i="2"/>
  <c r="CR34" i="2"/>
  <c r="CS34" i="2"/>
  <c r="CT34" i="2"/>
  <c r="CU34" i="2"/>
  <c r="CV34" i="2"/>
  <c r="CW34" i="2"/>
  <c r="CR35" i="2"/>
  <c r="CS35" i="2"/>
  <c r="CT35" i="2"/>
  <c r="CU35" i="2"/>
  <c r="CV35" i="2"/>
  <c r="CW35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I36" i="2"/>
  <c r="CI37" i="2"/>
  <c r="CA32" i="2"/>
  <c r="CB32" i="2"/>
  <c r="CC32" i="2"/>
  <c r="CD32" i="2"/>
  <c r="CE32" i="2"/>
  <c r="CF32" i="2"/>
  <c r="CA33" i="2"/>
  <c r="CB33" i="2"/>
  <c r="CC33" i="2"/>
  <c r="CD33" i="2"/>
  <c r="CE33" i="2"/>
  <c r="CF33" i="2"/>
  <c r="CA34" i="2"/>
  <c r="CB34" i="2"/>
  <c r="CC34" i="2"/>
  <c r="CD34" i="2"/>
  <c r="CE34" i="2"/>
  <c r="CF34" i="2"/>
  <c r="CA35" i="2"/>
  <c r="CB35" i="2"/>
  <c r="CC35" i="2"/>
  <c r="CD35" i="2"/>
  <c r="CE35" i="2"/>
  <c r="CF35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BR36" i="2"/>
  <c r="BR37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BO62" i="2"/>
  <c r="BN62" i="2"/>
  <c r="BM62" i="2"/>
  <c r="BL62" i="2"/>
  <c r="BK62" i="2"/>
  <c r="CS62" i="2" s="1"/>
  <c r="BJ62" i="2"/>
  <c r="CR62" i="2" s="1"/>
  <c r="BI62" i="2"/>
  <c r="CQ62" i="2" s="1"/>
  <c r="BH62" i="2"/>
  <c r="CP62" i="2" s="1"/>
  <c r="BG62" i="2"/>
  <c r="CO62" i="2" s="1"/>
  <c r="BF62" i="2"/>
  <c r="CN62" i="2" s="1"/>
  <c r="BE62" i="2"/>
  <c r="CM62" i="2" s="1"/>
  <c r="BD62" i="2"/>
  <c r="CL62" i="2" s="1"/>
  <c r="BC62" i="2"/>
  <c r="CK62" i="2" s="1"/>
  <c r="BB62" i="2"/>
  <c r="CJ62" i="2" s="1"/>
  <c r="BA62" i="2"/>
  <c r="CI62" i="2" s="1"/>
  <c r="AX62" i="2"/>
  <c r="AW62" i="2"/>
  <c r="AV62" i="2"/>
  <c r="AU62" i="2"/>
  <c r="AT62" i="2"/>
  <c r="CB62" i="2" s="1"/>
  <c r="AS62" i="2"/>
  <c r="CA62" i="2" s="1"/>
  <c r="AR62" i="2"/>
  <c r="BZ62" i="2" s="1"/>
  <c r="AQ62" i="2"/>
  <c r="BY62" i="2" s="1"/>
  <c r="AP62" i="2"/>
  <c r="BX62" i="2" s="1"/>
  <c r="AO62" i="2"/>
  <c r="BW62" i="2" s="1"/>
  <c r="AN62" i="2"/>
  <c r="BV62" i="2" s="1"/>
  <c r="AM62" i="2"/>
  <c r="BU62" i="2" s="1"/>
  <c r="AL62" i="2"/>
  <c r="BT62" i="2" s="1"/>
  <c r="AK62" i="2"/>
  <c r="BS62" i="2" s="1"/>
  <c r="AJ62" i="2"/>
  <c r="BR62" i="2" s="1"/>
  <c r="BO61" i="2"/>
  <c r="BN61" i="2"/>
  <c r="BM61" i="2"/>
  <c r="BL61" i="2"/>
  <c r="BK61" i="2"/>
  <c r="CS61" i="2" s="1"/>
  <c r="BJ61" i="2"/>
  <c r="CR61" i="2" s="1"/>
  <c r="BI61" i="2"/>
  <c r="CQ61" i="2" s="1"/>
  <c r="BH61" i="2"/>
  <c r="CP61" i="2" s="1"/>
  <c r="BG61" i="2"/>
  <c r="CO61" i="2" s="1"/>
  <c r="BF61" i="2"/>
  <c r="CN61" i="2" s="1"/>
  <c r="BE61" i="2"/>
  <c r="CM61" i="2" s="1"/>
  <c r="BD61" i="2"/>
  <c r="CL61" i="2" s="1"/>
  <c r="BC61" i="2"/>
  <c r="CK61" i="2" s="1"/>
  <c r="BB61" i="2"/>
  <c r="CJ61" i="2" s="1"/>
  <c r="BA61" i="2"/>
  <c r="CI61" i="2" s="1"/>
  <c r="AX61" i="2"/>
  <c r="AW61" i="2"/>
  <c r="AV61" i="2"/>
  <c r="AU61" i="2"/>
  <c r="AT61" i="2"/>
  <c r="CB61" i="2" s="1"/>
  <c r="AS61" i="2"/>
  <c r="CA61" i="2" s="1"/>
  <c r="AR61" i="2"/>
  <c r="BZ61" i="2" s="1"/>
  <c r="AQ61" i="2"/>
  <c r="BY61" i="2" s="1"/>
  <c r="AP61" i="2"/>
  <c r="BX61" i="2" s="1"/>
  <c r="AO61" i="2"/>
  <c r="BW61" i="2" s="1"/>
  <c r="AN61" i="2"/>
  <c r="BV61" i="2" s="1"/>
  <c r="AM61" i="2"/>
  <c r="BU61" i="2" s="1"/>
  <c r="AL61" i="2"/>
  <c r="BT61" i="2" s="1"/>
  <c r="AK61" i="2"/>
  <c r="BS61" i="2" s="1"/>
  <c r="AJ61" i="2"/>
  <c r="BR61" i="2" s="1"/>
  <c r="BO60" i="2"/>
  <c r="BN60" i="2"/>
  <c r="BM60" i="2"/>
  <c r="BL60" i="2"/>
  <c r="BK60" i="2"/>
  <c r="CS60" i="2" s="1"/>
  <c r="BJ60" i="2"/>
  <c r="CR60" i="2" s="1"/>
  <c r="BI60" i="2"/>
  <c r="CQ60" i="2" s="1"/>
  <c r="BH60" i="2"/>
  <c r="CP60" i="2" s="1"/>
  <c r="BG60" i="2"/>
  <c r="CO60" i="2" s="1"/>
  <c r="BF60" i="2"/>
  <c r="CN60" i="2" s="1"/>
  <c r="BE60" i="2"/>
  <c r="CM60" i="2" s="1"/>
  <c r="BD60" i="2"/>
  <c r="CL60" i="2" s="1"/>
  <c r="BC60" i="2"/>
  <c r="CK60" i="2" s="1"/>
  <c r="BB60" i="2"/>
  <c r="CJ60" i="2" s="1"/>
  <c r="BA60" i="2"/>
  <c r="CI60" i="2" s="1"/>
  <c r="AX60" i="2"/>
  <c r="AW60" i="2"/>
  <c r="AV60" i="2"/>
  <c r="AU60" i="2"/>
  <c r="AT60" i="2"/>
  <c r="CB60" i="2" s="1"/>
  <c r="AS60" i="2"/>
  <c r="CA60" i="2" s="1"/>
  <c r="AR60" i="2"/>
  <c r="BZ60" i="2" s="1"/>
  <c r="AQ60" i="2"/>
  <c r="BY60" i="2" s="1"/>
  <c r="AP60" i="2"/>
  <c r="BX60" i="2" s="1"/>
  <c r="AO60" i="2"/>
  <c r="BW60" i="2" s="1"/>
  <c r="AN60" i="2"/>
  <c r="BV60" i="2" s="1"/>
  <c r="AM60" i="2"/>
  <c r="BU60" i="2" s="1"/>
  <c r="AL60" i="2"/>
  <c r="BT60" i="2" s="1"/>
  <c r="AK60" i="2"/>
  <c r="BS60" i="2" s="1"/>
  <c r="AJ60" i="2"/>
  <c r="BR60" i="2" s="1"/>
  <c r="BO59" i="2"/>
  <c r="BN59" i="2"/>
  <c r="BM59" i="2"/>
  <c r="BL59" i="2"/>
  <c r="BK59" i="2"/>
  <c r="CS59" i="2" s="1"/>
  <c r="BJ59" i="2"/>
  <c r="CR59" i="2" s="1"/>
  <c r="BI59" i="2"/>
  <c r="CQ59" i="2" s="1"/>
  <c r="BH59" i="2"/>
  <c r="CP59" i="2" s="1"/>
  <c r="BG59" i="2"/>
  <c r="CO59" i="2" s="1"/>
  <c r="BF59" i="2"/>
  <c r="CN59" i="2" s="1"/>
  <c r="BE59" i="2"/>
  <c r="CM59" i="2" s="1"/>
  <c r="BD59" i="2"/>
  <c r="CL59" i="2" s="1"/>
  <c r="BC59" i="2"/>
  <c r="CK59" i="2" s="1"/>
  <c r="BB59" i="2"/>
  <c r="CJ59" i="2" s="1"/>
  <c r="BA59" i="2"/>
  <c r="CI59" i="2" s="1"/>
  <c r="AX59" i="2"/>
  <c r="AW59" i="2"/>
  <c r="AV59" i="2"/>
  <c r="AU59" i="2"/>
  <c r="AT59" i="2"/>
  <c r="CB59" i="2" s="1"/>
  <c r="AS59" i="2"/>
  <c r="CA59" i="2" s="1"/>
  <c r="AR59" i="2"/>
  <c r="BZ59" i="2" s="1"/>
  <c r="AQ59" i="2"/>
  <c r="BY59" i="2" s="1"/>
  <c r="AP59" i="2"/>
  <c r="BX59" i="2" s="1"/>
  <c r="AO59" i="2"/>
  <c r="BW59" i="2" s="1"/>
  <c r="AN59" i="2"/>
  <c r="BV59" i="2" s="1"/>
  <c r="AM59" i="2"/>
  <c r="BU59" i="2" s="1"/>
  <c r="AL59" i="2"/>
  <c r="BT59" i="2" s="1"/>
  <c r="AK59" i="2"/>
  <c r="BS59" i="2" s="1"/>
  <c r="AJ59" i="2"/>
  <c r="BR59" i="2" s="1"/>
  <c r="BO58" i="2"/>
  <c r="BN58" i="2"/>
  <c r="BM58" i="2"/>
  <c r="BL58" i="2"/>
  <c r="BK58" i="2"/>
  <c r="CS58" i="2" s="1"/>
  <c r="BJ58" i="2"/>
  <c r="CR58" i="2" s="1"/>
  <c r="BI58" i="2"/>
  <c r="CQ58" i="2" s="1"/>
  <c r="BH58" i="2"/>
  <c r="CP58" i="2" s="1"/>
  <c r="BG58" i="2"/>
  <c r="CO58" i="2" s="1"/>
  <c r="BF58" i="2"/>
  <c r="CN58" i="2" s="1"/>
  <c r="BE58" i="2"/>
  <c r="CM58" i="2" s="1"/>
  <c r="BD58" i="2"/>
  <c r="CL58" i="2" s="1"/>
  <c r="BC58" i="2"/>
  <c r="CK58" i="2" s="1"/>
  <c r="BB58" i="2"/>
  <c r="CJ58" i="2" s="1"/>
  <c r="BA58" i="2"/>
  <c r="CI58" i="2" s="1"/>
  <c r="AX58" i="2"/>
  <c r="AW58" i="2"/>
  <c r="AV58" i="2"/>
  <c r="AU58" i="2"/>
  <c r="AT58" i="2"/>
  <c r="CB58" i="2" s="1"/>
  <c r="AS58" i="2"/>
  <c r="CA58" i="2" s="1"/>
  <c r="AR58" i="2"/>
  <c r="BZ58" i="2" s="1"/>
  <c r="AQ58" i="2"/>
  <c r="BY58" i="2" s="1"/>
  <c r="AP58" i="2"/>
  <c r="BX58" i="2" s="1"/>
  <c r="AO58" i="2"/>
  <c r="BW58" i="2" s="1"/>
  <c r="AN58" i="2"/>
  <c r="BV58" i="2" s="1"/>
  <c r="AM58" i="2"/>
  <c r="BU58" i="2" s="1"/>
  <c r="AL58" i="2"/>
  <c r="BT58" i="2" s="1"/>
  <c r="AK58" i="2"/>
  <c r="BS58" i="2" s="1"/>
  <c r="AJ58" i="2"/>
  <c r="BR58" i="2" s="1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BO49" i="2"/>
  <c r="BN49" i="2"/>
  <c r="BM49" i="2"/>
  <c r="BL49" i="2"/>
  <c r="BK49" i="2"/>
  <c r="BJ49" i="2"/>
  <c r="BI49" i="2"/>
  <c r="CQ49" i="2" s="1"/>
  <c r="BH49" i="2"/>
  <c r="CP49" i="2" s="1"/>
  <c r="BG49" i="2"/>
  <c r="CO49" i="2" s="1"/>
  <c r="BF49" i="2"/>
  <c r="CN49" i="2" s="1"/>
  <c r="BE49" i="2"/>
  <c r="CM49" i="2" s="1"/>
  <c r="BD49" i="2"/>
  <c r="CL49" i="2" s="1"/>
  <c r="BC49" i="2"/>
  <c r="CK49" i="2" s="1"/>
  <c r="BB49" i="2"/>
  <c r="CJ49" i="2" s="1"/>
  <c r="BA49" i="2"/>
  <c r="CI49" i="2" s="1"/>
  <c r="BO48" i="2"/>
  <c r="BN48" i="2"/>
  <c r="BM48" i="2"/>
  <c r="BL48" i="2"/>
  <c r="BK48" i="2"/>
  <c r="BJ48" i="2"/>
  <c r="BI48" i="2"/>
  <c r="CQ48" i="2" s="1"/>
  <c r="BH48" i="2"/>
  <c r="CP48" i="2" s="1"/>
  <c r="BG48" i="2"/>
  <c r="CO48" i="2" s="1"/>
  <c r="BF48" i="2"/>
  <c r="CN48" i="2" s="1"/>
  <c r="BE48" i="2"/>
  <c r="CM48" i="2" s="1"/>
  <c r="BD48" i="2"/>
  <c r="CL48" i="2" s="1"/>
  <c r="BC48" i="2"/>
  <c r="CK48" i="2" s="1"/>
  <c r="BB48" i="2"/>
  <c r="CJ48" i="2" s="1"/>
  <c r="BA48" i="2"/>
  <c r="CI48" i="2" s="1"/>
  <c r="BO47" i="2"/>
  <c r="BN47" i="2"/>
  <c r="BM47" i="2"/>
  <c r="BL47" i="2"/>
  <c r="BK47" i="2"/>
  <c r="BJ47" i="2"/>
  <c r="BI47" i="2"/>
  <c r="CQ47" i="2" s="1"/>
  <c r="BH47" i="2"/>
  <c r="CP47" i="2" s="1"/>
  <c r="BG47" i="2"/>
  <c r="CO47" i="2" s="1"/>
  <c r="BF47" i="2"/>
  <c r="CN47" i="2" s="1"/>
  <c r="BE47" i="2"/>
  <c r="CM47" i="2" s="1"/>
  <c r="BD47" i="2"/>
  <c r="CL47" i="2" s="1"/>
  <c r="BC47" i="2"/>
  <c r="CK47" i="2" s="1"/>
  <c r="BB47" i="2"/>
  <c r="CJ47" i="2" s="1"/>
  <c r="BA47" i="2"/>
  <c r="CI47" i="2" s="1"/>
  <c r="BO46" i="2"/>
  <c r="BN46" i="2"/>
  <c r="BM46" i="2"/>
  <c r="BL46" i="2"/>
  <c r="BK46" i="2"/>
  <c r="BJ46" i="2"/>
  <c r="BI46" i="2"/>
  <c r="CQ46" i="2" s="1"/>
  <c r="BH46" i="2"/>
  <c r="CP46" i="2" s="1"/>
  <c r="BG46" i="2"/>
  <c r="CO46" i="2" s="1"/>
  <c r="BF46" i="2"/>
  <c r="CN46" i="2" s="1"/>
  <c r="BE46" i="2"/>
  <c r="CM46" i="2" s="1"/>
  <c r="BD46" i="2"/>
  <c r="CL46" i="2" s="1"/>
  <c r="BC46" i="2"/>
  <c r="CK46" i="2" s="1"/>
  <c r="BB46" i="2"/>
  <c r="CJ46" i="2" s="1"/>
  <c r="BA46" i="2"/>
  <c r="CI46" i="2" s="1"/>
  <c r="BO45" i="2"/>
  <c r="BN45" i="2"/>
  <c r="BM45" i="2"/>
  <c r="BL45" i="2"/>
  <c r="BK45" i="2"/>
  <c r="BJ45" i="2"/>
  <c r="BI45" i="2"/>
  <c r="CQ45" i="2" s="1"/>
  <c r="BH45" i="2"/>
  <c r="CP45" i="2" s="1"/>
  <c r="BG45" i="2"/>
  <c r="CO45" i="2" s="1"/>
  <c r="BF45" i="2"/>
  <c r="CN45" i="2" s="1"/>
  <c r="BE45" i="2"/>
  <c r="CM45" i="2" s="1"/>
  <c r="BD45" i="2"/>
  <c r="CL45" i="2" s="1"/>
  <c r="BC45" i="2"/>
  <c r="CK45" i="2" s="1"/>
  <c r="BB45" i="2"/>
  <c r="CJ45" i="2" s="1"/>
  <c r="BA45" i="2"/>
  <c r="CI45" i="2" s="1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X49" i="2"/>
  <c r="AW49" i="2"/>
  <c r="AV49" i="2"/>
  <c r="AU49" i="2"/>
  <c r="AT49" i="2"/>
  <c r="AS49" i="2"/>
  <c r="AR49" i="2"/>
  <c r="BZ49" i="2" s="1"/>
  <c r="AQ49" i="2"/>
  <c r="BY49" i="2" s="1"/>
  <c r="AP49" i="2"/>
  <c r="BX49" i="2" s="1"/>
  <c r="AO49" i="2"/>
  <c r="BW49" i="2" s="1"/>
  <c r="AN49" i="2"/>
  <c r="BV49" i="2" s="1"/>
  <c r="AM49" i="2"/>
  <c r="BU49" i="2" s="1"/>
  <c r="AL49" i="2"/>
  <c r="BT49" i="2" s="1"/>
  <c r="AK49" i="2"/>
  <c r="BS49" i="2" s="1"/>
  <c r="AJ49" i="2"/>
  <c r="BR49" i="2" s="1"/>
  <c r="AX48" i="2"/>
  <c r="AW48" i="2"/>
  <c r="AV48" i="2"/>
  <c r="AU48" i="2"/>
  <c r="AT48" i="2"/>
  <c r="AS48" i="2"/>
  <c r="AR48" i="2"/>
  <c r="BZ48" i="2" s="1"/>
  <c r="AQ48" i="2"/>
  <c r="BY48" i="2" s="1"/>
  <c r="AP48" i="2"/>
  <c r="BX48" i="2" s="1"/>
  <c r="AO48" i="2"/>
  <c r="BW48" i="2" s="1"/>
  <c r="AN48" i="2"/>
  <c r="BV48" i="2" s="1"/>
  <c r="AM48" i="2"/>
  <c r="BU48" i="2" s="1"/>
  <c r="AL48" i="2"/>
  <c r="BT48" i="2" s="1"/>
  <c r="AK48" i="2"/>
  <c r="BS48" i="2" s="1"/>
  <c r="AJ48" i="2"/>
  <c r="BR48" i="2" s="1"/>
  <c r="AX47" i="2"/>
  <c r="AW47" i="2"/>
  <c r="AV47" i="2"/>
  <c r="AU47" i="2"/>
  <c r="AT47" i="2"/>
  <c r="AS47" i="2"/>
  <c r="AR47" i="2"/>
  <c r="BZ47" i="2" s="1"/>
  <c r="AQ47" i="2"/>
  <c r="BY47" i="2" s="1"/>
  <c r="AP47" i="2"/>
  <c r="BX47" i="2" s="1"/>
  <c r="AO47" i="2"/>
  <c r="BW47" i="2" s="1"/>
  <c r="AN47" i="2"/>
  <c r="BV47" i="2" s="1"/>
  <c r="AM47" i="2"/>
  <c r="BU47" i="2" s="1"/>
  <c r="AL47" i="2"/>
  <c r="BT47" i="2" s="1"/>
  <c r="AK47" i="2"/>
  <c r="BS47" i="2" s="1"/>
  <c r="AJ47" i="2"/>
  <c r="BR47" i="2" s="1"/>
  <c r="AX46" i="2"/>
  <c r="AW46" i="2"/>
  <c r="AV46" i="2"/>
  <c r="AU46" i="2"/>
  <c r="AT46" i="2"/>
  <c r="AS46" i="2"/>
  <c r="AR46" i="2"/>
  <c r="BZ46" i="2" s="1"/>
  <c r="AQ46" i="2"/>
  <c r="BY46" i="2" s="1"/>
  <c r="AP46" i="2"/>
  <c r="BX46" i="2" s="1"/>
  <c r="AO46" i="2"/>
  <c r="BW46" i="2" s="1"/>
  <c r="AN46" i="2"/>
  <c r="BV46" i="2" s="1"/>
  <c r="AM46" i="2"/>
  <c r="BU46" i="2" s="1"/>
  <c r="AL46" i="2"/>
  <c r="BT46" i="2" s="1"/>
  <c r="AK46" i="2"/>
  <c r="BS46" i="2" s="1"/>
  <c r="AJ46" i="2"/>
  <c r="BR46" i="2" s="1"/>
  <c r="AX45" i="2"/>
  <c r="AW45" i="2"/>
  <c r="AV45" i="2"/>
  <c r="AU45" i="2"/>
  <c r="AT45" i="2"/>
  <c r="AS45" i="2"/>
  <c r="AR45" i="2"/>
  <c r="BZ45" i="2" s="1"/>
  <c r="AQ45" i="2"/>
  <c r="BY45" i="2" s="1"/>
  <c r="AP45" i="2"/>
  <c r="BX45" i="2" s="1"/>
  <c r="AO45" i="2"/>
  <c r="BW45" i="2" s="1"/>
  <c r="AN45" i="2"/>
  <c r="BV45" i="2" s="1"/>
  <c r="AM45" i="2"/>
  <c r="BU45" i="2" s="1"/>
  <c r="AL45" i="2"/>
  <c r="BT45" i="2" s="1"/>
  <c r="AK45" i="2"/>
  <c r="BS45" i="2" s="1"/>
  <c r="AJ45" i="2"/>
  <c r="BR45" i="2" s="1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BO35" i="2"/>
  <c r="BN35" i="2"/>
  <c r="BM35" i="2"/>
  <c r="BL35" i="2"/>
  <c r="BK35" i="2"/>
  <c r="BJ35" i="2"/>
  <c r="BI35" i="2"/>
  <c r="BZ35" i="2" s="1"/>
  <c r="BH35" i="2"/>
  <c r="BY35" i="2" s="1"/>
  <c r="BG35" i="2"/>
  <c r="BX35" i="2" s="1"/>
  <c r="BF35" i="2"/>
  <c r="BW35" i="2" s="1"/>
  <c r="BE35" i="2"/>
  <c r="BV35" i="2" s="1"/>
  <c r="BD35" i="2"/>
  <c r="BU35" i="2" s="1"/>
  <c r="BC35" i="2"/>
  <c r="BT35" i="2" s="1"/>
  <c r="BB35" i="2"/>
  <c r="BS35" i="2" s="1"/>
  <c r="BA35" i="2"/>
  <c r="BR35" i="2" s="1"/>
  <c r="BO34" i="2"/>
  <c r="BN34" i="2"/>
  <c r="BM34" i="2"/>
  <c r="BL34" i="2"/>
  <c r="BK34" i="2"/>
  <c r="BJ34" i="2"/>
  <c r="BI34" i="2"/>
  <c r="BZ34" i="2" s="1"/>
  <c r="BH34" i="2"/>
  <c r="BY34" i="2" s="1"/>
  <c r="BG34" i="2"/>
  <c r="BX34" i="2" s="1"/>
  <c r="BF34" i="2"/>
  <c r="BW34" i="2" s="1"/>
  <c r="BE34" i="2"/>
  <c r="BV34" i="2" s="1"/>
  <c r="BD34" i="2"/>
  <c r="BU34" i="2" s="1"/>
  <c r="BC34" i="2"/>
  <c r="BT34" i="2" s="1"/>
  <c r="BB34" i="2"/>
  <c r="BS34" i="2" s="1"/>
  <c r="BA34" i="2"/>
  <c r="BR34" i="2" s="1"/>
  <c r="BO33" i="2"/>
  <c r="BN33" i="2"/>
  <c r="BM33" i="2"/>
  <c r="BL33" i="2"/>
  <c r="BK33" i="2"/>
  <c r="BJ33" i="2"/>
  <c r="BI33" i="2"/>
  <c r="BZ33" i="2" s="1"/>
  <c r="BH33" i="2"/>
  <c r="BY33" i="2" s="1"/>
  <c r="BG33" i="2"/>
  <c r="BX33" i="2" s="1"/>
  <c r="BF33" i="2"/>
  <c r="BW33" i="2" s="1"/>
  <c r="BE33" i="2"/>
  <c r="BV33" i="2" s="1"/>
  <c r="BD33" i="2"/>
  <c r="CL33" i="2" s="1"/>
  <c r="BC33" i="2"/>
  <c r="BT33" i="2" s="1"/>
  <c r="BB33" i="2"/>
  <c r="BS33" i="2" s="1"/>
  <c r="BA33" i="2"/>
  <c r="BR33" i="2" s="1"/>
  <c r="BO32" i="2"/>
  <c r="BN32" i="2"/>
  <c r="BM32" i="2"/>
  <c r="BL32" i="2"/>
  <c r="BK32" i="2"/>
  <c r="BJ32" i="2"/>
  <c r="BI32" i="2"/>
  <c r="BZ32" i="2" s="1"/>
  <c r="BH32" i="2"/>
  <c r="BY32" i="2" s="1"/>
  <c r="BG32" i="2"/>
  <c r="BX32" i="2" s="1"/>
  <c r="BF32" i="2"/>
  <c r="BW32" i="2" s="1"/>
  <c r="BE32" i="2"/>
  <c r="BV32" i="2" s="1"/>
  <c r="BD32" i="2"/>
  <c r="BU32" i="2" s="1"/>
  <c r="BC32" i="2"/>
  <c r="BT32" i="2" s="1"/>
  <c r="BB32" i="2"/>
  <c r="BS32" i="2" s="1"/>
  <c r="BA32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BR32" i="2" s="1"/>
  <c r="F21" i="2"/>
  <c r="G21" i="2" s="1"/>
  <c r="F22" i="2"/>
  <c r="G22" i="2" s="1"/>
  <c r="F20" i="2"/>
  <c r="G20" i="2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M8" i="4"/>
  <c r="M9" i="4"/>
  <c r="M10" i="4"/>
  <c r="M11" i="4"/>
  <c r="M12" i="4"/>
  <c r="M13" i="4"/>
  <c r="M19" i="4"/>
  <c r="M20" i="4"/>
  <c r="M21" i="4"/>
  <c r="M22" i="4"/>
  <c r="M23" i="4"/>
  <c r="M24" i="4"/>
  <c r="M30" i="4"/>
  <c r="M31" i="4"/>
  <c r="M32" i="4"/>
  <c r="M33" i="4"/>
  <c r="M34" i="4"/>
  <c r="M35" i="4"/>
  <c r="C9" i="4"/>
  <c r="M29" i="4" s="1"/>
  <c r="C8" i="4"/>
  <c r="M17" i="4" s="1"/>
  <c r="C7" i="4"/>
  <c r="M7" i="4" s="1"/>
  <c r="C6" i="4"/>
  <c r="M6" i="4" s="1"/>
  <c r="C5" i="4"/>
  <c r="M5" i="4" s="1"/>
  <c r="C4" i="4"/>
  <c r="M4" i="4" s="1"/>
  <c r="C3" i="4"/>
  <c r="M3" i="4" s="1"/>
  <c r="C55" i="2"/>
  <c r="C42" i="2"/>
  <c r="C29" i="2"/>
  <c r="I53" i="2"/>
  <c r="L60" i="2" s="1"/>
  <c r="I40" i="2"/>
  <c r="E48" i="2" s="1"/>
  <c r="P58" i="2"/>
  <c r="P59" i="2"/>
  <c r="P60" i="2"/>
  <c r="P61" i="2"/>
  <c r="P62" i="2"/>
  <c r="P63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B63" i="2"/>
  <c r="L45" i="2"/>
  <c r="M45" i="2"/>
  <c r="N45" i="2"/>
  <c r="O45" i="2"/>
  <c r="P45" i="2"/>
  <c r="K46" i="2"/>
  <c r="L46" i="2"/>
  <c r="M46" i="2"/>
  <c r="N46" i="2"/>
  <c r="O46" i="2"/>
  <c r="P46" i="2"/>
  <c r="L47" i="2"/>
  <c r="M47" i="2"/>
  <c r="N47" i="2"/>
  <c r="O47" i="2"/>
  <c r="P47" i="2"/>
  <c r="K48" i="2"/>
  <c r="L48" i="2"/>
  <c r="M48" i="2"/>
  <c r="N48" i="2"/>
  <c r="O48" i="2"/>
  <c r="P48" i="2"/>
  <c r="L49" i="2"/>
  <c r="M49" i="2"/>
  <c r="N49" i="2"/>
  <c r="O49" i="2"/>
  <c r="P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0" i="2"/>
  <c r="G55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AG49" i="2"/>
  <c r="AF49" i="2"/>
  <c r="AE49" i="2"/>
  <c r="AD49" i="2"/>
  <c r="AC49" i="2"/>
  <c r="AB49" i="2"/>
  <c r="K49" i="2" s="1"/>
  <c r="AA49" i="2"/>
  <c r="Z49" i="2"/>
  <c r="Y49" i="2"/>
  <c r="X49" i="2"/>
  <c r="W49" i="2"/>
  <c r="V49" i="2"/>
  <c r="U49" i="2"/>
  <c r="T49" i="2"/>
  <c r="S49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AG47" i="2"/>
  <c r="AF47" i="2"/>
  <c r="AE47" i="2"/>
  <c r="AD47" i="2"/>
  <c r="AC47" i="2"/>
  <c r="AB47" i="2"/>
  <c r="K47" i="2" s="1"/>
  <c r="AA47" i="2"/>
  <c r="Z47" i="2"/>
  <c r="Y47" i="2"/>
  <c r="X47" i="2"/>
  <c r="W47" i="2"/>
  <c r="V47" i="2"/>
  <c r="U47" i="2"/>
  <c r="T47" i="2"/>
  <c r="S47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AG45" i="2"/>
  <c r="AF45" i="2"/>
  <c r="AE45" i="2"/>
  <c r="AD45" i="2"/>
  <c r="AC45" i="2"/>
  <c r="AB45" i="2"/>
  <c r="K45" i="2" s="1"/>
  <c r="AA45" i="2"/>
  <c r="Z45" i="2"/>
  <c r="Y45" i="2"/>
  <c r="X45" i="2"/>
  <c r="W45" i="2"/>
  <c r="V45" i="2"/>
  <c r="U45" i="2"/>
  <c r="T45" i="2"/>
  <c r="S45" i="2"/>
  <c r="G42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7" i="2"/>
  <c r="G29" i="2"/>
  <c r="O8" i="2" l="1"/>
  <c r="O17" i="2"/>
  <c r="O18" i="2"/>
  <c r="O15" i="2"/>
  <c r="O14" i="2"/>
  <c r="O13" i="2"/>
  <c r="N8" i="2"/>
  <c r="O10" i="2"/>
  <c r="O9" i="2"/>
  <c r="O3" i="2"/>
  <c r="O7" i="2"/>
  <c r="O16" i="2"/>
  <c r="O11" i="2"/>
  <c r="O6" i="2"/>
  <c r="O12" i="2"/>
  <c r="O5" i="2"/>
  <c r="O4" i="2"/>
  <c r="N18" i="2"/>
  <c r="N11" i="2"/>
  <c r="N10" i="2"/>
  <c r="N9" i="2"/>
  <c r="N3" i="2"/>
  <c r="N17" i="2"/>
  <c r="N14" i="2"/>
  <c r="N12" i="2"/>
  <c r="N7" i="2"/>
  <c r="N16" i="2"/>
  <c r="N6" i="2"/>
  <c r="N13" i="2"/>
  <c r="N5" i="2"/>
  <c r="N15" i="2"/>
  <c r="N4" i="2"/>
  <c r="Y3" i="2"/>
  <c r="Z3" i="2"/>
  <c r="CL34" i="2"/>
  <c r="CO33" i="2"/>
  <c r="BU33" i="2"/>
  <c r="CK33" i="2"/>
  <c r="CQ35" i="2"/>
  <c r="CN33" i="2"/>
  <c r="CM33" i="2"/>
  <c r="CJ33" i="2"/>
  <c r="CQ34" i="2"/>
  <c r="CP34" i="2"/>
  <c r="CO34" i="2"/>
  <c r="CN34" i="2"/>
  <c r="CM34" i="2"/>
  <c r="CQ32" i="2"/>
  <c r="CN35" i="2"/>
  <c r="CP32" i="2"/>
  <c r="CJ34" i="2"/>
  <c r="CM35" i="2"/>
  <c r="CO32" i="2"/>
  <c r="CO35" i="2"/>
  <c r="CL35" i="2"/>
  <c r="CN32" i="2"/>
  <c r="CK34" i="2"/>
  <c r="CK35" i="2"/>
  <c r="CM32" i="2"/>
  <c r="CJ35" i="2"/>
  <c r="CL32" i="2"/>
  <c r="CP35" i="2"/>
  <c r="CQ33" i="2"/>
  <c r="CK32" i="2"/>
  <c r="CP33" i="2"/>
  <c r="CJ32" i="2"/>
  <c r="CI35" i="2"/>
  <c r="CI34" i="2"/>
  <c r="CI33" i="2"/>
  <c r="CI32" i="2"/>
  <c r="D7" i="2"/>
  <c r="E7" i="2" s="1"/>
  <c r="D6" i="2"/>
  <c r="E6" i="2" s="1"/>
  <c r="M18" i="4"/>
  <c r="M16" i="4"/>
  <c r="M28" i="4"/>
  <c r="M15" i="4"/>
  <c r="M27" i="4"/>
  <c r="M14" i="4"/>
  <c r="M26" i="4"/>
  <c r="M25" i="4"/>
  <c r="L58" i="2"/>
  <c r="L59" i="2"/>
  <c r="F59" i="2"/>
  <c r="J48" i="2"/>
  <c r="E45" i="2"/>
  <c r="I41" i="2"/>
  <c r="D48" i="2" s="1"/>
  <c r="J47" i="2"/>
  <c r="J46" i="2"/>
  <c r="F60" i="2"/>
  <c r="E49" i="2"/>
  <c r="F61" i="2"/>
  <c r="L62" i="2"/>
  <c r="L61" i="2"/>
  <c r="I54" i="2"/>
  <c r="B59" i="2" s="1"/>
  <c r="E47" i="2"/>
  <c r="F58" i="2"/>
  <c r="F62" i="2"/>
  <c r="J45" i="2"/>
  <c r="J49" i="2"/>
  <c r="E46" i="2"/>
  <c r="AF10" i="2" l="1"/>
  <c r="AG10" i="2"/>
  <c r="AH10" i="2"/>
  <c r="AI10" i="2"/>
  <c r="AJ10" i="2"/>
  <c r="AF9" i="2"/>
  <c r="AG9" i="2"/>
  <c r="AH9" i="2"/>
  <c r="AI9" i="2"/>
  <c r="AJ9" i="2"/>
  <c r="M13" i="2"/>
  <c r="M15" i="2"/>
  <c r="M9" i="2"/>
  <c r="M3" i="2"/>
  <c r="M8" i="2"/>
  <c r="M6" i="2"/>
  <c r="M16" i="2"/>
  <c r="M10" i="2"/>
  <c r="M12" i="2"/>
  <c r="M7" i="2"/>
  <c r="M11" i="2"/>
  <c r="M14" i="2"/>
  <c r="M5" i="2"/>
  <c r="M17" i="2"/>
  <c r="M4" i="2"/>
  <c r="M18" i="2"/>
  <c r="X3" i="2"/>
  <c r="V3" i="2"/>
  <c r="L10" i="2"/>
  <c r="L14" i="2"/>
  <c r="L18" i="2"/>
  <c r="L12" i="2"/>
  <c r="L13" i="2"/>
  <c r="L17" i="2"/>
  <c r="L9" i="2"/>
  <c r="L6" i="2"/>
  <c r="L3" i="2"/>
  <c r="L7" i="2"/>
  <c r="L8" i="2"/>
  <c r="L11" i="2"/>
  <c r="L15" i="2"/>
  <c r="L5" i="2"/>
  <c r="L16" i="2"/>
  <c r="L4" i="2"/>
  <c r="D8" i="2"/>
  <c r="E8" i="2" s="1"/>
  <c r="D9" i="2"/>
  <c r="E9" i="2" s="1"/>
  <c r="F47" i="2"/>
  <c r="F46" i="2"/>
  <c r="G46" i="2"/>
  <c r="F45" i="2"/>
  <c r="D45" i="2"/>
  <c r="C46" i="2"/>
  <c r="B46" i="2"/>
  <c r="F49" i="2"/>
  <c r="H48" i="2"/>
  <c r="G47" i="2"/>
  <c r="C49" i="2"/>
  <c r="B49" i="2"/>
  <c r="H46" i="2"/>
  <c r="I49" i="2"/>
  <c r="C47" i="2"/>
  <c r="B45" i="2"/>
  <c r="D46" i="2"/>
  <c r="I45" i="2"/>
  <c r="B48" i="2"/>
  <c r="D47" i="2"/>
  <c r="I46" i="2"/>
  <c r="G49" i="2"/>
  <c r="H49" i="2"/>
  <c r="G45" i="2"/>
  <c r="D49" i="2"/>
  <c r="C45" i="2"/>
  <c r="I48" i="2"/>
  <c r="H45" i="2"/>
  <c r="G48" i="2"/>
  <c r="K61" i="2"/>
  <c r="C48" i="2"/>
  <c r="B47" i="2"/>
  <c r="G62" i="2"/>
  <c r="H62" i="2"/>
  <c r="C61" i="2"/>
  <c r="I47" i="2"/>
  <c r="K60" i="2"/>
  <c r="F48" i="2"/>
  <c r="H58" i="2"/>
  <c r="H47" i="2"/>
  <c r="I61" i="2"/>
  <c r="B61" i="2"/>
  <c r="G58" i="2"/>
  <c r="J62" i="2"/>
  <c r="J61" i="2"/>
  <c r="H59" i="2"/>
  <c r="G59" i="2"/>
  <c r="J60" i="2"/>
  <c r="D62" i="2"/>
  <c r="H61" i="2"/>
  <c r="C60" i="2"/>
  <c r="I60" i="2"/>
  <c r="B60" i="2"/>
  <c r="D58" i="2"/>
  <c r="E59" i="2"/>
  <c r="K59" i="2"/>
  <c r="C62" i="2"/>
  <c r="G61" i="2"/>
  <c r="D59" i="2"/>
  <c r="K62" i="2"/>
  <c r="E61" i="2"/>
  <c r="D60" i="2"/>
  <c r="B58" i="2"/>
  <c r="K58" i="2"/>
  <c r="C58" i="2"/>
  <c r="I62" i="2"/>
  <c r="B62" i="2"/>
  <c r="D61" i="2"/>
  <c r="H60" i="2"/>
  <c r="J58" i="2"/>
  <c r="J59" i="2"/>
  <c r="C59" i="2"/>
  <c r="I59" i="2"/>
  <c r="E58" i="2"/>
  <c r="G60" i="2"/>
  <c r="I58" i="2"/>
  <c r="E60" i="2"/>
  <c r="E62" i="2"/>
  <c r="S17" i="2" l="1"/>
  <c r="R17" i="2"/>
  <c r="P17" i="2"/>
  <c r="Q17" i="2"/>
  <c r="T17" i="2"/>
  <c r="P10" i="2"/>
  <c r="Q10" i="2"/>
  <c r="S10" i="2"/>
  <c r="T10" i="2"/>
  <c r="R10" i="2"/>
  <c r="T9" i="2"/>
  <c r="P9" i="2"/>
  <c r="R9" i="2"/>
  <c r="S9" i="2"/>
  <c r="Q9" i="2"/>
  <c r="Q7" i="2"/>
  <c r="P7" i="2"/>
  <c r="T7" i="2"/>
  <c r="S7" i="2"/>
  <c r="R7" i="2"/>
  <c r="S11" i="2"/>
  <c r="Q11" i="2"/>
  <c r="P11" i="2"/>
  <c r="T11" i="2"/>
  <c r="R11" i="2"/>
  <c r="S14" i="2"/>
  <c r="R14" i="2"/>
  <c r="T14" i="2"/>
  <c r="Q14" i="2"/>
  <c r="P14" i="2"/>
  <c r="P4" i="2"/>
  <c r="Q4" i="2"/>
  <c r="R4" i="2"/>
  <c r="S4" i="2"/>
  <c r="T4" i="2"/>
  <c r="P18" i="2"/>
  <c r="Q18" i="2"/>
  <c r="R18" i="2"/>
  <c r="S18" i="2"/>
  <c r="T18" i="2"/>
  <c r="P16" i="2"/>
  <c r="Q16" i="2"/>
  <c r="R16" i="2"/>
  <c r="S16" i="2"/>
  <c r="T16" i="2"/>
  <c r="P8" i="2"/>
  <c r="Q8" i="2"/>
  <c r="R8" i="2"/>
  <c r="S8" i="2"/>
  <c r="T8" i="2"/>
  <c r="T13" i="2"/>
  <c r="S13" i="2"/>
  <c r="R13" i="2"/>
  <c r="P13" i="2"/>
  <c r="Q13" i="2"/>
  <c r="T5" i="2"/>
  <c r="P5" i="2"/>
  <c r="Q5" i="2"/>
  <c r="R5" i="2"/>
  <c r="S5" i="2"/>
  <c r="Q6" i="2"/>
  <c r="R6" i="2"/>
  <c r="P6" i="2"/>
  <c r="T6" i="2"/>
  <c r="S6" i="2"/>
  <c r="P12" i="2"/>
  <c r="Q12" i="2"/>
  <c r="R12" i="2"/>
  <c r="S12" i="2"/>
  <c r="T12" i="2"/>
  <c r="Q15" i="2"/>
  <c r="R15" i="2"/>
  <c r="P15" i="2"/>
  <c r="S15" i="2"/>
  <c r="T15" i="2"/>
  <c r="P3" i="2"/>
  <c r="Q3" i="2"/>
  <c r="R3" i="2"/>
  <c r="S3" i="2"/>
  <c r="T3" i="2"/>
  <c r="AG8" i="2"/>
  <c r="AF15" i="2" s="1"/>
  <c r="AH8" i="2"/>
  <c r="AF16" i="2" s="1"/>
  <c r="AI8" i="2"/>
  <c r="AF17" i="2" s="1"/>
  <c r="AJ8" i="2"/>
  <c r="AF18" i="2" s="1"/>
  <c r="AF8" i="2"/>
  <c r="AF14" i="2" s="1"/>
  <c r="AA3" i="2"/>
  <c r="D10" i="2"/>
  <c r="E10" i="2" s="1"/>
  <c r="M42" i="2"/>
  <c r="K41" i="2"/>
  <c r="K40" i="2"/>
  <c r="K42" i="2"/>
  <c r="M40" i="2"/>
  <c r="M41" i="2"/>
  <c r="K55" i="2"/>
  <c r="M54" i="2"/>
  <c r="M55" i="2"/>
  <c r="K54" i="2"/>
  <c r="K53" i="2"/>
  <c r="M53" i="2"/>
  <c r="AH14" i="2" l="1"/>
  <c r="AI14" i="2"/>
  <c r="AJ14" i="2"/>
  <c r="AK14" i="2"/>
  <c r="AL14" i="2"/>
  <c r="AP14" i="2"/>
  <c r="AM14" i="2"/>
  <c r="AQ14" i="2"/>
  <c r="AV14" i="2"/>
  <c r="AW14" i="2"/>
  <c r="AN14" i="2"/>
  <c r="AO14" i="2"/>
  <c r="AR14" i="2"/>
  <c r="AS14" i="2"/>
  <c r="AT14" i="2"/>
  <c r="AU14" i="2"/>
  <c r="AH18" i="2"/>
  <c r="AI18" i="2"/>
  <c r="AP18" i="2"/>
  <c r="AW18" i="2"/>
  <c r="AJ18" i="2"/>
  <c r="AV18" i="2"/>
  <c r="AK18" i="2"/>
  <c r="AO18" i="2"/>
  <c r="AL18" i="2"/>
  <c r="AQ18" i="2"/>
  <c r="AM18" i="2"/>
  <c r="AN18" i="2"/>
  <c r="AU18" i="2"/>
  <c r="AR18" i="2"/>
  <c r="AS18" i="2"/>
  <c r="AT18" i="2"/>
  <c r="AH17" i="2"/>
  <c r="AJ17" i="2"/>
  <c r="AS17" i="2"/>
  <c r="AV17" i="2"/>
  <c r="AL17" i="2"/>
  <c r="AQ17" i="2"/>
  <c r="AU17" i="2"/>
  <c r="AP17" i="2"/>
  <c r="AR17" i="2"/>
  <c r="AK17" i="2"/>
  <c r="AT17" i="2"/>
  <c r="AI17" i="2"/>
  <c r="AW17" i="2"/>
  <c r="AM17" i="2"/>
  <c r="AN17" i="2"/>
  <c r="AO17" i="2"/>
  <c r="AH16" i="2"/>
  <c r="AS16" i="2"/>
  <c r="AK16" i="2"/>
  <c r="AO16" i="2"/>
  <c r="AR16" i="2"/>
  <c r="AT16" i="2"/>
  <c r="AU16" i="2"/>
  <c r="AN16" i="2"/>
  <c r="AV16" i="2"/>
  <c r="AQ16" i="2"/>
  <c r="AW16" i="2"/>
  <c r="AL16" i="2"/>
  <c r="AM16" i="2"/>
  <c r="AI16" i="2"/>
  <c r="AJ16" i="2"/>
  <c r="AP16" i="2"/>
  <c r="AH15" i="2"/>
  <c r="AN15" i="2"/>
  <c r="AO15" i="2"/>
  <c r="AJ15" i="2"/>
  <c r="AP15" i="2"/>
  <c r="AQ15" i="2"/>
  <c r="AK15" i="2"/>
  <c r="AM15" i="2"/>
  <c r="AR15" i="2"/>
  <c r="AT15" i="2"/>
  <c r="AS15" i="2"/>
  <c r="AU15" i="2"/>
  <c r="AV15" i="2"/>
  <c r="AW15" i="2"/>
  <c r="AI15" i="2"/>
  <c r="AL15" i="2"/>
  <c r="D11" i="2"/>
  <c r="E11" i="2" s="1"/>
  <c r="N40" i="2"/>
  <c r="O40" i="2" s="1"/>
  <c r="N53" i="2"/>
  <c r="O53" i="2" s="1"/>
  <c r="D12" i="2" l="1"/>
  <c r="E12" i="2" s="1"/>
  <c r="D13" i="2" l="1"/>
  <c r="E13" i="2" s="1"/>
  <c r="D14" i="2" l="1"/>
  <c r="E14" i="2" s="1"/>
  <c r="D15" i="2" l="1"/>
  <c r="E15" i="2" s="1"/>
  <c r="D16" i="2"/>
  <c r="E16" i="2" s="1"/>
  <c r="S32" i="2" l="1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I27" i="2"/>
  <c r="F36" i="2" l="1"/>
  <c r="L34" i="2"/>
  <c r="K32" i="2"/>
  <c r="L33" i="2"/>
  <c r="L32" i="2"/>
  <c r="E33" i="2"/>
  <c r="L35" i="2"/>
  <c r="J33" i="2"/>
  <c r="L36" i="2"/>
  <c r="J35" i="2"/>
  <c r="G36" i="2"/>
  <c r="B36" i="2"/>
  <c r="I28" i="2"/>
  <c r="C32" i="2" s="1"/>
  <c r="B32" i="2" l="1"/>
  <c r="G35" i="2"/>
  <c r="G34" i="2"/>
  <c r="F35" i="2"/>
  <c r="I32" i="2"/>
  <c r="I35" i="2"/>
  <c r="D32" i="2"/>
  <c r="H33" i="2"/>
  <c r="F34" i="2"/>
  <c r="I34" i="2"/>
  <c r="F32" i="2"/>
  <c r="F33" i="2"/>
  <c r="J32" i="2"/>
  <c r="K35" i="2"/>
  <c r="H32" i="2"/>
  <c r="D33" i="2"/>
  <c r="K34" i="2"/>
  <c r="G32" i="2"/>
  <c r="E36" i="2"/>
  <c r="E35" i="2"/>
  <c r="E32" i="2"/>
  <c r="C35" i="2"/>
  <c r="D36" i="2"/>
  <c r="K33" i="2"/>
  <c r="E34" i="2"/>
  <c r="I36" i="2"/>
  <c r="J36" i="2"/>
  <c r="J34" i="2"/>
  <c r="D34" i="2"/>
  <c r="H34" i="2"/>
  <c r="H35" i="2"/>
  <c r="C34" i="2"/>
  <c r="D35" i="2"/>
  <c r="C36" i="2"/>
  <c r="C33" i="2"/>
  <c r="B34" i="2"/>
  <c r="G33" i="2"/>
  <c r="H36" i="2"/>
  <c r="B33" i="2"/>
  <c r="I33" i="2"/>
  <c r="B35" i="2"/>
  <c r="K36" i="2"/>
  <c r="M29" i="2" l="1"/>
  <c r="M27" i="2"/>
  <c r="M28" i="2"/>
  <c r="K28" i="2"/>
  <c r="K27" i="2"/>
  <c r="K29" i="2"/>
  <c r="N27" i="2" l="1"/>
  <c r="O27" i="2" s="1"/>
</calcChain>
</file>

<file path=xl/sharedStrings.xml><?xml version="1.0" encoding="utf-8"?>
<sst xmlns="http://schemas.openxmlformats.org/spreadsheetml/2006/main" count="279" uniqueCount="93">
  <si>
    <t>Stage1</t>
    <phoneticPr fontId="1" type="noConversion"/>
  </si>
  <si>
    <t>Name</t>
    <phoneticPr fontId="1" type="noConversion"/>
  </si>
  <si>
    <t>Normal</t>
    <phoneticPr fontId="1" type="noConversion"/>
  </si>
  <si>
    <t>Hard</t>
    <phoneticPr fontId="1" type="noConversion"/>
  </si>
  <si>
    <t>Elite</t>
    <phoneticPr fontId="1" type="noConversion"/>
  </si>
  <si>
    <t>Shop</t>
    <phoneticPr fontId="1" type="noConversion"/>
  </si>
  <si>
    <t>Rest</t>
    <phoneticPr fontId="1" type="noConversion"/>
  </si>
  <si>
    <t>Total</t>
    <phoneticPr fontId="1" type="noConversion"/>
  </si>
  <si>
    <t>입력하는 구간</t>
    <phoneticPr fontId="1" type="noConversion"/>
  </si>
  <si>
    <t>가로</t>
    <phoneticPr fontId="1" type="noConversion"/>
  </si>
  <si>
    <t>Nor</t>
    <phoneticPr fontId="1" type="noConversion"/>
  </si>
  <si>
    <t>비율</t>
    <phoneticPr fontId="1" type="noConversion"/>
  </si>
  <si>
    <t>세로</t>
    <phoneticPr fontId="1" type="noConversion"/>
  </si>
  <si>
    <t>Field</t>
    <phoneticPr fontId="1" type="noConversion"/>
  </si>
  <si>
    <t>FieldRand</t>
    <phoneticPr fontId="1" type="noConversion"/>
  </si>
  <si>
    <t>Event</t>
    <phoneticPr fontId="1" type="noConversion"/>
  </si>
  <si>
    <t>No.</t>
    <phoneticPr fontId="1" type="noConversion"/>
  </si>
  <si>
    <t>Code</t>
    <phoneticPr fontId="1" type="noConversion"/>
  </si>
  <si>
    <t>장비</t>
    <phoneticPr fontId="1" type="noConversion"/>
  </si>
  <si>
    <t>장비 리스트</t>
    <phoneticPr fontId="1" type="noConversion"/>
  </si>
  <si>
    <t>투구</t>
    <phoneticPr fontId="1" type="noConversion"/>
  </si>
  <si>
    <t>갑옷</t>
    <phoneticPr fontId="1" type="noConversion"/>
  </si>
  <si>
    <t>목걸이</t>
    <phoneticPr fontId="1" type="noConversion"/>
  </si>
  <si>
    <t>반지</t>
    <phoneticPr fontId="1" type="noConversion"/>
  </si>
  <si>
    <t>방패</t>
    <phoneticPr fontId="1" type="noConversion"/>
  </si>
  <si>
    <t>벨트</t>
    <phoneticPr fontId="1" type="noConversion"/>
  </si>
  <si>
    <t>팔찌</t>
    <phoneticPr fontId="1" type="noConversion"/>
  </si>
  <si>
    <t>무기 리스트</t>
    <phoneticPr fontId="1" type="noConversion"/>
  </si>
  <si>
    <t>한손검</t>
    <phoneticPr fontId="1" type="noConversion"/>
  </si>
  <si>
    <t>대검</t>
    <phoneticPr fontId="1" type="noConversion"/>
  </si>
  <si>
    <t>단검</t>
    <phoneticPr fontId="1" type="noConversion"/>
  </si>
  <si>
    <t>사브르</t>
    <phoneticPr fontId="1" type="noConversion"/>
  </si>
  <si>
    <t>창</t>
    <phoneticPr fontId="1" type="noConversion"/>
  </si>
  <si>
    <t>메이스</t>
    <phoneticPr fontId="1" type="noConversion"/>
  </si>
  <si>
    <t>쌍검</t>
    <phoneticPr fontId="1" type="noConversion"/>
  </si>
  <si>
    <t>옵션1</t>
    <phoneticPr fontId="1" type="noConversion"/>
  </si>
  <si>
    <t>옵션2</t>
    <phoneticPr fontId="1" type="noConversion"/>
  </si>
  <si>
    <t>옵션3</t>
  </si>
  <si>
    <t>옵션4</t>
  </si>
  <si>
    <t>옵션5</t>
  </si>
  <si>
    <t>옵션6</t>
  </si>
  <si>
    <t>옵션7</t>
  </si>
  <si>
    <t>옵션8</t>
  </si>
  <si>
    <t>옵션9</t>
  </si>
  <si>
    <t>옵션10</t>
  </si>
  <si>
    <t>옵션11</t>
  </si>
  <si>
    <t>옵션12</t>
  </si>
  <si>
    <t>옵션13</t>
  </si>
  <si>
    <t>옵션14</t>
  </si>
  <si>
    <t>옵션15</t>
  </si>
  <si>
    <t>옵션16</t>
  </si>
  <si>
    <t>Item1</t>
    <phoneticPr fontId="1" type="noConversion"/>
  </si>
  <si>
    <t>Item2</t>
    <phoneticPr fontId="1" type="noConversion"/>
  </si>
  <si>
    <t>장비 옵션</t>
    <phoneticPr fontId="1" type="noConversion"/>
  </si>
  <si>
    <t>골드</t>
    <phoneticPr fontId="1" type="noConversion"/>
  </si>
  <si>
    <t>영혼</t>
    <phoneticPr fontId="1" type="noConversion"/>
  </si>
  <si>
    <t>Stage</t>
    <phoneticPr fontId="1" type="noConversion"/>
  </si>
  <si>
    <t>Count</t>
    <phoneticPr fontId="1" type="noConversion"/>
  </si>
  <si>
    <t>Err?</t>
    <phoneticPr fontId="1" type="noConversion"/>
  </si>
  <si>
    <t>Position</t>
    <phoneticPr fontId="1" type="noConversion"/>
  </si>
  <si>
    <t>Knight</t>
    <phoneticPr fontId="1" type="noConversion"/>
  </si>
  <si>
    <t>Class</t>
    <phoneticPr fontId="1" type="noConversion"/>
  </si>
  <si>
    <t>직업별 장비 리스트</t>
    <phoneticPr fontId="1" type="noConversion"/>
  </si>
  <si>
    <t>Assasin</t>
    <phoneticPr fontId="1" type="noConversion"/>
  </si>
  <si>
    <t>Berserker</t>
    <phoneticPr fontId="1" type="noConversion"/>
  </si>
  <si>
    <t>스테이지 가중치</t>
    <phoneticPr fontId="1" type="noConversion"/>
  </si>
  <si>
    <t>무기</t>
    <phoneticPr fontId="1" type="noConversion"/>
  </si>
  <si>
    <t>ItemRand</t>
    <phoneticPr fontId="1" type="noConversion"/>
  </si>
  <si>
    <t>Option</t>
    <phoneticPr fontId="1" type="noConversion"/>
  </si>
  <si>
    <t>LastStage</t>
    <phoneticPr fontId="1" type="noConversion"/>
  </si>
  <si>
    <t>장비 옵션 수</t>
    <phoneticPr fontId="1" type="noConversion"/>
  </si>
  <si>
    <t>총 파밍 무기</t>
    <phoneticPr fontId="1" type="noConversion"/>
  </si>
  <si>
    <t>Stage2</t>
    <phoneticPr fontId="1" type="noConversion"/>
  </si>
  <si>
    <t>Stage3</t>
    <phoneticPr fontId="1" type="noConversion"/>
  </si>
  <si>
    <t>스테이지 별 무기 파밍</t>
    <phoneticPr fontId="1" type="noConversion"/>
  </si>
  <si>
    <t>Tier</t>
    <phoneticPr fontId="1" type="noConversion"/>
  </si>
  <si>
    <t>가중치</t>
    <phoneticPr fontId="1" type="noConversion"/>
  </si>
  <si>
    <t>무기 티어 업그레이드에 필요한 비용</t>
    <phoneticPr fontId="1" type="noConversion"/>
  </si>
  <si>
    <t>To UG This Tier</t>
    <phoneticPr fontId="1" type="noConversion"/>
  </si>
  <si>
    <t>For UG This Tier</t>
    <phoneticPr fontId="1" type="noConversion"/>
  </si>
  <si>
    <t>TotalCount</t>
    <phoneticPr fontId="1" type="noConversion"/>
  </si>
  <si>
    <t>p</t>
    <phoneticPr fontId="1" type="noConversion"/>
  </si>
  <si>
    <t>k</t>
    <phoneticPr fontId="1" type="noConversion"/>
  </si>
  <si>
    <t>풀셋 확률</t>
    <phoneticPr fontId="1" type="noConversion"/>
  </si>
  <si>
    <t>가중치 예상 개수</t>
    <phoneticPr fontId="1" type="noConversion"/>
  </si>
  <si>
    <t>예상 파밍 수</t>
    <phoneticPr fontId="1" type="noConversion"/>
  </si>
  <si>
    <t>4셋</t>
    <phoneticPr fontId="1" type="noConversion"/>
  </si>
  <si>
    <t>3셋</t>
    <phoneticPr fontId="1" type="noConversion"/>
  </si>
  <si>
    <t>2셋</t>
    <phoneticPr fontId="1" type="noConversion"/>
  </si>
  <si>
    <t>1셋</t>
    <phoneticPr fontId="1" type="noConversion"/>
  </si>
  <si>
    <t>같은 무기가 나올 확률</t>
    <phoneticPr fontId="1" type="noConversion"/>
  </si>
  <si>
    <t>무기 확률</t>
    <phoneticPr fontId="1" type="noConversion"/>
  </si>
  <si>
    <t>스테이지 별 장비 예상 장비 파밍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</si>
</sst>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00"/>
    <numFmt numFmtId="177" formatCode="0.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5" fillId="13" borderId="0" xfId="0" applyFont="1" applyFill="1">
      <alignment vertical="center"/>
    </xf>
    <xf numFmtId="0" fontId="4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177" fontId="5" fillId="13" borderId="0" xfId="0" applyNumberFormat="1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numFmt numFmtId="176" formatCode="#,#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같은 무기가 나올 확률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1티어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Ingame_Lobby!$AH$14:$AW$14</c:f>
              <c:numCache>
                <c:formatCode>0.000%</c:formatCode>
                <c:ptCount val="16"/>
                <c:pt idx="0">
                  <c:v>9.8932057262103579E-2</c:v>
                </c:pt>
                <c:pt idx="1">
                  <c:v>0.18961977641903185</c:v>
                </c:pt>
                <c:pt idx="2">
                  <c:v>0.23175750451215002</c:v>
                </c:pt>
                <c:pt idx="3">
                  <c:v>0.20278781644813124</c:v>
                </c:pt>
                <c:pt idx="4">
                  <c:v>0.13519187763208745</c:v>
                </c:pt>
                <c:pt idx="5">
                  <c:v>7.1351268750268357E-2</c:v>
                </c:pt>
                <c:pt idx="6">
                  <c:v>3.0579115178686438E-2</c:v>
                </c:pt>
                <c:pt idx="7">
                  <c:v>1.0830103292451444E-2</c:v>
                </c:pt>
                <c:pt idx="8">
                  <c:v>3.208919494059687E-3</c:v>
                </c:pt>
                <c:pt idx="9">
                  <c:v>8.0222987351492164E-4</c:v>
                </c:pt>
                <c:pt idx="10">
                  <c:v>1.7016997316983185E-4</c:v>
                </c:pt>
                <c:pt idx="11">
                  <c:v>3.0725134044552965E-5</c:v>
                </c:pt>
                <c:pt idx="12">
                  <c:v>4.7269436991619932E-6</c:v>
                </c:pt>
                <c:pt idx="13">
                  <c:v>6.1900453203311809E-7</c:v>
                </c:pt>
                <c:pt idx="14">
                  <c:v>6.8778281337013111E-8</c:v>
                </c:pt>
                <c:pt idx="15">
                  <c:v>6.4479638753449787E-9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8-4394-A008-086F0CB17B80}"/>
            </c:ext>
          </c:extLst>
        </c:ser>
        <c:ser>
          <c:idx val="1"/>
          <c:order val="1"/>
          <c:tx>
            <c:v>2티어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Ingame_Lobby!$AH$15:$AW$15</c:f>
              <c:numCache>
                <c:formatCode>0.000%</c:formatCode>
                <c:ptCount val="16"/>
                <c:pt idx="0">
                  <c:v>0.20615897547038681</c:v>
                </c:pt>
                <c:pt idx="1">
                  <c:v>0.27487863396051571</c:v>
                </c:pt>
                <c:pt idx="2">
                  <c:v>0.2290655283004297</c:v>
                </c:pt>
                <c:pt idx="3">
                  <c:v>0.13362155817525065</c:v>
                </c:pt>
                <c:pt idx="4">
                  <c:v>5.7902675209275258E-2</c:v>
                </c:pt>
                <c:pt idx="5">
                  <c:v>1.9300891736425085E-2</c:v>
                </c:pt>
                <c:pt idx="6">
                  <c:v>5.054995454777997E-3</c:v>
                </c:pt>
                <c:pt idx="7">
                  <c:v>1.0531240530787494E-3</c:v>
                </c:pt>
                <c:pt idx="8">
                  <c:v>1.7552067551312485E-4</c:v>
                </c:pt>
                <c:pt idx="9">
                  <c:v>2.3402756735083315E-5</c:v>
                </c:pt>
                <c:pt idx="10">
                  <c:v>2.4821105628118662E-6</c:v>
                </c:pt>
                <c:pt idx="11">
                  <c:v>2.068425469009888E-7</c:v>
                </c:pt>
                <c:pt idx="12">
                  <c:v>1.3259137621858253E-8</c:v>
                </c:pt>
                <c:pt idx="13">
                  <c:v>6.313875058027739E-10</c:v>
                </c:pt>
                <c:pt idx="14">
                  <c:v>2.1046250193425789E-11</c:v>
                </c:pt>
                <c:pt idx="15">
                  <c:v>4.3846354569637063E-13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8-4394-A008-086F0CB17B80}"/>
            </c:ext>
          </c:extLst>
        </c:ser>
        <c:ser>
          <c:idx val="2"/>
          <c:order val="2"/>
          <c:tx>
            <c:v>3티어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Ingame_Lobby!$AH$16:$AW$16</c:f>
              <c:numCache>
                <c:formatCode>0.000%</c:formatCode>
                <c:ptCount val="16"/>
                <c:pt idx="0">
                  <c:v>0.29206790583502085</c:v>
                </c:pt>
                <c:pt idx="1">
                  <c:v>0.29206790583502079</c:v>
                </c:pt>
                <c:pt idx="2">
                  <c:v>0.17848594245473492</c:v>
                </c:pt>
                <c:pt idx="3">
                  <c:v>7.4369142689472881E-2</c:v>
                </c:pt>
                <c:pt idx="4">
                  <c:v>2.2310742806841859E-2</c:v>
                </c:pt>
                <c:pt idx="5">
                  <c:v>4.9579428459648562E-3</c:v>
                </c:pt>
                <c:pt idx="6">
                  <c:v>8.2632380766080934E-4</c:v>
                </c:pt>
                <c:pt idx="7">
                  <c:v>1.0329047595760115E-4</c:v>
                </c:pt>
                <c:pt idx="8">
                  <c:v>9.5639329590371397E-6</c:v>
                </c:pt>
                <c:pt idx="9">
                  <c:v>6.3759553060247604E-7</c:v>
                </c:pt>
                <c:pt idx="10">
                  <c:v>2.8981615027385271E-8</c:v>
                </c:pt>
                <c:pt idx="11">
                  <c:v>8.0504486187181293E-10</c:v>
                </c:pt>
                <c:pt idx="12">
                  <c:v>1.0321087972715549E-11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8-4394-A008-086F0CB17B80}"/>
            </c:ext>
          </c:extLst>
        </c:ser>
        <c:ser>
          <c:idx val="3"/>
          <c:order val="3"/>
          <c:tx>
            <c:v>4티어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Ingame_Lobby!$AH$17:$AW$17</c:f>
              <c:numCache>
                <c:formatCode>0.000%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8-4394-A008-086F0CB17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135056"/>
        <c:axId val="1696136304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5티어</c:v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Ingame_Lobby!$AH$18:$AW$18</c15:sqref>
                        </c15:formulaRef>
                      </c:ext>
                    </c:extLst>
                    <c:numCache>
                      <c:formatCode>0.000%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178-4394-A008-086F0CB17B80}"/>
                  </c:ext>
                </c:extLst>
              </c15:ser>
            </c15:filteredLineSeries>
          </c:ext>
        </c:extLst>
      </c:lineChart>
      <c:catAx>
        <c:axId val="16961350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6136304"/>
        <c:crosses val="autoZero"/>
        <c:auto val="1"/>
        <c:lblAlgn val="ctr"/>
        <c:lblOffset val="100"/>
        <c:noMultiLvlLbl val="0"/>
      </c:catAx>
      <c:valAx>
        <c:axId val="1696136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613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141515</xdr:colOff>
      <xdr:row>1</xdr:row>
      <xdr:rowOff>32657</xdr:rowOff>
    </xdr:from>
    <xdr:to>
      <xdr:col>61</xdr:col>
      <xdr:colOff>653143</xdr:colOff>
      <xdr:row>17</xdr:row>
      <xdr:rowOff>157842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4C75E-7B54-1AE6-4262-EC6E77B59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ada/Downloads/Project_MetroHero-2bot_list22-10-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t_List"/>
      <sheetName val="Cal"/>
      <sheetName val="HP"/>
      <sheetName val="Atk"/>
      <sheetName val="Def"/>
      <sheetName val="Cri"/>
      <sheetName val="DRn"/>
      <sheetName val="Ingame_Lobby"/>
      <sheetName val="ItemList"/>
      <sheetName val="Weapon"/>
      <sheetName val="Project_MetroHero-2bot_list22-1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>
        <row r="4">
          <cell r="B4" t="str">
            <v>Normal</v>
          </cell>
        </row>
      </sheetData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id="1" name="Table1" displayName="Table1" ref="K2:N35" totalsRowShown="0" headerRowDxfId="5" dataDxfId="4">
  <autoFilter ref="K2:N35"/>
  <tableColumns count="4">
    <tableColumn id="1" name="No." dataDxfId="3">
      <calculatedColumnFormula>IF(MOD($J3,11)=1,1,K2+1)</calculatedColumnFormula>
    </tableColumn>
    <tableColumn id="2" name="Class" dataDxfId="2"/>
    <tableColumn id="3" name="Code" dataDxfId="1">
      <calculatedColumnFormula>INDEX($C$3:$C$18,MATCH($N3,$D$3:$D$18,0))</calculatedColumnFormula>
    </tableColumn>
    <tableColumn id="4" name="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3"/>
  <sheetViews>
    <sheetView tabSelected="1" zoomScale="55" zoomScaleNormal="55" workbookViewId="0">
      <selection activeCell="S23" sqref="S23"/>
    </sheetView>
  </sheetViews>
  <sheetFormatPr defaultRowHeight="16.5" x14ac:dyDescent="0.3"/>
  <cols>
    <col min="13" max="14" width="8.75" customWidth="1"/>
    <col min="27" max="27" width="8.75" style="16"/>
    <col min="33" max="33" width="8.125" customWidth="1"/>
  </cols>
  <sheetData>
    <row r="1" spans="2:49" x14ac:dyDescent="0.3">
      <c r="C1" t="s">
        <v>60</v>
      </c>
      <c r="D1">
        <v>1</v>
      </c>
      <c r="I1" t="s">
        <v>70</v>
      </c>
      <c r="M1" t="s">
        <v>81</v>
      </c>
      <c r="N1">
        <v>0.2</v>
      </c>
      <c r="O1" t="s">
        <v>82</v>
      </c>
      <c r="P1">
        <v>5</v>
      </c>
      <c r="Q1">
        <v>4</v>
      </c>
      <c r="R1">
        <v>3</v>
      </c>
      <c r="S1">
        <v>2</v>
      </c>
      <c r="T1">
        <v>1</v>
      </c>
    </row>
    <row r="2" spans="2:49" x14ac:dyDescent="0.3">
      <c r="C2" t="s">
        <v>63</v>
      </c>
      <c r="D2">
        <v>2</v>
      </c>
      <c r="I2" s="2" t="s">
        <v>16</v>
      </c>
      <c r="J2" s="2" t="s">
        <v>69</v>
      </c>
      <c r="K2" s="2" t="s">
        <v>68</v>
      </c>
      <c r="L2" s="25" t="s">
        <v>80</v>
      </c>
      <c r="M2" s="25" t="s">
        <v>0</v>
      </c>
      <c r="N2" s="25" t="s">
        <v>72</v>
      </c>
      <c r="O2" s="25" t="s">
        <v>73</v>
      </c>
      <c r="P2" s="25" t="s">
        <v>83</v>
      </c>
      <c r="Q2" s="25" t="s">
        <v>86</v>
      </c>
      <c r="R2" s="25" t="s">
        <v>87</v>
      </c>
      <c r="S2" s="25" t="s">
        <v>88</v>
      </c>
      <c r="T2" s="25" t="s">
        <v>89</v>
      </c>
      <c r="V2" s="46" t="s">
        <v>71</v>
      </c>
      <c r="W2" s="46"/>
      <c r="X2" s="26" t="s">
        <v>0</v>
      </c>
      <c r="Y2" s="26" t="s">
        <v>72</v>
      </c>
      <c r="Z2" s="26" t="s">
        <v>73</v>
      </c>
      <c r="AA2" s="6" t="s">
        <v>7</v>
      </c>
      <c r="AD2" s="34"/>
      <c r="AE2" s="34"/>
      <c r="AF2" s="32"/>
      <c r="AG2" s="32"/>
      <c r="AH2" s="32"/>
    </row>
    <row r="3" spans="2:49" x14ac:dyDescent="0.3">
      <c r="C3" t="s">
        <v>64</v>
      </c>
      <c r="D3">
        <v>3</v>
      </c>
      <c r="I3">
        <v>1</v>
      </c>
      <c r="J3">
        <f t="shared" ref="J3:J18" si="0">IF($I3/4&gt;3,1,IF($I3/4&gt;2,2,3))</f>
        <v>3</v>
      </c>
      <c r="K3" t="s">
        <v>35</v>
      </c>
      <c r="L3" s="24">
        <f t="shared" ref="L3:L18" ca="1" si="1">COUNTIF($BR$32:$CW$63,$K3)</f>
        <v>16</v>
      </c>
      <c r="M3" s="29">
        <f ca="1">COUNTIF($BR$32:$CW$37,$K3)</f>
        <v>2</v>
      </c>
      <c r="N3" s="30">
        <f ca="1">COUNTIF($BR$45:$CW$50,$K3)</f>
        <v>4</v>
      </c>
      <c r="O3" s="30">
        <f ca="1">COUNTIF($BR$58:$CW$63,$K3)</f>
        <v>10</v>
      </c>
      <c r="P3" s="31">
        <f ca="1">IF($L3&gt;=P$1,FACT($L3)/(FACT(P$1)*FACT($L3-P$1))*POWER($N$1,P$1)*POWER(1-$N$1,$L3-P$1),0)</f>
        <v>0.1200666697531394</v>
      </c>
      <c r="Q3" s="31">
        <f t="shared" ref="Q3:T18" ca="1" si="2">IF($L3&gt;=Q$1,FACT($L3)/(FACT(Q$1)*FACT($L3-Q$1))*POWER($N$1,Q$1)*POWER(1-$N$1,$L3-Q$1),0)</f>
        <v>0.20011111625523237</v>
      </c>
      <c r="R3" s="31">
        <f t="shared" ca="1" si="2"/>
        <v>0.24629060462182442</v>
      </c>
      <c r="S3" s="31">
        <f t="shared" ca="1" si="2"/>
        <v>0.21110623253299232</v>
      </c>
      <c r="T3" s="31">
        <f t="shared" ca="1" si="2"/>
        <v>0.11258999068426259</v>
      </c>
      <c r="V3" s="39">
        <f ca="1">COUNTIF($BR$32:$CW$63,"무기")</f>
        <v>54</v>
      </c>
      <c r="W3" s="39"/>
      <c r="X3" s="27">
        <f ca="1">COUNTIF($BR$32:$CW$37,"무기")</f>
        <v>12</v>
      </c>
      <c r="Y3" s="27">
        <f ca="1">COUNTIF($BR$45:$CW$50,"무기")</f>
        <v>20</v>
      </c>
      <c r="Z3" s="27">
        <f ca="1">COUNTIF($BR$58:$CW$63,"무기")</f>
        <v>22</v>
      </c>
      <c r="AA3" s="4">
        <f ca="1">SUM(X3:Z3)</f>
        <v>54</v>
      </c>
      <c r="AD3" s="28"/>
      <c r="AE3" s="28"/>
      <c r="AF3" s="33"/>
      <c r="AG3" s="33"/>
      <c r="AH3" s="33"/>
    </row>
    <row r="4" spans="2:49" x14ac:dyDescent="0.3">
      <c r="B4" s="45" t="s">
        <v>19</v>
      </c>
      <c r="C4" s="45"/>
      <c r="D4" s="45"/>
      <c r="E4" s="45"/>
      <c r="I4">
        <v>2</v>
      </c>
      <c r="J4">
        <f t="shared" si="0"/>
        <v>3</v>
      </c>
      <c r="K4" t="s">
        <v>36</v>
      </c>
      <c r="L4" s="24">
        <f t="shared" ca="1" si="1"/>
        <v>17</v>
      </c>
      <c r="M4" s="29">
        <f t="shared" ref="M4:M18" ca="1" si="3">COUNTIF($BR$32:$CW$37,$K4)</f>
        <v>2</v>
      </c>
      <c r="N4" s="30">
        <f t="shared" ref="N4:N18" ca="1" si="4">COUNTIF($BR$45:$CW$50,$K4)</f>
        <v>6</v>
      </c>
      <c r="O4" s="30">
        <f t="shared" ref="O4:O18" ca="1" si="5">COUNTIF($BR$58:$CW$63,$K4)</f>
        <v>9</v>
      </c>
      <c r="P4" s="31">
        <f t="shared" ref="P4:P18" ca="1" si="6">IF($L4&gt;=P$1,FACT($L4)/(FACT(P$1)*FACT($L4-P$1))*POWER($N$1,P$1)*POWER(1-$N$1,$L4-P$1),0)</f>
        <v>0.13607555905355803</v>
      </c>
      <c r="Q4" s="31">
        <f t="shared" ca="1" si="2"/>
        <v>0.20934701392855079</v>
      </c>
      <c r="R4" s="31">
        <f t="shared" ca="1" si="2"/>
        <v>0.23925373020405799</v>
      </c>
      <c r="S4" s="31">
        <f t="shared" ca="1" si="2"/>
        <v>0.19140298416324644</v>
      </c>
      <c r="T4" s="31">
        <f t="shared" ca="1" si="2"/>
        <v>9.5701492081623207E-2</v>
      </c>
      <c r="V4" s="10"/>
      <c r="W4" s="10"/>
      <c r="AA4"/>
    </row>
    <row r="5" spans="2:49" x14ac:dyDescent="0.3">
      <c r="B5" s="13" t="s">
        <v>61</v>
      </c>
      <c r="C5" s="7" t="s">
        <v>16</v>
      </c>
      <c r="D5" s="7" t="s">
        <v>17</v>
      </c>
      <c r="E5" s="7" t="s">
        <v>1</v>
      </c>
      <c r="I5">
        <v>3</v>
      </c>
      <c r="J5">
        <f t="shared" si="0"/>
        <v>3</v>
      </c>
      <c r="K5" t="s">
        <v>37</v>
      </c>
      <c r="L5" s="24">
        <f t="shared" ca="1" si="1"/>
        <v>16</v>
      </c>
      <c r="M5" s="29">
        <f t="shared" ca="1" si="3"/>
        <v>2</v>
      </c>
      <c r="N5" s="30">
        <f t="shared" ca="1" si="4"/>
        <v>7</v>
      </c>
      <c r="O5" s="30">
        <f t="shared" ca="1" si="5"/>
        <v>7</v>
      </c>
      <c r="P5" s="31">
        <f t="shared" ca="1" si="6"/>
        <v>0.1200666697531394</v>
      </c>
      <c r="Q5" s="31">
        <f t="shared" ca="1" si="2"/>
        <v>0.20011111625523237</v>
      </c>
      <c r="R5" s="31">
        <f t="shared" ca="1" si="2"/>
        <v>0.24629060462182442</v>
      </c>
      <c r="S5" s="31">
        <f t="shared" ca="1" si="2"/>
        <v>0.21110623253299232</v>
      </c>
      <c r="T5" s="31">
        <f t="shared" ca="1" si="2"/>
        <v>0.11258999068426259</v>
      </c>
      <c r="V5" t="s">
        <v>74</v>
      </c>
      <c r="AA5"/>
      <c r="AD5" t="s">
        <v>92</v>
      </c>
    </row>
    <row r="6" spans="2:49" x14ac:dyDescent="0.3">
      <c r="B6" s="45" t="s">
        <v>60</v>
      </c>
      <c r="C6" s="4">
        <f t="shared" ref="C6:C16" si="7">IF(ISNUMBER($C5)=TRUE,$C5+1,1+(11*(INDEX($D$1:$D$3,MATCH($B$6,$C$1:$C$3,0))-1)))</f>
        <v>1</v>
      </c>
      <c r="D6" s="14">
        <f>INDEX(Table1[Code],MATCH(Ingame_Lobby!$C6,Table1[No.],0))</f>
        <v>1</v>
      </c>
      <c r="E6" s="4" t="str">
        <f>INDEX(ItemList!$D$3:$D$18,MATCH(Ingame_Lobby!$D6,ItemList!$C$3:$C$18,0))</f>
        <v>투구</v>
      </c>
      <c r="I6">
        <v>4</v>
      </c>
      <c r="J6">
        <f t="shared" si="0"/>
        <v>3</v>
      </c>
      <c r="K6" t="s">
        <v>38</v>
      </c>
      <c r="L6" s="24">
        <f t="shared" ca="1" si="1"/>
        <v>13</v>
      </c>
      <c r="M6" s="29">
        <f t="shared" ca="1" si="3"/>
        <v>2</v>
      </c>
      <c r="N6" s="30">
        <f t="shared" ca="1" si="4"/>
        <v>2</v>
      </c>
      <c r="O6" s="30">
        <f t="shared" ca="1" si="5"/>
        <v>9</v>
      </c>
      <c r="P6" s="31">
        <f t="shared" ca="1" si="6"/>
        <v>6.90952863744001E-2</v>
      </c>
      <c r="Q6" s="31">
        <f t="shared" ca="1" si="2"/>
        <v>0.15354508083200022</v>
      </c>
      <c r="R6" s="31">
        <f t="shared" ca="1" si="2"/>
        <v>0.24567212933120033</v>
      </c>
      <c r="S6" s="31">
        <f t="shared" ca="1" si="2"/>
        <v>0.26800595927040033</v>
      </c>
      <c r="T6" s="31">
        <f t="shared" ca="1" si="2"/>
        <v>0.17867063951360027</v>
      </c>
      <c r="V6" s="45" t="s">
        <v>76</v>
      </c>
      <c r="W6" s="45"/>
      <c r="X6" s="47" t="s">
        <v>75</v>
      </c>
      <c r="Y6" s="47"/>
      <c r="Z6" s="47"/>
      <c r="AA6" s="47"/>
      <c r="AB6" s="47"/>
      <c r="AD6" s="45" t="s">
        <v>84</v>
      </c>
      <c r="AE6" s="45"/>
      <c r="AF6" s="47" t="s">
        <v>75</v>
      </c>
      <c r="AG6" s="47"/>
      <c r="AH6" s="47"/>
      <c r="AI6" s="47"/>
      <c r="AJ6" s="47"/>
    </row>
    <row r="7" spans="2:49" x14ac:dyDescent="0.3">
      <c r="B7" s="45"/>
      <c r="C7" s="4">
        <f t="shared" si="7"/>
        <v>2</v>
      </c>
      <c r="D7" s="14">
        <f>INDEX(Table1[Code],MATCH(Ingame_Lobby!$C7,Table1[No.],0))</f>
        <v>2</v>
      </c>
      <c r="E7" s="4" t="str">
        <f>INDEX(ItemList!$D$3:$D$18,MATCH(Ingame_Lobby!$D7,ItemList!$C$3:$C$18,0))</f>
        <v>갑옷</v>
      </c>
      <c r="I7">
        <v>5</v>
      </c>
      <c r="J7">
        <f t="shared" si="0"/>
        <v>3</v>
      </c>
      <c r="K7" t="s">
        <v>39</v>
      </c>
      <c r="L7" s="24">
        <f t="shared" ca="1" si="1"/>
        <v>20</v>
      </c>
      <c r="M7" s="29">
        <f t="shared" ca="1" si="3"/>
        <v>3</v>
      </c>
      <c r="N7" s="30">
        <f t="shared" ca="1" si="4"/>
        <v>5</v>
      </c>
      <c r="O7" s="30">
        <f t="shared" ca="1" si="5"/>
        <v>12</v>
      </c>
      <c r="P7" s="31">
        <f t="shared" ca="1" si="6"/>
        <v>0.17455952155688081</v>
      </c>
      <c r="Q7" s="31">
        <f t="shared" ca="1" si="2"/>
        <v>0.21819940194610099</v>
      </c>
      <c r="R7" s="31">
        <f t="shared" ca="1" si="2"/>
        <v>0.20536414300809505</v>
      </c>
      <c r="S7" s="31">
        <f t="shared" ca="1" si="2"/>
        <v>0.13690942867206335</v>
      </c>
      <c r="T7" s="31">
        <f t="shared" ca="1" si="2"/>
        <v>5.7646075230342458E-2</v>
      </c>
      <c r="V7" s="45"/>
      <c r="W7" s="45"/>
      <c r="X7" s="37">
        <v>1</v>
      </c>
      <c r="Y7" s="37">
        <v>2</v>
      </c>
      <c r="Z7" s="37">
        <v>3</v>
      </c>
      <c r="AA7" s="37">
        <v>4</v>
      </c>
      <c r="AB7" s="37">
        <v>5</v>
      </c>
      <c r="AD7" s="45"/>
      <c r="AE7" s="45"/>
      <c r="AF7" s="37">
        <v>1</v>
      </c>
      <c r="AG7" s="37">
        <v>2</v>
      </c>
      <c r="AH7" s="37">
        <v>3</v>
      </c>
      <c r="AI7" s="37">
        <v>4</v>
      </c>
      <c r="AJ7" s="37">
        <v>5</v>
      </c>
    </row>
    <row r="8" spans="2:49" x14ac:dyDescent="0.3">
      <c r="B8" s="45"/>
      <c r="C8" s="4">
        <f t="shared" si="7"/>
        <v>3</v>
      </c>
      <c r="D8" s="14">
        <f>INDEX(Table1[Code],MATCH(Ingame_Lobby!$C8,Table1[No.],0))</f>
        <v>3</v>
      </c>
      <c r="E8" s="4" t="str">
        <f>INDEX(ItemList!$D$3:$D$18,MATCH(Ingame_Lobby!$D8,ItemList!$C$3:$C$18,0))</f>
        <v>목걸이</v>
      </c>
      <c r="I8">
        <v>6</v>
      </c>
      <c r="J8">
        <f t="shared" si="0"/>
        <v>3</v>
      </c>
      <c r="K8" t="s">
        <v>40</v>
      </c>
      <c r="L8" s="24">
        <f t="shared" ca="1" si="1"/>
        <v>14</v>
      </c>
      <c r="M8" s="29">
        <f t="shared" ca="1" si="3"/>
        <v>2</v>
      </c>
      <c r="N8" s="30">
        <f t="shared" ca="1" si="4"/>
        <v>4</v>
      </c>
      <c r="O8" s="30">
        <f t="shared" ca="1" si="5"/>
        <v>8</v>
      </c>
      <c r="P8" s="31">
        <f t="shared" ca="1" si="6"/>
        <v>8.5985245265920135E-2</v>
      </c>
      <c r="Q8" s="31">
        <f t="shared" ca="1" si="2"/>
        <v>0.17197049053184027</v>
      </c>
      <c r="R8" s="31">
        <f t="shared" ca="1" si="2"/>
        <v>0.25013889531904032</v>
      </c>
      <c r="S8" s="31">
        <f t="shared" ca="1" si="2"/>
        <v>0.25013889531904038</v>
      </c>
      <c r="T8" s="31">
        <f t="shared" ca="1" si="2"/>
        <v>0.15393162788864023</v>
      </c>
      <c r="V8" s="48" t="s">
        <v>56</v>
      </c>
      <c r="W8" s="36">
        <v>1</v>
      </c>
      <c r="X8" s="4">
        <v>0.95</v>
      </c>
      <c r="Y8" s="4">
        <v>0.05</v>
      </c>
      <c r="Z8" s="4">
        <v>0</v>
      </c>
      <c r="AA8" s="4">
        <v>0</v>
      </c>
      <c r="AB8" s="4">
        <v>0</v>
      </c>
      <c r="AD8" s="48" t="s">
        <v>56</v>
      </c>
      <c r="AE8" s="36">
        <v>1</v>
      </c>
      <c r="AF8" s="4">
        <f ca="1">ROUND($X$3*X8,0)</f>
        <v>11</v>
      </c>
      <c r="AG8" s="4">
        <f ca="1">ROUND($X$3*Y8,0)</f>
        <v>1</v>
      </c>
      <c r="AH8" s="4">
        <f ca="1">ROUND($X$3*Z8,0)</f>
        <v>0</v>
      </c>
      <c r="AI8" s="4">
        <f ca="1">ROUND($X$3*AA8,0)</f>
        <v>0</v>
      </c>
      <c r="AJ8" s="4">
        <f ca="1">ROUND($X$3*AB8,0)</f>
        <v>0</v>
      </c>
    </row>
    <row r="9" spans="2:49" x14ac:dyDescent="0.3">
      <c r="B9" s="45"/>
      <c r="C9" s="4">
        <f t="shared" si="7"/>
        <v>4</v>
      </c>
      <c r="D9" s="14">
        <f>INDEX(Table1[Code],MATCH(Ingame_Lobby!$C9,Table1[No.],0))</f>
        <v>4</v>
      </c>
      <c r="E9" s="4" t="str">
        <f>INDEX(ItemList!$D$3:$D$18,MATCH(Ingame_Lobby!$D9,ItemList!$C$3:$C$18,0))</f>
        <v>반지</v>
      </c>
      <c r="I9">
        <v>7</v>
      </c>
      <c r="J9">
        <f t="shared" si="0"/>
        <v>3</v>
      </c>
      <c r="K9" t="s">
        <v>41</v>
      </c>
      <c r="L9" s="24">
        <f t="shared" ca="1" si="1"/>
        <v>14</v>
      </c>
      <c r="M9" s="29">
        <f t="shared" ca="1" si="3"/>
        <v>3</v>
      </c>
      <c r="N9" s="30">
        <f t="shared" ca="1" si="4"/>
        <v>4</v>
      </c>
      <c r="O9" s="30">
        <f t="shared" ca="1" si="5"/>
        <v>7</v>
      </c>
      <c r="P9" s="31">
        <f t="shared" ca="1" si="6"/>
        <v>8.5985245265920135E-2</v>
      </c>
      <c r="Q9" s="31">
        <f t="shared" ca="1" si="2"/>
        <v>0.17197049053184027</v>
      </c>
      <c r="R9" s="31">
        <f t="shared" ca="1" si="2"/>
        <v>0.25013889531904032</v>
      </c>
      <c r="S9" s="31">
        <f t="shared" ca="1" si="2"/>
        <v>0.25013889531904038</v>
      </c>
      <c r="T9" s="31">
        <f t="shared" ca="1" si="2"/>
        <v>0.15393162788864023</v>
      </c>
      <c r="V9" s="48"/>
      <c r="W9" s="36">
        <v>2</v>
      </c>
      <c r="X9" s="4">
        <v>0.4</v>
      </c>
      <c r="Y9" s="4">
        <v>0.55000000000000004</v>
      </c>
      <c r="Z9" s="4">
        <v>0.05</v>
      </c>
      <c r="AA9" s="4">
        <v>0</v>
      </c>
      <c r="AB9" s="4">
        <v>0</v>
      </c>
      <c r="AD9" s="48"/>
      <c r="AE9" s="36">
        <v>2</v>
      </c>
      <c r="AF9" s="4">
        <f ca="1">ROUND($Y$3*X9,0)</f>
        <v>8</v>
      </c>
      <c r="AG9" s="4">
        <f ca="1">ROUND($Y$3*Y9,0)</f>
        <v>11</v>
      </c>
      <c r="AH9" s="4">
        <f ca="1">ROUND($Y$3*Z9,0)</f>
        <v>1</v>
      </c>
      <c r="AI9" s="4">
        <f ca="1">ROUND($Y$3*AA9,0)</f>
        <v>0</v>
      </c>
      <c r="AJ9" s="4">
        <f ca="1">ROUND($Y$3*AB9,0)</f>
        <v>0</v>
      </c>
    </row>
    <row r="10" spans="2:49" x14ac:dyDescent="0.3">
      <c r="B10" s="45"/>
      <c r="C10" s="4">
        <f t="shared" si="7"/>
        <v>5</v>
      </c>
      <c r="D10" s="14">
        <f>INDEX(Table1[Code],MATCH(Ingame_Lobby!$C10,Table1[No.],0))</f>
        <v>5</v>
      </c>
      <c r="E10" s="4" t="str">
        <f>INDEX(ItemList!$D$3:$D$18,MATCH(Ingame_Lobby!$D10,ItemList!$C$3:$C$18,0))</f>
        <v>방패</v>
      </c>
      <c r="I10">
        <v>8</v>
      </c>
      <c r="J10">
        <f t="shared" si="0"/>
        <v>3</v>
      </c>
      <c r="K10" t="s">
        <v>42</v>
      </c>
      <c r="L10" s="24">
        <f t="shared" ca="1" si="1"/>
        <v>13</v>
      </c>
      <c r="M10" s="29">
        <f t="shared" ca="1" si="3"/>
        <v>3</v>
      </c>
      <c r="N10" s="30">
        <f t="shared" ca="1" si="4"/>
        <v>5</v>
      </c>
      <c r="O10" s="30">
        <f t="shared" ca="1" si="5"/>
        <v>5</v>
      </c>
      <c r="P10" s="31">
        <f t="shared" ca="1" si="6"/>
        <v>6.90952863744001E-2</v>
      </c>
      <c r="Q10" s="31">
        <f t="shared" ca="1" si="2"/>
        <v>0.15354508083200022</v>
      </c>
      <c r="R10" s="31">
        <f t="shared" ca="1" si="2"/>
        <v>0.24567212933120033</v>
      </c>
      <c r="S10" s="31">
        <f t="shared" ca="1" si="2"/>
        <v>0.26800595927040033</v>
      </c>
      <c r="T10" s="31">
        <f t="shared" ca="1" si="2"/>
        <v>0.17867063951360027</v>
      </c>
      <c r="V10" s="48"/>
      <c r="W10" s="36">
        <v>3</v>
      </c>
      <c r="X10" s="4">
        <v>0.22</v>
      </c>
      <c r="Y10" s="4">
        <v>0.22</v>
      </c>
      <c r="Z10" s="4">
        <v>0.54</v>
      </c>
      <c r="AA10" s="4">
        <v>0.02</v>
      </c>
      <c r="AB10" s="4">
        <v>0</v>
      </c>
      <c r="AD10" s="48"/>
      <c r="AE10" s="36">
        <v>3</v>
      </c>
      <c r="AF10" s="4">
        <f ca="1">ROUND($Z$3*X10,0)</f>
        <v>5</v>
      </c>
      <c r="AG10" s="4">
        <f ca="1">ROUND($Z$3*Y10,0)</f>
        <v>5</v>
      </c>
      <c r="AH10" s="4">
        <f ca="1">ROUND($Z$3*Z10,0)</f>
        <v>12</v>
      </c>
      <c r="AI10" s="4">
        <f ca="1">ROUND($Z$3*AA10,0)</f>
        <v>0</v>
      </c>
      <c r="AJ10" s="4">
        <f ca="1">ROUND($Z$3*AB10,0)</f>
        <v>0</v>
      </c>
    </row>
    <row r="11" spans="2:49" x14ac:dyDescent="0.3">
      <c r="B11" s="45"/>
      <c r="C11" s="4">
        <f t="shared" si="7"/>
        <v>6</v>
      </c>
      <c r="D11" s="14">
        <f>INDEX(Table1[Code],MATCH(Ingame_Lobby!$C11,Table1[No.],0))</f>
        <v>11</v>
      </c>
      <c r="E11" s="4" t="str">
        <f>INDEX(ItemList!$D$3:$D$18,MATCH(Ingame_Lobby!$D11,ItemList!$C$3:$C$18,0))</f>
        <v>한손검</v>
      </c>
      <c r="I11">
        <v>9</v>
      </c>
      <c r="J11">
        <f t="shared" si="0"/>
        <v>2</v>
      </c>
      <c r="K11" t="s">
        <v>43</v>
      </c>
      <c r="L11" s="24">
        <f t="shared" ca="1" si="1"/>
        <v>5</v>
      </c>
      <c r="M11" s="29">
        <f t="shared" ca="1" si="3"/>
        <v>4</v>
      </c>
      <c r="N11" s="30">
        <f t="shared" ca="1" si="4"/>
        <v>1</v>
      </c>
      <c r="O11" s="30">
        <f t="shared" ca="1" si="5"/>
        <v>0</v>
      </c>
      <c r="P11" s="31">
        <f t="shared" ca="1" si="6"/>
        <v>3.2000000000000019E-4</v>
      </c>
      <c r="Q11" s="31">
        <f t="shared" ca="1" si="2"/>
        <v>6.4000000000000029E-3</v>
      </c>
      <c r="R11" s="31">
        <f t="shared" ca="1" si="2"/>
        <v>5.1200000000000023E-2</v>
      </c>
      <c r="S11" s="31">
        <f t="shared" ca="1" si="2"/>
        <v>0.20480000000000009</v>
      </c>
      <c r="T11" s="31">
        <f t="shared" ca="1" si="2"/>
        <v>0.40960000000000019</v>
      </c>
      <c r="AA11"/>
    </row>
    <row r="12" spans="2:49" x14ac:dyDescent="0.3">
      <c r="B12" s="45"/>
      <c r="C12" s="4">
        <f t="shared" si="7"/>
        <v>7</v>
      </c>
      <c r="D12" s="14">
        <f>INDEX(Table1[Code],MATCH(Ingame_Lobby!$C12,Table1[No.],0))</f>
        <v>12</v>
      </c>
      <c r="E12" s="4" t="str">
        <f>INDEX(ItemList!$D$3:$D$18,MATCH(Ingame_Lobby!$D12,ItemList!$C$3:$C$18,0))</f>
        <v>대검</v>
      </c>
      <c r="I12">
        <v>10</v>
      </c>
      <c r="J12">
        <f t="shared" si="0"/>
        <v>2</v>
      </c>
      <c r="K12" t="s">
        <v>44</v>
      </c>
      <c r="L12" s="24">
        <f t="shared" ca="1" si="1"/>
        <v>5</v>
      </c>
      <c r="M12" s="29">
        <f t="shared" ca="1" si="3"/>
        <v>1</v>
      </c>
      <c r="N12" s="30">
        <f t="shared" ca="1" si="4"/>
        <v>4</v>
      </c>
      <c r="O12" s="30">
        <f t="shared" ca="1" si="5"/>
        <v>0</v>
      </c>
      <c r="P12" s="31">
        <f t="shared" ca="1" si="6"/>
        <v>3.2000000000000019E-4</v>
      </c>
      <c r="Q12" s="31">
        <f t="shared" ca="1" si="2"/>
        <v>6.4000000000000029E-3</v>
      </c>
      <c r="R12" s="31">
        <f t="shared" ca="1" si="2"/>
        <v>5.1200000000000023E-2</v>
      </c>
      <c r="S12" s="31">
        <f t="shared" ca="1" si="2"/>
        <v>0.20480000000000009</v>
      </c>
      <c r="T12" s="31">
        <f t="shared" ca="1" si="2"/>
        <v>0.40960000000000019</v>
      </c>
      <c r="V12" s="49" t="s">
        <v>77</v>
      </c>
      <c r="W12" s="49"/>
      <c r="X12" s="53" t="s">
        <v>79</v>
      </c>
      <c r="Y12" s="54"/>
      <c r="Z12" s="54"/>
      <c r="AA12" s="55"/>
      <c r="AC12" t="s">
        <v>81</v>
      </c>
      <c r="AD12" s="45" t="s">
        <v>91</v>
      </c>
      <c r="AE12" s="45"/>
      <c r="AF12" s="57" t="s">
        <v>85</v>
      </c>
      <c r="AG12" s="58"/>
      <c r="AH12" s="47" t="s">
        <v>90</v>
      </c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</row>
    <row r="13" spans="2:49" x14ac:dyDescent="0.3">
      <c r="B13" s="45"/>
      <c r="C13" s="4">
        <f t="shared" si="7"/>
        <v>8</v>
      </c>
      <c r="D13" s="14">
        <f>INDEX(Table1[Code],MATCH(Ingame_Lobby!$C13,Table1[No.],0))</f>
        <v>15</v>
      </c>
      <c r="E13" s="4" t="str">
        <f>INDEX(ItemList!$D$3:$D$18,MATCH(Ingame_Lobby!$D13,ItemList!$C$3:$C$18,0))</f>
        <v>창</v>
      </c>
      <c r="I13">
        <v>11</v>
      </c>
      <c r="J13">
        <f t="shared" si="0"/>
        <v>2</v>
      </c>
      <c r="K13" t="s">
        <v>45</v>
      </c>
      <c r="L13" s="24">
        <f t="shared" ca="1" si="1"/>
        <v>6</v>
      </c>
      <c r="M13" s="29">
        <f t="shared" ca="1" si="3"/>
        <v>2</v>
      </c>
      <c r="N13" s="30">
        <f t="shared" ca="1" si="4"/>
        <v>4</v>
      </c>
      <c r="O13" s="30">
        <f t="shared" ca="1" si="5"/>
        <v>0</v>
      </c>
      <c r="P13" s="31">
        <f t="shared" ca="1" si="6"/>
        <v>1.5360000000000009E-3</v>
      </c>
      <c r="Q13" s="31">
        <f t="shared" ca="1" si="2"/>
        <v>1.5360000000000011E-2</v>
      </c>
      <c r="R13" s="31">
        <f t="shared" ca="1" si="2"/>
        <v>8.1920000000000034E-2</v>
      </c>
      <c r="S13" s="31">
        <f t="shared" ca="1" si="2"/>
        <v>0.24576000000000015</v>
      </c>
      <c r="T13" s="31">
        <f t="shared" ca="1" si="2"/>
        <v>0.39321600000000029</v>
      </c>
      <c r="V13" s="49"/>
      <c r="W13" s="49"/>
      <c r="X13" s="37">
        <v>1</v>
      </c>
      <c r="Y13" s="37">
        <v>2</v>
      </c>
      <c r="Z13" s="37">
        <v>3</v>
      </c>
      <c r="AA13" s="38">
        <v>4</v>
      </c>
      <c r="AC13">
        <f>1/7</f>
        <v>0.14285714285714285</v>
      </c>
      <c r="AD13" s="45"/>
      <c r="AE13" s="45"/>
      <c r="AF13" s="59"/>
      <c r="AG13" s="60"/>
      <c r="AH13" s="23">
        <v>1</v>
      </c>
      <c r="AI13" s="23">
        <v>2</v>
      </c>
      <c r="AJ13" s="23">
        <v>3</v>
      </c>
      <c r="AK13" s="23">
        <v>4</v>
      </c>
      <c r="AL13" s="23">
        <v>5</v>
      </c>
      <c r="AM13" s="23">
        <v>6</v>
      </c>
      <c r="AN13" s="23">
        <v>7</v>
      </c>
      <c r="AO13" s="23">
        <v>8</v>
      </c>
      <c r="AP13" s="23">
        <v>9</v>
      </c>
      <c r="AQ13" s="23">
        <v>10</v>
      </c>
      <c r="AR13" s="23">
        <v>11</v>
      </c>
      <c r="AS13" s="23">
        <v>12</v>
      </c>
      <c r="AT13" s="23">
        <v>13</v>
      </c>
      <c r="AU13" s="23">
        <v>14</v>
      </c>
      <c r="AV13" s="23">
        <v>15</v>
      </c>
      <c r="AW13" s="23">
        <v>16</v>
      </c>
    </row>
    <row r="14" spans="2:49" ht="17.45" customHeight="1" x14ac:dyDescent="0.3">
      <c r="B14" s="45"/>
      <c r="C14" s="4">
        <f t="shared" si="7"/>
        <v>9</v>
      </c>
      <c r="D14" s="14">
        <f>INDEX(Table1[Code],MATCH(Ingame_Lobby!$C14,Table1[No.],0))</f>
        <v>16</v>
      </c>
      <c r="E14" s="4" t="str">
        <f>INDEX(ItemList!$D$3:$D$18,MATCH(Ingame_Lobby!$D14,ItemList!$C$3:$C$18,0))</f>
        <v>메이스</v>
      </c>
      <c r="I14">
        <v>12</v>
      </c>
      <c r="J14">
        <f t="shared" si="0"/>
        <v>2</v>
      </c>
      <c r="K14" t="s">
        <v>46</v>
      </c>
      <c r="L14" s="24">
        <f t="shared" ca="1" si="1"/>
        <v>8</v>
      </c>
      <c r="M14" s="29">
        <f t="shared" ca="1" si="3"/>
        <v>3</v>
      </c>
      <c r="N14" s="30">
        <f t="shared" ca="1" si="4"/>
        <v>5</v>
      </c>
      <c r="O14" s="30">
        <f t="shared" ca="1" si="5"/>
        <v>0</v>
      </c>
      <c r="P14" s="31">
        <f t="shared" ca="1" si="6"/>
        <v>9.1750400000000093E-3</v>
      </c>
      <c r="Q14" s="31">
        <f t="shared" ca="1" si="2"/>
        <v>4.587520000000004E-2</v>
      </c>
      <c r="R14" s="31">
        <f t="shared" ca="1" si="2"/>
        <v>0.14680064000000012</v>
      </c>
      <c r="S14" s="31">
        <f t="shared" ca="1" si="2"/>
        <v>0.29360128000000019</v>
      </c>
      <c r="T14" s="31">
        <f t="shared" ca="1" si="2"/>
        <v>0.33554432000000028</v>
      </c>
      <c r="V14" s="50" t="s">
        <v>78</v>
      </c>
      <c r="W14" s="36">
        <v>5</v>
      </c>
      <c r="X14" s="35">
        <f>ROUNDDOWN(POWER(2,$W14-1),0)</f>
        <v>16</v>
      </c>
      <c r="Y14" s="35">
        <f>ROUNDDOWN(POWER(2,$W14-2),0)</f>
        <v>8</v>
      </c>
      <c r="Z14" s="35">
        <f>ROUNDDOWN(POWER(2,$W14-3),0)</f>
        <v>4</v>
      </c>
      <c r="AA14" s="35">
        <f>ROUNDDOWN(POWER(2,$W14-4),0)</f>
        <v>2</v>
      </c>
      <c r="AD14" s="56" t="s">
        <v>75</v>
      </c>
      <c r="AE14" s="36">
        <v>1</v>
      </c>
      <c r="AF14" s="39">
        <f ca="1">SUM(AF8:AF10)</f>
        <v>24</v>
      </c>
      <c r="AG14" s="39"/>
      <c r="AH14" s="31">
        <f ca="1">IF($AF14&gt;=AH$13,FACT($AF14)/(FACT(AH$13)*FACT($AF14-AH$13))*POWER($AC$13,AH$13)*POWER(1-$AC$13,$AF14-AH$13),0)</f>
        <v>9.8932057262103579E-2</v>
      </c>
      <c r="AI14" s="31">
        <f t="shared" ref="AI14:AW14" ca="1" si="8">IF($AF14&gt;=AI$13,FACT($AF14)/(FACT(AI$13)*FACT($AF14-AI$13))*POWER($AC$13,AI$13)*POWER(1-$AC$13,$AF14-AI$13),0)</f>
        <v>0.18961977641903185</v>
      </c>
      <c r="AJ14" s="31">
        <f t="shared" ca="1" si="8"/>
        <v>0.23175750451215002</v>
      </c>
      <c r="AK14" s="31">
        <f t="shared" ca="1" si="8"/>
        <v>0.20278781644813124</v>
      </c>
      <c r="AL14" s="31">
        <f t="shared" ca="1" si="8"/>
        <v>0.13519187763208745</v>
      </c>
      <c r="AM14" s="31">
        <f t="shared" ca="1" si="8"/>
        <v>7.1351268750268357E-2</v>
      </c>
      <c r="AN14" s="31">
        <f t="shared" ca="1" si="8"/>
        <v>3.0579115178686438E-2</v>
      </c>
      <c r="AO14" s="31">
        <f t="shared" ca="1" si="8"/>
        <v>1.0830103292451444E-2</v>
      </c>
      <c r="AP14" s="31">
        <f t="shared" ca="1" si="8"/>
        <v>3.208919494059687E-3</v>
      </c>
      <c r="AQ14" s="31">
        <f t="shared" ca="1" si="8"/>
        <v>8.0222987351492164E-4</v>
      </c>
      <c r="AR14" s="31">
        <f t="shared" ca="1" si="8"/>
        <v>1.7016997316983185E-4</v>
      </c>
      <c r="AS14" s="31">
        <f t="shared" ca="1" si="8"/>
        <v>3.0725134044552965E-5</v>
      </c>
      <c r="AT14" s="31">
        <f t="shared" ca="1" si="8"/>
        <v>4.7269436991619932E-6</v>
      </c>
      <c r="AU14" s="31">
        <f t="shared" ca="1" si="8"/>
        <v>6.1900453203311809E-7</v>
      </c>
      <c r="AV14" s="31">
        <f t="shared" ca="1" si="8"/>
        <v>6.8778281337013111E-8</v>
      </c>
      <c r="AW14" s="31">
        <f t="shared" ca="1" si="8"/>
        <v>6.4479638753449787E-9</v>
      </c>
    </row>
    <row r="15" spans="2:49" x14ac:dyDescent="0.3">
      <c r="B15" s="45"/>
      <c r="C15" s="4">
        <f t="shared" si="7"/>
        <v>10</v>
      </c>
      <c r="D15" s="14">
        <f>INDEX(Table1[Code],MATCH(Ingame_Lobby!$C15,Table1[No.],0))</f>
        <v>0</v>
      </c>
      <c r="E15" s="4" t="str">
        <f>INDEX(ItemList!$D$3:$D$18,MATCH(Ingame_Lobby!$D15,ItemList!$C$3:$C$18,0))</f>
        <v>골드</v>
      </c>
      <c r="I15">
        <v>13</v>
      </c>
      <c r="J15">
        <f t="shared" si="0"/>
        <v>1</v>
      </c>
      <c r="K15" t="s">
        <v>47</v>
      </c>
      <c r="L15" s="24">
        <f t="shared" ca="1" si="1"/>
        <v>1</v>
      </c>
      <c r="M15" s="29">
        <f t="shared" ca="1" si="3"/>
        <v>1</v>
      </c>
      <c r="N15" s="30">
        <f t="shared" ca="1" si="4"/>
        <v>0</v>
      </c>
      <c r="O15" s="30">
        <f t="shared" ca="1" si="5"/>
        <v>0</v>
      </c>
      <c r="P15" s="31">
        <f t="shared" ca="1" si="6"/>
        <v>0</v>
      </c>
      <c r="Q15" s="31">
        <f t="shared" ca="1" si="2"/>
        <v>0</v>
      </c>
      <c r="R15" s="31">
        <f t="shared" ca="1" si="2"/>
        <v>0</v>
      </c>
      <c r="S15" s="31">
        <f t="shared" ca="1" si="2"/>
        <v>0</v>
      </c>
      <c r="T15" s="31">
        <f t="shared" ca="1" si="2"/>
        <v>0.2</v>
      </c>
      <c r="V15" s="51"/>
      <c r="W15" s="36">
        <v>4</v>
      </c>
      <c r="X15" s="35">
        <f>ROUNDDOWN(POWER(2,$W15-1),0)</f>
        <v>8</v>
      </c>
      <c r="Y15" s="35">
        <f>ROUNDDOWN(POWER(2,$W15-2),0)</f>
        <v>4</v>
      </c>
      <c r="Z15" s="35">
        <f>ROUNDDOWN(POWER(2,$W15-3),0)</f>
        <v>2</v>
      </c>
      <c r="AA15" s="35">
        <f>ROUNDDOWN(POWER(2,$W15-4),0)</f>
        <v>1</v>
      </c>
      <c r="AD15" s="56"/>
      <c r="AE15" s="36">
        <v>2</v>
      </c>
      <c r="AF15" s="39">
        <f ca="1">SUM(AG8:AG10)</f>
        <v>17</v>
      </c>
      <c r="AG15" s="39"/>
      <c r="AH15" s="31">
        <f t="shared" ref="AH15:AW18" ca="1" si="9">IF($AF15&gt;=AH$13,FACT($AF15)/(FACT(AH$13)*FACT($AF15-AH$13))*POWER($AC$13,AH$13)*POWER(1-$AC$13,$AF15-AH$13),0)</f>
        <v>0.20615897547038681</v>
      </c>
      <c r="AI15" s="31">
        <f t="shared" ca="1" si="9"/>
        <v>0.27487863396051571</v>
      </c>
      <c r="AJ15" s="31">
        <f t="shared" ca="1" si="9"/>
        <v>0.2290655283004297</v>
      </c>
      <c r="AK15" s="31">
        <f t="shared" ca="1" si="9"/>
        <v>0.13362155817525065</v>
      </c>
      <c r="AL15" s="31">
        <f t="shared" ca="1" si="9"/>
        <v>5.7902675209275258E-2</v>
      </c>
      <c r="AM15" s="31">
        <f t="shared" ca="1" si="9"/>
        <v>1.9300891736425085E-2</v>
      </c>
      <c r="AN15" s="31">
        <f t="shared" ca="1" si="9"/>
        <v>5.054995454777997E-3</v>
      </c>
      <c r="AO15" s="31">
        <f t="shared" ca="1" si="9"/>
        <v>1.0531240530787494E-3</v>
      </c>
      <c r="AP15" s="31">
        <f t="shared" ca="1" si="9"/>
        <v>1.7552067551312485E-4</v>
      </c>
      <c r="AQ15" s="31">
        <f t="shared" ca="1" si="9"/>
        <v>2.3402756735083315E-5</v>
      </c>
      <c r="AR15" s="31">
        <f t="shared" ca="1" si="9"/>
        <v>2.4821105628118662E-6</v>
      </c>
      <c r="AS15" s="31">
        <f t="shared" ca="1" si="9"/>
        <v>2.068425469009888E-7</v>
      </c>
      <c r="AT15" s="31">
        <f t="shared" ca="1" si="9"/>
        <v>1.3259137621858253E-8</v>
      </c>
      <c r="AU15" s="31">
        <f t="shared" ca="1" si="9"/>
        <v>6.313875058027739E-10</v>
      </c>
      <c r="AV15" s="31">
        <f t="shared" ca="1" si="9"/>
        <v>2.1046250193425789E-11</v>
      </c>
      <c r="AW15" s="31">
        <f t="shared" ca="1" si="9"/>
        <v>4.3846354569637063E-13</v>
      </c>
    </row>
    <row r="16" spans="2:49" x14ac:dyDescent="0.3">
      <c r="B16" s="45"/>
      <c r="C16" s="4">
        <f t="shared" si="7"/>
        <v>11</v>
      </c>
      <c r="D16" s="14">
        <f>INDEX(Table1[Code],MATCH(Ingame_Lobby!$C16,Table1[No.],0))</f>
        <v>99</v>
      </c>
      <c r="E16" s="4" t="str">
        <f>INDEX(ItemList!$D$3:$D$18,MATCH(Ingame_Lobby!$D16,ItemList!$C$3:$C$18,0))</f>
        <v>영혼</v>
      </c>
      <c r="I16">
        <v>14</v>
      </c>
      <c r="J16">
        <f t="shared" si="0"/>
        <v>1</v>
      </c>
      <c r="K16" t="s">
        <v>48</v>
      </c>
      <c r="L16" s="24">
        <f t="shared" ca="1" si="1"/>
        <v>3</v>
      </c>
      <c r="M16" s="29">
        <f t="shared" ca="1" si="3"/>
        <v>3</v>
      </c>
      <c r="N16" s="30">
        <f t="shared" ca="1" si="4"/>
        <v>0</v>
      </c>
      <c r="O16" s="30">
        <f t="shared" ca="1" si="5"/>
        <v>0</v>
      </c>
      <c r="P16" s="31">
        <f t="shared" ca="1" si="6"/>
        <v>0</v>
      </c>
      <c r="Q16" s="31">
        <f t="shared" ca="1" si="2"/>
        <v>0</v>
      </c>
      <c r="R16" s="31">
        <f t="shared" ca="1" si="2"/>
        <v>8.0000000000000019E-3</v>
      </c>
      <c r="S16" s="31">
        <f t="shared" ca="1" si="2"/>
        <v>9.600000000000003E-2</v>
      </c>
      <c r="T16" s="31">
        <f t="shared" ca="1" si="2"/>
        <v>0.38400000000000012</v>
      </c>
      <c r="V16" s="51"/>
      <c r="W16" s="36">
        <v>3</v>
      </c>
      <c r="X16" s="35">
        <f>ROUNDDOWN(POWER(2,$W16-1),0)</f>
        <v>4</v>
      </c>
      <c r="Y16" s="35">
        <f>ROUNDDOWN(POWER(2,$W16-2),0)</f>
        <v>2</v>
      </c>
      <c r="Z16" s="35">
        <f>ROUNDDOWN(POWER(2,$W16-3),0)</f>
        <v>1</v>
      </c>
      <c r="AA16" s="35">
        <f>ROUNDDOWN(POWER(2,$W16-4),0)</f>
        <v>0</v>
      </c>
      <c r="AD16" s="56"/>
      <c r="AE16" s="36">
        <v>3</v>
      </c>
      <c r="AF16" s="39">
        <f ca="1">SUM(AH8:AH10)</f>
        <v>13</v>
      </c>
      <c r="AG16" s="39"/>
      <c r="AH16" s="31">
        <f t="shared" ca="1" si="9"/>
        <v>0.29206790583502085</v>
      </c>
      <c r="AI16" s="31">
        <f t="shared" ca="1" si="9"/>
        <v>0.29206790583502079</v>
      </c>
      <c r="AJ16" s="31">
        <f t="shared" ca="1" si="9"/>
        <v>0.17848594245473492</v>
      </c>
      <c r="AK16" s="31">
        <f t="shared" ca="1" si="9"/>
        <v>7.4369142689472881E-2</v>
      </c>
      <c r="AL16" s="31">
        <f t="shared" ca="1" si="9"/>
        <v>2.2310742806841859E-2</v>
      </c>
      <c r="AM16" s="31">
        <f t="shared" ca="1" si="9"/>
        <v>4.9579428459648562E-3</v>
      </c>
      <c r="AN16" s="31">
        <f t="shared" ca="1" si="9"/>
        <v>8.2632380766080934E-4</v>
      </c>
      <c r="AO16" s="31">
        <f t="shared" ca="1" si="9"/>
        <v>1.0329047595760115E-4</v>
      </c>
      <c r="AP16" s="31">
        <f t="shared" ca="1" si="9"/>
        <v>9.5639329590371397E-6</v>
      </c>
      <c r="AQ16" s="31">
        <f t="shared" ca="1" si="9"/>
        <v>6.3759553060247604E-7</v>
      </c>
      <c r="AR16" s="31">
        <f t="shared" ca="1" si="9"/>
        <v>2.8981615027385271E-8</v>
      </c>
      <c r="AS16" s="31">
        <f t="shared" ca="1" si="9"/>
        <v>8.0504486187181293E-10</v>
      </c>
      <c r="AT16" s="31">
        <f t="shared" ca="1" si="9"/>
        <v>1.0321087972715549E-11</v>
      </c>
      <c r="AU16" s="31">
        <f t="shared" ca="1" si="9"/>
        <v>0</v>
      </c>
      <c r="AV16" s="31">
        <f t="shared" ca="1" si="9"/>
        <v>0</v>
      </c>
      <c r="AW16" s="31">
        <f t="shared" ca="1" si="9"/>
        <v>0</v>
      </c>
    </row>
    <row r="17" spans="1:101" x14ac:dyDescent="0.3">
      <c r="I17">
        <v>15</v>
      </c>
      <c r="J17">
        <f t="shared" si="0"/>
        <v>1</v>
      </c>
      <c r="K17" t="s">
        <v>49</v>
      </c>
      <c r="L17" s="24">
        <f t="shared" ca="1" si="1"/>
        <v>0</v>
      </c>
      <c r="M17" s="29">
        <f t="shared" ca="1" si="3"/>
        <v>0</v>
      </c>
      <c r="N17" s="30">
        <f t="shared" ca="1" si="4"/>
        <v>0</v>
      </c>
      <c r="O17" s="30">
        <f t="shared" ca="1" si="5"/>
        <v>0</v>
      </c>
      <c r="P17" s="31">
        <f t="shared" ca="1" si="6"/>
        <v>0</v>
      </c>
      <c r="Q17" s="31">
        <f t="shared" ca="1" si="2"/>
        <v>0</v>
      </c>
      <c r="R17" s="31">
        <f t="shared" ca="1" si="2"/>
        <v>0</v>
      </c>
      <c r="S17" s="31">
        <f t="shared" ca="1" si="2"/>
        <v>0</v>
      </c>
      <c r="T17" s="31">
        <f t="shared" ca="1" si="2"/>
        <v>0</v>
      </c>
      <c r="V17" s="51"/>
      <c r="W17" s="36">
        <v>2</v>
      </c>
      <c r="X17" s="35">
        <f>ROUNDDOWN(POWER(2,$W17-1),0)</f>
        <v>2</v>
      </c>
      <c r="Y17" s="35">
        <f>ROUNDDOWN(POWER(2,$W17-2),0)</f>
        <v>1</v>
      </c>
      <c r="Z17" s="35">
        <f>ROUNDDOWN(POWER(2,$W17-3),0)</f>
        <v>0</v>
      </c>
      <c r="AA17" s="35">
        <f>ROUNDDOWN(POWER(2,$W17-4),0)</f>
        <v>0</v>
      </c>
      <c r="AD17" s="56"/>
      <c r="AE17" s="36">
        <v>4</v>
      </c>
      <c r="AF17" s="39">
        <f ca="1">SUM(AI8:AI10)</f>
        <v>0</v>
      </c>
      <c r="AG17" s="39"/>
      <c r="AH17" s="31">
        <f t="shared" ca="1" si="9"/>
        <v>0</v>
      </c>
      <c r="AI17" s="31">
        <f t="shared" ca="1" si="9"/>
        <v>0</v>
      </c>
      <c r="AJ17" s="31">
        <f t="shared" ca="1" si="9"/>
        <v>0</v>
      </c>
      <c r="AK17" s="31">
        <f t="shared" ca="1" si="9"/>
        <v>0</v>
      </c>
      <c r="AL17" s="31">
        <f t="shared" ca="1" si="9"/>
        <v>0</v>
      </c>
      <c r="AM17" s="31">
        <f t="shared" ca="1" si="9"/>
        <v>0</v>
      </c>
      <c r="AN17" s="31">
        <f t="shared" ca="1" si="9"/>
        <v>0</v>
      </c>
      <c r="AO17" s="31">
        <f t="shared" ca="1" si="9"/>
        <v>0</v>
      </c>
      <c r="AP17" s="31">
        <f t="shared" ca="1" si="9"/>
        <v>0</v>
      </c>
      <c r="AQ17" s="31">
        <f t="shared" ca="1" si="9"/>
        <v>0</v>
      </c>
      <c r="AR17" s="31">
        <f t="shared" ca="1" si="9"/>
        <v>0</v>
      </c>
      <c r="AS17" s="31">
        <f t="shared" ca="1" si="9"/>
        <v>0</v>
      </c>
      <c r="AT17" s="31">
        <f t="shared" ca="1" si="9"/>
        <v>0</v>
      </c>
      <c r="AU17" s="31">
        <f t="shared" ca="1" si="9"/>
        <v>0</v>
      </c>
      <c r="AV17" s="31">
        <f t="shared" ca="1" si="9"/>
        <v>0</v>
      </c>
      <c r="AW17" s="31">
        <f t="shared" ca="1" si="9"/>
        <v>0</v>
      </c>
    </row>
    <row r="18" spans="1:101" x14ac:dyDescent="0.3">
      <c r="B18" t="s">
        <v>65</v>
      </c>
      <c r="I18">
        <v>16</v>
      </c>
      <c r="J18">
        <f t="shared" si="0"/>
        <v>1</v>
      </c>
      <c r="K18" t="s">
        <v>50</v>
      </c>
      <c r="L18" s="24">
        <f t="shared" ca="1" si="1"/>
        <v>2</v>
      </c>
      <c r="M18" s="29">
        <f t="shared" ca="1" si="3"/>
        <v>2</v>
      </c>
      <c r="N18" s="30">
        <f t="shared" ca="1" si="4"/>
        <v>0</v>
      </c>
      <c r="O18" s="30">
        <f t="shared" ca="1" si="5"/>
        <v>0</v>
      </c>
      <c r="P18" s="31">
        <f t="shared" ca="1" si="6"/>
        <v>0</v>
      </c>
      <c r="Q18" s="31">
        <f t="shared" ca="1" si="2"/>
        <v>0</v>
      </c>
      <c r="R18" s="31">
        <f t="shared" ca="1" si="2"/>
        <v>0</v>
      </c>
      <c r="S18" s="31">
        <f t="shared" ca="1" si="2"/>
        <v>4.0000000000000008E-2</v>
      </c>
      <c r="T18" s="31">
        <f t="shared" ca="1" si="2"/>
        <v>0.32000000000000006</v>
      </c>
      <c r="V18" s="52"/>
      <c r="W18" s="36">
        <v>1</v>
      </c>
      <c r="X18" s="35">
        <f>ROUNDDOWN(POWER(2,$W18-1),0)</f>
        <v>1</v>
      </c>
      <c r="Y18" s="35">
        <f>ROUNDDOWN(POWER(2,$W18-2),0)</f>
        <v>0</v>
      </c>
      <c r="Z18" s="35">
        <f>ROUNDDOWN(POWER(2,$W18-3),0)</f>
        <v>0</v>
      </c>
      <c r="AA18" s="35">
        <f>ROUNDDOWN(POWER(2,$W18-4),0)</f>
        <v>0</v>
      </c>
      <c r="AD18" s="56"/>
      <c r="AE18" s="36">
        <v>5</v>
      </c>
      <c r="AF18" s="39">
        <f ca="1">SUM(AJ8:AJ10)</f>
        <v>0</v>
      </c>
      <c r="AG18" s="39"/>
      <c r="AH18" s="31">
        <f t="shared" ca="1" si="9"/>
        <v>0</v>
      </c>
      <c r="AI18" s="31">
        <f t="shared" ca="1" si="9"/>
        <v>0</v>
      </c>
      <c r="AJ18" s="31">
        <f t="shared" ca="1" si="9"/>
        <v>0</v>
      </c>
      <c r="AK18" s="31">
        <f t="shared" ca="1" si="9"/>
        <v>0</v>
      </c>
      <c r="AL18" s="31">
        <f t="shared" ca="1" si="9"/>
        <v>0</v>
      </c>
      <c r="AM18" s="31">
        <f t="shared" ca="1" si="9"/>
        <v>0</v>
      </c>
      <c r="AN18" s="31">
        <f t="shared" ca="1" si="9"/>
        <v>0</v>
      </c>
      <c r="AO18" s="31">
        <f t="shared" ca="1" si="9"/>
        <v>0</v>
      </c>
      <c r="AP18" s="31">
        <f t="shared" ca="1" si="9"/>
        <v>0</v>
      </c>
      <c r="AQ18" s="31">
        <f t="shared" ca="1" si="9"/>
        <v>0</v>
      </c>
      <c r="AR18" s="31">
        <f t="shared" ca="1" si="9"/>
        <v>0</v>
      </c>
      <c r="AS18" s="31">
        <f t="shared" ca="1" si="9"/>
        <v>0</v>
      </c>
      <c r="AT18" s="31">
        <f t="shared" ca="1" si="9"/>
        <v>0</v>
      </c>
      <c r="AU18" s="31">
        <f t="shared" ca="1" si="9"/>
        <v>0</v>
      </c>
      <c r="AV18" s="31">
        <f t="shared" ca="1" si="9"/>
        <v>0</v>
      </c>
      <c r="AW18" s="31">
        <f t="shared" ca="1" si="9"/>
        <v>0</v>
      </c>
    </row>
    <row r="19" spans="1:101" x14ac:dyDescent="0.3">
      <c r="B19" s="17" t="s">
        <v>56</v>
      </c>
      <c r="C19" s="2" t="s">
        <v>18</v>
      </c>
      <c r="D19" s="2" t="s">
        <v>66</v>
      </c>
      <c r="E19" s="2" t="s">
        <v>54</v>
      </c>
      <c r="F19" s="2" t="s">
        <v>55</v>
      </c>
      <c r="G19" s="2" t="s">
        <v>7</v>
      </c>
    </row>
    <row r="20" spans="1:101" x14ac:dyDescent="0.3">
      <c r="B20" s="3">
        <v>1</v>
      </c>
      <c r="C20" s="3">
        <v>0.45</v>
      </c>
      <c r="D20" s="3">
        <v>0.25</v>
      </c>
      <c r="E20" s="3">
        <v>0.2</v>
      </c>
      <c r="F20" s="3">
        <f>1-E20-C20-D20</f>
        <v>0.10000000000000003</v>
      </c>
      <c r="G20" s="3">
        <f>SUM(C20:F20)</f>
        <v>1</v>
      </c>
    </row>
    <row r="21" spans="1:101" x14ac:dyDescent="0.3">
      <c r="B21" s="3">
        <v>2</v>
      </c>
      <c r="C21" s="3">
        <v>0.55000000000000004</v>
      </c>
      <c r="D21" s="3">
        <v>0.2</v>
      </c>
      <c r="E21" s="3">
        <v>0.15</v>
      </c>
      <c r="F21" s="3">
        <f>1-E21-C21-D21</f>
        <v>9.9999999999999922E-2</v>
      </c>
      <c r="G21" s="3">
        <f>SUM(C21:F21)</f>
        <v>1</v>
      </c>
    </row>
    <row r="22" spans="1:101" x14ac:dyDescent="0.3">
      <c r="B22" s="3">
        <v>3</v>
      </c>
      <c r="C22" s="3">
        <v>0.65</v>
      </c>
      <c r="D22" s="3">
        <v>0.2</v>
      </c>
      <c r="E22" s="3">
        <v>0.05</v>
      </c>
      <c r="F22" s="3">
        <f>1-E22-C22-D22</f>
        <v>9.9999999999999922E-2</v>
      </c>
      <c r="G22" s="3">
        <f>SUM(C22:F22)</f>
        <v>1</v>
      </c>
      <c r="K22" s="22"/>
      <c r="O22" s="22"/>
    </row>
    <row r="23" spans="1:101" x14ac:dyDescent="0.3">
      <c r="G23" s="22"/>
      <c r="K23" s="22"/>
      <c r="O23" s="22"/>
    </row>
    <row r="24" spans="1:101" x14ac:dyDescent="0.3">
      <c r="G24" s="11"/>
      <c r="K24" s="11"/>
      <c r="O24" s="11"/>
    </row>
    <row r="25" spans="1:101" x14ac:dyDescent="0.3">
      <c r="G25" s="5"/>
      <c r="H25" s="5"/>
      <c r="I25" s="5"/>
      <c r="AA25"/>
    </row>
    <row r="26" spans="1:101" x14ac:dyDescent="0.3">
      <c r="A26" s="1" t="s">
        <v>56</v>
      </c>
      <c r="B26" s="40" t="s">
        <v>8</v>
      </c>
      <c r="C26" s="41"/>
      <c r="D26" s="41"/>
      <c r="E26" s="41"/>
      <c r="F26" s="41"/>
      <c r="G26" s="41"/>
      <c r="H26" s="44" t="s">
        <v>59</v>
      </c>
      <c r="I26" s="44"/>
      <c r="J26" s="42" t="s">
        <v>57</v>
      </c>
      <c r="K26" s="42"/>
      <c r="L26" s="42"/>
      <c r="M26" s="42"/>
      <c r="N26" s="18" t="s">
        <v>7</v>
      </c>
      <c r="O26" s="19" t="s">
        <v>58</v>
      </c>
      <c r="AA26"/>
    </row>
    <row r="27" spans="1:101" x14ac:dyDescent="0.3">
      <c r="A27" s="39">
        <v>1</v>
      </c>
      <c r="B27" s="6" t="s">
        <v>9</v>
      </c>
      <c r="C27" s="39">
        <v>9</v>
      </c>
      <c r="D27" s="39"/>
      <c r="E27" s="6" t="s">
        <v>10</v>
      </c>
      <c r="F27" s="4" t="s">
        <v>11</v>
      </c>
      <c r="G27" s="4">
        <v>0.6</v>
      </c>
      <c r="H27" s="6" t="s">
        <v>5</v>
      </c>
      <c r="I27" s="12">
        <f>ROUNDDOWN($C$27/2,0)</f>
        <v>4</v>
      </c>
      <c r="J27" s="6" t="s">
        <v>2</v>
      </c>
      <c r="K27" s="3">
        <f ca="1">COUNTIF($B$32:$P$37,$J27)</f>
        <v>13</v>
      </c>
      <c r="L27" s="6" t="s">
        <v>5</v>
      </c>
      <c r="M27" s="3">
        <f ca="1">COUNTIF($B$32:$P$37,$L27)</f>
        <v>4</v>
      </c>
      <c r="N27" s="43">
        <f ca="1">SUM(K27:K29,M27:M29)</f>
        <v>36</v>
      </c>
      <c r="O27" s="39" t="str">
        <f ca="1">IF(C29=N27,"","Err")</f>
        <v/>
      </c>
      <c r="AA27"/>
    </row>
    <row r="28" spans="1:101" x14ac:dyDescent="0.3">
      <c r="A28" s="39"/>
      <c r="B28" s="6" t="s">
        <v>12</v>
      </c>
      <c r="C28" s="39">
        <v>4</v>
      </c>
      <c r="D28" s="39"/>
      <c r="E28" s="6" t="s">
        <v>3</v>
      </c>
      <c r="F28" s="4" t="s">
        <v>11</v>
      </c>
      <c r="G28" s="4">
        <v>0.25</v>
      </c>
      <c r="H28" s="6" t="s">
        <v>4</v>
      </c>
      <c r="I28" s="12">
        <f>I27-1</f>
        <v>3</v>
      </c>
      <c r="J28" s="6" t="s">
        <v>3</v>
      </c>
      <c r="K28" s="3">
        <f ca="1">COUNTIF($B$32:$P$37,$J28)</f>
        <v>8</v>
      </c>
      <c r="L28" s="6" t="s">
        <v>6</v>
      </c>
      <c r="M28" s="3">
        <f ca="1">COUNTIF($B$32:$P$37,$L28)</f>
        <v>4</v>
      </c>
      <c r="N28" s="43"/>
      <c r="O28" s="39"/>
      <c r="AA28"/>
    </row>
    <row r="29" spans="1:101" x14ac:dyDescent="0.3">
      <c r="A29" s="39"/>
      <c r="B29" s="6" t="s">
        <v>7</v>
      </c>
      <c r="C29" s="39">
        <f>C27*C28</f>
        <v>36</v>
      </c>
      <c r="D29" s="39"/>
      <c r="E29" s="6" t="s">
        <v>15</v>
      </c>
      <c r="F29" s="4" t="s">
        <v>11</v>
      </c>
      <c r="G29" s="4">
        <f>1-$G$27-$G$28</f>
        <v>0.15000000000000002</v>
      </c>
      <c r="J29" s="6" t="s">
        <v>15</v>
      </c>
      <c r="K29" s="3">
        <f ca="1">COUNTIF($B$32:$P$37,$J29)</f>
        <v>3</v>
      </c>
      <c r="L29" s="6" t="s">
        <v>4</v>
      </c>
      <c r="M29" s="3">
        <f ca="1">COUNTIF($B$32:$P$37,$L29)</f>
        <v>4</v>
      </c>
      <c r="N29" s="43"/>
      <c r="O29" s="39"/>
      <c r="AA29"/>
    </row>
    <row r="30" spans="1:101" x14ac:dyDescent="0.3">
      <c r="AA30"/>
      <c r="AI30">
        <v>1</v>
      </c>
      <c r="AZ30">
        <v>1</v>
      </c>
      <c r="BQ30">
        <v>1</v>
      </c>
      <c r="CH30">
        <v>1</v>
      </c>
    </row>
    <row r="31" spans="1:101" x14ac:dyDescent="0.3">
      <c r="A31" s="6" t="s">
        <v>13</v>
      </c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7">
        <v>13</v>
      </c>
      <c r="O31" s="7">
        <v>14</v>
      </c>
      <c r="P31" s="7">
        <v>15</v>
      </c>
      <c r="Q31" s="8"/>
      <c r="R31" s="6" t="s">
        <v>14</v>
      </c>
      <c r="S31" s="7">
        <v>1</v>
      </c>
      <c r="T31" s="7">
        <v>2</v>
      </c>
      <c r="U31" s="7">
        <v>3</v>
      </c>
      <c r="V31" s="7">
        <v>4</v>
      </c>
      <c r="W31" s="7">
        <v>5</v>
      </c>
      <c r="X31" s="7">
        <v>6</v>
      </c>
      <c r="Y31" s="7">
        <v>7</v>
      </c>
      <c r="Z31" s="7">
        <v>8</v>
      </c>
      <c r="AA31" s="7">
        <v>9</v>
      </c>
      <c r="AB31" s="7">
        <v>10</v>
      </c>
      <c r="AC31" s="7">
        <v>11</v>
      </c>
      <c r="AD31" s="7">
        <v>12</v>
      </c>
      <c r="AE31" s="7">
        <v>13</v>
      </c>
      <c r="AF31" s="7">
        <v>14</v>
      </c>
      <c r="AG31" s="7">
        <v>15</v>
      </c>
      <c r="AI31" s="6" t="s">
        <v>67</v>
      </c>
      <c r="AJ31" s="7">
        <v>1</v>
      </c>
      <c r="AK31" s="7">
        <v>2</v>
      </c>
      <c r="AL31" s="7">
        <v>3</v>
      </c>
      <c r="AM31" s="7">
        <v>4</v>
      </c>
      <c r="AN31" s="7">
        <v>5</v>
      </c>
      <c r="AO31" s="7">
        <v>6</v>
      </c>
      <c r="AP31" s="7">
        <v>7</v>
      </c>
      <c r="AQ31" s="7">
        <v>8</v>
      </c>
      <c r="AR31" s="7">
        <v>9</v>
      </c>
      <c r="AS31" s="7">
        <v>10</v>
      </c>
      <c r="AT31" s="7">
        <v>11</v>
      </c>
      <c r="AU31" s="7">
        <v>12</v>
      </c>
      <c r="AV31" s="7">
        <v>13</v>
      </c>
      <c r="AW31" s="7">
        <v>14</v>
      </c>
      <c r="AX31" s="7">
        <v>15</v>
      </c>
      <c r="AZ31" s="6" t="s">
        <v>67</v>
      </c>
      <c r="BA31" s="7">
        <v>1</v>
      </c>
      <c r="BB31" s="7">
        <v>2</v>
      </c>
      <c r="BC31" s="7">
        <v>3</v>
      </c>
      <c r="BD31" s="7">
        <v>4</v>
      </c>
      <c r="BE31" s="7">
        <v>5</v>
      </c>
      <c r="BF31" s="7">
        <v>6</v>
      </c>
      <c r="BG31" s="7">
        <v>7</v>
      </c>
      <c r="BH31" s="7">
        <v>8</v>
      </c>
      <c r="BI31" s="7">
        <v>9</v>
      </c>
      <c r="BJ31" s="7">
        <v>10</v>
      </c>
      <c r="BK31" s="7">
        <v>11</v>
      </c>
      <c r="BL31" s="7">
        <v>12</v>
      </c>
      <c r="BM31" s="7">
        <v>13</v>
      </c>
      <c r="BN31" s="7">
        <v>14</v>
      </c>
      <c r="BO31" s="7">
        <v>15</v>
      </c>
      <c r="BQ31" s="6" t="s">
        <v>51</v>
      </c>
      <c r="BR31" s="7">
        <v>1</v>
      </c>
      <c r="BS31" s="7">
        <v>2</v>
      </c>
      <c r="BT31" s="7">
        <v>3</v>
      </c>
      <c r="BU31" s="7">
        <v>4</v>
      </c>
      <c r="BV31" s="7">
        <v>5</v>
      </c>
      <c r="BW31" s="7">
        <v>6</v>
      </c>
      <c r="BX31" s="7">
        <v>7</v>
      </c>
      <c r="BY31" s="7">
        <v>8</v>
      </c>
      <c r="BZ31" s="7">
        <v>9</v>
      </c>
      <c r="CA31" s="7">
        <v>10</v>
      </c>
      <c r="CB31" s="7">
        <v>11</v>
      </c>
      <c r="CC31" s="7">
        <v>12</v>
      </c>
      <c r="CD31" s="7">
        <v>13</v>
      </c>
      <c r="CE31" s="7">
        <v>14</v>
      </c>
      <c r="CF31" s="7">
        <v>15</v>
      </c>
      <c r="CH31" s="6" t="s">
        <v>52</v>
      </c>
      <c r="CI31" s="7">
        <v>1</v>
      </c>
      <c r="CJ31" s="7">
        <v>2</v>
      </c>
      <c r="CK31" s="7">
        <v>3</v>
      </c>
      <c r="CL31" s="7">
        <v>4</v>
      </c>
      <c r="CM31" s="7">
        <v>5</v>
      </c>
      <c r="CN31" s="7">
        <v>6</v>
      </c>
      <c r="CO31" s="7">
        <v>7</v>
      </c>
      <c r="CP31" s="7">
        <v>8</v>
      </c>
      <c r="CQ31" s="7">
        <v>9</v>
      </c>
      <c r="CR31" s="7">
        <v>10</v>
      </c>
      <c r="CS31" s="7">
        <v>11</v>
      </c>
      <c r="CT31" s="7">
        <v>12</v>
      </c>
      <c r="CU31" s="7">
        <v>13</v>
      </c>
      <c r="CV31" s="7">
        <v>14</v>
      </c>
      <c r="CW31" s="7">
        <v>15</v>
      </c>
    </row>
    <row r="32" spans="1:101" x14ac:dyDescent="0.3">
      <c r="A32" s="7">
        <v>1</v>
      </c>
      <c r="B32" s="9" t="str">
        <f t="shared" ref="B32:P37" ca="1" si="10">IF(B$31&lt;=$C$27,IF($A32&lt;=$C$28,IF(B$31=$I$27,IF(MOD($A32,2)=0,"Rest","Shop"),IF(B$31=$C$27,IF(MOD($A32,2)=0,"Shop","Rest"),IF(OR(B$31=$I$28,B$31=($C$27-1)),IF(MOD($A32,2)=0,"Elite",IF(S32&lt;=$G$27,"Normal",IF(S32&lt;=$G$27+$G$28,"Hard","Event"))),IF(S32&lt;=$G$27,"Normal",IF(S32&lt;=$G$27+$G$28,"Hard","Event"))))),""),"")</f>
        <v>Hard</v>
      </c>
      <c r="C32" s="9" t="str">
        <f t="shared" ca="1" si="10"/>
        <v>Normal</v>
      </c>
      <c r="D32" s="9" t="str">
        <f t="shared" ca="1" si="10"/>
        <v>Normal</v>
      </c>
      <c r="E32" s="9" t="str">
        <f t="shared" si="10"/>
        <v>Shop</v>
      </c>
      <c r="F32" s="9" t="str">
        <f t="shared" ca="1" si="10"/>
        <v>Normal</v>
      </c>
      <c r="G32" s="9" t="str">
        <f t="shared" ca="1" si="10"/>
        <v>Hard</v>
      </c>
      <c r="H32" s="9" t="str">
        <f t="shared" ca="1" si="10"/>
        <v>Hard</v>
      </c>
      <c r="I32" s="9" t="str">
        <f t="shared" ca="1" si="10"/>
        <v>Event</v>
      </c>
      <c r="J32" s="9" t="str">
        <f t="shared" si="10"/>
        <v>Rest</v>
      </c>
      <c r="K32" s="9" t="str">
        <f t="shared" si="10"/>
        <v/>
      </c>
      <c r="L32" s="9" t="str">
        <f t="shared" si="10"/>
        <v/>
      </c>
      <c r="M32" s="9" t="str">
        <f t="shared" si="10"/>
        <v/>
      </c>
      <c r="N32" s="9" t="str">
        <f t="shared" si="10"/>
        <v/>
      </c>
      <c r="O32" s="9" t="str">
        <f t="shared" si="10"/>
        <v/>
      </c>
      <c r="P32" s="9" t="str">
        <f t="shared" si="10"/>
        <v/>
      </c>
      <c r="R32" s="7">
        <v>1</v>
      </c>
      <c r="S32">
        <f t="shared" ref="S32:AG37" ca="1" si="11">RAND()</f>
        <v>0.60815542632176656</v>
      </c>
      <c r="T32">
        <f t="shared" ca="1" si="11"/>
        <v>0.42895597252739315</v>
      </c>
      <c r="U32">
        <f t="shared" ca="1" si="11"/>
        <v>0.15774525877577772</v>
      </c>
      <c r="V32">
        <f t="shared" ca="1" si="11"/>
        <v>0.42224821956675629</v>
      </c>
      <c r="W32">
        <f t="shared" ca="1" si="11"/>
        <v>3.7555248993589085E-2</v>
      </c>
      <c r="X32">
        <f t="shared" ca="1" si="11"/>
        <v>0.68407093630980598</v>
      </c>
      <c r="Y32">
        <f t="shared" ca="1" si="11"/>
        <v>0.81549082912942228</v>
      </c>
      <c r="Z32">
        <f t="shared" ca="1" si="11"/>
        <v>0.89404673069437746</v>
      </c>
      <c r="AA32">
        <f t="shared" ca="1" si="11"/>
        <v>0.59330222926691201</v>
      </c>
      <c r="AB32">
        <f t="shared" ca="1" si="11"/>
        <v>0.59164659542367115</v>
      </c>
      <c r="AC32">
        <f t="shared" ca="1" si="11"/>
        <v>0.43410408587417704</v>
      </c>
      <c r="AD32">
        <f t="shared" ca="1" si="11"/>
        <v>0.72637383671520761</v>
      </c>
      <c r="AE32">
        <f t="shared" ca="1" si="11"/>
        <v>0.20708756365062309</v>
      </c>
      <c r="AF32">
        <f t="shared" ca="1" si="11"/>
        <v>0.20968727864021142</v>
      </c>
      <c r="AG32">
        <f t="shared" ca="1" si="11"/>
        <v>0.88634994400979827</v>
      </c>
      <c r="AI32" s="7">
        <v>1</v>
      </c>
      <c r="AJ32">
        <f t="shared" ref="AJ32:AX37" ca="1" si="12">RAND()</f>
        <v>0.42604429327319626</v>
      </c>
      <c r="AK32">
        <f t="shared" ca="1" si="12"/>
        <v>0.30459100775894266</v>
      </c>
      <c r="AL32">
        <f t="shared" ca="1" si="12"/>
        <v>0.8546467692748021</v>
      </c>
      <c r="AM32">
        <f t="shared" ca="1" si="12"/>
        <v>0.32004919401622589</v>
      </c>
      <c r="AN32">
        <f t="shared" ca="1" si="12"/>
        <v>0.28271424394970135</v>
      </c>
      <c r="AO32">
        <f t="shared" ca="1" si="12"/>
        <v>0.31996021429897836</v>
      </c>
      <c r="AP32">
        <f t="shared" ca="1" si="12"/>
        <v>0.39734684002848619</v>
      </c>
      <c r="AQ32">
        <f t="shared" ca="1" si="12"/>
        <v>0.58443688834512297</v>
      </c>
      <c r="AR32">
        <f t="shared" ca="1" si="12"/>
        <v>0.69280182687065983</v>
      </c>
      <c r="AS32">
        <f t="shared" ca="1" si="12"/>
        <v>0.14871064880519147</v>
      </c>
      <c r="AT32">
        <f t="shared" ca="1" si="12"/>
        <v>0.30034788430150294</v>
      </c>
      <c r="AU32">
        <f t="shared" ca="1" si="12"/>
        <v>0.39246853412814164</v>
      </c>
      <c r="AV32">
        <f t="shared" ca="1" si="12"/>
        <v>0.65730032325967458</v>
      </c>
      <c r="AW32">
        <f t="shared" ca="1" si="12"/>
        <v>0.8858249671463887</v>
      </c>
      <c r="AX32">
        <f t="shared" ca="1" si="12"/>
        <v>0.16369954533376441</v>
      </c>
      <c r="AZ32" s="7">
        <v>1</v>
      </c>
      <c r="BA32">
        <f t="shared" ref="BA32:BO37" ca="1" si="13">RAND()</f>
        <v>0.92504252198391124</v>
      </c>
      <c r="BB32">
        <f t="shared" ca="1" si="13"/>
        <v>0.4495205953545709</v>
      </c>
      <c r="BC32">
        <f t="shared" ca="1" si="13"/>
        <v>0.85095169362422818</v>
      </c>
      <c r="BD32">
        <f t="shared" ca="1" si="13"/>
        <v>0.77047842336245431</v>
      </c>
      <c r="BE32">
        <f t="shared" ca="1" si="13"/>
        <v>0.69261080622500526</v>
      </c>
      <c r="BF32">
        <f t="shared" ca="1" si="13"/>
        <v>0.70814885557952478</v>
      </c>
      <c r="BG32">
        <f t="shared" ca="1" si="13"/>
        <v>0.43818522640662783</v>
      </c>
      <c r="BH32">
        <f t="shared" ca="1" si="13"/>
        <v>0.22951638606488478</v>
      </c>
      <c r="BI32">
        <f t="shared" ca="1" si="13"/>
        <v>0.47619100605160769</v>
      </c>
      <c r="BJ32">
        <f t="shared" ca="1" si="13"/>
        <v>0.35159050255393121</v>
      </c>
      <c r="BK32">
        <f t="shared" ca="1" si="13"/>
        <v>0.54820313862055448</v>
      </c>
      <c r="BL32">
        <f t="shared" ca="1" si="13"/>
        <v>0.74345775951105753</v>
      </c>
      <c r="BM32">
        <f t="shared" ca="1" si="13"/>
        <v>0.18275653320738083</v>
      </c>
      <c r="BN32">
        <f t="shared" ca="1" si="13"/>
        <v>5.3097992415577222E-3</v>
      </c>
      <c r="BO32">
        <f t="shared" ca="1" si="13"/>
        <v>0.54907095988457277</v>
      </c>
      <c r="BQ32" s="7">
        <v>1</v>
      </c>
      <c r="BR32" s="9" t="str">
        <f ca="1">IF(AND($BQ32&lt;=$C$28,BR$31&lt;=$C$27)=TRUE,IF(AJ32&lt;=$C$20,"옵션"&amp;RANDBETWEEN(1,16-(($BQ$30-1)*4)),IF(AJ32&lt;=($C$20+$D$20),"무기",IF(AJ32&lt;=($C$20+$D$20+$E$20),"골드","영혼"))),"")</f>
        <v>옵션9</v>
      </c>
      <c r="BS32" s="9" t="str">
        <f t="shared" ref="BS32:CF37" ca="1" si="14">IF(AND($BQ32&lt;=$C$28,BS$31&lt;=$C$27)=TRUE,IF(BB32&lt;=$C$20,"옵션"&amp;RANDBETWEEN(1,16-(($BQ$30-1)*4)),IF(BB32&lt;=($C$20+$D$20),"무기",IF(BB32&lt;=($C$20+$D$20+$E$20),"골드","영혼"))),"")</f>
        <v>옵션12</v>
      </c>
      <c r="BT32" s="9" t="str">
        <f t="shared" ca="1" si="14"/>
        <v>골드</v>
      </c>
      <c r="BU32" s="9" t="str">
        <f t="shared" ca="1" si="14"/>
        <v>골드</v>
      </c>
      <c r="BV32" s="9" t="str">
        <f t="shared" ca="1" si="14"/>
        <v>무기</v>
      </c>
      <c r="BW32" s="9" t="str">
        <f t="shared" ca="1" si="14"/>
        <v>골드</v>
      </c>
      <c r="BX32" s="9" t="str">
        <f t="shared" ca="1" si="14"/>
        <v>옵션9</v>
      </c>
      <c r="BY32" s="9" t="str">
        <f t="shared" ca="1" si="14"/>
        <v>옵션16</v>
      </c>
      <c r="BZ32" s="9" t="str">
        <f t="shared" ca="1" si="14"/>
        <v>무기</v>
      </c>
      <c r="CA32" s="9" t="str">
        <f t="shared" ca="1" si="14"/>
        <v/>
      </c>
      <c r="CB32" s="9" t="str">
        <f t="shared" ca="1" si="14"/>
        <v/>
      </c>
      <c r="CC32" s="9" t="str">
        <f t="shared" ca="1" si="14"/>
        <v/>
      </c>
      <c r="CD32" s="9" t="str">
        <f t="shared" ca="1" si="14"/>
        <v/>
      </c>
      <c r="CE32" s="9" t="str">
        <f t="shared" ca="1" si="14"/>
        <v/>
      </c>
      <c r="CF32" s="9" t="str">
        <f t="shared" ca="1" si="14"/>
        <v/>
      </c>
      <c r="CH32" s="7">
        <v>1</v>
      </c>
      <c r="CI32" s="9" t="str">
        <f t="shared" ref="CI32:CW37" ca="1" si="15">IF(AND($CH32&lt;=$C$28,CI$31&lt;=$C$27)=TRUE,IF(BA32&lt;=$C$20,"옵션"&amp;RANDBETWEEN(1,16-(($BQ$30-1)*4)),IF(BA32&lt;=($C$20+$D$20),"무기",IF(BA32&lt;=($C$20+$D$20+$E$20),"골드","영혼"))),"")</f>
        <v>영혼</v>
      </c>
      <c r="CJ32" s="9" t="str">
        <f t="shared" ca="1" si="15"/>
        <v>옵션1</v>
      </c>
      <c r="CK32" s="9" t="str">
        <f t="shared" ca="1" si="15"/>
        <v>골드</v>
      </c>
      <c r="CL32" s="9" t="str">
        <f t="shared" ca="1" si="15"/>
        <v>골드</v>
      </c>
      <c r="CM32" s="9" t="str">
        <f t="shared" ca="1" si="15"/>
        <v>무기</v>
      </c>
      <c r="CN32" s="9" t="str">
        <f t="shared" ca="1" si="15"/>
        <v>골드</v>
      </c>
      <c r="CO32" s="9" t="str">
        <f t="shared" ca="1" si="15"/>
        <v>옵션7</v>
      </c>
      <c r="CP32" s="9" t="str">
        <f t="shared" ca="1" si="15"/>
        <v>옵션4</v>
      </c>
      <c r="CQ32" s="9" t="str">
        <f t="shared" ca="1" si="15"/>
        <v>무기</v>
      </c>
      <c r="CR32" s="9" t="str">
        <f t="shared" ca="1" si="15"/>
        <v/>
      </c>
      <c r="CS32" s="9" t="str">
        <f t="shared" ca="1" si="15"/>
        <v/>
      </c>
      <c r="CT32" s="9" t="str">
        <f t="shared" ca="1" si="15"/>
        <v/>
      </c>
      <c r="CU32" s="9" t="str">
        <f t="shared" ca="1" si="15"/>
        <v/>
      </c>
      <c r="CV32" s="9" t="str">
        <f t="shared" ca="1" si="15"/>
        <v/>
      </c>
      <c r="CW32" s="9" t="str">
        <f t="shared" ca="1" si="15"/>
        <v/>
      </c>
    </row>
    <row r="33" spans="1:101" x14ac:dyDescent="0.3">
      <c r="A33" s="7">
        <v>2</v>
      </c>
      <c r="B33" s="9" t="str">
        <f t="shared" ca="1" si="10"/>
        <v>Normal</v>
      </c>
      <c r="C33" s="9" t="str">
        <f t="shared" ca="1" si="10"/>
        <v>Normal</v>
      </c>
      <c r="D33" s="9" t="str">
        <f t="shared" si="10"/>
        <v>Elite</v>
      </c>
      <c r="E33" s="9" t="str">
        <f t="shared" si="10"/>
        <v>Rest</v>
      </c>
      <c r="F33" s="9" t="str">
        <f t="shared" ca="1" si="10"/>
        <v>Normal</v>
      </c>
      <c r="G33" s="9" t="str">
        <f t="shared" ca="1" si="10"/>
        <v>Normal</v>
      </c>
      <c r="H33" s="9" t="str">
        <f t="shared" ca="1" si="10"/>
        <v>Hard</v>
      </c>
      <c r="I33" s="9" t="str">
        <f t="shared" si="10"/>
        <v>Elite</v>
      </c>
      <c r="J33" s="9" t="str">
        <f t="shared" si="10"/>
        <v>Shop</v>
      </c>
      <c r="K33" s="9" t="str">
        <f t="shared" si="10"/>
        <v/>
      </c>
      <c r="L33" s="9" t="str">
        <f t="shared" si="10"/>
        <v/>
      </c>
      <c r="M33" s="9" t="str">
        <f t="shared" si="10"/>
        <v/>
      </c>
      <c r="N33" s="9" t="str">
        <f t="shared" si="10"/>
        <v/>
      </c>
      <c r="O33" s="9" t="str">
        <f t="shared" si="10"/>
        <v/>
      </c>
      <c r="P33" s="9" t="str">
        <f t="shared" si="10"/>
        <v/>
      </c>
      <c r="R33" s="7">
        <v>2</v>
      </c>
      <c r="S33">
        <f t="shared" ca="1" si="11"/>
        <v>1.1364591840038019E-2</v>
      </c>
      <c r="T33">
        <f t="shared" ca="1" si="11"/>
        <v>0.11326390253042284</v>
      </c>
      <c r="U33">
        <f t="shared" ca="1" si="11"/>
        <v>0.27182142146354071</v>
      </c>
      <c r="V33">
        <f t="shared" ca="1" si="11"/>
        <v>0.36223568811249685</v>
      </c>
      <c r="W33">
        <f t="shared" ca="1" si="11"/>
        <v>0.11458262373014394</v>
      </c>
      <c r="X33">
        <f t="shared" ca="1" si="11"/>
        <v>0.49178997907217437</v>
      </c>
      <c r="Y33">
        <f t="shared" ca="1" si="11"/>
        <v>0.710747133242147</v>
      </c>
      <c r="Z33">
        <f t="shared" ca="1" si="11"/>
        <v>0.7242188335693559</v>
      </c>
      <c r="AA33">
        <f t="shared" ca="1" si="11"/>
        <v>0.10329479188927992</v>
      </c>
      <c r="AB33">
        <f t="shared" ca="1" si="11"/>
        <v>0.26492941455070562</v>
      </c>
      <c r="AC33">
        <f t="shared" ca="1" si="11"/>
        <v>0.39214756258923855</v>
      </c>
      <c r="AD33">
        <f t="shared" ca="1" si="11"/>
        <v>0.9486561176182422</v>
      </c>
      <c r="AE33">
        <f t="shared" ca="1" si="11"/>
        <v>0.88736445117924512</v>
      </c>
      <c r="AF33">
        <f t="shared" ca="1" si="11"/>
        <v>0.17151648636391126</v>
      </c>
      <c r="AG33">
        <f t="shared" ca="1" si="11"/>
        <v>0.8953272187060608</v>
      </c>
      <c r="AI33" s="7">
        <v>2</v>
      </c>
      <c r="AJ33">
        <f t="shared" ca="1" si="12"/>
        <v>0.92255371291193755</v>
      </c>
      <c r="AK33">
        <f t="shared" ca="1" si="12"/>
        <v>9.9509156348844607E-2</v>
      </c>
      <c r="AL33">
        <f t="shared" ca="1" si="12"/>
        <v>0.32101350278758478</v>
      </c>
      <c r="AM33">
        <f t="shared" ca="1" si="12"/>
        <v>0.51574746320730169</v>
      </c>
      <c r="AN33">
        <f t="shared" ca="1" si="12"/>
        <v>0.28323734754403773</v>
      </c>
      <c r="AO33">
        <f t="shared" ca="1" si="12"/>
        <v>0.82381185924231082</v>
      </c>
      <c r="AP33">
        <f t="shared" ca="1" si="12"/>
        <v>0.69457572700182257</v>
      </c>
      <c r="AQ33">
        <f t="shared" ca="1" si="12"/>
        <v>0.98833304170317726</v>
      </c>
      <c r="AR33">
        <f t="shared" ca="1" si="12"/>
        <v>0.90272260819180894</v>
      </c>
      <c r="AS33">
        <f t="shared" ca="1" si="12"/>
        <v>0.43177667275190212</v>
      </c>
      <c r="AT33">
        <f t="shared" ca="1" si="12"/>
        <v>0.67231363343805417</v>
      </c>
      <c r="AU33">
        <f t="shared" ca="1" si="12"/>
        <v>0.2539138433943362</v>
      </c>
      <c r="AV33">
        <f t="shared" ca="1" si="12"/>
        <v>0.7693312472014473</v>
      </c>
      <c r="AW33">
        <f t="shared" ca="1" si="12"/>
        <v>0.24841048772175989</v>
      </c>
      <c r="AX33">
        <f t="shared" ca="1" si="12"/>
        <v>3.8188495156814439E-2</v>
      </c>
      <c r="AZ33" s="7">
        <v>2</v>
      </c>
      <c r="BA33">
        <f t="shared" ca="1" si="13"/>
        <v>0.33358010908259861</v>
      </c>
      <c r="BB33">
        <f t="shared" ca="1" si="13"/>
        <v>7.0260756790588852E-2</v>
      </c>
      <c r="BC33">
        <f t="shared" ca="1" si="13"/>
        <v>0.21328447640051762</v>
      </c>
      <c r="BD33">
        <f t="shared" ca="1" si="13"/>
        <v>0.72089325085781431</v>
      </c>
      <c r="BE33">
        <f t="shared" ca="1" si="13"/>
        <v>0.296885297553386</v>
      </c>
      <c r="BF33">
        <f t="shared" ca="1" si="13"/>
        <v>0.16408728714485854</v>
      </c>
      <c r="BG33">
        <f t="shared" ca="1" si="13"/>
        <v>0.97731949372880678</v>
      </c>
      <c r="BH33">
        <f t="shared" ca="1" si="13"/>
        <v>0.95729329148578557</v>
      </c>
      <c r="BI33">
        <f t="shared" ca="1" si="13"/>
        <v>8.4368294719067816E-2</v>
      </c>
      <c r="BJ33">
        <f t="shared" ca="1" si="13"/>
        <v>0.5089735783166276</v>
      </c>
      <c r="BK33">
        <f t="shared" ca="1" si="13"/>
        <v>0.69362520278797646</v>
      </c>
      <c r="BL33">
        <f t="shared" ca="1" si="13"/>
        <v>0.82414400579335978</v>
      </c>
      <c r="BM33">
        <f t="shared" ca="1" si="13"/>
        <v>0.59241154316723321</v>
      </c>
      <c r="BN33">
        <f t="shared" ca="1" si="13"/>
        <v>0.70426408191652357</v>
      </c>
      <c r="BO33">
        <f t="shared" ca="1" si="13"/>
        <v>0.10922889045439843</v>
      </c>
      <c r="BQ33" s="7">
        <v>2</v>
      </c>
      <c r="BR33" s="9" t="str">
        <f ca="1">IF(AND($BQ33&lt;=$C$28,BR$31&lt;=$C$27)=TRUE,IF(BA33&lt;=$C$20,"옵션"&amp;RANDBETWEEN(1,16-(($BQ$30-1)*4)),IF(BA33&lt;=($C$20+$D$20),"무기",IF(BA33&lt;=($C$20+$D$20+$E$20),"골드","영혼"))),"")</f>
        <v>옵션12</v>
      </c>
      <c r="BS33" s="9" t="str">
        <f t="shared" ca="1" si="14"/>
        <v>옵션10</v>
      </c>
      <c r="BT33" s="9" t="str">
        <f t="shared" ca="1" si="14"/>
        <v>옵션7</v>
      </c>
      <c r="BU33" s="9" t="str">
        <f t="shared" ca="1" si="14"/>
        <v>골드</v>
      </c>
      <c r="BV33" s="9" t="str">
        <f t="shared" ca="1" si="14"/>
        <v>옵션8</v>
      </c>
      <c r="BW33" s="9" t="str">
        <f t="shared" ca="1" si="14"/>
        <v>옵션14</v>
      </c>
      <c r="BX33" s="9" t="str">
        <f t="shared" ca="1" si="14"/>
        <v>영혼</v>
      </c>
      <c r="BY33" s="9" t="str">
        <f t="shared" ca="1" si="14"/>
        <v>영혼</v>
      </c>
      <c r="BZ33" s="9" t="str">
        <f t="shared" ca="1" si="14"/>
        <v>옵션14</v>
      </c>
      <c r="CA33" s="9" t="str">
        <f t="shared" ca="1" si="14"/>
        <v/>
      </c>
      <c r="CB33" s="9" t="str">
        <f t="shared" ca="1" si="14"/>
        <v/>
      </c>
      <c r="CC33" s="9" t="str">
        <f t="shared" ca="1" si="14"/>
        <v/>
      </c>
      <c r="CD33" s="9" t="str">
        <f t="shared" ca="1" si="14"/>
        <v/>
      </c>
      <c r="CE33" s="9" t="str">
        <f t="shared" ca="1" si="14"/>
        <v/>
      </c>
      <c r="CF33" s="9" t="str">
        <f t="shared" ca="1" si="14"/>
        <v/>
      </c>
      <c r="CH33" s="7">
        <v>2</v>
      </c>
      <c r="CI33" s="9" t="str">
        <f t="shared" ca="1" si="15"/>
        <v>옵션2</v>
      </c>
      <c r="CJ33" s="9" t="str">
        <f t="shared" ca="1" si="15"/>
        <v>옵션12</v>
      </c>
      <c r="CK33" s="9" t="str">
        <f t="shared" ca="1" si="15"/>
        <v>옵션6</v>
      </c>
      <c r="CL33" s="9" t="str">
        <f t="shared" ca="1" si="15"/>
        <v>골드</v>
      </c>
      <c r="CM33" s="9" t="str">
        <f t="shared" ca="1" si="15"/>
        <v>옵션5</v>
      </c>
      <c r="CN33" s="9" t="str">
        <f t="shared" ca="1" si="15"/>
        <v>옵션6</v>
      </c>
      <c r="CO33" s="9" t="str">
        <f t="shared" ca="1" si="15"/>
        <v>영혼</v>
      </c>
      <c r="CP33" s="9" t="str">
        <f t="shared" ca="1" si="15"/>
        <v>영혼</v>
      </c>
      <c r="CQ33" s="9" t="str">
        <f t="shared" ca="1" si="15"/>
        <v>옵션9</v>
      </c>
      <c r="CR33" s="9" t="str">
        <f t="shared" ca="1" si="15"/>
        <v/>
      </c>
      <c r="CS33" s="9" t="str">
        <f t="shared" ca="1" si="15"/>
        <v/>
      </c>
      <c r="CT33" s="9" t="str">
        <f t="shared" ca="1" si="15"/>
        <v/>
      </c>
      <c r="CU33" s="9" t="str">
        <f t="shared" ca="1" si="15"/>
        <v/>
      </c>
      <c r="CV33" s="9" t="str">
        <f t="shared" ca="1" si="15"/>
        <v/>
      </c>
      <c r="CW33" s="9" t="str">
        <f t="shared" ca="1" si="15"/>
        <v/>
      </c>
    </row>
    <row r="34" spans="1:101" x14ac:dyDescent="0.3">
      <c r="A34" s="7">
        <v>3</v>
      </c>
      <c r="B34" s="9" t="str">
        <f t="shared" ca="1" si="10"/>
        <v>Event</v>
      </c>
      <c r="C34" s="9" t="str">
        <f t="shared" ca="1" si="10"/>
        <v>Normal</v>
      </c>
      <c r="D34" s="9" t="str">
        <f t="shared" ca="1" si="10"/>
        <v>Event</v>
      </c>
      <c r="E34" s="9" t="str">
        <f t="shared" si="10"/>
        <v>Shop</v>
      </c>
      <c r="F34" s="9" t="str">
        <f t="shared" ca="1" si="10"/>
        <v>Hard</v>
      </c>
      <c r="G34" s="9" t="str">
        <f t="shared" ca="1" si="10"/>
        <v>Hard</v>
      </c>
      <c r="H34" s="9" t="str">
        <f t="shared" ca="1" si="10"/>
        <v>Normal</v>
      </c>
      <c r="I34" s="9" t="str">
        <f t="shared" ca="1" si="10"/>
        <v>Hard</v>
      </c>
      <c r="J34" s="9" t="str">
        <f t="shared" si="10"/>
        <v>Rest</v>
      </c>
      <c r="K34" s="9" t="str">
        <f t="shared" si="10"/>
        <v/>
      </c>
      <c r="L34" s="9" t="str">
        <f t="shared" si="10"/>
        <v/>
      </c>
      <c r="M34" s="9" t="str">
        <f t="shared" si="10"/>
        <v/>
      </c>
      <c r="N34" s="9" t="str">
        <f t="shared" si="10"/>
        <v/>
      </c>
      <c r="O34" s="9" t="str">
        <f t="shared" si="10"/>
        <v/>
      </c>
      <c r="P34" s="9" t="str">
        <f t="shared" si="10"/>
        <v/>
      </c>
      <c r="R34" s="7">
        <v>3</v>
      </c>
      <c r="S34">
        <f t="shared" ca="1" si="11"/>
        <v>0.86381109336265305</v>
      </c>
      <c r="T34">
        <f t="shared" ca="1" si="11"/>
        <v>0.14568246652675709</v>
      </c>
      <c r="U34">
        <f t="shared" ca="1" si="11"/>
        <v>0.88527715439234467</v>
      </c>
      <c r="V34">
        <f t="shared" ca="1" si="11"/>
        <v>0.34468854927630965</v>
      </c>
      <c r="W34">
        <f t="shared" ca="1" si="11"/>
        <v>0.80571125127181475</v>
      </c>
      <c r="X34">
        <f t="shared" ca="1" si="11"/>
        <v>0.6393294754107115</v>
      </c>
      <c r="Y34">
        <f t="shared" ca="1" si="11"/>
        <v>0.29332927956461363</v>
      </c>
      <c r="Z34">
        <f t="shared" ca="1" si="11"/>
        <v>0.69937424391361402</v>
      </c>
      <c r="AA34">
        <f t="shared" ca="1" si="11"/>
        <v>0.34434480631026421</v>
      </c>
      <c r="AB34">
        <f t="shared" ca="1" si="11"/>
        <v>0.52347226109795719</v>
      </c>
      <c r="AC34">
        <f t="shared" ca="1" si="11"/>
        <v>0.81213558234884475</v>
      </c>
      <c r="AD34">
        <f t="shared" ca="1" si="11"/>
        <v>0.7693039570275374</v>
      </c>
      <c r="AE34">
        <f t="shared" ca="1" si="11"/>
        <v>0.11843008089111684</v>
      </c>
      <c r="AF34">
        <f t="shared" ca="1" si="11"/>
        <v>0.64704628292000632</v>
      </c>
      <c r="AG34">
        <f t="shared" ca="1" si="11"/>
        <v>0.15503130512801744</v>
      </c>
      <c r="AI34" s="7">
        <v>3</v>
      </c>
      <c r="AJ34">
        <f t="shared" ca="1" si="12"/>
        <v>9.9753116187382695E-2</v>
      </c>
      <c r="AK34">
        <f t="shared" ca="1" si="12"/>
        <v>0.66026098772990993</v>
      </c>
      <c r="AL34">
        <f t="shared" ca="1" si="12"/>
        <v>0.96669002201602117</v>
      </c>
      <c r="AM34">
        <f t="shared" ca="1" si="12"/>
        <v>0.79623900080979948</v>
      </c>
      <c r="AN34">
        <f t="shared" ca="1" si="12"/>
        <v>0.51700839544040544</v>
      </c>
      <c r="AO34">
        <f t="shared" ca="1" si="12"/>
        <v>0.32969416075729785</v>
      </c>
      <c r="AP34">
        <f t="shared" ca="1" si="12"/>
        <v>0.92546208242146943</v>
      </c>
      <c r="AQ34">
        <f t="shared" ca="1" si="12"/>
        <v>0.51200913450720753</v>
      </c>
      <c r="AR34">
        <f t="shared" ca="1" si="12"/>
        <v>0.41943131932143385</v>
      </c>
      <c r="AS34">
        <f t="shared" ca="1" si="12"/>
        <v>0.74528694398146844</v>
      </c>
      <c r="AT34">
        <f t="shared" ca="1" si="12"/>
        <v>0.56018166357208743</v>
      </c>
      <c r="AU34">
        <f t="shared" ca="1" si="12"/>
        <v>0.38732339285320028</v>
      </c>
      <c r="AV34">
        <f t="shared" ca="1" si="12"/>
        <v>7.8588645346625685E-2</v>
      </c>
      <c r="AW34">
        <f t="shared" ca="1" si="12"/>
        <v>0.13025780999881986</v>
      </c>
      <c r="AX34">
        <f t="shared" ca="1" si="12"/>
        <v>0.31654969971767999</v>
      </c>
      <c r="AZ34" s="7">
        <v>3</v>
      </c>
      <c r="BA34">
        <f t="shared" ca="1" si="13"/>
        <v>0.37301307408340101</v>
      </c>
      <c r="BB34">
        <f t="shared" ca="1" si="13"/>
        <v>0.39282751440836083</v>
      </c>
      <c r="BC34">
        <f t="shared" ca="1" si="13"/>
        <v>0.69150354228670619</v>
      </c>
      <c r="BD34">
        <f t="shared" ca="1" si="13"/>
        <v>0.78084596479334656</v>
      </c>
      <c r="BE34">
        <f t="shared" ca="1" si="13"/>
        <v>0.87000191366253266</v>
      </c>
      <c r="BF34">
        <f t="shared" ca="1" si="13"/>
        <v>0.50239877036113723</v>
      </c>
      <c r="BG34">
        <f t="shared" ca="1" si="13"/>
        <v>0.74654423303626716</v>
      </c>
      <c r="BH34">
        <f t="shared" ca="1" si="13"/>
        <v>0.15966182983153854</v>
      </c>
      <c r="BI34">
        <f t="shared" ca="1" si="13"/>
        <v>0.81042399520174624</v>
      </c>
      <c r="BJ34">
        <f t="shared" ca="1" si="13"/>
        <v>0.45412033898211912</v>
      </c>
      <c r="BK34">
        <f t="shared" ca="1" si="13"/>
        <v>0.20327385917839602</v>
      </c>
      <c r="BL34">
        <f t="shared" ca="1" si="13"/>
        <v>0.60213794543679489</v>
      </c>
      <c r="BM34">
        <f t="shared" ca="1" si="13"/>
        <v>0.67840849419024696</v>
      </c>
      <c r="BN34">
        <f t="shared" ca="1" si="13"/>
        <v>0.90739526887480282</v>
      </c>
      <c r="BO34">
        <f t="shared" ca="1" si="13"/>
        <v>0.65669866751098627</v>
      </c>
      <c r="BQ34" s="7">
        <v>3</v>
      </c>
      <c r="BR34" s="9" t="str">
        <f ca="1">IF(AND($BQ34&lt;=$C$28,BR$31&lt;=$C$27)=TRUE,IF(BA34&lt;=$C$20,"옵션"&amp;RANDBETWEEN(1,16-(($BQ$30-1)*4)),IF(BA34&lt;=($C$20+$D$20),"무기",IF(BA34&lt;=($C$20+$D$20+$E$20),"골드","영혼"))),"")</f>
        <v>옵션5</v>
      </c>
      <c r="BS34" s="9" t="str">
        <f t="shared" ca="1" si="14"/>
        <v>옵션8</v>
      </c>
      <c r="BT34" s="9" t="str">
        <f t="shared" ca="1" si="14"/>
        <v>무기</v>
      </c>
      <c r="BU34" s="9" t="str">
        <f t="shared" ca="1" si="14"/>
        <v>골드</v>
      </c>
      <c r="BV34" s="9" t="str">
        <f t="shared" ca="1" si="14"/>
        <v>골드</v>
      </c>
      <c r="BW34" s="9" t="str">
        <f t="shared" ca="1" si="14"/>
        <v>무기</v>
      </c>
      <c r="BX34" s="9" t="str">
        <f t="shared" ca="1" si="14"/>
        <v>골드</v>
      </c>
      <c r="BY34" s="9" t="str">
        <f t="shared" ca="1" si="14"/>
        <v>옵션3</v>
      </c>
      <c r="BZ34" s="9" t="str">
        <f t="shared" ca="1" si="14"/>
        <v>골드</v>
      </c>
      <c r="CA34" s="9" t="str">
        <f t="shared" ca="1" si="14"/>
        <v/>
      </c>
      <c r="CB34" s="9" t="str">
        <f t="shared" ca="1" si="14"/>
        <v/>
      </c>
      <c r="CC34" s="9" t="str">
        <f t="shared" ca="1" si="14"/>
        <v/>
      </c>
      <c r="CD34" s="9" t="str">
        <f t="shared" ca="1" si="14"/>
        <v/>
      </c>
      <c r="CE34" s="9" t="str">
        <f t="shared" ca="1" si="14"/>
        <v/>
      </c>
      <c r="CF34" s="9" t="str">
        <f t="shared" ca="1" si="14"/>
        <v/>
      </c>
      <c r="CH34" s="7">
        <v>3</v>
      </c>
      <c r="CI34" s="9" t="str">
        <f t="shared" ca="1" si="15"/>
        <v>옵션9</v>
      </c>
      <c r="CJ34" s="9" t="str">
        <f t="shared" ca="1" si="15"/>
        <v>옵션11</v>
      </c>
      <c r="CK34" s="9" t="str">
        <f t="shared" ca="1" si="15"/>
        <v>무기</v>
      </c>
      <c r="CL34" s="9" t="str">
        <f t="shared" ca="1" si="15"/>
        <v>골드</v>
      </c>
      <c r="CM34" s="9" t="str">
        <f t="shared" ca="1" si="15"/>
        <v>골드</v>
      </c>
      <c r="CN34" s="9" t="str">
        <f t="shared" ca="1" si="15"/>
        <v>무기</v>
      </c>
      <c r="CO34" s="9" t="str">
        <f t="shared" ca="1" si="15"/>
        <v>골드</v>
      </c>
      <c r="CP34" s="9" t="str">
        <f t="shared" ca="1" si="15"/>
        <v>옵션1</v>
      </c>
      <c r="CQ34" s="9" t="str">
        <f t="shared" ca="1" si="15"/>
        <v>골드</v>
      </c>
      <c r="CR34" s="9" t="str">
        <f t="shared" ca="1" si="15"/>
        <v/>
      </c>
      <c r="CS34" s="9" t="str">
        <f t="shared" ca="1" si="15"/>
        <v/>
      </c>
      <c r="CT34" s="9" t="str">
        <f t="shared" ca="1" si="15"/>
        <v/>
      </c>
      <c r="CU34" s="9" t="str">
        <f t="shared" ca="1" si="15"/>
        <v/>
      </c>
      <c r="CV34" s="9" t="str">
        <f t="shared" ca="1" si="15"/>
        <v/>
      </c>
      <c r="CW34" s="9" t="str">
        <f t="shared" ca="1" si="15"/>
        <v/>
      </c>
    </row>
    <row r="35" spans="1:101" x14ac:dyDescent="0.3">
      <c r="A35" s="7">
        <v>4</v>
      </c>
      <c r="B35" s="9" t="str">
        <f t="shared" ca="1" si="10"/>
        <v>Hard</v>
      </c>
      <c r="C35" s="9" t="str">
        <f t="shared" ca="1" si="10"/>
        <v>Normal</v>
      </c>
      <c r="D35" s="9" t="str">
        <f t="shared" si="10"/>
        <v>Elite</v>
      </c>
      <c r="E35" s="9" t="str">
        <f t="shared" si="10"/>
        <v>Rest</v>
      </c>
      <c r="F35" s="9" t="str">
        <f t="shared" ca="1" si="10"/>
        <v>Normal</v>
      </c>
      <c r="G35" s="9" t="str">
        <f t="shared" ca="1" si="10"/>
        <v>Normal</v>
      </c>
      <c r="H35" s="9" t="str">
        <f t="shared" ca="1" si="10"/>
        <v>Normal</v>
      </c>
      <c r="I35" s="9" t="str">
        <f t="shared" si="10"/>
        <v>Elite</v>
      </c>
      <c r="J35" s="9" t="str">
        <f t="shared" si="10"/>
        <v>Shop</v>
      </c>
      <c r="K35" s="9" t="str">
        <f t="shared" si="10"/>
        <v/>
      </c>
      <c r="L35" s="9" t="str">
        <f t="shared" si="10"/>
        <v/>
      </c>
      <c r="M35" s="9" t="str">
        <f t="shared" si="10"/>
        <v/>
      </c>
      <c r="N35" s="9" t="str">
        <f t="shared" si="10"/>
        <v/>
      </c>
      <c r="O35" s="9" t="str">
        <f t="shared" si="10"/>
        <v/>
      </c>
      <c r="P35" s="9" t="str">
        <f t="shared" si="10"/>
        <v/>
      </c>
      <c r="R35" s="7">
        <v>4</v>
      </c>
      <c r="S35">
        <f t="shared" ca="1" si="11"/>
        <v>0.69660094722520971</v>
      </c>
      <c r="T35">
        <f t="shared" ca="1" si="11"/>
        <v>0.15263333467687146</v>
      </c>
      <c r="U35">
        <f t="shared" ca="1" si="11"/>
        <v>0.55856609348845854</v>
      </c>
      <c r="V35">
        <f t="shared" ca="1" si="11"/>
        <v>0.98937773617994496</v>
      </c>
      <c r="W35">
        <f t="shared" ca="1" si="11"/>
        <v>0.4849405436845845</v>
      </c>
      <c r="X35">
        <f t="shared" ca="1" si="11"/>
        <v>0.56266765599466928</v>
      </c>
      <c r="Y35">
        <f t="shared" ca="1" si="11"/>
        <v>0.19825303026565078</v>
      </c>
      <c r="Z35">
        <f t="shared" ca="1" si="11"/>
        <v>0.58810283818156561</v>
      </c>
      <c r="AA35">
        <f t="shared" ca="1" si="11"/>
        <v>4.3088546345795176E-2</v>
      </c>
      <c r="AB35">
        <f t="shared" ca="1" si="11"/>
        <v>0.43966138007400268</v>
      </c>
      <c r="AC35">
        <f t="shared" ca="1" si="11"/>
        <v>7.9865612464570801E-2</v>
      </c>
      <c r="AD35">
        <f t="shared" ca="1" si="11"/>
        <v>0.51044185861790459</v>
      </c>
      <c r="AE35">
        <f t="shared" ca="1" si="11"/>
        <v>0.37990705243242084</v>
      </c>
      <c r="AF35">
        <f t="shared" ca="1" si="11"/>
        <v>0.23228982113922803</v>
      </c>
      <c r="AG35">
        <f t="shared" ca="1" si="11"/>
        <v>0.71527537073335112</v>
      </c>
      <c r="AI35" s="7">
        <v>4</v>
      </c>
      <c r="AJ35">
        <f t="shared" ca="1" si="12"/>
        <v>0.62329251638745975</v>
      </c>
      <c r="AK35">
        <f t="shared" ca="1" si="12"/>
        <v>0.19128313212616177</v>
      </c>
      <c r="AL35">
        <f t="shared" ca="1" si="12"/>
        <v>1.8368671051203322E-2</v>
      </c>
      <c r="AM35">
        <f t="shared" ca="1" si="12"/>
        <v>0.6311725371671324</v>
      </c>
      <c r="AN35">
        <f t="shared" ca="1" si="12"/>
        <v>0.55568649702796313</v>
      </c>
      <c r="AO35">
        <f t="shared" ca="1" si="12"/>
        <v>0.11010149027437688</v>
      </c>
      <c r="AP35">
        <f t="shared" ca="1" si="12"/>
        <v>0.24770770850253532</v>
      </c>
      <c r="AQ35">
        <f t="shared" ca="1" si="12"/>
        <v>0.60839663844090808</v>
      </c>
      <c r="AR35">
        <f t="shared" ca="1" si="12"/>
        <v>0.24805676845088787</v>
      </c>
      <c r="AS35">
        <f t="shared" ca="1" si="12"/>
        <v>0.84359684303896221</v>
      </c>
      <c r="AT35">
        <f t="shared" ca="1" si="12"/>
        <v>0.33193803994528737</v>
      </c>
      <c r="AU35">
        <f t="shared" ca="1" si="12"/>
        <v>0.44097040762925954</v>
      </c>
      <c r="AV35">
        <f t="shared" ca="1" si="12"/>
        <v>0.65359399711731303</v>
      </c>
      <c r="AW35">
        <f t="shared" ca="1" si="12"/>
        <v>0.67789541419954558</v>
      </c>
      <c r="AX35">
        <f t="shared" ca="1" si="12"/>
        <v>1.8930421994448832E-2</v>
      </c>
      <c r="AZ35" s="7">
        <v>4</v>
      </c>
      <c r="BA35">
        <f t="shared" ca="1" si="13"/>
        <v>0.83794186059265241</v>
      </c>
      <c r="BB35">
        <f t="shared" ca="1" si="13"/>
        <v>0.5678695876406723</v>
      </c>
      <c r="BC35">
        <f t="shared" ca="1" si="13"/>
        <v>0.91606463699353602</v>
      </c>
      <c r="BD35">
        <f t="shared" ca="1" si="13"/>
        <v>0.13237846569307521</v>
      </c>
      <c r="BE35">
        <f t="shared" ca="1" si="13"/>
        <v>0.615816716313762</v>
      </c>
      <c r="BF35">
        <f t="shared" ca="1" si="13"/>
        <v>6.6899772830581128E-2</v>
      </c>
      <c r="BG35">
        <f t="shared" ca="1" si="13"/>
        <v>9.6572187582051883E-2</v>
      </c>
      <c r="BH35">
        <f t="shared" ca="1" si="13"/>
        <v>0.23704724843975478</v>
      </c>
      <c r="BI35">
        <f t="shared" ca="1" si="13"/>
        <v>0.37249473665055211</v>
      </c>
      <c r="BJ35">
        <f t="shared" ca="1" si="13"/>
        <v>9.1385984656455532E-2</v>
      </c>
      <c r="BK35">
        <f t="shared" ca="1" si="13"/>
        <v>0.34506827873946511</v>
      </c>
      <c r="BL35">
        <f t="shared" ca="1" si="13"/>
        <v>0.73225308756303864</v>
      </c>
      <c r="BM35">
        <f t="shared" ca="1" si="13"/>
        <v>0.4644395677444364</v>
      </c>
      <c r="BN35">
        <f t="shared" ca="1" si="13"/>
        <v>0.90358372637801065</v>
      </c>
      <c r="BO35">
        <f t="shared" ca="1" si="13"/>
        <v>9.8851219584759842E-2</v>
      </c>
      <c r="BQ35" s="7">
        <v>4</v>
      </c>
      <c r="BR35" s="9" t="str">
        <f ca="1">IF(AND($BQ35&lt;=$C$28,BR$31&lt;=$C$27)=TRUE,IF(BA35&lt;=$C$20,"옵션"&amp;RANDBETWEEN(1,16-(($BQ$30-1)*4)),IF(BA35&lt;=($C$20+$D$20),"무기",IF(BA35&lt;=($C$20+$D$20+$E$20),"골드","영혼"))),"")</f>
        <v>골드</v>
      </c>
      <c r="BS35" s="9" t="str">
        <f t="shared" ca="1" si="14"/>
        <v>무기</v>
      </c>
      <c r="BT35" s="9" t="str">
        <f t="shared" ca="1" si="14"/>
        <v>영혼</v>
      </c>
      <c r="BU35" s="9" t="str">
        <f t="shared" ca="1" si="14"/>
        <v>옵션8</v>
      </c>
      <c r="BV35" s="9" t="str">
        <f t="shared" ca="1" si="14"/>
        <v>무기</v>
      </c>
      <c r="BW35" s="9" t="str">
        <f t="shared" ca="1" si="14"/>
        <v>옵션14</v>
      </c>
      <c r="BX35" s="9" t="str">
        <f t="shared" ca="1" si="14"/>
        <v>옵션5</v>
      </c>
      <c r="BY35" s="9" t="str">
        <f t="shared" ca="1" si="14"/>
        <v>옵션7</v>
      </c>
      <c r="BZ35" s="9" t="str">
        <f t="shared" ca="1" si="14"/>
        <v>옵션4</v>
      </c>
      <c r="CA35" s="9" t="str">
        <f t="shared" ca="1" si="14"/>
        <v/>
      </c>
      <c r="CB35" s="9" t="str">
        <f t="shared" ca="1" si="14"/>
        <v/>
      </c>
      <c r="CC35" s="9" t="str">
        <f t="shared" ca="1" si="14"/>
        <v/>
      </c>
      <c r="CD35" s="9" t="str">
        <f t="shared" ca="1" si="14"/>
        <v/>
      </c>
      <c r="CE35" s="9" t="str">
        <f t="shared" ca="1" si="14"/>
        <v/>
      </c>
      <c r="CF35" s="9" t="str">
        <f t="shared" ca="1" si="14"/>
        <v/>
      </c>
      <c r="CH35" s="7">
        <v>4</v>
      </c>
      <c r="CI35" s="9" t="str">
        <f t="shared" ca="1" si="15"/>
        <v>골드</v>
      </c>
      <c r="CJ35" s="9" t="str">
        <f t="shared" ca="1" si="15"/>
        <v>무기</v>
      </c>
      <c r="CK35" s="9" t="str">
        <f t="shared" ca="1" si="15"/>
        <v>영혼</v>
      </c>
      <c r="CL35" s="9" t="str">
        <f t="shared" ca="1" si="15"/>
        <v>옵션2</v>
      </c>
      <c r="CM35" s="9" t="str">
        <f t="shared" ca="1" si="15"/>
        <v>무기</v>
      </c>
      <c r="CN35" s="9" t="str">
        <f t="shared" ca="1" si="15"/>
        <v>옵션16</v>
      </c>
      <c r="CO35" s="9" t="str">
        <f t="shared" ca="1" si="15"/>
        <v>옵션11</v>
      </c>
      <c r="CP35" s="9" t="str">
        <f t="shared" ca="1" si="15"/>
        <v>옵션13</v>
      </c>
      <c r="CQ35" s="9" t="str">
        <f t="shared" ca="1" si="15"/>
        <v>옵션3</v>
      </c>
      <c r="CR35" s="9" t="str">
        <f t="shared" ca="1" si="15"/>
        <v/>
      </c>
      <c r="CS35" s="9" t="str">
        <f t="shared" ca="1" si="15"/>
        <v/>
      </c>
      <c r="CT35" s="9" t="str">
        <f t="shared" ca="1" si="15"/>
        <v/>
      </c>
      <c r="CU35" s="9" t="str">
        <f t="shared" ca="1" si="15"/>
        <v/>
      </c>
      <c r="CV35" s="9" t="str">
        <f t="shared" ca="1" si="15"/>
        <v/>
      </c>
      <c r="CW35" s="9" t="str">
        <f t="shared" ca="1" si="15"/>
        <v/>
      </c>
    </row>
    <row r="36" spans="1:101" x14ac:dyDescent="0.3">
      <c r="A36" s="7">
        <v>5</v>
      </c>
      <c r="B36" s="9" t="str">
        <f t="shared" si="10"/>
        <v/>
      </c>
      <c r="C36" s="9" t="str">
        <f t="shared" si="10"/>
        <v/>
      </c>
      <c r="D36" s="9" t="str">
        <f t="shared" si="10"/>
        <v/>
      </c>
      <c r="E36" s="9" t="str">
        <f t="shared" si="10"/>
        <v/>
      </c>
      <c r="F36" s="9" t="str">
        <f t="shared" si="10"/>
        <v/>
      </c>
      <c r="G36" s="9" t="str">
        <f t="shared" si="10"/>
        <v/>
      </c>
      <c r="H36" s="9" t="str">
        <f t="shared" si="10"/>
        <v/>
      </c>
      <c r="I36" s="9" t="str">
        <f t="shared" si="10"/>
        <v/>
      </c>
      <c r="J36" s="9" t="str">
        <f t="shared" si="10"/>
        <v/>
      </c>
      <c r="K36" s="9" t="str">
        <f t="shared" si="10"/>
        <v/>
      </c>
      <c r="L36" s="9" t="str">
        <f t="shared" si="10"/>
        <v/>
      </c>
      <c r="M36" s="9" t="str">
        <f t="shared" si="10"/>
        <v/>
      </c>
      <c r="N36" s="9" t="str">
        <f t="shared" si="10"/>
        <v/>
      </c>
      <c r="O36" s="9" t="str">
        <f t="shared" si="10"/>
        <v/>
      </c>
      <c r="P36" s="9" t="str">
        <f t="shared" si="10"/>
        <v/>
      </c>
      <c r="R36" s="7">
        <v>5</v>
      </c>
      <c r="S36">
        <f t="shared" ca="1" si="11"/>
        <v>0.46326081430443988</v>
      </c>
      <c r="T36">
        <f t="shared" ca="1" si="11"/>
        <v>0.23403502719046521</v>
      </c>
      <c r="U36">
        <f t="shared" ca="1" si="11"/>
        <v>0.8635856950643761</v>
      </c>
      <c r="V36">
        <f t="shared" ca="1" si="11"/>
        <v>0.46700280585118337</v>
      </c>
      <c r="W36">
        <f t="shared" ca="1" si="11"/>
        <v>0.84337602126012856</v>
      </c>
      <c r="X36">
        <f t="shared" ca="1" si="11"/>
        <v>0.86524873451689521</v>
      </c>
      <c r="Y36">
        <f t="shared" ca="1" si="11"/>
        <v>0.43295891920686458</v>
      </c>
      <c r="Z36">
        <f t="shared" ca="1" si="11"/>
        <v>0.94470823002678961</v>
      </c>
      <c r="AA36">
        <f t="shared" ca="1" si="11"/>
        <v>0.41289052582147756</v>
      </c>
      <c r="AB36">
        <f t="shared" ca="1" si="11"/>
        <v>0.70681931787373165</v>
      </c>
      <c r="AC36">
        <f t="shared" ca="1" si="11"/>
        <v>0.46525727707427933</v>
      </c>
      <c r="AD36">
        <f t="shared" ca="1" si="11"/>
        <v>0.39032586384587986</v>
      </c>
      <c r="AE36">
        <f t="shared" ca="1" si="11"/>
        <v>0.52307495158896877</v>
      </c>
      <c r="AF36">
        <f t="shared" ca="1" si="11"/>
        <v>0.14723608491608642</v>
      </c>
      <c r="AG36">
        <f t="shared" ca="1" si="11"/>
        <v>0.88825068481227731</v>
      </c>
      <c r="AI36" s="7">
        <v>5</v>
      </c>
      <c r="AJ36">
        <f t="shared" ca="1" si="12"/>
        <v>0.25679443182976391</v>
      </c>
      <c r="AK36">
        <f t="shared" ca="1" si="12"/>
        <v>0.34009873765023102</v>
      </c>
      <c r="AL36">
        <f t="shared" ca="1" si="12"/>
        <v>0.1677706626584291</v>
      </c>
      <c r="AM36">
        <f t="shared" ca="1" si="12"/>
        <v>0.17596597564900818</v>
      </c>
      <c r="AN36">
        <f t="shared" ca="1" si="12"/>
        <v>0.65434423757412574</v>
      </c>
      <c r="AO36">
        <f t="shared" ca="1" si="12"/>
        <v>0.33760711512698716</v>
      </c>
      <c r="AP36">
        <f t="shared" ca="1" si="12"/>
        <v>0.78244299862153122</v>
      </c>
      <c r="AQ36">
        <f t="shared" ca="1" si="12"/>
        <v>0.93300369850002141</v>
      </c>
      <c r="AR36">
        <f t="shared" ca="1" si="12"/>
        <v>0.66018226759023446</v>
      </c>
      <c r="AS36">
        <f t="shared" ca="1" si="12"/>
        <v>0.2956313842796483</v>
      </c>
      <c r="AT36">
        <f t="shared" ca="1" si="12"/>
        <v>0.73538644125227792</v>
      </c>
      <c r="AU36">
        <f t="shared" ca="1" si="12"/>
        <v>0.95960504566978655</v>
      </c>
      <c r="AV36">
        <f t="shared" ca="1" si="12"/>
        <v>0.95079941751459629</v>
      </c>
      <c r="AW36">
        <f t="shared" ca="1" si="12"/>
        <v>0.47172142670524075</v>
      </c>
      <c r="AX36">
        <f t="shared" ca="1" si="12"/>
        <v>0.18080622074737884</v>
      </c>
      <c r="AZ36" s="7">
        <v>5</v>
      </c>
      <c r="BA36">
        <f t="shared" ca="1" si="13"/>
        <v>0.16380586484175641</v>
      </c>
      <c r="BB36">
        <f t="shared" ca="1" si="13"/>
        <v>0.95109895820729107</v>
      </c>
      <c r="BC36">
        <f t="shared" ca="1" si="13"/>
        <v>0.16173337135022336</v>
      </c>
      <c r="BD36">
        <f t="shared" ca="1" si="13"/>
        <v>0.42615646336660584</v>
      </c>
      <c r="BE36">
        <f t="shared" ca="1" si="13"/>
        <v>0.51663777505095421</v>
      </c>
      <c r="BF36">
        <f t="shared" ca="1" si="13"/>
        <v>0.68511766793136164</v>
      </c>
      <c r="BG36">
        <f t="shared" ca="1" si="13"/>
        <v>0.9804661887391769</v>
      </c>
      <c r="BH36">
        <f t="shared" ca="1" si="13"/>
        <v>0.14438848675873461</v>
      </c>
      <c r="BI36">
        <f t="shared" ca="1" si="13"/>
        <v>0.82676111197881474</v>
      </c>
      <c r="BJ36">
        <f t="shared" ca="1" si="13"/>
        <v>0.40974709402900089</v>
      </c>
      <c r="BK36">
        <f t="shared" ca="1" si="13"/>
        <v>0.28563852658680311</v>
      </c>
      <c r="BL36">
        <f t="shared" ca="1" si="13"/>
        <v>0.35404312232465285</v>
      </c>
      <c r="BM36">
        <f t="shared" ca="1" si="13"/>
        <v>0.83572889925128979</v>
      </c>
      <c r="BN36">
        <f t="shared" ca="1" si="13"/>
        <v>0.4988695014804897</v>
      </c>
      <c r="BO36">
        <f t="shared" ca="1" si="13"/>
        <v>0.58645477375768285</v>
      </c>
      <c r="BQ36" s="7">
        <v>5</v>
      </c>
      <c r="BR36" s="9" t="str">
        <f ca="1">IF(AND($BQ36&lt;=$C$28,BR$31&lt;=$C$27)=TRUE,IF(BA36&lt;=$C$20,"옵션"&amp;RANDBETWEEN(1,16-(($BQ$30-1)*4)),IF(BA36&lt;=($C$20+$D$20),"무기",IF(BA36&lt;=($C$20+$D$20+$E$20),"골드","영혼"))),"")</f>
        <v/>
      </c>
      <c r="BS36" s="9" t="str">
        <f t="shared" ca="1" si="14"/>
        <v/>
      </c>
      <c r="BT36" s="9" t="str">
        <f t="shared" ca="1" si="14"/>
        <v/>
      </c>
      <c r="BU36" s="9" t="str">
        <f t="shared" ca="1" si="14"/>
        <v/>
      </c>
      <c r="BV36" s="9" t="str">
        <f t="shared" ca="1" si="14"/>
        <v/>
      </c>
      <c r="BW36" s="9" t="str">
        <f t="shared" ca="1" si="14"/>
        <v/>
      </c>
      <c r="BX36" s="9" t="str">
        <f t="shared" ca="1" si="14"/>
        <v/>
      </c>
      <c r="BY36" s="9" t="str">
        <f t="shared" ca="1" si="14"/>
        <v/>
      </c>
      <c r="BZ36" s="9" t="str">
        <f t="shared" ca="1" si="14"/>
        <v/>
      </c>
      <c r="CA36" s="9" t="str">
        <f t="shared" ca="1" si="14"/>
        <v/>
      </c>
      <c r="CB36" s="9" t="str">
        <f t="shared" ca="1" si="14"/>
        <v/>
      </c>
      <c r="CC36" s="9" t="str">
        <f t="shared" ca="1" si="14"/>
        <v/>
      </c>
      <c r="CD36" s="9" t="str">
        <f t="shared" ca="1" si="14"/>
        <v/>
      </c>
      <c r="CE36" s="9" t="str">
        <f t="shared" ca="1" si="14"/>
        <v/>
      </c>
      <c r="CF36" s="9" t="str">
        <f t="shared" ca="1" si="14"/>
        <v/>
      </c>
      <c r="CH36" s="7">
        <v>5</v>
      </c>
      <c r="CI36" s="9" t="str">
        <f t="shared" ca="1" si="15"/>
        <v/>
      </c>
      <c r="CJ36" s="9" t="str">
        <f t="shared" ca="1" si="15"/>
        <v/>
      </c>
      <c r="CK36" s="9" t="str">
        <f t="shared" ca="1" si="15"/>
        <v/>
      </c>
      <c r="CL36" s="9" t="str">
        <f t="shared" ca="1" si="15"/>
        <v/>
      </c>
      <c r="CM36" s="9" t="str">
        <f t="shared" ca="1" si="15"/>
        <v/>
      </c>
      <c r="CN36" s="9" t="str">
        <f t="shared" ca="1" si="15"/>
        <v/>
      </c>
      <c r="CO36" s="9" t="str">
        <f t="shared" ca="1" si="15"/>
        <v/>
      </c>
      <c r="CP36" s="9" t="str">
        <f t="shared" ca="1" si="15"/>
        <v/>
      </c>
      <c r="CQ36" s="9" t="str">
        <f t="shared" ca="1" si="15"/>
        <v/>
      </c>
      <c r="CR36" s="9" t="str">
        <f t="shared" ca="1" si="15"/>
        <v/>
      </c>
      <c r="CS36" s="9" t="str">
        <f t="shared" ca="1" si="15"/>
        <v/>
      </c>
      <c r="CT36" s="9" t="str">
        <f t="shared" ca="1" si="15"/>
        <v/>
      </c>
      <c r="CU36" s="9" t="str">
        <f t="shared" ca="1" si="15"/>
        <v/>
      </c>
      <c r="CV36" s="9" t="str">
        <f t="shared" ca="1" si="15"/>
        <v/>
      </c>
      <c r="CW36" s="9" t="str">
        <f t="shared" ca="1" si="15"/>
        <v/>
      </c>
    </row>
    <row r="37" spans="1:101" x14ac:dyDescent="0.3">
      <c r="A37" s="7">
        <v>6</v>
      </c>
      <c r="B37" s="9" t="str">
        <f t="shared" si="10"/>
        <v/>
      </c>
      <c r="C37" s="9" t="str">
        <f t="shared" si="10"/>
        <v/>
      </c>
      <c r="D37" s="9" t="str">
        <f t="shared" si="10"/>
        <v/>
      </c>
      <c r="E37" s="9" t="str">
        <f t="shared" si="10"/>
        <v/>
      </c>
      <c r="F37" s="9" t="str">
        <f t="shared" si="10"/>
        <v/>
      </c>
      <c r="G37" s="9" t="str">
        <f t="shared" si="10"/>
        <v/>
      </c>
      <c r="H37" s="9" t="str">
        <f t="shared" si="10"/>
        <v/>
      </c>
      <c r="I37" s="9" t="str">
        <f t="shared" si="10"/>
        <v/>
      </c>
      <c r="J37" s="9" t="str">
        <f t="shared" si="10"/>
        <v/>
      </c>
      <c r="K37" s="9" t="str">
        <f t="shared" si="10"/>
        <v/>
      </c>
      <c r="L37" s="9" t="str">
        <f t="shared" si="10"/>
        <v/>
      </c>
      <c r="M37" s="9" t="str">
        <f t="shared" si="10"/>
        <v/>
      </c>
      <c r="N37" s="9" t="str">
        <f t="shared" si="10"/>
        <v/>
      </c>
      <c r="O37" s="9" t="str">
        <f t="shared" si="10"/>
        <v/>
      </c>
      <c r="P37" s="9" t="str">
        <f t="shared" si="10"/>
        <v/>
      </c>
      <c r="R37" s="7">
        <v>6</v>
      </c>
      <c r="S37">
        <f t="shared" ca="1" si="11"/>
        <v>0.44510549540813871</v>
      </c>
      <c r="T37">
        <f t="shared" ca="1" si="11"/>
        <v>0.24043295619426241</v>
      </c>
      <c r="U37">
        <f t="shared" ca="1" si="11"/>
        <v>0.23541442258754042</v>
      </c>
      <c r="V37">
        <f t="shared" ca="1" si="11"/>
        <v>0.43566480834807519</v>
      </c>
      <c r="W37">
        <f t="shared" ca="1" si="11"/>
        <v>0.10704572301353465</v>
      </c>
      <c r="X37">
        <f t="shared" ca="1" si="11"/>
        <v>0.95748677990574393</v>
      </c>
      <c r="Y37">
        <f t="shared" ca="1" si="11"/>
        <v>0.51502709768776311</v>
      </c>
      <c r="Z37">
        <f t="shared" ca="1" si="11"/>
        <v>4.8365805228620329E-2</v>
      </c>
      <c r="AA37">
        <f t="shared" ca="1" si="11"/>
        <v>7.7339976046449377E-2</v>
      </c>
      <c r="AB37">
        <f t="shared" ca="1" si="11"/>
        <v>9.725211014992452E-2</v>
      </c>
      <c r="AC37">
        <f t="shared" ca="1" si="11"/>
        <v>0.17569100291600104</v>
      </c>
      <c r="AD37">
        <f t="shared" ca="1" si="11"/>
        <v>0.94407009072960435</v>
      </c>
      <c r="AE37">
        <f t="shared" ca="1" si="11"/>
        <v>0.27846711248431966</v>
      </c>
      <c r="AF37">
        <f t="shared" ca="1" si="11"/>
        <v>0.20294956335024739</v>
      </c>
      <c r="AG37">
        <f t="shared" ca="1" si="11"/>
        <v>0.39206285393773554</v>
      </c>
      <c r="AI37" s="7">
        <v>6</v>
      </c>
      <c r="AJ37">
        <f t="shared" ca="1" si="12"/>
        <v>0.86601707453198962</v>
      </c>
      <c r="AK37">
        <f t="shared" ca="1" si="12"/>
        <v>0.64797253720056658</v>
      </c>
      <c r="AL37">
        <f t="shared" ca="1" si="12"/>
        <v>0.42725573171325759</v>
      </c>
      <c r="AM37">
        <f t="shared" ca="1" si="12"/>
        <v>0.60219105182762989</v>
      </c>
      <c r="AN37">
        <f t="shared" ca="1" si="12"/>
        <v>0.89563692408654982</v>
      </c>
      <c r="AO37">
        <f t="shared" ca="1" si="12"/>
        <v>0.8740818363808468</v>
      </c>
      <c r="AP37">
        <f t="shared" ca="1" si="12"/>
        <v>0.62149620881396284</v>
      </c>
      <c r="AQ37">
        <f t="shared" ca="1" si="12"/>
        <v>0.23780475172547222</v>
      </c>
      <c r="AR37">
        <f t="shared" ca="1" si="12"/>
        <v>0.20000742113788772</v>
      </c>
      <c r="AS37">
        <f t="shared" ca="1" si="12"/>
        <v>0.66715461278833954</v>
      </c>
      <c r="AT37">
        <f t="shared" ca="1" si="12"/>
        <v>0.2955888572162767</v>
      </c>
      <c r="AU37">
        <f t="shared" ca="1" si="12"/>
        <v>0.19117761219324036</v>
      </c>
      <c r="AV37">
        <f t="shared" ca="1" si="12"/>
        <v>0.72591209750452435</v>
      </c>
      <c r="AW37">
        <f t="shared" ca="1" si="12"/>
        <v>0.33501983930009205</v>
      </c>
      <c r="AX37">
        <f t="shared" ca="1" si="12"/>
        <v>0.4162802475564048</v>
      </c>
      <c r="AZ37" s="7">
        <v>6</v>
      </c>
      <c r="BA37">
        <f t="shared" ca="1" si="13"/>
        <v>0.24415227691608654</v>
      </c>
      <c r="BB37">
        <f t="shared" ca="1" si="13"/>
        <v>0.37197502212754363</v>
      </c>
      <c r="BC37">
        <f t="shared" ca="1" si="13"/>
        <v>7.1448139611296591E-2</v>
      </c>
      <c r="BD37">
        <f t="shared" ca="1" si="13"/>
        <v>0.60938043412782805</v>
      </c>
      <c r="BE37">
        <f t="shared" ca="1" si="13"/>
        <v>0.66769633926895289</v>
      </c>
      <c r="BF37">
        <f t="shared" ca="1" si="13"/>
        <v>0.68239263404818329</v>
      </c>
      <c r="BG37">
        <f t="shared" ca="1" si="13"/>
        <v>0.32817290200321614</v>
      </c>
      <c r="BH37">
        <f t="shared" ca="1" si="13"/>
        <v>0.362717870151963</v>
      </c>
      <c r="BI37">
        <f t="shared" ca="1" si="13"/>
        <v>0.24356103459316247</v>
      </c>
      <c r="BJ37">
        <f t="shared" ca="1" si="13"/>
        <v>0.12704080538072737</v>
      </c>
      <c r="BK37">
        <f t="shared" ca="1" si="13"/>
        <v>2.4520570663948749E-2</v>
      </c>
      <c r="BL37">
        <f t="shared" ca="1" si="13"/>
        <v>0.85052011983541775</v>
      </c>
      <c r="BM37">
        <f t="shared" ca="1" si="13"/>
        <v>8.2351703399969889E-2</v>
      </c>
      <c r="BN37">
        <f t="shared" ca="1" si="13"/>
        <v>0.97352660131446034</v>
      </c>
      <c r="BO37">
        <f t="shared" ca="1" si="13"/>
        <v>0.80635557570665117</v>
      </c>
      <c r="BQ37" s="7">
        <v>6</v>
      </c>
      <c r="BR37" s="9" t="str">
        <f ca="1">IF(AND($BQ37&lt;=$C$28,BR$31&lt;=$C$27)=TRUE,IF(BA37&lt;=$C$20,"옵션"&amp;RANDBETWEEN(1,16-(($BQ$30-1)*4)),IF(BA37&lt;=($C$20+$D$20),"무기",IF(BA37&lt;=($C$20+$D$20+$E$20),"골드","영혼"))),"")</f>
        <v/>
      </c>
      <c r="BS37" s="9" t="str">
        <f t="shared" ca="1" si="14"/>
        <v/>
      </c>
      <c r="BT37" s="9" t="str">
        <f t="shared" ca="1" si="14"/>
        <v/>
      </c>
      <c r="BU37" s="9" t="str">
        <f t="shared" ca="1" si="14"/>
        <v/>
      </c>
      <c r="BV37" s="9" t="str">
        <f t="shared" ca="1" si="14"/>
        <v/>
      </c>
      <c r="BW37" s="9" t="str">
        <f t="shared" ca="1" si="14"/>
        <v/>
      </c>
      <c r="BX37" s="9" t="str">
        <f t="shared" ca="1" si="14"/>
        <v/>
      </c>
      <c r="BY37" s="9" t="str">
        <f t="shared" ca="1" si="14"/>
        <v/>
      </c>
      <c r="BZ37" s="9" t="str">
        <f t="shared" ca="1" si="14"/>
        <v/>
      </c>
      <c r="CA37" s="9" t="str">
        <f t="shared" ca="1" si="14"/>
        <v/>
      </c>
      <c r="CB37" s="9" t="str">
        <f t="shared" ca="1" si="14"/>
        <v/>
      </c>
      <c r="CC37" s="9" t="str">
        <f t="shared" ca="1" si="14"/>
        <v/>
      </c>
      <c r="CD37" s="9" t="str">
        <f t="shared" ca="1" si="14"/>
        <v/>
      </c>
      <c r="CE37" s="9" t="str">
        <f t="shared" ca="1" si="14"/>
        <v/>
      </c>
      <c r="CF37" s="9" t="str">
        <f t="shared" ca="1" si="14"/>
        <v/>
      </c>
      <c r="CH37" s="7">
        <v>6</v>
      </c>
      <c r="CI37" s="9" t="str">
        <f t="shared" ca="1" si="15"/>
        <v/>
      </c>
      <c r="CJ37" s="9" t="str">
        <f t="shared" ca="1" si="15"/>
        <v/>
      </c>
      <c r="CK37" s="9" t="str">
        <f t="shared" ca="1" si="15"/>
        <v/>
      </c>
      <c r="CL37" s="9" t="str">
        <f t="shared" ca="1" si="15"/>
        <v/>
      </c>
      <c r="CM37" s="9" t="str">
        <f t="shared" ca="1" si="15"/>
        <v/>
      </c>
      <c r="CN37" s="9" t="str">
        <f t="shared" ca="1" si="15"/>
        <v/>
      </c>
      <c r="CO37" s="9" t="str">
        <f t="shared" ca="1" si="15"/>
        <v/>
      </c>
      <c r="CP37" s="9" t="str">
        <f t="shared" ca="1" si="15"/>
        <v/>
      </c>
      <c r="CQ37" s="9" t="str">
        <f t="shared" ca="1" si="15"/>
        <v/>
      </c>
      <c r="CR37" s="9" t="str">
        <f t="shared" ca="1" si="15"/>
        <v/>
      </c>
      <c r="CS37" s="9" t="str">
        <f t="shared" ca="1" si="15"/>
        <v/>
      </c>
      <c r="CT37" s="9" t="str">
        <f t="shared" ca="1" si="15"/>
        <v/>
      </c>
      <c r="CU37" s="9" t="str">
        <f t="shared" ca="1" si="15"/>
        <v/>
      </c>
      <c r="CV37" s="9" t="str">
        <f t="shared" ca="1" si="15"/>
        <v/>
      </c>
      <c r="CW37" s="9" t="str">
        <f t="shared" ca="1" si="15"/>
        <v/>
      </c>
    </row>
    <row r="38" spans="1:101" x14ac:dyDescent="0.3">
      <c r="AA38"/>
    </row>
    <row r="39" spans="1:101" x14ac:dyDescent="0.3">
      <c r="A39" s="1" t="s">
        <v>56</v>
      </c>
      <c r="B39" s="40" t="s">
        <v>8</v>
      </c>
      <c r="C39" s="41"/>
      <c r="D39" s="41"/>
      <c r="E39" s="41"/>
      <c r="F39" s="41"/>
      <c r="G39" s="41"/>
      <c r="H39" s="44" t="s">
        <v>59</v>
      </c>
      <c r="I39" s="44"/>
      <c r="J39" s="42" t="s">
        <v>57</v>
      </c>
      <c r="K39" s="42"/>
      <c r="L39" s="42"/>
      <c r="M39" s="42"/>
      <c r="N39" s="18" t="s">
        <v>7</v>
      </c>
      <c r="O39" s="19" t="s">
        <v>58</v>
      </c>
      <c r="AA39"/>
    </row>
    <row r="40" spans="1:101" x14ac:dyDescent="0.3">
      <c r="A40" s="39">
        <v>2</v>
      </c>
      <c r="B40" s="6" t="s">
        <v>9</v>
      </c>
      <c r="C40" s="39">
        <v>9</v>
      </c>
      <c r="D40" s="39"/>
      <c r="E40" s="6" t="s">
        <v>10</v>
      </c>
      <c r="F40" s="4" t="s">
        <v>11</v>
      </c>
      <c r="G40" s="4">
        <v>0.6</v>
      </c>
      <c r="H40" s="6" t="s">
        <v>5</v>
      </c>
      <c r="I40" s="12">
        <f>ROUNDDOWN($C$40/2,0)</f>
        <v>4</v>
      </c>
      <c r="J40" s="6" t="s">
        <v>2</v>
      </c>
      <c r="K40" s="3">
        <f ca="1">COUNTIF($B$45:$P$50,$J40)</f>
        <v>21</v>
      </c>
      <c r="L40" s="6" t="s">
        <v>5</v>
      </c>
      <c r="M40" s="3">
        <f ca="1">COUNTIF($B$45:$P$50,$L40)</f>
        <v>5</v>
      </c>
      <c r="N40" s="39">
        <f ca="1">SUM(K40:K42,M40:M42)</f>
        <v>45</v>
      </c>
      <c r="O40" s="39" t="str">
        <f ca="1">IF(C42=N40,"","Err")</f>
        <v/>
      </c>
      <c r="AA40"/>
    </row>
    <row r="41" spans="1:101" x14ac:dyDescent="0.3">
      <c r="A41" s="39"/>
      <c r="B41" s="6" t="s">
        <v>12</v>
      </c>
      <c r="C41" s="39">
        <v>5</v>
      </c>
      <c r="D41" s="39"/>
      <c r="E41" s="6" t="s">
        <v>3</v>
      </c>
      <c r="F41" s="4" t="s">
        <v>11</v>
      </c>
      <c r="G41" s="4">
        <v>0.25</v>
      </c>
      <c r="H41" s="6" t="s">
        <v>4</v>
      </c>
      <c r="I41" s="12">
        <f>I40-1</f>
        <v>3</v>
      </c>
      <c r="J41" s="6" t="s">
        <v>3</v>
      </c>
      <c r="K41" s="3">
        <f ca="1">COUNTIF($B$45:$P$50,$J41)</f>
        <v>7</v>
      </c>
      <c r="L41" s="6" t="s">
        <v>6</v>
      </c>
      <c r="M41" s="3">
        <f ca="1">COUNTIF($B$45:$P$50,$L41)</f>
        <v>5</v>
      </c>
      <c r="N41" s="39"/>
      <c r="O41" s="39"/>
      <c r="AA41"/>
    </row>
    <row r="42" spans="1:101" x14ac:dyDescent="0.3">
      <c r="A42" s="39"/>
      <c r="B42" s="6" t="s">
        <v>7</v>
      </c>
      <c r="C42" s="39">
        <f>C40*C41</f>
        <v>45</v>
      </c>
      <c r="D42" s="39"/>
      <c r="E42" s="6" t="s">
        <v>15</v>
      </c>
      <c r="F42" s="4" t="s">
        <v>11</v>
      </c>
      <c r="G42" s="4">
        <f>1-$G$27-$G$28</f>
        <v>0.15000000000000002</v>
      </c>
      <c r="J42" s="6" t="s">
        <v>15</v>
      </c>
      <c r="K42" s="3">
        <f ca="1">COUNTIF($B$45:$P$50,$J42)</f>
        <v>3</v>
      </c>
      <c r="L42" s="6" t="s">
        <v>4</v>
      </c>
      <c r="M42" s="3">
        <f ca="1">COUNTIF($B$45:$P$50,$L42)</f>
        <v>4</v>
      </c>
      <c r="N42" s="39"/>
      <c r="O42" s="39"/>
      <c r="AA42"/>
    </row>
    <row r="43" spans="1:101" x14ac:dyDescent="0.3">
      <c r="AA43"/>
      <c r="AI43">
        <v>2</v>
      </c>
      <c r="AZ43">
        <v>2</v>
      </c>
      <c r="BQ43">
        <v>2</v>
      </c>
      <c r="CH43">
        <v>2</v>
      </c>
    </row>
    <row r="44" spans="1:101" x14ac:dyDescent="0.3">
      <c r="A44" s="6" t="s">
        <v>13</v>
      </c>
      <c r="B44" s="7">
        <v>1</v>
      </c>
      <c r="C44" s="7">
        <v>2</v>
      </c>
      <c r="D44" s="7">
        <v>3</v>
      </c>
      <c r="E44" s="7">
        <v>4</v>
      </c>
      <c r="F44" s="7">
        <v>5</v>
      </c>
      <c r="G44" s="7">
        <v>6</v>
      </c>
      <c r="H44" s="7">
        <v>7</v>
      </c>
      <c r="I44" s="7">
        <v>8</v>
      </c>
      <c r="J44" s="7">
        <v>9</v>
      </c>
      <c r="K44" s="7">
        <v>10</v>
      </c>
      <c r="L44" s="7">
        <v>11</v>
      </c>
      <c r="M44" s="7">
        <v>12</v>
      </c>
      <c r="N44" s="7">
        <v>13</v>
      </c>
      <c r="O44" s="7">
        <v>14</v>
      </c>
      <c r="P44" s="7">
        <v>15</v>
      </c>
      <c r="Q44" s="8"/>
      <c r="R44" s="6" t="s">
        <v>14</v>
      </c>
      <c r="S44" s="7">
        <v>1</v>
      </c>
      <c r="T44" s="7">
        <v>2</v>
      </c>
      <c r="U44" s="7">
        <v>3</v>
      </c>
      <c r="V44" s="7">
        <v>4</v>
      </c>
      <c r="W44" s="7">
        <v>5</v>
      </c>
      <c r="X44" s="7">
        <v>6</v>
      </c>
      <c r="Y44" s="7">
        <v>7</v>
      </c>
      <c r="Z44" s="7">
        <v>8</v>
      </c>
      <c r="AA44" s="7">
        <v>9</v>
      </c>
      <c r="AB44" s="7">
        <v>10</v>
      </c>
      <c r="AC44" s="7">
        <v>11</v>
      </c>
      <c r="AD44" s="7">
        <v>12</v>
      </c>
      <c r="AE44" s="7">
        <v>13</v>
      </c>
      <c r="AF44" s="7">
        <v>14</v>
      </c>
      <c r="AG44" s="7">
        <v>15</v>
      </c>
      <c r="AI44" s="6" t="s">
        <v>67</v>
      </c>
      <c r="AJ44" s="7">
        <v>1</v>
      </c>
      <c r="AK44" s="7">
        <v>2</v>
      </c>
      <c r="AL44" s="7">
        <v>3</v>
      </c>
      <c r="AM44" s="7">
        <v>4</v>
      </c>
      <c r="AN44" s="7">
        <v>5</v>
      </c>
      <c r="AO44" s="7">
        <v>6</v>
      </c>
      <c r="AP44" s="7">
        <v>7</v>
      </c>
      <c r="AQ44" s="7">
        <v>8</v>
      </c>
      <c r="AR44" s="7">
        <v>9</v>
      </c>
      <c r="AS44" s="7">
        <v>10</v>
      </c>
      <c r="AT44" s="7">
        <v>11</v>
      </c>
      <c r="AU44" s="7">
        <v>12</v>
      </c>
      <c r="AV44" s="7">
        <v>13</v>
      </c>
      <c r="AW44" s="7">
        <v>14</v>
      </c>
      <c r="AX44" s="7">
        <v>15</v>
      </c>
      <c r="AZ44" s="6" t="s">
        <v>67</v>
      </c>
      <c r="BA44" s="7">
        <v>1</v>
      </c>
      <c r="BB44" s="7">
        <v>2</v>
      </c>
      <c r="BC44" s="7">
        <v>3</v>
      </c>
      <c r="BD44" s="7">
        <v>4</v>
      </c>
      <c r="BE44" s="7">
        <v>5</v>
      </c>
      <c r="BF44" s="7">
        <v>6</v>
      </c>
      <c r="BG44" s="7">
        <v>7</v>
      </c>
      <c r="BH44" s="7">
        <v>8</v>
      </c>
      <c r="BI44" s="7">
        <v>9</v>
      </c>
      <c r="BJ44" s="7">
        <v>10</v>
      </c>
      <c r="BK44" s="7">
        <v>11</v>
      </c>
      <c r="BL44" s="7">
        <v>12</v>
      </c>
      <c r="BM44" s="7">
        <v>13</v>
      </c>
      <c r="BN44" s="7">
        <v>14</v>
      </c>
      <c r="BO44" s="7">
        <v>15</v>
      </c>
      <c r="BQ44" s="6" t="s">
        <v>51</v>
      </c>
      <c r="BR44" s="7">
        <v>1</v>
      </c>
      <c r="BS44" s="7">
        <v>2</v>
      </c>
      <c r="BT44" s="7">
        <v>3</v>
      </c>
      <c r="BU44" s="7">
        <v>4</v>
      </c>
      <c r="BV44" s="7">
        <v>5</v>
      </c>
      <c r="BW44" s="7">
        <v>6</v>
      </c>
      <c r="BX44" s="7">
        <v>7</v>
      </c>
      <c r="BY44" s="7">
        <v>8</v>
      </c>
      <c r="BZ44" s="7">
        <v>9</v>
      </c>
      <c r="CA44" s="7">
        <v>10</v>
      </c>
      <c r="CB44" s="7">
        <v>11</v>
      </c>
      <c r="CC44" s="7">
        <v>12</v>
      </c>
      <c r="CD44" s="7">
        <v>13</v>
      </c>
      <c r="CE44" s="7">
        <v>14</v>
      </c>
      <c r="CF44" s="7">
        <v>15</v>
      </c>
      <c r="CH44" s="6" t="s">
        <v>52</v>
      </c>
      <c r="CI44" s="7">
        <v>1</v>
      </c>
      <c r="CJ44" s="7">
        <v>2</v>
      </c>
      <c r="CK44" s="7">
        <v>3</v>
      </c>
      <c r="CL44" s="7">
        <v>4</v>
      </c>
      <c r="CM44" s="7">
        <v>5</v>
      </c>
      <c r="CN44" s="7">
        <v>6</v>
      </c>
      <c r="CO44" s="7">
        <v>7</v>
      </c>
      <c r="CP44" s="7">
        <v>8</v>
      </c>
      <c r="CQ44" s="7">
        <v>9</v>
      </c>
      <c r="CR44" s="7">
        <v>10</v>
      </c>
      <c r="CS44" s="7">
        <v>11</v>
      </c>
      <c r="CT44" s="7">
        <v>12</v>
      </c>
      <c r="CU44" s="7">
        <v>13</v>
      </c>
      <c r="CV44" s="7">
        <v>14</v>
      </c>
      <c r="CW44" s="7">
        <v>15</v>
      </c>
    </row>
    <row r="45" spans="1:101" x14ac:dyDescent="0.3">
      <c r="A45" s="7">
        <v>1</v>
      </c>
      <c r="B45" s="9" t="str">
        <f t="shared" ref="B45:P50" ca="1" si="16">IF(B$44&lt;=$C$40,IF($A45&lt;=$C$41,IF(B$44=$I$40,IF(MOD($A45,2)=0,"Rest","Shop"),IF(B$44=$C$40,IF(MOD($A45,2)=0,"Shop","Rest"),IF(OR(B$44=$I$41,B$44=($C$40-1)),IF(MOD($A45,2)=0,"Elite",IF(S45&lt;=$G$40,"Normal",IF(S45&lt;=$G$40+$G$41,"Hard","Event"))),IF(S45&lt;=$G$40,"Normal",IF(S45&lt;=$G$40+$G$41,"Hard","Event"))))),""),"")</f>
        <v>Hard</v>
      </c>
      <c r="C45" s="9" t="str">
        <f t="shared" ca="1" si="16"/>
        <v>Hard</v>
      </c>
      <c r="D45" s="9" t="str">
        <f t="shared" ca="1" si="16"/>
        <v>Hard</v>
      </c>
      <c r="E45" s="9" t="str">
        <f t="shared" si="16"/>
        <v>Shop</v>
      </c>
      <c r="F45" s="9" t="str">
        <f t="shared" ca="1" si="16"/>
        <v>Normal</v>
      </c>
      <c r="G45" s="9" t="str">
        <f t="shared" ca="1" si="16"/>
        <v>Normal</v>
      </c>
      <c r="H45" s="9" t="str">
        <f t="shared" ca="1" si="16"/>
        <v>Normal</v>
      </c>
      <c r="I45" s="9" t="str">
        <f t="shared" ca="1" si="16"/>
        <v>Normal</v>
      </c>
      <c r="J45" s="9" t="str">
        <f t="shared" si="16"/>
        <v>Rest</v>
      </c>
      <c r="K45" s="9" t="str">
        <f t="shared" si="16"/>
        <v/>
      </c>
      <c r="L45" s="9" t="str">
        <f t="shared" si="16"/>
        <v/>
      </c>
      <c r="M45" s="9" t="str">
        <f t="shared" si="16"/>
        <v/>
      </c>
      <c r="N45" s="9" t="str">
        <f t="shared" si="16"/>
        <v/>
      </c>
      <c r="O45" s="9" t="str">
        <f t="shared" si="16"/>
        <v/>
      </c>
      <c r="P45" s="9" t="str">
        <f t="shared" si="16"/>
        <v/>
      </c>
      <c r="R45" s="7">
        <v>1</v>
      </c>
      <c r="S45">
        <f t="shared" ref="S45:AG50" ca="1" si="17">RAND()</f>
        <v>0.77472286130385171</v>
      </c>
      <c r="T45">
        <f t="shared" ca="1" si="17"/>
        <v>0.7780512014690264</v>
      </c>
      <c r="U45">
        <f t="shared" ca="1" si="17"/>
        <v>0.70247723951195584</v>
      </c>
      <c r="V45">
        <f t="shared" ca="1" si="17"/>
        <v>0.7981859845935817</v>
      </c>
      <c r="W45">
        <f t="shared" ca="1" si="17"/>
        <v>8.5919219239998013E-2</v>
      </c>
      <c r="X45">
        <f t="shared" ca="1" si="17"/>
        <v>0.47569087861338666</v>
      </c>
      <c r="Y45">
        <f t="shared" ca="1" si="17"/>
        <v>0.32584261255317304</v>
      </c>
      <c r="Z45">
        <f t="shared" ca="1" si="17"/>
        <v>0.27985768377483067</v>
      </c>
      <c r="AA45">
        <f t="shared" ca="1" si="17"/>
        <v>0.25859424499470207</v>
      </c>
      <c r="AB45">
        <f t="shared" ca="1" si="17"/>
        <v>0.94020716848395669</v>
      </c>
      <c r="AC45">
        <f t="shared" ca="1" si="17"/>
        <v>6.7452148267032719E-2</v>
      </c>
      <c r="AD45">
        <f t="shared" ca="1" si="17"/>
        <v>0.10835835320579301</v>
      </c>
      <c r="AE45">
        <f t="shared" ca="1" si="17"/>
        <v>0.57288692960782683</v>
      </c>
      <c r="AF45">
        <f t="shared" ca="1" si="17"/>
        <v>0.26318709640440086</v>
      </c>
      <c r="AG45">
        <f t="shared" ca="1" si="17"/>
        <v>0.98533281582753585</v>
      </c>
      <c r="AI45" s="7">
        <v>1</v>
      </c>
      <c r="AJ45">
        <f t="shared" ref="AJ45:AX50" ca="1" si="18">RAND()</f>
        <v>0.95956352956722846</v>
      </c>
      <c r="AK45">
        <f t="shared" ca="1" si="18"/>
        <v>0.10753936173346401</v>
      </c>
      <c r="AL45">
        <f t="shared" ca="1" si="18"/>
        <v>0.71051986629698194</v>
      </c>
      <c r="AM45">
        <f t="shared" ca="1" si="18"/>
        <v>0.29214839736596598</v>
      </c>
      <c r="AN45">
        <f t="shared" ca="1" si="18"/>
        <v>7.8630848320046742E-2</v>
      </c>
      <c r="AO45">
        <f t="shared" ca="1" si="18"/>
        <v>0.62043768328246862</v>
      </c>
      <c r="AP45">
        <f t="shared" ca="1" si="18"/>
        <v>0.44829295780208145</v>
      </c>
      <c r="AQ45">
        <f t="shared" ca="1" si="18"/>
        <v>0.20431404534297837</v>
      </c>
      <c r="AR45">
        <f t="shared" ca="1" si="18"/>
        <v>0.8106571506957907</v>
      </c>
      <c r="AS45">
        <f t="shared" ca="1" si="18"/>
        <v>0.93838695890432644</v>
      </c>
      <c r="AT45">
        <f t="shared" ca="1" si="18"/>
        <v>0.37078580912527059</v>
      </c>
      <c r="AU45">
        <f t="shared" ca="1" si="18"/>
        <v>8.3575442007241874E-2</v>
      </c>
      <c r="AV45">
        <f t="shared" ca="1" si="18"/>
        <v>0.33756145555677064</v>
      </c>
      <c r="AW45">
        <f t="shared" ca="1" si="18"/>
        <v>0.4807841974649828</v>
      </c>
      <c r="AX45">
        <f t="shared" ca="1" si="18"/>
        <v>0.94254488919198298</v>
      </c>
      <c r="AZ45" s="7">
        <v>1</v>
      </c>
      <c r="BA45">
        <f t="shared" ref="BA45:BO50" ca="1" si="19">RAND()</f>
        <v>0.10819770121798922</v>
      </c>
      <c r="BB45">
        <f t="shared" ca="1" si="19"/>
        <v>0.12764744660222782</v>
      </c>
      <c r="BC45">
        <f t="shared" ca="1" si="19"/>
        <v>0.64708500259994739</v>
      </c>
      <c r="BD45">
        <f t="shared" ca="1" si="19"/>
        <v>0.58198905622443708</v>
      </c>
      <c r="BE45">
        <f t="shared" ca="1" si="19"/>
        <v>7.0887633952520623E-2</v>
      </c>
      <c r="BF45">
        <f t="shared" ca="1" si="19"/>
        <v>0.6476859483398526</v>
      </c>
      <c r="BG45">
        <f t="shared" ca="1" si="19"/>
        <v>0.59531787143717474</v>
      </c>
      <c r="BH45">
        <f t="shared" ca="1" si="19"/>
        <v>0.40828474708710871</v>
      </c>
      <c r="BI45">
        <f t="shared" ca="1" si="19"/>
        <v>0.89563167948422273</v>
      </c>
      <c r="BJ45">
        <f t="shared" ca="1" si="19"/>
        <v>0.78378389505483792</v>
      </c>
      <c r="BK45">
        <f t="shared" ca="1" si="19"/>
        <v>0.37372097254974246</v>
      </c>
      <c r="BL45">
        <f t="shared" ca="1" si="19"/>
        <v>0.70813659344329027</v>
      </c>
      <c r="BM45">
        <f t="shared" ca="1" si="19"/>
        <v>0.34686562780831465</v>
      </c>
      <c r="BN45">
        <f t="shared" ca="1" si="19"/>
        <v>0.98226446377470888</v>
      </c>
      <c r="BO45">
        <f t="shared" ca="1" si="19"/>
        <v>0.59780630146321823</v>
      </c>
      <c r="BQ45" s="7">
        <v>1</v>
      </c>
      <c r="BR45" s="9" t="str">
        <f t="shared" ref="BR45:CF50" ca="1" si="20">IF(AND($BQ45&lt;=$C$41,BR$44&lt;=$C$40)=TRUE,IF(AJ45&lt;=$C$21,"옵션"&amp;RANDBETWEEN(1,16-(($BQ$43-1)*4)),IF(AJ45&lt;=($C$21+$D$21),"무기",IF(AJ45&lt;=($C$21+$D$21+$E$21),"골드","영혼"))),"")</f>
        <v>영혼</v>
      </c>
      <c r="BS45" s="9" t="str">
        <f t="shared" ca="1" si="20"/>
        <v>옵션3</v>
      </c>
      <c r="BT45" s="9" t="str">
        <f t="shared" ca="1" si="20"/>
        <v>무기</v>
      </c>
      <c r="BU45" s="9" t="str">
        <f t="shared" ca="1" si="20"/>
        <v>옵션10</v>
      </c>
      <c r="BV45" s="9" t="str">
        <f t="shared" ca="1" si="20"/>
        <v>옵션2</v>
      </c>
      <c r="BW45" s="9" t="str">
        <f t="shared" ca="1" si="20"/>
        <v>무기</v>
      </c>
      <c r="BX45" s="9" t="str">
        <f t="shared" ca="1" si="20"/>
        <v>옵션6</v>
      </c>
      <c r="BY45" s="9" t="str">
        <f t="shared" ca="1" si="20"/>
        <v>옵션11</v>
      </c>
      <c r="BZ45" s="9" t="str">
        <f t="shared" ca="1" si="20"/>
        <v>골드</v>
      </c>
      <c r="CA45" s="9" t="str">
        <f t="shared" ca="1" si="20"/>
        <v/>
      </c>
      <c r="CB45" s="9" t="str">
        <f t="shared" ca="1" si="20"/>
        <v/>
      </c>
      <c r="CC45" s="9" t="str">
        <f t="shared" ca="1" si="20"/>
        <v/>
      </c>
      <c r="CD45" s="9" t="str">
        <f t="shared" ca="1" si="20"/>
        <v/>
      </c>
      <c r="CE45" s="9" t="str">
        <f t="shared" ca="1" si="20"/>
        <v/>
      </c>
      <c r="CF45" s="9" t="str">
        <f t="shared" ca="1" si="20"/>
        <v/>
      </c>
      <c r="CH45" s="7">
        <v>1</v>
      </c>
      <c r="CI45" s="9" t="str">
        <f t="shared" ref="CI45:CW50" ca="1" si="21">IF(AND($CH45&lt;=$C$41,CI$44&lt;=$C$40)=TRUE,IF(BA45&lt;=$C$21,"옵션"&amp;RANDBETWEEN(1,16-(($CH$43-1)*4)),IF(BA45&lt;=($C$21+$D$21),"무기",IF(BA45&lt;=($C$21+$D$21+$E$21),"골드","영혼"))),"")</f>
        <v>옵션6</v>
      </c>
      <c r="CJ45" s="9" t="str">
        <f t="shared" ca="1" si="21"/>
        <v>옵션12</v>
      </c>
      <c r="CK45" s="9" t="str">
        <f t="shared" ca="1" si="21"/>
        <v>무기</v>
      </c>
      <c r="CL45" s="9" t="str">
        <f t="shared" ca="1" si="21"/>
        <v>무기</v>
      </c>
      <c r="CM45" s="9" t="str">
        <f t="shared" ca="1" si="21"/>
        <v>옵션10</v>
      </c>
      <c r="CN45" s="9" t="str">
        <f t="shared" ca="1" si="21"/>
        <v>무기</v>
      </c>
      <c r="CO45" s="9" t="str">
        <f t="shared" ca="1" si="21"/>
        <v>무기</v>
      </c>
      <c r="CP45" s="9" t="str">
        <f t="shared" ca="1" si="21"/>
        <v>옵션8</v>
      </c>
      <c r="CQ45" s="9" t="str">
        <f t="shared" ca="1" si="21"/>
        <v>골드</v>
      </c>
      <c r="CR45" s="9" t="str">
        <f t="shared" ca="1" si="21"/>
        <v/>
      </c>
      <c r="CS45" s="9" t="str">
        <f t="shared" ca="1" si="21"/>
        <v/>
      </c>
      <c r="CT45" s="9" t="str">
        <f t="shared" ca="1" si="21"/>
        <v/>
      </c>
      <c r="CU45" s="9" t="str">
        <f t="shared" ca="1" si="21"/>
        <v/>
      </c>
      <c r="CV45" s="9" t="str">
        <f t="shared" ca="1" si="21"/>
        <v/>
      </c>
      <c r="CW45" s="9" t="str">
        <f t="shared" ca="1" si="21"/>
        <v/>
      </c>
    </row>
    <row r="46" spans="1:101" x14ac:dyDescent="0.3">
      <c r="A46" s="7">
        <v>2</v>
      </c>
      <c r="B46" s="9" t="str">
        <f t="shared" ca="1" si="16"/>
        <v>Normal</v>
      </c>
      <c r="C46" s="9" t="str">
        <f t="shared" ca="1" si="16"/>
        <v>Normal</v>
      </c>
      <c r="D46" s="9" t="str">
        <f t="shared" si="16"/>
        <v>Elite</v>
      </c>
      <c r="E46" s="9" t="str">
        <f t="shared" si="16"/>
        <v>Rest</v>
      </c>
      <c r="F46" s="9" t="str">
        <f t="shared" ca="1" si="16"/>
        <v>Normal</v>
      </c>
      <c r="G46" s="9" t="str">
        <f t="shared" ca="1" si="16"/>
        <v>Event</v>
      </c>
      <c r="H46" s="9" t="str">
        <f t="shared" ca="1" si="16"/>
        <v>Normal</v>
      </c>
      <c r="I46" s="9" t="str">
        <f t="shared" si="16"/>
        <v>Elite</v>
      </c>
      <c r="J46" s="9" t="str">
        <f t="shared" si="16"/>
        <v>Shop</v>
      </c>
      <c r="K46" s="9" t="str">
        <f t="shared" si="16"/>
        <v/>
      </c>
      <c r="L46" s="9" t="str">
        <f t="shared" si="16"/>
        <v/>
      </c>
      <c r="M46" s="9" t="str">
        <f t="shared" si="16"/>
        <v/>
      </c>
      <c r="N46" s="9" t="str">
        <f t="shared" si="16"/>
        <v/>
      </c>
      <c r="O46" s="9" t="str">
        <f t="shared" si="16"/>
        <v/>
      </c>
      <c r="P46" s="9" t="str">
        <f t="shared" si="16"/>
        <v/>
      </c>
      <c r="R46" s="7">
        <v>2</v>
      </c>
      <c r="S46">
        <f t="shared" ca="1" si="17"/>
        <v>0.52304955475129655</v>
      </c>
      <c r="T46">
        <f t="shared" ca="1" si="17"/>
        <v>0.51895566633304735</v>
      </c>
      <c r="U46">
        <f t="shared" ca="1" si="17"/>
        <v>0.7703893862880109</v>
      </c>
      <c r="V46">
        <f t="shared" ca="1" si="17"/>
        <v>0.90418413643522266</v>
      </c>
      <c r="W46">
        <f t="shared" ca="1" si="17"/>
        <v>0.56414259942570366</v>
      </c>
      <c r="X46">
        <f t="shared" ca="1" si="17"/>
        <v>0.92734075934478588</v>
      </c>
      <c r="Y46">
        <f t="shared" ca="1" si="17"/>
        <v>0.27434092241127273</v>
      </c>
      <c r="Z46">
        <f t="shared" ca="1" si="17"/>
        <v>0.91078695041195856</v>
      </c>
      <c r="AA46">
        <f t="shared" ca="1" si="17"/>
        <v>0.95718849625883851</v>
      </c>
      <c r="AB46">
        <f t="shared" ca="1" si="17"/>
        <v>0.65999780990528678</v>
      </c>
      <c r="AC46">
        <f t="shared" ca="1" si="17"/>
        <v>0.14448561011007799</v>
      </c>
      <c r="AD46">
        <f t="shared" ca="1" si="17"/>
        <v>0.24408484972968358</v>
      </c>
      <c r="AE46">
        <f t="shared" ca="1" si="17"/>
        <v>0.96321212291962033</v>
      </c>
      <c r="AF46">
        <f t="shared" ca="1" si="17"/>
        <v>0.55574280653459718</v>
      </c>
      <c r="AG46">
        <f t="shared" ca="1" si="17"/>
        <v>0.41792557612043824</v>
      </c>
      <c r="AI46" s="7">
        <v>2</v>
      </c>
      <c r="AJ46">
        <f t="shared" ca="1" si="18"/>
        <v>0.96716598931578757</v>
      </c>
      <c r="AK46">
        <f t="shared" ca="1" si="18"/>
        <v>0.28776870866438431</v>
      </c>
      <c r="AL46">
        <f t="shared" ca="1" si="18"/>
        <v>0.70501828974808667</v>
      </c>
      <c r="AM46">
        <f t="shared" ca="1" si="18"/>
        <v>0.62951071862593777</v>
      </c>
      <c r="AN46">
        <f t="shared" ca="1" si="18"/>
        <v>0.36950856867596971</v>
      </c>
      <c r="AO46">
        <f t="shared" ca="1" si="18"/>
        <v>0.71379446412102809</v>
      </c>
      <c r="AP46">
        <f t="shared" ca="1" si="18"/>
        <v>0.23870760327465401</v>
      </c>
      <c r="AQ46">
        <f t="shared" ca="1" si="18"/>
        <v>0.59395398595321292</v>
      </c>
      <c r="AR46">
        <f t="shared" ca="1" si="18"/>
        <v>0.6124281376840448</v>
      </c>
      <c r="AS46">
        <f t="shared" ca="1" si="18"/>
        <v>0.97331931820256368</v>
      </c>
      <c r="AT46">
        <f t="shared" ca="1" si="18"/>
        <v>0.96355987193471015</v>
      </c>
      <c r="AU46">
        <f t="shared" ca="1" si="18"/>
        <v>0.29647485725561806</v>
      </c>
      <c r="AV46">
        <f t="shared" ca="1" si="18"/>
        <v>4.9947564295742652E-2</v>
      </c>
      <c r="AW46">
        <f t="shared" ca="1" si="18"/>
        <v>0.29368541396132664</v>
      </c>
      <c r="AX46">
        <f t="shared" ca="1" si="18"/>
        <v>0.6783281194135734</v>
      </c>
      <c r="AZ46" s="7">
        <v>2</v>
      </c>
      <c r="BA46">
        <f t="shared" ca="1" si="19"/>
        <v>0.62165771735099851</v>
      </c>
      <c r="BB46">
        <f t="shared" ca="1" si="19"/>
        <v>0.47905602884798826</v>
      </c>
      <c r="BC46">
        <f t="shared" ca="1" si="19"/>
        <v>0.94587487332436115</v>
      </c>
      <c r="BD46">
        <f t="shared" ca="1" si="19"/>
        <v>3.2158830741258582E-2</v>
      </c>
      <c r="BE46">
        <f t="shared" ca="1" si="19"/>
        <v>0.20235843161508782</v>
      </c>
      <c r="BF46">
        <f t="shared" ca="1" si="19"/>
        <v>0.65013029821014146</v>
      </c>
      <c r="BG46">
        <f t="shared" ca="1" si="19"/>
        <v>0.23643656768316357</v>
      </c>
      <c r="BH46">
        <f t="shared" ca="1" si="19"/>
        <v>0.29337876480418323</v>
      </c>
      <c r="BI46">
        <f t="shared" ca="1" si="19"/>
        <v>2.1530246843664003E-2</v>
      </c>
      <c r="BJ46">
        <f t="shared" ca="1" si="19"/>
        <v>0.14335116754918187</v>
      </c>
      <c r="BK46">
        <f t="shared" ca="1" si="19"/>
        <v>0.94591606633883918</v>
      </c>
      <c r="BL46">
        <f t="shared" ca="1" si="19"/>
        <v>0.36833884890133028</v>
      </c>
      <c r="BM46">
        <f t="shared" ca="1" si="19"/>
        <v>0.30167922235987865</v>
      </c>
      <c r="BN46">
        <f t="shared" ca="1" si="19"/>
        <v>0.42009018367045914</v>
      </c>
      <c r="BO46">
        <f t="shared" ca="1" si="19"/>
        <v>0.34338782514803523</v>
      </c>
      <c r="BQ46" s="7">
        <v>2</v>
      </c>
      <c r="BR46" s="9" t="str">
        <f t="shared" ca="1" si="20"/>
        <v>영혼</v>
      </c>
      <c r="BS46" s="9" t="str">
        <f t="shared" ca="1" si="20"/>
        <v>옵션7</v>
      </c>
      <c r="BT46" s="9" t="str">
        <f t="shared" ca="1" si="20"/>
        <v>무기</v>
      </c>
      <c r="BU46" s="9" t="str">
        <f t="shared" ca="1" si="20"/>
        <v>무기</v>
      </c>
      <c r="BV46" s="9" t="str">
        <f t="shared" ca="1" si="20"/>
        <v>옵션7</v>
      </c>
      <c r="BW46" s="9" t="str">
        <f t="shared" ca="1" si="20"/>
        <v>무기</v>
      </c>
      <c r="BX46" s="9" t="str">
        <f t="shared" ca="1" si="20"/>
        <v>옵션8</v>
      </c>
      <c r="BY46" s="9" t="str">
        <f t="shared" ca="1" si="20"/>
        <v>무기</v>
      </c>
      <c r="BZ46" s="9" t="str">
        <f t="shared" ca="1" si="20"/>
        <v>무기</v>
      </c>
      <c r="CA46" s="9" t="str">
        <f t="shared" ca="1" si="20"/>
        <v/>
      </c>
      <c r="CB46" s="9" t="str">
        <f t="shared" ca="1" si="20"/>
        <v/>
      </c>
      <c r="CC46" s="9" t="str">
        <f t="shared" ca="1" si="20"/>
        <v/>
      </c>
      <c r="CD46" s="9" t="str">
        <f t="shared" ca="1" si="20"/>
        <v/>
      </c>
      <c r="CE46" s="9" t="str">
        <f t="shared" ca="1" si="20"/>
        <v/>
      </c>
      <c r="CF46" s="9" t="str">
        <f t="shared" ca="1" si="20"/>
        <v/>
      </c>
      <c r="CH46" s="7">
        <v>2</v>
      </c>
      <c r="CI46" s="9" t="str">
        <f t="shared" ca="1" si="21"/>
        <v>무기</v>
      </c>
      <c r="CJ46" s="9" t="str">
        <f t="shared" ca="1" si="21"/>
        <v>옵션5</v>
      </c>
      <c r="CK46" s="9" t="str">
        <f t="shared" ca="1" si="21"/>
        <v>영혼</v>
      </c>
      <c r="CL46" s="9" t="str">
        <f t="shared" ca="1" si="21"/>
        <v>옵션12</v>
      </c>
      <c r="CM46" s="9" t="str">
        <f t="shared" ca="1" si="21"/>
        <v>옵션3</v>
      </c>
      <c r="CN46" s="9" t="str">
        <f t="shared" ca="1" si="21"/>
        <v>무기</v>
      </c>
      <c r="CO46" s="9" t="str">
        <f t="shared" ca="1" si="21"/>
        <v>옵션4</v>
      </c>
      <c r="CP46" s="9" t="str">
        <f t="shared" ca="1" si="21"/>
        <v>옵션2</v>
      </c>
      <c r="CQ46" s="9" t="str">
        <f t="shared" ca="1" si="21"/>
        <v>옵션12</v>
      </c>
      <c r="CR46" s="9" t="str">
        <f t="shared" ca="1" si="21"/>
        <v/>
      </c>
      <c r="CS46" s="9" t="str">
        <f t="shared" ca="1" si="21"/>
        <v/>
      </c>
      <c r="CT46" s="9" t="str">
        <f t="shared" ca="1" si="21"/>
        <v/>
      </c>
      <c r="CU46" s="9" t="str">
        <f t="shared" ca="1" si="21"/>
        <v/>
      </c>
      <c r="CV46" s="9" t="str">
        <f t="shared" ca="1" si="21"/>
        <v/>
      </c>
      <c r="CW46" s="9" t="str">
        <f t="shared" ca="1" si="21"/>
        <v/>
      </c>
    </row>
    <row r="47" spans="1:101" x14ac:dyDescent="0.3">
      <c r="A47" s="7">
        <v>3</v>
      </c>
      <c r="B47" s="9" t="str">
        <f t="shared" ca="1" si="16"/>
        <v>Normal</v>
      </c>
      <c r="C47" s="9" t="str">
        <f t="shared" ca="1" si="16"/>
        <v>Normal</v>
      </c>
      <c r="D47" s="9" t="str">
        <f t="shared" ca="1" si="16"/>
        <v>Event</v>
      </c>
      <c r="E47" s="9" t="str">
        <f t="shared" si="16"/>
        <v>Shop</v>
      </c>
      <c r="F47" s="9" t="str">
        <f t="shared" ca="1" si="16"/>
        <v>Hard</v>
      </c>
      <c r="G47" s="9" t="str">
        <f t="shared" ca="1" si="16"/>
        <v>Normal</v>
      </c>
      <c r="H47" s="9" t="str">
        <f t="shared" ca="1" si="16"/>
        <v>Event</v>
      </c>
      <c r="I47" s="9" t="str">
        <f t="shared" ca="1" si="16"/>
        <v>Normal</v>
      </c>
      <c r="J47" s="9" t="str">
        <f t="shared" si="16"/>
        <v>Rest</v>
      </c>
      <c r="K47" s="9" t="str">
        <f t="shared" si="16"/>
        <v/>
      </c>
      <c r="L47" s="9" t="str">
        <f t="shared" si="16"/>
        <v/>
      </c>
      <c r="M47" s="9" t="str">
        <f t="shared" si="16"/>
        <v/>
      </c>
      <c r="N47" s="9" t="str">
        <f t="shared" si="16"/>
        <v/>
      </c>
      <c r="O47" s="9" t="str">
        <f t="shared" si="16"/>
        <v/>
      </c>
      <c r="P47" s="9" t="str">
        <f t="shared" si="16"/>
        <v/>
      </c>
      <c r="R47" s="7">
        <v>3</v>
      </c>
      <c r="S47">
        <f t="shared" ca="1" si="17"/>
        <v>0.14262333865057375</v>
      </c>
      <c r="T47">
        <f t="shared" ca="1" si="17"/>
        <v>5.4267706399702353E-2</v>
      </c>
      <c r="U47">
        <f t="shared" ca="1" si="17"/>
        <v>0.94359375605226059</v>
      </c>
      <c r="V47">
        <f t="shared" ca="1" si="17"/>
        <v>0.31443727151506407</v>
      </c>
      <c r="W47">
        <f t="shared" ca="1" si="17"/>
        <v>0.62418117700709619</v>
      </c>
      <c r="X47">
        <f t="shared" ca="1" si="17"/>
        <v>0.21239954926583049</v>
      </c>
      <c r="Y47">
        <f t="shared" ca="1" si="17"/>
        <v>0.86743747272543414</v>
      </c>
      <c r="Z47">
        <f t="shared" ca="1" si="17"/>
        <v>0.50090582132274741</v>
      </c>
      <c r="AA47">
        <f t="shared" ca="1" si="17"/>
        <v>0.98753174484206885</v>
      </c>
      <c r="AB47">
        <f t="shared" ca="1" si="17"/>
        <v>0.90389948227231232</v>
      </c>
      <c r="AC47">
        <f t="shared" ca="1" si="17"/>
        <v>0.83546045731673724</v>
      </c>
      <c r="AD47">
        <f t="shared" ca="1" si="17"/>
        <v>0.51548288560829214</v>
      </c>
      <c r="AE47">
        <f t="shared" ca="1" si="17"/>
        <v>0.39788217176201301</v>
      </c>
      <c r="AF47">
        <f t="shared" ca="1" si="17"/>
        <v>0.35582081186463221</v>
      </c>
      <c r="AG47">
        <f t="shared" ca="1" si="17"/>
        <v>0.93747186051524745</v>
      </c>
      <c r="AI47" s="7">
        <v>3</v>
      </c>
      <c r="AJ47">
        <f t="shared" ca="1" si="18"/>
        <v>0.92264591619837399</v>
      </c>
      <c r="AK47">
        <f t="shared" ca="1" si="18"/>
        <v>0.81468865464422835</v>
      </c>
      <c r="AL47">
        <f t="shared" ca="1" si="18"/>
        <v>0.21687367195020313</v>
      </c>
      <c r="AM47">
        <f t="shared" ca="1" si="18"/>
        <v>0.78237933144155958</v>
      </c>
      <c r="AN47">
        <f t="shared" ca="1" si="18"/>
        <v>7.287252829443458E-2</v>
      </c>
      <c r="AO47">
        <f t="shared" ca="1" si="18"/>
        <v>0.1974406873958704</v>
      </c>
      <c r="AP47">
        <f t="shared" ca="1" si="18"/>
        <v>0.21760264273386143</v>
      </c>
      <c r="AQ47">
        <f t="shared" ca="1" si="18"/>
        <v>4.7111740149982317E-2</v>
      </c>
      <c r="AR47">
        <f t="shared" ca="1" si="18"/>
        <v>0.19511222716641596</v>
      </c>
      <c r="AS47">
        <f t="shared" ca="1" si="18"/>
        <v>0.92687337881439968</v>
      </c>
      <c r="AT47">
        <f t="shared" ca="1" si="18"/>
        <v>0.99707457853434789</v>
      </c>
      <c r="AU47">
        <f t="shared" ca="1" si="18"/>
        <v>0.44085542411307199</v>
      </c>
      <c r="AV47">
        <f t="shared" ca="1" si="18"/>
        <v>0.352224631701336</v>
      </c>
      <c r="AW47">
        <f t="shared" ca="1" si="18"/>
        <v>9.1727764566187031E-2</v>
      </c>
      <c r="AX47">
        <f t="shared" ca="1" si="18"/>
        <v>6.9842466450912188E-2</v>
      </c>
      <c r="AZ47" s="7">
        <v>3</v>
      </c>
      <c r="BA47">
        <f t="shared" ca="1" si="19"/>
        <v>0.67371494118415931</v>
      </c>
      <c r="BB47">
        <f t="shared" ca="1" si="19"/>
        <v>0.85682244639601335</v>
      </c>
      <c r="BC47">
        <f t="shared" ca="1" si="19"/>
        <v>0.57313299636341919</v>
      </c>
      <c r="BD47">
        <f t="shared" ca="1" si="19"/>
        <v>0.94979543748841566</v>
      </c>
      <c r="BE47">
        <f t="shared" ca="1" si="19"/>
        <v>0.89438800596131929</v>
      </c>
      <c r="BF47">
        <f t="shared" ca="1" si="19"/>
        <v>0.46031847811965443</v>
      </c>
      <c r="BG47">
        <f t="shared" ca="1" si="19"/>
        <v>0.63448547099233177</v>
      </c>
      <c r="BH47">
        <f t="shared" ca="1" si="19"/>
        <v>0.33299128766621833</v>
      </c>
      <c r="BI47">
        <f t="shared" ca="1" si="19"/>
        <v>0.42183567571287772</v>
      </c>
      <c r="BJ47">
        <f t="shared" ca="1" si="19"/>
        <v>0.55612703199663793</v>
      </c>
      <c r="BK47">
        <f t="shared" ca="1" si="19"/>
        <v>0.84966012523743295</v>
      </c>
      <c r="BL47">
        <f t="shared" ca="1" si="19"/>
        <v>6.3574488899940551E-2</v>
      </c>
      <c r="BM47">
        <f t="shared" ca="1" si="19"/>
        <v>0.93091515632836519</v>
      </c>
      <c r="BN47">
        <f t="shared" ca="1" si="19"/>
        <v>0.78322976827498914</v>
      </c>
      <c r="BO47">
        <f t="shared" ca="1" si="19"/>
        <v>0.60635120694656675</v>
      </c>
      <c r="BQ47" s="7">
        <v>3</v>
      </c>
      <c r="BR47" s="9" t="str">
        <f t="shared" ca="1" si="20"/>
        <v>영혼</v>
      </c>
      <c r="BS47" s="9" t="str">
        <f t="shared" ca="1" si="20"/>
        <v>골드</v>
      </c>
      <c r="BT47" s="9" t="str">
        <f t="shared" ca="1" si="20"/>
        <v>옵션5</v>
      </c>
      <c r="BU47" s="9" t="str">
        <f t="shared" ca="1" si="20"/>
        <v>골드</v>
      </c>
      <c r="BV47" s="9" t="str">
        <f t="shared" ca="1" si="20"/>
        <v>옵션3</v>
      </c>
      <c r="BW47" s="9" t="str">
        <f t="shared" ca="1" si="20"/>
        <v>옵션7</v>
      </c>
      <c r="BX47" s="9" t="str">
        <f t="shared" ca="1" si="20"/>
        <v>옵션11</v>
      </c>
      <c r="BY47" s="9" t="str">
        <f t="shared" ca="1" si="20"/>
        <v>옵션7</v>
      </c>
      <c r="BZ47" s="9" t="str">
        <f t="shared" ca="1" si="20"/>
        <v>옵션1</v>
      </c>
      <c r="CA47" s="9" t="str">
        <f t="shared" ca="1" si="20"/>
        <v/>
      </c>
      <c r="CB47" s="9" t="str">
        <f t="shared" ca="1" si="20"/>
        <v/>
      </c>
      <c r="CC47" s="9" t="str">
        <f t="shared" ca="1" si="20"/>
        <v/>
      </c>
      <c r="CD47" s="9" t="str">
        <f t="shared" ca="1" si="20"/>
        <v/>
      </c>
      <c r="CE47" s="9" t="str">
        <f t="shared" ca="1" si="20"/>
        <v/>
      </c>
      <c r="CF47" s="9" t="str">
        <f t="shared" ca="1" si="20"/>
        <v/>
      </c>
      <c r="CH47" s="7">
        <v>3</v>
      </c>
      <c r="CI47" s="9" t="str">
        <f t="shared" ca="1" si="21"/>
        <v>무기</v>
      </c>
      <c r="CJ47" s="9" t="str">
        <f t="shared" ca="1" si="21"/>
        <v>골드</v>
      </c>
      <c r="CK47" s="9" t="str">
        <f t="shared" ca="1" si="21"/>
        <v>무기</v>
      </c>
      <c r="CL47" s="9" t="str">
        <f t="shared" ca="1" si="21"/>
        <v>영혼</v>
      </c>
      <c r="CM47" s="9" t="str">
        <f t="shared" ca="1" si="21"/>
        <v>골드</v>
      </c>
      <c r="CN47" s="9" t="str">
        <f t="shared" ca="1" si="21"/>
        <v>옵션11</v>
      </c>
      <c r="CO47" s="9" t="str">
        <f t="shared" ca="1" si="21"/>
        <v>무기</v>
      </c>
      <c r="CP47" s="9" t="str">
        <f t="shared" ca="1" si="21"/>
        <v>옵션6</v>
      </c>
      <c r="CQ47" s="9" t="str">
        <f t="shared" ca="1" si="21"/>
        <v>옵션5</v>
      </c>
      <c r="CR47" s="9" t="str">
        <f t="shared" ca="1" si="21"/>
        <v/>
      </c>
      <c r="CS47" s="9" t="str">
        <f t="shared" ca="1" si="21"/>
        <v/>
      </c>
      <c r="CT47" s="9" t="str">
        <f t="shared" ca="1" si="21"/>
        <v/>
      </c>
      <c r="CU47" s="9" t="str">
        <f t="shared" ca="1" si="21"/>
        <v/>
      </c>
      <c r="CV47" s="9" t="str">
        <f t="shared" ca="1" si="21"/>
        <v/>
      </c>
      <c r="CW47" s="9" t="str">
        <f t="shared" ca="1" si="21"/>
        <v/>
      </c>
    </row>
    <row r="48" spans="1:101" x14ac:dyDescent="0.3">
      <c r="A48" s="7">
        <v>4</v>
      </c>
      <c r="B48" s="9" t="str">
        <f t="shared" ca="1" si="16"/>
        <v>Normal</v>
      </c>
      <c r="C48" s="9" t="str">
        <f t="shared" ca="1" si="16"/>
        <v>Hard</v>
      </c>
      <c r="D48" s="9" t="str">
        <f t="shared" si="16"/>
        <v>Elite</v>
      </c>
      <c r="E48" s="9" t="str">
        <f t="shared" si="16"/>
        <v>Rest</v>
      </c>
      <c r="F48" s="9" t="str">
        <f t="shared" ca="1" si="16"/>
        <v>Normal</v>
      </c>
      <c r="G48" s="9" t="str">
        <f t="shared" ca="1" si="16"/>
        <v>Hard</v>
      </c>
      <c r="H48" s="9" t="str">
        <f t="shared" ca="1" si="16"/>
        <v>Normal</v>
      </c>
      <c r="I48" s="9" t="str">
        <f t="shared" si="16"/>
        <v>Elite</v>
      </c>
      <c r="J48" s="9" t="str">
        <f t="shared" si="16"/>
        <v>Shop</v>
      </c>
      <c r="K48" s="9" t="str">
        <f t="shared" si="16"/>
        <v/>
      </c>
      <c r="L48" s="9" t="str">
        <f t="shared" si="16"/>
        <v/>
      </c>
      <c r="M48" s="9" t="str">
        <f t="shared" si="16"/>
        <v/>
      </c>
      <c r="N48" s="9" t="str">
        <f t="shared" si="16"/>
        <v/>
      </c>
      <c r="O48" s="9" t="str">
        <f t="shared" si="16"/>
        <v/>
      </c>
      <c r="P48" s="9" t="str">
        <f t="shared" si="16"/>
        <v/>
      </c>
      <c r="R48" s="7">
        <v>4</v>
      </c>
      <c r="S48">
        <f t="shared" ca="1" si="17"/>
        <v>0.51516515513393035</v>
      </c>
      <c r="T48">
        <f t="shared" ca="1" si="17"/>
        <v>0.7544815175078502</v>
      </c>
      <c r="U48">
        <f t="shared" ca="1" si="17"/>
        <v>0.81508311964192337</v>
      </c>
      <c r="V48">
        <f t="shared" ca="1" si="17"/>
        <v>4.7793996265326322E-2</v>
      </c>
      <c r="W48">
        <f t="shared" ca="1" si="17"/>
        <v>0.34993673335744224</v>
      </c>
      <c r="X48">
        <f t="shared" ca="1" si="17"/>
        <v>0.71294460791546244</v>
      </c>
      <c r="Y48">
        <f t="shared" ca="1" si="17"/>
        <v>7.0640885751152016E-3</v>
      </c>
      <c r="Z48">
        <f t="shared" ca="1" si="17"/>
        <v>0.75737229158740271</v>
      </c>
      <c r="AA48">
        <f t="shared" ca="1" si="17"/>
        <v>0.67742389207028797</v>
      </c>
      <c r="AB48">
        <f t="shared" ca="1" si="17"/>
        <v>0.89989708009076719</v>
      </c>
      <c r="AC48">
        <f t="shared" ca="1" si="17"/>
        <v>0.51018018784510677</v>
      </c>
      <c r="AD48">
        <f t="shared" ca="1" si="17"/>
        <v>0.51430490548823693</v>
      </c>
      <c r="AE48">
        <f t="shared" ca="1" si="17"/>
        <v>0.62397577539972005</v>
      </c>
      <c r="AF48">
        <f t="shared" ca="1" si="17"/>
        <v>0.71284912439862913</v>
      </c>
      <c r="AG48">
        <f t="shared" ca="1" si="17"/>
        <v>0.63930525251568426</v>
      </c>
      <c r="AI48" s="7">
        <v>4</v>
      </c>
      <c r="AJ48">
        <f t="shared" ca="1" si="18"/>
        <v>0.79051849752068448</v>
      </c>
      <c r="AK48">
        <f t="shared" ca="1" si="18"/>
        <v>0.95228577587708785</v>
      </c>
      <c r="AL48">
        <f t="shared" ca="1" si="18"/>
        <v>0.48284052516143061</v>
      </c>
      <c r="AM48">
        <f t="shared" ca="1" si="18"/>
        <v>1.8105300190244034E-2</v>
      </c>
      <c r="AN48">
        <f t="shared" ca="1" si="18"/>
        <v>8.7929618009150889E-2</v>
      </c>
      <c r="AO48">
        <f t="shared" ca="1" si="18"/>
        <v>0.81641127942787983</v>
      </c>
      <c r="AP48">
        <f t="shared" ca="1" si="18"/>
        <v>0.37797527690765076</v>
      </c>
      <c r="AQ48">
        <f t="shared" ca="1" si="18"/>
        <v>0.45479700912468435</v>
      </c>
      <c r="AR48">
        <f t="shared" ca="1" si="18"/>
        <v>0.79830541560364465</v>
      </c>
      <c r="AS48">
        <f t="shared" ca="1" si="18"/>
        <v>0.30448444919111717</v>
      </c>
      <c r="AT48">
        <f t="shared" ca="1" si="18"/>
        <v>0.46105010522470669</v>
      </c>
      <c r="AU48">
        <f t="shared" ca="1" si="18"/>
        <v>0.82204471215677732</v>
      </c>
      <c r="AV48">
        <f t="shared" ca="1" si="18"/>
        <v>0.24384821743220131</v>
      </c>
      <c r="AW48">
        <f t="shared" ca="1" si="18"/>
        <v>0.91333739210814135</v>
      </c>
      <c r="AX48">
        <f t="shared" ca="1" si="18"/>
        <v>0.60355398067901123</v>
      </c>
      <c r="AZ48" s="7">
        <v>4</v>
      </c>
      <c r="BA48">
        <f t="shared" ca="1" si="19"/>
        <v>0.29689439566824238</v>
      </c>
      <c r="BB48">
        <f t="shared" ca="1" si="19"/>
        <v>0.272475948944365</v>
      </c>
      <c r="BC48">
        <f t="shared" ca="1" si="19"/>
        <v>0.94665701292602245</v>
      </c>
      <c r="BD48">
        <f t="shared" ca="1" si="19"/>
        <v>0.41276822094052323</v>
      </c>
      <c r="BE48">
        <f t="shared" ca="1" si="19"/>
        <v>0.98899349271011783</v>
      </c>
      <c r="BF48">
        <f t="shared" ca="1" si="19"/>
        <v>0.34614683672294089</v>
      </c>
      <c r="BG48">
        <f t="shared" ca="1" si="19"/>
        <v>0.54444801597785697</v>
      </c>
      <c r="BH48">
        <f t="shared" ca="1" si="19"/>
        <v>0.94660006759353832</v>
      </c>
      <c r="BI48">
        <f t="shared" ca="1" si="19"/>
        <v>2.6977309887752376E-3</v>
      </c>
      <c r="BJ48">
        <f t="shared" ca="1" si="19"/>
        <v>0.13558278622876985</v>
      </c>
      <c r="BK48">
        <f t="shared" ca="1" si="19"/>
        <v>0.82005087353883166</v>
      </c>
      <c r="BL48">
        <f t="shared" ca="1" si="19"/>
        <v>0.34082291766251749</v>
      </c>
      <c r="BM48">
        <f t="shared" ca="1" si="19"/>
        <v>0.54462305447698445</v>
      </c>
      <c r="BN48">
        <f t="shared" ca="1" si="19"/>
        <v>0.11310866339818881</v>
      </c>
      <c r="BO48">
        <f t="shared" ca="1" si="19"/>
        <v>0.2512250288549176</v>
      </c>
      <c r="BQ48" s="7">
        <v>4</v>
      </c>
      <c r="BR48" s="9" t="str">
        <f t="shared" ca="1" si="20"/>
        <v>골드</v>
      </c>
      <c r="BS48" s="9" t="str">
        <f t="shared" ca="1" si="20"/>
        <v>영혼</v>
      </c>
      <c r="BT48" s="9" t="str">
        <f t="shared" ca="1" si="20"/>
        <v>옵션2</v>
      </c>
      <c r="BU48" s="9" t="str">
        <f t="shared" ca="1" si="20"/>
        <v>옵션12</v>
      </c>
      <c r="BV48" s="9" t="str">
        <f t="shared" ca="1" si="20"/>
        <v>옵션1</v>
      </c>
      <c r="BW48" s="9" t="str">
        <f t="shared" ca="1" si="20"/>
        <v>골드</v>
      </c>
      <c r="BX48" s="9" t="str">
        <f t="shared" ca="1" si="20"/>
        <v>옵션6</v>
      </c>
      <c r="BY48" s="9" t="str">
        <f t="shared" ca="1" si="20"/>
        <v>옵션5</v>
      </c>
      <c r="BZ48" s="9" t="str">
        <f t="shared" ca="1" si="20"/>
        <v>골드</v>
      </c>
      <c r="CA48" s="9" t="str">
        <f t="shared" ca="1" si="20"/>
        <v/>
      </c>
      <c r="CB48" s="9" t="str">
        <f t="shared" ca="1" si="20"/>
        <v/>
      </c>
      <c r="CC48" s="9" t="str">
        <f t="shared" ca="1" si="20"/>
        <v/>
      </c>
      <c r="CD48" s="9" t="str">
        <f t="shared" ca="1" si="20"/>
        <v/>
      </c>
      <c r="CE48" s="9" t="str">
        <f t="shared" ca="1" si="20"/>
        <v/>
      </c>
      <c r="CF48" s="9" t="str">
        <f t="shared" ca="1" si="20"/>
        <v/>
      </c>
      <c r="CH48" s="7">
        <v>4</v>
      </c>
      <c r="CI48" s="9" t="str">
        <f t="shared" ca="1" si="21"/>
        <v>옵션2</v>
      </c>
      <c r="CJ48" s="9" t="str">
        <f t="shared" ca="1" si="21"/>
        <v>옵션9</v>
      </c>
      <c r="CK48" s="9" t="str">
        <f t="shared" ca="1" si="21"/>
        <v>영혼</v>
      </c>
      <c r="CL48" s="9" t="str">
        <f t="shared" ca="1" si="21"/>
        <v>옵션8</v>
      </c>
      <c r="CM48" s="9" t="str">
        <f t="shared" ca="1" si="21"/>
        <v>영혼</v>
      </c>
      <c r="CN48" s="9" t="str">
        <f t="shared" ca="1" si="21"/>
        <v>옵션3</v>
      </c>
      <c r="CO48" s="9" t="str">
        <f t="shared" ca="1" si="21"/>
        <v>옵션11</v>
      </c>
      <c r="CP48" s="9" t="str">
        <f t="shared" ca="1" si="21"/>
        <v>영혼</v>
      </c>
      <c r="CQ48" s="9" t="str">
        <f t="shared" ca="1" si="21"/>
        <v>옵션8</v>
      </c>
      <c r="CR48" s="9" t="str">
        <f t="shared" ca="1" si="21"/>
        <v/>
      </c>
      <c r="CS48" s="9" t="str">
        <f t="shared" ca="1" si="21"/>
        <v/>
      </c>
      <c r="CT48" s="9" t="str">
        <f t="shared" ca="1" si="21"/>
        <v/>
      </c>
      <c r="CU48" s="9" t="str">
        <f t="shared" ca="1" si="21"/>
        <v/>
      </c>
      <c r="CV48" s="9" t="str">
        <f t="shared" ca="1" si="21"/>
        <v/>
      </c>
      <c r="CW48" s="9" t="str">
        <f t="shared" ca="1" si="21"/>
        <v/>
      </c>
    </row>
    <row r="49" spans="1:101" x14ac:dyDescent="0.3">
      <c r="A49" s="7">
        <v>5</v>
      </c>
      <c r="B49" s="9" t="str">
        <f t="shared" ca="1" si="16"/>
        <v>Normal</v>
      </c>
      <c r="C49" s="9" t="str">
        <f t="shared" ca="1" si="16"/>
        <v>Normal</v>
      </c>
      <c r="D49" s="9" t="str">
        <f t="shared" ca="1" si="16"/>
        <v>Normal</v>
      </c>
      <c r="E49" s="9" t="str">
        <f t="shared" si="16"/>
        <v>Shop</v>
      </c>
      <c r="F49" s="9" t="str">
        <f t="shared" ca="1" si="16"/>
        <v>Hard</v>
      </c>
      <c r="G49" s="9" t="str">
        <f t="shared" ca="1" si="16"/>
        <v>Normal</v>
      </c>
      <c r="H49" s="9" t="str">
        <f t="shared" ca="1" si="16"/>
        <v>Normal</v>
      </c>
      <c r="I49" s="9" t="str">
        <f t="shared" ca="1" si="16"/>
        <v>Normal</v>
      </c>
      <c r="J49" s="9" t="str">
        <f t="shared" si="16"/>
        <v>Rest</v>
      </c>
      <c r="K49" s="9" t="str">
        <f t="shared" si="16"/>
        <v/>
      </c>
      <c r="L49" s="9" t="str">
        <f t="shared" si="16"/>
        <v/>
      </c>
      <c r="M49" s="9" t="str">
        <f t="shared" si="16"/>
        <v/>
      </c>
      <c r="N49" s="9" t="str">
        <f t="shared" si="16"/>
        <v/>
      </c>
      <c r="O49" s="9" t="str">
        <f t="shared" si="16"/>
        <v/>
      </c>
      <c r="P49" s="9" t="str">
        <f t="shared" si="16"/>
        <v/>
      </c>
      <c r="R49" s="7">
        <v>5</v>
      </c>
      <c r="S49">
        <f t="shared" ca="1" si="17"/>
        <v>0.15262608908361019</v>
      </c>
      <c r="T49">
        <f t="shared" ca="1" si="17"/>
        <v>0.1495078213476323</v>
      </c>
      <c r="U49">
        <f t="shared" ca="1" si="17"/>
        <v>0.39346394783594973</v>
      </c>
      <c r="V49">
        <f t="shared" ca="1" si="17"/>
        <v>0.86157149051760018</v>
      </c>
      <c r="W49">
        <f t="shared" ca="1" si="17"/>
        <v>0.81878944240371387</v>
      </c>
      <c r="X49">
        <f t="shared" ca="1" si="17"/>
        <v>0.13558521669760581</v>
      </c>
      <c r="Y49">
        <f t="shared" ca="1" si="17"/>
        <v>0.54446154571960448</v>
      </c>
      <c r="Z49">
        <f t="shared" ca="1" si="17"/>
        <v>0.29309728836672921</v>
      </c>
      <c r="AA49">
        <f t="shared" ca="1" si="17"/>
        <v>0.44235905641703388</v>
      </c>
      <c r="AB49">
        <f t="shared" ca="1" si="17"/>
        <v>0.65588985545517531</v>
      </c>
      <c r="AC49">
        <f t="shared" ca="1" si="17"/>
        <v>0.28662214147874954</v>
      </c>
      <c r="AD49">
        <f t="shared" ca="1" si="17"/>
        <v>0.11522535488057684</v>
      </c>
      <c r="AE49">
        <f t="shared" ca="1" si="17"/>
        <v>0.49160424074898967</v>
      </c>
      <c r="AF49">
        <f t="shared" ca="1" si="17"/>
        <v>0.53369052054128929</v>
      </c>
      <c r="AG49">
        <f t="shared" ca="1" si="17"/>
        <v>5.5666793313748575E-2</v>
      </c>
      <c r="AI49" s="7">
        <v>5</v>
      </c>
      <c r="AJ49">
        <f t="shared" ca="1" si="18"/>
        <v>0.45237171446308377</v>
      </c>
      <c r="AK49">
        <f t="shared" ca="1" si="18"/>
        <v>0.51167490541857552</v>
      </c>
      <c r="AL49">
        <f t="shared" ca="1" si="18"/>
        <v>0.61760980583202441</v>
      </c>
      <c r="AM49">
        <f t="shared" ca="1" si="18"/>
        <v>0.52833594878722034</v>
      </c>
      <c r="AN49">
        <f t="shared" ca="1" si="18"/>
        <v>0.87568995740912459</v>
      </c>
      <c r="AO49">
        <f t="shared" ca="1" si="18"/>
        <v>0.67530857956909274</v>
      </c>
      <c r="AP49">
        <f t="shared" ca="1" si="18"/>
        <v>0.40745015604170243</v>
      </c>
      <c r="AQ49">
        <f t="shared" ca="1" si="18"/>
        <v>0.24947741144070124</v>
      </c>
      <c r="AR49">
        <f t="shared" ca="1" si="18"/>
        <v>0.28197852470756468</v>
      </c>
      <c r="AS49">
        <f t="shared" ca="1" si="18"/>
        <v>0.29411413627792027</v>
      </c>
      <c r="AT49">
        <f t="shared" ca="1" si="18"/>
        <v>0.25278069763357691</v>
      </c>
      <c r="AU49">
        <f t="shared" ca="1" si="18"/>
        <v>0.23494426927603618</v>
      </c>
      <c r="AV49">
        <f t="shared" ca="1" si="18"/>
        <v>0.5091961799058059</v>
      </c>
      <c r="AW49">
        <f t="shared" ca="1" si="18"/>
        <v>0.29968148942673511</v>
      </c>
      <c r="AX49">
        <f t="shared" ca="1" si="18"/>
        <v>0.96878709088485271</v>
      </c>
      <c r="AZ49" s="7">
        <v>5</v>
      </c>
      <c r="BA49">
        <f t="shared" ca="1" si="19"/>
        <v>0.24733026236993638</v>
      </c>
      <c r="BB49">
        <f t="shared" ca="1" si="19"/>
        <v>0.72531280302166712</v>
      </c>
      <c r="BC49">
        <f t="shared" ca="1" si="19"/>
        <v>0.70919023748685295</v>
      </c>
      <c r="BD49">
        <f t="shared" ca="1" si="19"/>
        <v>3.981199803901736E-2</v>
      </c>
      <c r="BE49">
        <f t="shared" ca="1" si="19"/>
        <v>0.41448114030618011</v>
      </c>
      <c r="BF49">
        <f t="shared" ca="1" si="19"/>
        <v>0.4851221209205876</v>
      </c>
      <c r="BG49">
        <f t="shared" ca="1" si="19"/>
        <v>0.10729237803915381</v>
      </c>
      <c r="BH49">
        <f t="shared" ca="1" si="19"/>
        <v>0.22600036078639307</v>
      </c>
      <c r="BI49">
        <f t="shared" ca="1" si="19"/>
        <v>0.14154200215598578</v>
      </c>
      <c r="BJ49">
        <f t="shared" ca="1" si="19"/>
        <v>0.15586309305596957</v>
      </c>
      <c r="BK49">
        <f t="shared" ca="1" si="19"/>
        <v>0.2847421618389393</v>
      </c>
      <c r="BL49">
        <f t="shared" ca="1" si="19"/>
        <v>0.67635603854895909</v>
      </c>
      <c r="BM49">
        <f t="shared" ca="1" si="19"/>
        <v>0.62189001145921396</v>
      </c>
      <c r="BN49">
        <f t="shared" ca="1" si="19"/>
        <v>0.33085282838036301</v>
      </c>
      <c r="BO49">
        <f t="shared" ca="1" si="19"/>
        <v>0.81501601920605371</v>
      </c>
      <c r="BQ49" s="7">
        <v>5</v>
      </c>
      <c r="BR49" s="9" t="str">
        <f t="shared" ca="1" si="20"/>
        <v>옵션12</v>
      </c>
      <c r="BS49" s="9" t="str">
        <f t="shared" ca="1" si="20"/>
        <v>옵션3</v>
      </c>
      <c r="BT49" s="9" t="str">
        <f t="shared" ca="1" si="20"/>
        <v>무기</v>
      </c>
      <c r="BU49" s="9" t="str">
        <f t="shared" ca="1" si="20"/>
        <v>옵션5</v>
      </c>
      <c r="BV49" s="9" t="str">
        <f t="shared" ca="1" si="20"/>
        <v>골드</v>
      </c>
      <c r="BW49" s="9" t="str">
        <f t="shared" ca="1" si="20"/>
        <v>무기</v>
      </c>
      <c r="BX49" s="9" t="str">
        <f t="shared" ca="1" si="20"/>
        <v>옵션2</v>
      </c>
      <c r="BY49" s="9" t="str">
        <f t="shared" ca="1" si="20"/>
        <v>옵션1</v>
      </c>
      <c r="BZ49" s="9" t="str">
        <f t="shared" ca="1" si="20"/>
        <v>옵션8</v>
      </c>
      <c r="CA49" s="9" t="str">
        <f t="shared" ca="1" si="20"/>
        <v/>
      </c>
      <c r="CB49" s="9" t="str">
        <f t="shared" ca="1" si="20"/>
        <v/>
      </c>
      <c r="CC49" s="9" t="str">
        <f t="shared" ca="1" si="20"/>
        <v/>
      </c>
      <c r="CD49" s="9" t="str">
        <f t="shared" ca="1" si="20"/>
        <v/>
      </c>
      <c r="CE49" s="9" t="str">
        <f t="shared" ca="1" si="20"/>
        <v/>
      </c>
      <c r="CF49" s="9" t="str">
        <f t="shared" ca="1" si="20"/>
        <v/>
      </c>
      <c r="CH49" s="7">
        <v>5</v>
      </c>
      <c r="CI49" s="9" t="str">
        <f t="shared" ca="1" si="21"/>
        <v>옵션10</v>
      </c>
      <c r="CJ49" s="9" t="str">
        <f t="shared" ca="1" si="21"/>
        <v>무기</v>
      </c>
      <c r="CK49" s="9" t="str">
        <f t="shared" ca="1" si="21"/>
        <v>무기</v>
      </c>
      <c r="CL49" s="9" t="str">
        <f t="shared" ca="1" si="21"/>
        <v>옵션1</v>
      </c>
      <c r="CM49" s="9" t="str">
        <f t="shared" ca="1" si="21"/>
        <v>옵션2</v>
      </c>
      <c r="CN49" s="9" t="str">
        <f t="shared" ca="1" si="21"/>
        <v>옵션10</v>
      </c>
      <c r="CO49" s="9" t="str">
        <f t="shared" ca="1" si="21"/>
        <v>옵션3</v>
      </c>
      <c r="CP49" s="9" t="str">
        <f t="shared" ca="1" si="21"/>
        <v>옵션4</v>
      </c>
      <c r="CQ49" s="9" t="str">
        <f t="shared" ca="1" si="21"/>
        <v>옵션3</v>
      </c>
      <c r="CR49" s="9" t="str">
        <f t="shared" ca="1" si="21"/>
        <v/>
      </c>
      <c r="CS49" s="9" t="str">
        <f t="shared" ca="1" si="21"/>
        <v/>
      </c>
      <c r="CT49" s="9" t="str">
        <f t="shared" ca="1" si="21"/>
        <v/>
      </c>
      <c r="CU49" s="9" t="str">
        <f t="shared" ca="1" si="21"/>
        <v/>
      </c>
      <c r="CV49" s="9" t="str">
        <f t="shared" ca="1" si="21"/>
        <v/>
      </c>
      <c r="CW49" s="9" t="str">
        <f t="shared" ca="1" si="21"/>
        <v/>
      </c>
    </row>
    <row r="50" spans="1:101" x14ac:dyDescent="0.3">
      <c r="A50" s="7">
        <v>6</v>
      </c>
      <c r="B50" s="9" t="str">
        <f t="shared" si="16"/>
        <v/>
      </c>
      <c r="C50" s="9" t="str">
        <f t="shared" si="16"/>
        <v/>
      </c>
      <c r="D50" s="9" t="str">
        <f t="shared" si="16"/>
        <v/>
      </c>
      <c r="E50" s="9" t="str">
        <f t="shared" si="16"/>
        <v/>
      </c>
      <c r="F50" s="9" t="str">
        <f t="shared" si="16"/>
        <v/>
      </c>
      <c r="G50" s="9" t="str">
        <f t="shared" si="16"/>
        <v/>
      </c>
      <c r="H50" s="9" t="str">
        <f t="shared" si="16"/>
        <v/>
      </c>
      <c r="I50" s="9" t="str">
        <f t="shared" si="16"/>
        <v/>
      </c>
      <c r="J50" s="9" t="str">
        <f t="shared" si="16"/>
        <v/>
      </c>
      <c r="K50" s="9" t="str">
        <f t="shared" si="16"/>
        <v/>
      </c>
      <c r="L50" s="9" t="str">
        <f t="shared" si="16"/>
        <v/>
      </c>
      <c r="M50" s="9" t="str">
        <f t="shared" si="16"/>
        <v/>
      </c>
      <c r="N50" s="9" t="str">
        <f t="shared" si="16"/>
        <v/>
      </c>
      <c r="O50" s="9" t="str">
        <f t="shared" si="16"/>
        <v/>
      </c>
      <c r="P50" s="9" t="str">
        <f t="shared" si="16"/>
        <v/>
      </c>
      <c r="R50" s="7">
        <v>6</v>
      </c>
      <c r="S50">
        <f t="shared" ca="1" si="17"/>
        <v>0.82823750524889239</v>
      </c>
      <c r="T50">
        <f t="shared" ca="1" si="17"/>
        <v>0.43134835927286186</v>
      </c>
      <c r="U50">
        <f t="shared" ca="1" si="17"/>
        <v>0.64147422504992802</v>
      </c>
      <c r="V50">
        <f t="shared" ca="1" si="17"/>
        <v>0.53190347043426589</v>
      </c>
      <c r="W50">
        <f t="shared" ca="1" si="17"/>
        <v>0.43322511000722019</v>
      </c>
      <c r="X50">
        <f t="shared" ca="1" si="17"/>
        <v>0.95228673934903618</v>
      </c>
      <c r="Y50">
        <f t="shared" ca="1" si="17"/>
        <v>0.26136328270396547</v>
      </c>
      <c r="Z50">
        <f t="shared" ca="1" si="17"/>
        <v>0.1452070000461394</v>
      </c>
      <c r="AA50">
        <f t="shared" ca="1" si="17"/>
        <v>7.0232700446788976E-2</v>
      </c>
      <c r="AB50">
        <f t="shared" ca="1" si="17"/>
        <v>0.87489135031551868</v>
      </c>
      <c r="AC50">
        <f t="shared" ca="1" si="17"/>
        <v>0.43075881693973705</v>
      </c>
      <c r="AD50">
        <f t="shared" ca="1" si="17"/>
        <v>0.22422202419087511</v>
      </c>
      <c r="AE50">
        <f t="shared" ca="1" si="17"/>
        <v>0.38158300520206523</v>
      </c>
      <c r="AF50">
        <f t="shared" ca="1" si="17"/>
        <v>0.27361052165089184</v>
      </c>
      <c r="AG50">
        <f t="shared" ca="1" si="17"/>
        <v>0.32874517035144546</v>
      </c>
      <c r="AI50" s="7">
        <v>6</v>
      </c>
      <c r="AJ50">
        <f t="shared" ca="1" si="18"/>
        <v>0.39547377799596128</v>
      </c>
      <c r="AK50">
        <f t="shared" ca="1" si="18"/>
        <v>0.73886092612968723</v>
      </c>
      <c r="AL50">
        <f t="shared" ca="1" si="18"/>
        <v>0.90023607541650574</v>
      </c>
      <c r="AM50">
        <f t="shared" ca="1" si="18"/>
        <v>0.25931026816769032</v>
      </c>
      <c r="AN50">
        <f t="shared" ca="1" si="18"/>
        <v>0.45714538774663227</v>
      </c>
      <c r="AO50">
        <f t="shared" ca="1" si="18"/>
        <v>0.5910585439343905</v>
      </c>
      <c r="AP50">
        <f t="shared" ca="1" si="18"/>
        <v>4.6344966225338236E-2</v>
      </c>
      <c r="AQ50">
        <f t="shared" ca="1" si="18"/>
        <v>0.41325159743735196</v>
      </c>
      <c r="AR50">
        <f t="shared" ca="1" si="18"/>
        <v>0.76800338492486564</v>
      </c>
      <c r="AS50">
        <f t="shared" ca="1" si="18"/>
        <v>0.45591237216034519</v>
      </c>
      <c r="AT50">
        <f t="shared" ca="1" si="18"/>
        <v>0.12759178891619971</v>
      </c>
      <c r="AU50">
        <f t="shared" ca="1" si="18"/>
        <v>8.9167258927838722E-2</v>
      </c>
      <c r="AV50">
        <f t="shared" ca="1" si="18"/>
        <v>0.22341562842285612</v>
      </c>
      <c r="AW50">
        <f t="shared" ca="1" si="18"/>
        <v>0.33555772149687646</v>
      </c>
      <c r="AX50">
        <f t="shared" ca="1" si="18"/>
        <v>0.76690306612868198</v>
      </c>
      <c r="AZ50" s="7">
        <v>6</v>
      </c>
      <c r="BA50">
        <f t="shared" ca="1" si="19"/>
        <v>0.71398884234221582</v>
      </c>
      <c r="BB50">
        <f t="shared" ca="1" si="19"/>
        <v>0.84751889589554841</v>
      </c>
      <c r="BC50">
        <f t="shared" ca="1" si="19"/>
        <v>0.95564428860602102</v>
      </c>
      <c r="BD50">
        <f t="shared" ca="1" si="19"/>
        <v>0.50433710469440873</v>
      </c>
      <c r="BE50">
        <f t="shared" ca="1" si="19"/>
        <v>0.154091202600248</v>
      </c>
      <c r="BF50">
        <f t="shared" ca="1" si="19"/>
        <v>0.90854007627315891</v>
      </c>
      <c r="BG50">
        <f t="shared" ca="1" si="19"/>
        <v>0.41691211784169679</v>
      </c>
      <c r="BH50">
        <f t="shared" ca="1" si="19"/>
        <v>0.85836874158796372</v>
      </c>
      <c r="BI50">
        <f t="shared" ca="1" si="19"/>
        <v>0.48668931795099624</v>
      </c>
      <c r="BJ50">
        <f t="shared" ca="1" si="19"/>
        <v>0.61968714514084589</v>
      </c>
      <c r="BK50">
        <f t="shared" ca="1" si="19"/>
        <v>0.78615856250051264</v>
      </c>
      <c r="BL50">
        <f t="shared" ca="1" si="19"/>
        <v>0.92031931866376027</v>
      </c>
      <c r="BM50">
        <f t="shared" ca="1" si="19"/>
        <v>0.46820735663247492</v>
      </c>
      <c r="BN50">
        <f t="shared" ca="1" si="19"/>
        <v>0.39550207863108355</v>
      </c>
      <c r="BO50">
        <f t="shared" ca="1" si="19"/>
        <v>0.42101152844641165</v>
      </c>
      <c r="BQ50" s="7">
        <v>6</v>
      </c>
      <c r="BR50" s="9" t="str">
        <f t="shared" ca="1" si="20"/>
        <v/>
      </c>
      <c r="BS50" s="9" t="str">
        <f t="shared" ca="1" si="20"/>
        <v/>
      </c>
      <c r="BT50" s="9" t="str">
        <f t="shared" ca="1" si="20"/>
        <v/>
      </c>
      <c r="BU50" s="9" t="str">
        <f t="shared" ca="1" si="20"/>
        <v/>
      </c>
      <c r="BV50" s="9" t="str">
        <f t="shared" ca="1" si="20"/>
        <v/>
      </c>
      <c r="BW50" s="9" t="str">
        <f t="shared" ca="1" si="20"/>
        <v/>
      </c>
      <c r="BX50" s="9" t="str">
        <f t="shared" ca="1" si="20"/>
        <v/>
      </c>
      <c r="BY50" s="9" t="str">
        <f t="shared" ca="1" si="20"/>
        <v/>
      </c>
      <c r="BZ50" s="9" t="str">
        <f t="shared" ca="1" si="20"/>
        <v/>
      </c>
      <c r="CA50" s="9" t="str">
        <f t="shared" ca="1" si="20"/>
        <v/>
      </c>
      <c r="CB50" s="9" t="str">
        <f t="shared" ca="1" si="20"/>
        <v/>
      </c>
      <c r="CC50" s="9" t="str">
        <f t="shared" ca="1" si="20"/>
        <v/>
      </c>
      <c r="CD50" s="9" t="str">
        <f t="shared" ca="1" si="20"/>
        <v/>
      </c>
      <c r="CE50" s="9" t="str">
        <f t="shared" ca="1" si="20"/>
        <v/>
      </c>
      <c r="CF50" s="9" t="str">
        <f t="shared" ca="1" si="20"/>
        <v/>
      </c>
      <c r="CH50" s="7">
        <v>6</v>
      </c>
      <c r="CI50" s="9" t="str">
        <f t="shared" ca="1" si="21"/>
        <v/>
      </c>
      <c r="CJ50" s="9" t="str">
        <f t="shared" ca="1" si="21"/>
        <v/>
      </c>
      <c r="CK50" s="9" t="str">
        <f t="shared" ca="1" si="21"/>
        <v/>
      </c>
      <c r="CL50" s="9" t="str">
        <f t="shared" ca="1" si="21"/>
        <v/>
      </c>
      <c r="CM50" s="9" t="str">
        <f t="shared" ca="1" si="21"/>
        <v/>
      </c>
      <c r="CN50" s="9" t="str">
        <f t="shared" ca="1" si="21"/>
        <v/>
      </c>
      <c r="CO50" s="9" t="str">
        <f t="shared" ca="1" si="21"/>
        <v/>
      </c>
      <c r="CP50" s="9" t="str">
        <f t="shared" ca="1" si="21"/>
        <v/>
      </c>
      <c r="CQ50" s="9" t="str">
        <f t="shared" ca="1" si="21"/>
        <v/>
      </c>
      <c r="CR50" s="9" t="str">
        <f t="shared" ca="1" si="21"/>
        <v/>
      </c>
      <c r="CS50" s="9" t="str">
        <f t="shared" ca="1" si="21"/>
        <v/>
      </c>
      <c r="CT50" s="9" t="str">
        <f t="shared" ca="1" si="21"/>
        <v/>
      </c>
      <c r="CU50" s="9" t="str">
        <f t="shared" ca="1" si="21"/>
        <v/>
      </c>
      <c r="CV50" s="9" t="str">
        <f t="shared" ca="1" si="21"/>
        <v/>
      </c>
      <c r="CW50" s="9" t="str">
        <f t="shared" ca="1" si="21"/>
        <v/>
      </c>
    </row>
    <row r="52" spans="1:101" x14ac:dyDescent="0.3">
      <c r="A52" s="1" t="s">
        <v>56</v>
      </c>
      <c r="B52" s="40" t="s">
        <v>8</v>
      </c>
      <c r="C52" s="41"/>
      <c r="D52" s="41"/>
      <c r="E52" s="41"/>
      <c r="F52" s="41"/>
      <c r="G52" s="41"/>
      <c r="H52" s="44" t="s">
        <v>59</v>
      </c>
      <c r="I52" s="44"/>
      <c r="J52" s="42" t="s">
        <v>57</v>
      </c>
      <c r="K52" s="42"/>
      <c r="L52" s="42"/>
      <c r="M52" s="42"/>
      <c r="N52" s="18" t="s">
        <v>7</v>
      </c>
      <c r="O52" s="19" t="s">
        <v>58</v>
      </c>
      <c r="AA52"/>
    </row>
    <row r="53" spans="1:101" x14ac:dyDescent="0.3">
      <c r="A53" s="39">
        <v>3</v>
      </c>
      <c r="B53" s="6" t="s">
        <v>9</v>
      </c>
      <c r="C53" s="39">
        <v>11</v>
      </c>
      <c r="D53" s="39"/>
      <c r="E53" s="6" t="s">
        <v>10</v>
      </c>
      <c r="F53" s="4" t="s">
        <v>11</v>
      </c>
      <c r="G53" s="4">
        <v>0.6</v>
      </c>
      <c r="H53" s="6" t="s">
        <v>5</v>
      </c>
      <c r="I53" s="12">
        <f>ROUNDDOWN($C$53/2,0)</f>
        <v>5</v>
      </c>
      <c r="J53" s="6" t="s">
        <v>2</v>
      </c>
      <c r="K53" s="3">
        <f ca="1">COUNTIF($B$58:$P$63,$J53)</f>
        <v>16</v>
      </c>
      <c r="L53" s="6" t="s">
        <v>5</v>
      </c>
      <c r="M53" s="3">
        <f ca="1">COUNTIF($B$58:$P$63,$L53)</f>
        <v>5</v>
      </c>
      <c r="N53" s="39">
        <f ca="1">SUM(K53:K55,M53:M55)</f>
        <v>55</v>
      </c>
      <c r="O53" s="39" t="str">
        <f ca="1">IF(C55=N53,"","Err")</f>
        <v/>
      </c>
      <c r="AA53"/>
    </row>
    <row r="54" spans="1:101" x14ac:dyDescent="0.3">
      <c r="A54" s="39"/>
      <c r="B54" s="6" t="s">
        <v>12</v>
      </c>
      <c r="C54" s="39">
        <v>5</v>
      </c>
      <c r="D54" s="39"/>
      <c r="E54" s="6" t="s">
        <v>3</v>
      </c>
      <c r="F54" s="4" t="s">
        <v>11</v>
      </c>
      <c r="G54" s="4">
        <v>0.25</v>
      </c>
      <c r="H54" s="6" t="s">
        <v>4</v>
      </c>
      <c r="I54" s="12">
        <f>I53-1</f>
        <v>4</v>
      </c>
      <c r="J54" s="6" t="s">
        <v>3</v>
      </c>
      <c r="K54" s="3">
        <f ca="1">COUNTIF($B$58:$P$63,$J54)</f>
        <v>18</v>
      </c>
      <c r="L54" s="6" t="s">
        <v>6</v>
      </c>
      <c r="M54" s="3">
        <f ca="1">COUNTIF($B$58:$P$63,$L54)</f>
        <v>5</v>
      </c>
      <c r="N54" s="39"/>
      <c r="O54" s="39"/>
      <c r="AA54"/>
    </row>
    <row r="55" spans="1:101" x14ac:dyDescent="0.3">
      <c r="A55" s="39"/>
      <c r="B55" s="6" t="s">
        <v>7</v>
      </c>
      <c r="C55" s="39">
        <f>C53*C54</f>
        <v>55</v>
      </c>
      <c r="D55" s="39"/>
      <c r="E55" s="6" t="s">
        <v>15</v>
      </c>
      <c r="F55" s="4" t="s">
        <v>11</v>
      </c>
      <c r="G55" s="4">
        <f>1-$G$27-$G$28</f>
        <v>0.15000000000000002</v>
      </c>
      <c r="J55" s="6" t="s">
        <v>15</v>
      </c>
      <c r="K55" s="3">
        <f ca="1">COUNTIF($B$58:$P$63,$J55)</f>
        <v>7</v>
      </c>
      <c r="L55" s="6" t="s">
        <v>4</v>
      </c>
      <c r="M55" s="3">
        <f ca="1">COUNTIF($B$58:$P$63,$L55)</f>
        <v>4</v>
      </c>
      <c r="N55" s="39"/>
      <c r="O55" s="39"/>
      <c r="AA55"/>
    </row>
    <row r="56" spans="1:101" x14ac:dyDescent="0.3">
      <c r="AA56"/>
      <c r="AI56">
        <v>3</v>
      </c>
      <c r="AZ56">
        <v>3</v>
      </c>
      <c r="BQ56">
        <v>3</v>
      </c>
      <c r="CH56">
        <v>3</v>
      </c>
    </row>
    <row r="57" spans="1:101" x14ac:dyDescent="0.3">
      <c r="A57" s="6" t="s">
        <v>13</v>
      </c>
      <c r="B57" s="7">
        <v>1</v>
      </c>
      <c r="C57" s="7">
        <v>2</v>
      </c>
      <c r="D57" s="7">
        <v>3</v>
      </c>
      <c r="E57" s="7">
        <v>4</v>
      </c>
      <c r="F57" s="7">
        <v>5</v>
      </c>
      <c r="G57" s="7">
        <v>6</v>
      </c>
      <c r="H57" s="7">
        <v>7</v>
      </c>
      <c r="I57" s="7">
        <v>8</v>
      </c>
      <c r="J57" s="7">
        <v>9</v>
      </c>
      <c r="K57" s="7">
        <v>10</v>
      </c>
      <c r="L57" s="7">
        <v>11</v>
      </c>
      <c r="M57" s="7">
        <v>12</v>
      </c>
      <c r="N57" s="7">
        <v>13</v>
      </c>
      <c r="O57" s="7">
        <v>14</v>
      </c>
      <c r="P57" s="7">
        <v>15</v>
      </c>
      <c r="Q57" s="8"/>
      <c r="R57" s="6" t="s">
        <v>14</v>
      </c>
      <c r="S57" s="7">
        <v>1</v>
      </c>
      <c r="T57" s="7">
        <v>2</v>
      </c>
      <c r="U57" s="7">
        <v>3</v>
      </c>
      <c r="V57" s="7">
        <v>4</v>
      </c>
      <c r="W57" s="7">
        <v>5</v>
      </c>
      <c r="X57" s="7">
        <v>6</v>
      </c>
      <c r="Y57" s="7">
        <v>7</v>
      </c>
      <c r="Z57" s="7">
        <v>8</v>
      </c>
      <c r="AA57" s="7">
        <v>9</v>
      </c>
      <c r="AB57" s="7">
        <v>10</v>
      </c>
      <c r="AC57" s="7">
        <v>11</v>
      </c>
      <c r="AD57" s="7">
        <v>12</v>
      </c>
      <c r="AE57" s="7">
        <v>13</v>
      </c>
      <c r="AF57" s="7">
        <v>14</v>
      </c>
      <c r="AG57" s="7">
        <v>15</v>
      </c>
      <c r="AI57" s="6" t="s">
        <v>67</v>
      </c>
      <c r="AJ57" s="7">
        <v>1</v>
      </c>
      <c r="AK57" s="7">
        <v>2</v>
      </c>
      <c r="AL57" s="7">
        <v>3</v>
      </c>
      <c r="AM57" s="7">
        <v>4</v>
      </c>
      <c r="AN57" s="7">
        <v>5</v>
      </c>
      <c r="AO57" s="7">
        <v>6</v>
      </c>
      <c r="AP57" s="7">
        <v>7</v>
      </c>
      <c r="AQ57" s="7">
        <v>8</v>
      </c>
      <c r="AR57" s="7">
        <v>9</v>
      </c>
      <c r="AS57" s="7">
        <v>10</v>
      </c>
      <c r="AT57" s="7">
        <v>11</v>
      </c>
      <c r="AU57" s="7">
        <v>12</v>
      </c>
      <c r="AV57" s="7">
        <v>13</v>
      </c>
      <c r="AW57" s="7">
        <v>14</v>
      </c>
      <c r="AX57" s="7">
        <v>15</v>
      </c>
      <c r="AZ57" s="6" t="s">
        <v>67</v>
      </c>
      <c r="BA57" s="7">
        <v>1</v>
      </c>
      <c r="BB57" s="7">
        <v>2</v>
      </c>
      <c r="BC57" s="7">
        <v>3</v>
      </c>
      <c r="BD57" s="7">
        <v>4</v>
      </c>
      <c r="BE57" s="7">
        <v>5</v>
      </c>
      <c r="BF57" s="7">
        <v>6</v>
      </c>
      <c r="BG57" s="7">
        <v>7</v>
      </c>
      <c r="BH57" s="7">
        <v>8</v>
      </c>
      <c r="BI57" s="7">
        <v>9</v>
      </c>
      <c r="BJ57" s="7">
        <v>10</v>
      </c>
      <c r="BK57" s="7">
        <v>11</v>
      </c>
      <c r="BL57" s="7">
        <v>12</v>
      </c>
      <c r="BM57" s="7">
        <v>13</v>
      </c>
      <c r="BN57" s="7">
        <v>14</v>
      </c>
      <c r="BO57" s="7">
        <v>15</v>
      </c>
      <c r="BQ57" s="6" t="s">
        <v>51</v>
      </c>
      <c r="BR57" s="7">
        <v>1</v>
      </c>
      <c r="BS57" s="7">
        <v>2</v>
      </c>
      <c r="BT57" s="7">
        <v>3</v>
      </c>
      <c r="BU57" s="7">
        <v>4</v>
      </c>
      <c r="BV57" s="7">
        <v>5</v>
      </c>
      <c r="BW57" s="7">
        <v>6</v>
      </c>
      <c r="BX57" s="7">
        <v>7</v>
      </c>
      <c r="BY57" s="7">
        <v>8</v>
      </c>
      <c r="BZ57" s="7">
        <v>9</v>
      </c>
      <c r="CA57" s="7">
        <v>10</v>
      </c>
      <c r="CB57" s="7">
        <v>11</v>
      </c>
      <c r="CC57" s="7">
        <v>12</v>
      </c>
      <c r="CD57" s="7">
        <v>13</v>
      </c>
      <c r="CE57" s="7">
        <v>14</v>
      </c>
      <c r="CF57" s="7">
        <v>15</v>
      </c>
      <c r="CH57" s="6" t="s">
        <v>52</v>
      </c>
      <c r="CI57" s="7">
        <v>1</v>
      </c>
      <c r="CJ57" s="7">
        <v>2</v>
      </c>
      <c r="CK57" s="7">
        <v>3</v>
      </c>
      <c r="CL57" s="7">
        <v>4</v>
      </c>
      <c r="CM57" s="7">
        <v>5</v>
      </c>
      <c r="CN57" s="7">
        <v>6</v>
      </c>
      <c r="CO57" s="7">
        <v>7</v>
      </c>
      <c r="CP57" s="7">
        <v>8</v>
      </c>
      <c r="CQ57" s="7">
        <v>9</v>
      </c>
      <c r="CR57" s="7">
        <v>10</v>
      </c>
      <c r="CS57" s="7">
        <v>11</v>
      </c>
      <c r="CT57" s="7">
        <v>12</v>
      </c>
      <c r="CU57" s="7">
        <v>13</v>
      </c>
      <c r="CV57" s="7">
        <v>14</v>
      </c>
      <c r="CW57" s="7">
        <v>15</v>
      </c>
    </row>
    <row r="58" spans="1:101" x14ac:dyDescent="0.3">
      <c r="A58" s="7">
        <v>1</v>
      </c>
      <c r="B58" s="9" t="str">
        <f ca="1">IF(B$57&lt;=$C$53,IF($A58&lt;=$C$54,IF(B$57=$I$53,IF(MOD($A58,2)=0,"Rest","Shop"),IF(B$57=$C$53,IF(MOD($A58,2)=0,"Shop","Rest"),IF(OR(B$57=$I$54,B$57=($C$53-1)),IF(MOD($A58,2)=0,"Elite",IF(S58&lt;=$G$53,"Normal",IF(S58&lt;=$G$53+$G$54,"Hard","Event"))),IF(S58&lt;=$G$53,"Normal",IF(S58&lt;=$G$53+$G$54,"Hard","Event"))))),""),"")</f>
        <v>Normal</v>
      </c>
      <c r="C58" s="9" t="str">
        <f ca="1">IF(C$57&lt;=$C$53,IF($A58&lt;=$C$54,IF(C$57=$I$53,IF(MOD($A58,2)=0,"Rest","Shop"),IF(C$57=$C$53,IF(MOD($A58,2)=0,"Shop","Rest"),IF(OR(C$57=$I$54,C$57=($C$53-1)),IF(MOD($A58,2)=0,"Elite",IF(T58&lt;=$G$53,"Normal",IF(T58&lt;=$G$53+$G$54,"Hard","Event"))),IF(T58&lt;=$G$53,"Normal",IF(T58&lt;=$G$53+$G$54,"Hard","Event"))))),""),"")</f>
        <v>Hard</v>
      </c>
      <c r="D58" s="9" t="str">
        <f ca="1">IF(D$57&lt;=$C$53,IF($A58&lt;=$C$54,IF(D$57=$I$53,IF(MOD($A58,2)=0,"Rest","Shop"),IF(D$57=$C$53,IF(MOD($A58,2)=0,"Shop","Rest"),IF(OR(D$57=$I$54,D$57=($C$53-1)),IF(MOD($A58,2)=0,"Elite",IF(U58&lt;=$G$53,"Normal",IF(U58&lt;=$G$53+$G$54,"Hard","Event"))),IF(U58&lt;=$G$53,"Normal",IF(U58&lt;=$G$53+$G$54,"Hard","Event"))))),""),"")</f>
        <v>Hard</v>
      </c>
      <c r="E58" s="9" t="str">
        <f ca="1">IF(E$57&lt;=$C$53,IF($A58&lt;=$C$54,IF(E$57=$I$53,IF(MOD($A58,2)=0,"Rest","Shop"),IF(E$57=$C$53,IF(MOD($A58,2)=0,"Shop","Rest"),IF(OR(E$57=$I$54,E$57=($C$53-1)),IF(MOD($A58,2)=0,"Elite",IF(V58&lt;=$G$53,"Normal",IF(V58&lt;=$G$53+$G$54,"Hard","Event"))),IF(V58&lt;=$G$53,"Normal",IF(V58&lt;=$G$53+$G$54,"Hard","Event"))))),""),"")</f>
        <v>Event</v>
      </c>
      <c r="F58" s="9" t="str">
        <f t="shared" ref="C58:P63" si="22">IF(F$57&lt;=$C$53,IF($A58&lt;=$C$54,IF(F$57=$I$53,IF(MOD($A58,2)=0,"Rest","Shop"),IF(F$57=$C$53,IF(MOD($A58,2)=0,"Shop","Rest"),IF(OR(F$57=$I$54,F$57=($C$53-1)),IF(MOD($A58,2)=0,"Elite",IF(W58&lt;=$G$53,"Normal",IF(W58&lt;=$G$53+$G$54,"Hard","Event"))),IF(W58&lt;=$G$53,"Normal",IF(W58&lt;=$G$53+$G$54,"Hard","Event"))))),""),"")</f>
        <v>Shop</v>
      </c>
      <c r="G58" s="9" t="str">
        <f ca="1">IF(G$57&lt;=$C$53,IF($A58&lt;=$C$54,IF(G$57=$I$53,IF(MOD($A58,2)=0,"Rest","Shop"),IF(G$57=$C$53,IF(MOD($A58,2)=0,"Shop","Rest"),IF(OR(G$57=$I$54,G$57=($C$53-1)),IF(MOD($A58,2)=0,"Elite",IF(X58&lt;=$G$53,"Normal",IF(X58&lt;=$G$53+$G$54,"Hard","Event"))),IF(X58&lt;=$G$53,"Normal",IF(X58&lt;=$G$53+$G$54,"Hard","Event"))))),""),"")</f>
        <v>Normal</v>
      </c>
      <c r="H58" s="9" t="str">
        <f ca="1">IF(H$57&lt;=$C$53,IF($A58&lt;=$C$54,IF(H$57=$I$53,IF(MOD($A58,2)=0,"Rest","Shop"),IF(H$57=$C$53,IF(MOD($A58,2)=0,"Shop","Rest"),IF(OR(H$57=$I$54,H$57=($C$53-1)),IF(MOD($A58,2)=0,"Elite",IF(Y58&lt;=$G$53,"Normal",IF(Y58&lt;=$G$53+$G$54,"Hard","Event"))),IF(Y58&lt;=$G$53,"Normal",IF(Y58&lt;=$G$53+$G$54,"Hard","Event"))))),""),"")</f>
        <v>Hard</v>
      </c>
      <c r="I58" s="9" t="str">
        <f ca="1">IF(I$57&lt;=$C$53,IF($A58&lt;=$C$54,IF(I$57=$I$53,IF(MOD($A58,2)=0,"Rest","Shop"),IF(I$57=$C$53,IF(MOD($A58,2)=0,"Shop","Rest"),IF(OR(I$57=$I$54,I$57=($C$53-1)),IF(MOD($A58,2)=0,"Elite",IF(Z58&lt;=$G$53,"Normal",IF(Z58&lt;=$G$53+$G$54,"Hard","Event"))),IF(Z58&lt;=$G$53,"Normal",IF(Z58&lt;=$G$53+$G$54,"Hard","Event"))))),""),"")</f>
        <v>Hard</v>
      </c>
      <c r="J58" s="9" t="str">
        <f ca="1">IF(J$57&lt;=$C$53,IF($A58&lt;=$C$54,IF(J$57=$I$53,IF(MOD($A58,2)=0,"Rest","Shop"),IF(J$57=$C$53,IF(MOD($A58,2)=0,"Shop","Rest"),IF(OR(J$57=$I$54,J$57=($C$53-1)),IF(MOD($A58,2)=0,"Elite",IF(AA58&lt;=$G$53,"Normal",IF(AA58&lt;=$G$53+$G$54,"Hard","Event"))),IF(AA58&lt;=$G$53,"Normal",IF(AA58&lt;=$G$53+$G$54,"Hard","Event"))))),""),"")</f>
        <v>Normal</v>
      </c>
      <c r="K58" s="9" t="str">
        <f ca="1">IF(K$57&lt;=$C$53,IF($A58&lt;=$C$54,IF(K$57=$I$53,IF(MOD($A58,2)=0,"Rest","Shop"),IF(K$57=$C$53,IF(MOD($A58,2)=0,"Shop","Rest"),IF(OR(K$57=$I$54,K$57=($C$53-1)),IF(MOD($A58,2)=0,"Elite",IF(AB58&lt;=$G$53,"Normal",IF(AB58&lt;=$G$53+$G$54,"Hard","Event"))),IF(AB58&lt;=$G$53,"Normal",IF(AB58&lt;=$G$53+$G$54,"Hard","Event"))))),""),"")</f>
        <v>Hard</v>
      </c>
      <c r="L58" s="9" t="str">
        <f t="shared" si="22"/>
        <v>Rest</v>
      </c>
      <c r="M58" s="9" t="str">
        <f t="shared" si="22"/>
        <v/>
      </c>
      <c r="N58" s="9" t="str">
        <f t="shared" si="22"/>
        <v/>
      </c>
      <c r="O58" s="9" t="str">
        <f t="shared" si="22"/>
        <v/>
      </c>
      <c r="P58" s="9" t="str">
        <f>IF(P$57&lt;=$C$53,IF($A58&lt;=$C$54,IF(P$57=$I$53,IF(MOD($A58,2)=0,"Rest","Shop"),IF(P$57=$C$53,IF(MOD($A58,2)=0,"Shop","Rest"),IF(OR(P$57=$I$54,P$57=($C$53-1)),IF(MOD($A58,2)=0,"Elite",IF(AG58&lt;=$G$53,"Normal",IF(AG58&lt;=$G$53+$G$54,"Hard","Event"))),IF(AG58&lt;=$G$53,"Normal",IF(AG58&lt;=$G$53+$G$54,"Hard","Event"))))),""),"")</f>
        <v/>
      </c>
      <c r="R58" s="7">
        <v>1</v>
      </c>
      <c r="S58">
        <f t="shared" ref="S58:AG63" ca="1" si="23">RAND()</f>
        <v>0.51320649181707256</v>
      </c>
      <c r="T58">
        <f t="shared" ca="1" si="23"/>
        <v>0.7740614183843153</v>
      </c>
      <c r="U58">
        <f t="shared" ca="1" si="23"/>
        <v>0.61801011961041963</v>
      </c>
      <c r="V58">
        <f t="shared" ca="1" si="23"/>
        <v>0.90867590555961186</v>
      </c>
      <c r="W58">
        <f t="shared" ca="1" si="23"/>
        <v>0.45508508509366785</v>
      </c>
      <c r="X58">
        <f t="shared" ca="1" si="23"/>
        <v>0.32980032672006909</v>
      </c>
      <c r="Y58">
        <f t="shared" ca="1" si="23"/>
        <v>0.78230176868325352</v>
      </c>
      <c r="Z58">
        <f t="shared" ca="1" si="23"/>
        <v>0.76989738887282355</v>
      </c>
      <c r="AA58">
        <f t="shared" ca="1" si="23"/>
        <v>0.17051348583935955</v>
      </c>
      <c r="AB58">
        <f t="shared" ca="1" si="23"/>
        <v>0.71944589794376279</v>
      </c>
      <c r="AC58">
        <f t="shared" ca="1" si="23"/>
        <v>0.98040781572255631</v>
      </c>
      <c r="AD58">
        <f t="shared" ca="1" si="23"/>
        <v>0.44532118466522508</v>
      </c>
      <c r="AE58">
        <f t="shared" ca="1" si="23"/>
        <v>0.72543651073199478</v>
      </c>
      <c r="AF58">
        <f t="shared" ca="1" si="23"/>
        <v>0.56462375253449359</v>
      </c>
      <c r="AG58">
        <f t="shared" ca="1" si="23"/>
        <v>0.47536535410096392</v>
      </c>
      <c r="AI58" s="7">
        <v>1</v>
      </c>
      <c r="AJ58">
        <f t="shared" ref="AJ58:AX63" ca="1" si="24">RAND()</f>
        <v>0.98829327330105687</v>
      </c>
      <c r="AK58">
        <f t="shared" ca="1" si="24"/>
        <v>0.44691688920574313</v>
      </c>
      <c r="AL58">
        <f t="shared" ca="1" si="24"/>
        <v>0.77535617825140379</v>
      </c>
      <c r="AM58">
        <f t="shared" ca="1" si="24"/>
        <v>0.35854539125723961</v>
      </c>
      <c r="AN58">
        <f t="shared" ca="1" si="24"/>
        <v>0.22646609036589349</v>
      </c>
      <c r="AO58">
        <f t="shared" ca="1" si="24"/>
        <v>0.63166545399251306</v>
      </c>
      <c r="AP58">
        <f t="shared" ca="1" si="24"/>
        <v>0.18123293909704641</v>
      </c>
      <c r="AQ58">
        <f t="shared" ca="1" si="24"/>
        <v>0.85545527429376389</v>
      </c>
      <c r="AR58">
        <f t="shared" ca="1" si="24"/>
        <v>0.39174551159079596</v>
      </c>
      <c r="AS58">
        <f t="shared" ca="1" si="24"/>
        <v>0.91447228918708579</v>
      </c>
      <c r="AT58">
        <f t="shared" ca="1" si="24"/>
        <v>0.49508743988821013</v>
      </c>
      <c r="AU58">
        <f t="shared" ca="1" si="24"/>
        <v>0.26353703444571941</v>
      </c>
      <c r="AV58">
        <f t="shared" ca="1" si="24"/>
        <v>0.69362358292749648</v>
      </c>
      <c r="AW58">
        <f t="shared" ca="1" si="24"/>
        <v>0.22518251733022465</v>
      </c>
      <c r="AX58">
        <f t="shared" ca="1" si="24"/>
        <v>0.83159362129872061</v>
      </c>
      <c r="AZ58" s="7">
        <v>1</v>
      </c>
      <c r="BA58">
        <f t="shared" ref="BA58:BO63" ca="1" si="25">RAND()</f>
        <v>0.52179108267461116</v>
      </c>
      <c r="BB58">
        <f t="shared" ca="1" si="25"/>
        <v>0.57014489682495129</v>
      </c>
      <c r="BC58">
        <f t="shared" ca="1" si="25"/>
        <v>0.16349440184739772</v>
      </c>
      <c r="BD58">
        <f t="shared" ca="1" si="25"/>
        <v>0.77767364882245016</v>
      </c>
      <c r="BE58">
        <f t="shared" ca="1" si="25"/>
        <v>0.21424426309181122</v>
      </c>
      <c r="BF58">
        <f t="shared" ca="1" si="25"/>
        <v>0.98797445876467171</v>
      </c>
      <c r="BG58">
        <f t="shared" ca="1" si="25"/>
        <v>0.56742783787221018</v>
      </c>
      <c r="BH58">
        <f t="shared" ca="1" si="25"/>
        <v>0.75208723040355996</v>
      </c>
      <c r="BI58">
        <f t="shared" ca="1" si="25"/>
        <v>0.39201465328515961</v>
      </c>
      <c r="BJ58">
        <f t="shared" ca="1" si="25"/>
        <v>0.49844362663680564</v>
      </c>
      <c r="BK58">
        <f t="shared" ca="1" si="25"/>
        <v>0.22259998671262327</v>
      </c>
      <c r="BL58">
        <f t="shared" ca="1" si="25"/>
        <v>0.35763144314186401</v>
      </c>
      <c r="BM58">
        <f t="shared" ca="1" si="25"/>
        <v>0.49049920065984953</v>
      </c>
      <c r="BN58">
        <f t="shared" ca="1" si="25"/>
        <v>0.13613393074689828</v>
      </c>
      <c r="BO58">
        <f t="shared" ca="1" si="25"/>
        <v>0.68017903762852194</v>
      </c>
      <c r="BQ58" s="7">
        <v>1</v>
      </c>
      <c r="BR58" s="9" t="str">
        <f t="shared" ref="BR58:CF63" ca="1" si="26">IF(AND($BQ58&lt;=$C$54,BR$57&lt;=$C$53)=TRUE,IF(AJ58&lt;=$C$22,"옵션"&amp;RANDBETWEEN(1,16-(($BQ$56-1)*4)),IF(AJ58&lt;=($C$22+$D$22),"무기",IF(AJ58&lt;=($C$22+$D$22+$E$22),"골드","영혼"))),"")</f>
        <v>영혼</v>
      </c>
      <c r="BS58" s="9" t="str">
        <f t="shared" ca="1" si="26"/>
        <v>옵션6</v>
      </c>
      <c r="BT58" s="9" t="str">
        <f t="shared" ca="1" si="26"/>
        <v>무기</v>
      </c>
      <c r="BU58" s="9" t="str">
        <f t="shared" ca="1" si="26"/>
        <v>옵션6</v>
      </c>
      <c r="BV58" s="9" t="str">
        <f t="shared" ca="1" si="26"/>
        <v>옵션4</v>
      </c>
      <c r="BW58" s="9" t="str">
        <f t="shared" ca="1" si="26"/>
        <v>옵션7</v>
      </c>
      <c r="BX58" s="9" t="str">
        <f t="shared" ca="1" si="26"/>
        <v>옵션5</v>
      </c>
      <c r="BY58" s="9" t="str">
        <f t="shared" ca="1" si="26"/>
        <v>골드</v>
      </c>
      <c r="BZ58" s="9" t="str">
        <f t="shared" ca="1" si="26"/>
        <v>옵션2</v>
      </c>
      <c r="CA58" s="9" t="str">
        <f t="shared" ca="1" si="26"/>
        <v>영혼</v>
      </c>
      <c r="CB58" s="9" t="str">
        <f t="shared" ca="1" si="26"/>
        <v>옵션5</v>
      </c>
      <c r="CC58" s="9" t="str">
        <f t="shared" ca="1" si="26"/>
        <v/>
      </c>
      <c r="CD58" s="9" t="str">
        <f t="shared" ca="1" si="26"/>
        <v/>
      </c>
      <c r="CE58" s="9" t="str">
        <f t="shared" ca="1" si="26"/>
        <v/>
      </c>
      <c r="CF58" s="9" t="str">
        <f t="shared" ca="1" si="26"/>
        <v/>
      </c>
      <c r="CH58" s="7">
        <v>1</v>
      </c>
      <c r="CI58" s="9" t="str">
        <f t="shared" ref="CI58:CW63" ca="1" si="27">IF(AND($CH58&lt;=$C$54,CI$57&lt;=$C$53)=TRUE,IF(BA58&lt;=$C$22,"옵션"&amp;RANDBETWEEN(1,16-(($CH$56-1)*4)),IF(BA58&lt;=($C$22+$D$22),"무기",IF(BA58&lt;=($C$22+$D$22+$E$22),"골드","영혼"))),"")</f>
        <v>옵션6</v>
      </c>
      <c r="CJ58" s="9" t="str">
        <f t="shared" ca="1" si="27"/>
        <v>옵션4</v>
      </c>
      <c r="CK58" s="9" t="str">
        <f t="shared" ca="1" si="27"/>
        <v>옵션1</v>
      </c>
      <c r="CL58" s="9" t="str">
        <f t="shared" ca="1" si="27"/>
        <v>무기</v>
      </c>
      <c r="CM58" s="9" t="str">
        <f t="shared" ca="1" si="27"/>
        <v>옵션5</v>
      </c>
      <c r="CN58" s="9" t="str">
        <f t="shared" ca="1" si="27"/>
        <v>영혼</v>
      </c>
      <c r="CO58" s="9" t="str">
        <f t="shared" ca="1" si="27"/>
        <v>옵션2</v>
      </c>
      <c r="CP58" s="9" t="str">
        <f t="shared" ca="1" si="27"/>
        <v>무기</v>
      </c>
      <c r="CQ58" s="9" t="str">
        <f t="shared" ca="1" si="27"/>
        <v>옵션1</v>
      </c>
      <c r="CR58" s="9" t="str">
        <f t="shared" ca="1" si="27"/>
        <v>옵션1</v>
      </c>
      <c r="CS58" s="9" t="str">
        <f t="shared" ca="1" si="27"/>
        <v>옵션8</v>
      </c>
      <c r="CT58" s="9" t="str">
        <f t="shared" ca="1" si="27"/>
        <v/>
      </c>
      <c r="CU58" s="9" t="str">
        <f t="shared" ca="1" si="27"/>
        <v/>
      </c>
      <c r="CV58" s="9" t="str">
        <f t="shared" ca="1" si="27"/>
        <v/>
      </c>
      <c r="CW58" s="9" t="str">
        <f t="shared" ca="1" si="27"/>
        <v/>
      </c>
    </row>
    <row r="59" spans="1:101" x14ac:dyDescent="0.3">
      <c r="A59" s="7">
        <v>2</v>
      </c>
      <c r="B59" s="9" t="str">
        <f t="shared" ref="B59:D62" ca="1" si="28">IF(B$57&lt;=$C$53,IF($A59&lt;=$C$54,IF(B$57=$I$53,IF(MOD($A59,2)=0,"Rest","Shop"),IF(B$57=$C$53,IF(MOD($A59,2)=0,"Shop","Rest"),IF(OR(B$57=$I$54,B$57=($C$53-1)),IF(MOD($A59,2)=0,"Elite",IF(S59&lt;=$G$53,"Normal",IF(S59&lt;=$G$53+$G$54,"Hard","Event"))),IF(S59&lt;=$G$53,"Normal",IF(S59&lt;=$G$53+$G$54,"Hard","Event"))))),""),"")</f>
        <v>Hard</v>
      </c>
      <c r="C59" s="9" t="str">
        <f t="shared" ca="1" si="28"/>
        <v>Hard</v>
      </c>
      <c r="D59" s="9" t="str">
        <f t="shared" ca="1" si="28"/>
        <v>Event</v>
      </c>
      <c r="E59" s="9" t="str">
        <f t="shared" si="22"/>
        <v>Elite</v>
      </c>
      <c r="F59" s="9" t="str">
        <f t="shared" si="22"/>
        <v>Rest</v>
      </c>
      <c r="G59" s="9" t="str">
        <f t="shared" ref="G59:J62" ca="1" si="29">IF(G$57&lt;=$C$53,IF($A59&lt;=$C$54,IF(G$57=$I$53,IF(MOD($A59,2)=0,"Rest","Shop"),IF(G$57=$C$53,IF(MOD($A59,2)=0,"Shop","Rest"),IF(OR(G$57=$I$54,G$57=($C$53-1)),IF(MOD($A59,2)=0,"Elite",IF(X59&lt;=$G$53,"Normal",IF(X59&lt;=$G$53+$G$54,"Hard","Event"))),IF(X59&lt;=$G$53,"Normal",IF(X59&lt;=$G$53+$G$54,"Hard","Event"))))),""),"")</f>
        <v>Event</v>
      </c>
      <c r="H59" s="9" t="str">
        <f t="shared" ca="1" si="29"/>
        <v>Hard</v>
      </c>
      <c r="I59" s="9" t="str">
        <f t="shared" ca="1" si="29"/>
        <v>Normal</v>
      </c>
      <c r="J59" s="9" t="str">
        <f t="shared" ca="1" si="29"/>
        <v>Hard</v>
      </c>
      <c r="K59" s="9" t="str">
        <f t="shared" si="22"/>
        <v>Elite</v>
      </c>
      <c r="L59" s="9" t="str">
        <f t="shared" si="22"/>
        <v>Shop</v>
      </c>
      <c r="M59" s="9" t="str">
        <f t="shared" si="22"/>
        <v/>
      </c>
      <c r="N59" s="9" t="str">
        <f t="shared" si="22"/>
        <v/>
      </c>
      <c r="O59" s="9" t="str">
        <f t="shared" si="22"/>
        <v/>
      </c>
      <c r="P59" s="9" t="str">
        <f t="shared" si="22"/>
        <v/>
      </c>
      <c r="R59" s="7">
        <v>2</v>
      </c>
      <c r="S59">
        <f t="shared" ca="1" si="23"/>
        <v>0.83703843714552306</v>
      </c>
      <c r="T59">
        <f t="shared" ca="1" si="23"/>
        <v>0.73379660150535353</v>
      </c>
      <c r="U59">
        <f t="shared" ca="1" si="23"/>
        <v>0.95334335206111598</v>
      </c>
      <c r="V59">
        <f t="shared" ca="1" si="23"/>
        <v>0.7849201246280566</v>
      </c>
      <c r="W59">
        <f t="shared" ca="1" si="23"/>
        <v>0.99344111154078341</v>
      </c>
      <c r="X59">
        <f t="shared" ca="1" si="23"/>
        <v>0.88472358329833478</v>
      </c>
      <c r="Y59">
        <f t="shared" ca="1" si="23"/>
        <v>0.75976570067354177</v>
      </c>
      <c r="Z59">
        <f t="shared" ca="1" si="23"/>
        <v>0.30508213172270349</v>
      </c>
      <c r="AA59">
        <f t="shared" ca="1" si="23"/>
        <v>0.7768736715824025</v>
      </c>
      <c r="AB59">
        <f t="shared" ca="1" si="23"/>
        <v>0.93074841727025748</v>
      </c>
      <c r="AC59">
        <f t="shared" ca="1" si="23"/>
        <v>0.91196794266548897</v>
      </c>
      <c r="AD59">
        <f t="shared" ca="1" si="23"/>
        <v>0.25498171104205059</v>
      </c>
      <c r="AE59">
        <f t="shared" ca="1" si="23"/>
        <v>0.49035413387877103</v>
      </c>
      <c r="AF59">
        <f t="shared" ca="1" si="23"/>
        <v>8.1037441064348958E-2</v>
      </c>
      <c r="AG59">
        <f t="shared" ca="1" si="23"/>
        <v>2.5122492011230402E-2</v>
      </c>
      <c r="AI59" s="7">
        <v>2</v>
      </c>
      <c r="AJ59">
        <f t="shared" ca="1" si="24"/>
        <v>0.22586395110265312</v>
      </c>
      <c r="AK59">
        <f t="shared" ca="1" si="24"/>
        <v>0.39898534002935804</v>
      </c>
      <c r="AL59">
        <f t="shared" ca="1" si="24"/>
        <v>0.27938493905534822</v>
      </c>
      <c r="AM59">
        <f t="shared" ca="1" si="24"/>
        <v>0.43237587645861497</v>
      </c>
      <c r="AN59">
        <f t="shared" ca="1" si="24"/>
        <v>3.3906274005265802E-2</v>
      </c>
      <c r="AO59">
        <f t="shared" ca="1" si="24"/>
        <v>0.73980363880760158</v>
      </c>
      <c r="AP59">
        <f t="shared" ca="1" si="24"/>
        <v>0.23227897893274485</v>
      </c>
      <c r="AQ59">
        <f t="shared" ca="1" si="24"/>
        <v>0.92133668717931139</v>
      </c>
      <c r="AR59">
        <f t="shared" ca="1" si="24"/>
        <v>0.13681745352261288</v>
      </c>
      <c r="AS59">
        <f t="shared" ca="1" si="24"/>
        <v>0.52060557508200378</v>
      </c>
      <c r="AT59">
        <f t="shared" ca="1" si="24"/>
        <v>0.88146360360389497</v>
      </c>
      <c r="AU59">
        <f t="shared" ca="1" si="24"/>
        <v>0.93591011455655326</v>
      </c>
      <c r="AV59">
        <f t="shared" ca="1" si="24"/>
        <v>0.90894664744779019</v>
      </c>
      <c r="AW59">
        <f t="shared" ca="1" si="24"/>
        <v>0.32250877263569067</v>
      </c>
      <c r="AX59">
        <f t="shared" ca="1" si="24"/>
        <v>0.30381448310379877</v>
      </c>
      <c r="AZ59" s="7">
        <v>2</v>
      </c>
      <c r="BA59">
        <f t="shared" ca="1" si="25"/>
        <v>0.90544389720944973</v>
      </c>
      <c r="BB59">
        <f t="shared" ca="1" si="25"/>
        <v>0.13250930305251862</v>
      </c>
      <c r="BC59">
        <f t="shared" ca="1" si="25"/>
        <v>0.50694752069497184</v>
      </c>
      <c r="BD59">
        <f t="shared" ca="1" si="25"/>
        <v>0.35224872786024164</v>
      </c>
      <c r="BE59">
        <f t="shared" ca="1" si="25"/>
        <v>0.91318326543556638</v>
      </c>
      <c r="BF59">
        <f t="shared" ca="1" si="25"/>
        <v>0.79327359028229016</v>
      </c>
      <c r="BG59">
        <f t="shared" ca="1" si="25"/>
        <v>0.49950565501106003</v>
      </c>
      <c r="BH59">
        <f t="shared" ca="1" si="25"/>
        <v>0.37969286939053359</v>
      </c>
      <c r="BI59">
        <f t="shared" ca="1" si="25"/>
        <v>9.5179999289290773E-2</v>
      </c>
      <c r="BJ59">
        <f t="shared" ca="1" si="25"/>
        <v>0.21243271189436008</v>
      </c>
      <c r="BK59">
        <f t="shared" ca="1" si="25"/>
        <v>0.29797657480377637</v>
      </c>
      <c r="BL59">
        <f t="shared" ca="1" si="25"/>
        <v>0.29723438802181312</v>
      </c>
      <c r="BM59">
        <f t="shared" ca="1" si="25"/>
        <v>0.55534400322375777</v>
      </c>
      <c r="BN59">
        <f t="shared" ca="1" si="25"/>
        <v>0.80033356394270028</v>
      </c>
      <c r="BO59">
        <f t="shared" ca="1" si="25"/>
        <v>0.48907738722507832</v>
      </c>
      <c r="BQ59" s="7">
        <v>2</v>
      </c>
      <c r="BR59" s="9" t="str">
        <f t="shared" ca="1" si="26"/>
        <v>옵션8</v>
      </c>
      <c r="BS59" s="9" t="str">
        <f t="shared" ca="1" si="26"/>
        <v>옵션1</v>
      </c>
      <c r="BT59" s="9" t="str">
        <f t="shared" ca="1" si="26"/>
        <v>옵션5</v>
      </c>
      <c r="BU59" s="9" t="str">
        <f t="shared" ca="1" si="26"/>
        <v>옵션5</v>
      </c>
      <c r="BV59" s="9" t="str">
        <f t="shared" ca="1" si="26"/>
        <v>옵션4</v>
      </c>
      <c r="BW59" s="9" t="str">
        <f t="shared" ca="1" si="26"/>
        <v>무기</v>
      </c>
      <c r="BX59" s="9" t="str">
        <f t="shared" ca="1" si="26"/>
        <v>옵션4</v>
      </c>
      <c r="BY59" s="9" t="str">
        <f t="shared" ca="1" si="26"/>
        <v>영혼</v>
      </c>
      <c r="BZ59" s="9" t="str">
        <f t="shared" ca="1" si="26"/>
        <v>옵션8</v>
      </c>
      <c r="CA59" s="9" t="str">
        <f t="shared" ca="1" si="26"/>
        <v>옵션5</v>
      </c>
      <c r="CB59" s="9" t="str">
        <f t="shared" ca="1" si="26"/>
        <v>골드</v>
      </c>
      <c r="CC59" s="9" t="str">
        <f t="shared" ca="1" si="26"/>
        <v/>
      </c>
      <c r="CD59" s="9" t="str">
        <f t="shared" ca="1" si="26"/>
        <v/>
      </c>
      <c r="CE59" s="9" t="str">
        <f t="shared" ca="1" si="26"/>
        <v/>
      </c>
      <c r="CF59" s="9" t="str">
        <f t="shared" ca="1" si="26"/>
        <v/>
      </c>
      <c r="CH59" s="7">
        <v>2</v>
      </c>
      <c r="CI59" s="9" t="str">
        <f t="shared" ca="1" si="27"/>
        <v>영혼</v>
      </c>
      <c r="CJ59" s="9" t="str">
        <f t="shared" ca="1" si="27"/>
        <v>옵션5</v>
      </c>
      <c r="CK59" s="9" t="str">
        <f t="shared" ca="1" si="27"/>
        <v>옵션7</v>
      </c>
      <c r="CL59" s="9" t="str">
        <f t="shared" ca="1" si="27"/>
        <v>옵션6</v>
      </c>
      <c r="CM59" s="9" t="str">
        <f t="shared" ca="1" si="27"/>
        <v>영혼</v>
      </c>
      <c r="CN59" s="9" t="str">
        <f t="shared" ca="1" si="27"/>
        <v>무기</v>
      </c>
      <c r="CO59" s="9" t="str">
        <f t="shared" ca="1" si="27"/>
        <v>옵션7</v>
      </c>
      <c r="CP59" s="9" t="str">
        <f t="shared" ca="1" si="27"/>
        <v>옵션6</v>
      </c>
      <c r="CQ59" s="9" t="str">
        <f t="shared" ca="1" si="27"/>
        <v>옵션2</v>
      </c>
      <c r="CR59" s="9" t="str">
        <f t="shared" ca="1" si="27"/>
        <v>옵션4</v>
      </c>
      <c r="CS59" s="9" t="str">
        <f t="shared" ca="1" si="27"/>
        <v>옵션5</v>
      </c>
      <c r="CT59" s="9" t="str">
        <f t="shared" ca="1" si="27"/>
        <v/>
      </c>
      <c r="CU59" s="9" t="str">
        <f t="shared" ca="1" si="27"/>
        <v/>
      </c>
      <c r="CV59" s="9" t="str">
        <f t="shared" ca="1" si="27"/>
        <v/>
      </c>
      <c r="CW59" s="9" t="str">
        <f t="shared" ca="1" si="27"/>
        <v/>
      </c>
    </row>
    <row r="60" spans="1:101" x14ac:dyDescent="0.3">
      <c r="A60" s="7">
        <v>3</v>
      </c>
      <c r="B60" s="9" t="str">
        <f t="shared" ca="1" si="28"/>
        <v>Hard</v>
      </c>
      <c r="C60" s="9" t="str">
        <f t="shared" ca="1" si="28"/>
        <v>Normal</v>
      </c>
      <c r="D60" s="9" t="str">
        <f t="shared" ca="1" si="28"/>
        <v>Hard</v>
      </c>
      <c r="E60" s="9" t="str">
        <f ca="1">IF(E$57&lt;=$C$53,IF($A60&lt;=$C$54,IF(E$57=$I$53,IF(MOD($A60,2)=0,"Rest","Shop"),IF(E$57=$C$53,IF(MOD($A60,2)=0,"Shop","Rest"),IF(OR(E$57=$I$54,E$57=($C$53-1)),IF(MOD($A60,2)=0,"Elite",IF(V60&lt;=$G$53,"Normal",IF(V60&lt;=$G$53+$G$54,"Hard","Event"))),IF(V60&lt;=$G$53,"Normal",IF(V60&lt;=$G$53+$G$54,"Hard","Event"))))),""),"")</f>
        <v>Hard</v>
      </c>
      <c r="F60" s="9" t="str">
        <f t="shared" si="22"/>
        <v>Shop</v>
      </c>
      <c r="G60" s="9" t="str">
        <f t="shared" ca="1" si="29"/>
        <v>Normal</v>
      </c>
      <c r="H60" s="9" t="str">
        <f t="shared" ca="1" si="29"/>
        <v>Normal</v>
      </c>
      <c r="I60" s="9" t="str">
        <f t="shared" ca="1" si="29"/>
        <v>Normal</v>
      </c>
      <c r="J60" s="9" t="str">
        <f t="shared" ca="1" si="29"/>
        <v>Hard</v>
      </c>
      <c r="K60" s="9" t="str">
        <f ca="1">IF(K$57&lt;=$C$53,IF($A60&lt;=$C$54,IF(K$57=$I$53,IF(MOD($A60,2)=0,"Rest","Shop"),IF(K$57=$C$53,IF(MOD($A60,2)=0,"Shop","Rest"),IF(OR(K$57=$I$54,K$57=($C$53-1)),IF(MOD($A60,2)=0,"Elite",IF(AB60&lt;=$G$53,"Normal",IF(AB60&lt;=$G$53+$G$54,"Hard","Event"))),IF(AB60&lt;=$G$53,"Normal",IF(AB60&lt;=$G$53+$G$54,"Hard","Event"))))),""),"")</f>
        <v>Hard</v>
      </c>
      <c r="L60" s="9" t="str">
        <f t="shared" si="22"/>
        <v>Rest</v>
      </c>
      <c r="M60" s="9" t="str">
        <f t="shared" si="22"/>
        <v/>
      </c>
      <c r="N60" s="9" t="str">
        <f t="shared" si="22"/>
        <v/>
      </c>
      <c r="O60" s="9" t="str">
        <f t="shared" si="22"/>
        <v/>
      </c>
      <c r="P60" s="9" t="str">
        <f t="shared" si="22"/>
        <v/>
      </c>
      <c r="R60" s="7">
        <v>3</v>
      </c>
      <c r="S60">
        <f t="shared" ca="1" si="23"/>
        <v>0.63431742296747096</v>
      </c>
      <c r="T60">
        <f t="shared" ca="1" si="23"/>
        <v>0.27297052898306673</v>
      </c>
      <c r="U60">
        <f t="shared" ca="1" si="23"/>
        <v>0.78280561995140774</v>
      </c>
      <c r="V60">
        <f t="shared" ca="1" si="23"/>
        <v>0.76014234810499648</v>
      </c>
      <c r="W60">
        <f t="shared" ca="1" si="23"/>
        <v>0.79920101368213448</v>
      </c>
      <c r="X60">
        <f t="shared" ca="1" si="23"/>
        <v>0.31672482909187261</v>
      </c>
      <c r="Y60">
        <f t="shared" ca="1" si="23"/>
        <v>0.22576765275030986</v>
      </c>
      <c r="Z60">
        <f t="shared" ca="1" si="23"/>
        <v>0.28680634342931888</v>
      </c>
      <c r="AA60">
        <f t="shared" ca="1" si="23"/>
        <v>0.62944366459658629</v>
      </c>
      <c r="AB60">
        <f t="shared" ca="1" si="23"/>
        <v>0.74885471834012807</v>
      </c>
      <c r="AC60">
        <f t="shared" ca="1" si="23"/>
        <v>8.8265706136066435E-2</v>
      </c>
      <c r="AD60">
        <f t="shared" ca="1" si="23"/>
        <v>0.19702030035685592</v>
      </c>
      <c r="AE60">
        <f t="shared" ca="1" si="23"/>
        <v>0.65274994326554125</v>
      </c>
      <c r="AF60">
        <f t="shared" ca="1" si="23"/>
        <v>0.75290845563701059</v>
      </c>
      <c r="AG60">
        <f t="shared" ca="1" si="23"/>
        <v>0.32533224879894929</v>
      </c>
      <c r="AI60" s="7">
        <v>3</v>
      </c>
      <c r="AJ60">
        <f t="shared" ca="1" si="24"/>
        <v>0.66014947605454033</v>
      </c>
      <c r="AK60">
        <f t="shared" ca="1" si="24"/>
        <v>0.94028024596903892</v>
      </c>
      <c r="AL60">
        <f t="shared" ca="1" si="24"/>
        <v>0.92279386595401802</v>
      </c>
      <c r="AM60">
        <f t="shared" ca="1" si="24"/>
        <v>0.53599266919554922</v>
      </c>
      <c r="AN60">
        <f t="shared" ca="1" si="24"/>
        <v>0.65513143018605502</v>
      </c>
      <c r="AO60">
        <f t="shared" ca="1" si="24"/>
        <v>0.24906911530398135</v>
      </c>
      <c r="AP60">
        <f t="shared" ca="1" si="24"/>
        <v>0.39307278373016086</v>
      </c>
      <c r="AQ60">
        <f t="shared" ca="1" si="24"/>
        <v>0.88994970485302838</v>
      </c>
      <c r="AR60">
        <f t="shared" ca="1" si="24"/>
        <v>5.4052176819716413E-2</v>
      </c>
      <c r="AS60">
        <f t="shared" ca="1" si="24"/>
        <v>0.33428989631838135</v>
      </c>
      <c r="AT60">
        <f t="shared" ca="1" si="24"/>
        <v>0.5202453636516301</v>
      </c>
      <c r="AU60">
        <f t="shared" ca="1" si="24"/>
        <v>0.78307654729988385</v>
      </c>
      <c r="AV60">
        <f t="shared" ca="1" si="24"/>
        <v>0.67501084841849346</v>
      </c>
      <c r="AW60">
        <f t="shared" ca="1" si="24"/>
        <v>0.38155909454892878</v>
      </c>
      <c r="AX60">
        <f t="shared" ca="1" si="24"/>
        <v>0.20423240501312545</v>
      </c>
      <c r="AZ60" s="7">
        <v>3</v>
      </c>
      <c r="BA60">
        <f t="shared" ca="1" si="25"/>
        <v>0.9218631362748918</v>
      </c>
      <c r="BB60">
        <f t="shared" ca="1" si="25"/>
        <v>0.26889460602557558</v>
      </c>
      <c r="BC60">
        <f t="shared" ca="1" si="25"/>
        <v>0.69531211538522342</v>
      </c>
      <c r="BD60">
        <f t="shared" ca="1" si="25"/>
        <v>0.35100145892571244</v>
      </c>
      <c r="BE60">
        <f t="shared" ca="1" si="25"/>
        <v>0.34384777873425065</v>
      </c>
      <c r="BF60">
        <f t="shared" ca="1" si="25"/>
        <v>0.30454298181515926</v>
      </c>
      <c r="BG60">
        <f t="shared" ca="1" si="25"/>
        <v>0.22875401765391945</v>
      </c>
      <c r="BH60">
        <f t="shared" ca="1" si="25"/>
        <v>0.2391206074495541</v>
      </c>
      <c r="BI60">
        <f t="shared" ca="1" si="25"/>
        <v>0.15710943608880423</v>
      </c>
      <c r="BJ60">
        <f t="shared" ca="1" si="25"/>
        <v>0.71669921585452578</v>
      </c>
      <c r="BK60">
        <f t="shared" ca="1" si="25"/>
        <v>0.3177007260517426</v>
      </c>
      <c r="BL60">
        <f t="shared" ca="1" si="25"/>
        <v>0.17546366570675642</v>
      </c>
      <c r="BM60">
        <f t="shared" ca="1" si="25"/>
        <v>0.98747304370831324</v>
      </c>
      <c r="BN60">
        <f t="shared" ca="1" si="25"/>
        <v>0.57528519000746303</v>
      </c>
      <c r="BO60">
        <f t="shared" ca="1" si="25"/>
        <v>0.94974982874979652</v>
      </c>
      <c r="BQ60" s="7">
        <v>3</v>
      </c>
      <c r="BR60" s="9" t="str">
        <f t="shared" ca="1" si="26"/>
        <v>무기</v>
      </c>
      <c r="BS60" s="9" t="str">
        <f t="shared" ca="1" si="26"/>
        <v>영혼</v>
      </c>
      <c r="BT60" s="9" t="str">
        <f t="shared" ca="1" si="26"/>
        <v>영혼</v>
      </c>
      <c r="BU60" s="9" t="str">
        <f t="shared" ca="1" si="26"/>
        <v>옵션3</v>
      </c>
      <c r="BV60" s="9" t="str">
        <f t="shared" ca="1" si="26"/>
        <v>무기</v>
      </c>
      <c r="BW60" s="9" t="str">
        <f t="shared" ca="1" si="26"/>
        <v>옵션2</v>
      </c>
      <c r="BX60" s="9" t="str">
        <f t="shared" ca="1" si="26"/>
        <v>옵션2</v>
      </c>
      <c r="BY60" s="9" t="str">
        <f t="shared" ca="1" si="26"/>
        <v>골드</v>
      </c>
      <c r="BZ60" s="9" t="str">
        <f t="shared" ca="1" si="26"/>
        <v>옵션5</v>
      </c>
      <c r="CA60" s="9" t="str">
        <f t="shared" ca="1" si="26"/>
        <v>옵션1</v>
      </c>
      <c r="CB60" s="9" t="str">
        <f t="shared" ca="1" si="26"/>
        <v>옵션1</v>
      </c>
      <c r="CC60" s="9" t="str">
        <f t="shared" ca="1" si="26"/>
        <v/>
      </c>
      <c r="CD60" s="9" t="str">
        <f t="shared" ca="1" si="26"/>
        <v/>
      </c>
      <c r="CE60" s="9" t="str">
        <f t="shared" ca="1" si="26"/>
        <v/>
      </c>
      <c r="CF60" s="9" t="str">
        <f t="shared" ca="1" si="26"/>
        <v/>
      </c>
      <c r="CH60" s="7">
        <v>3</v>
      </c>
      <c r="CI60" s="9" t="str">
        <f t="shared" ca="1" si="27"/>
        <v>영혼</v>
      </c>
      <c r="CJ60" s="9" t="str">
        <f t="shared" ca="1" si="27"/>
        <v>옵션4</v>
      </c>
      <c r="CK60" s="9" t="str">
        <f t="shared" ca="1" si="27"/>
        <v>무기</v>
      </c>
      <c r="CL60" s="9" t="str">
        <f t="shared" ca="1" si="27"/>
        <v>옵션8</v>
      </c>
      <c r="CM60" s="9" t="str">
        <f t="shared" ca="1" si="27"/>
        <v>옵션3</v>
      </c>
      <c r="CN60" s="9" t="str">
        <f t="shared" ca="1" si="27"/>
        <v>옵션2</v>
      </c>
      <c r="CO60" s="9" t="str">
        <f t="shared" ca="1" si="27"/>
        <v>옵션1</v>
      </c>
      <c r="CP60" s="9" t="str">
        <f t="shared" ca="1" si="27"/>
        <v>옵션7</v>
      </c>
      <c r="CQ60" s="9" t="str">
        <f t="shared" ca="1" si="27"/>
        <v>옵션3</v>
      </c>
      <c r="CR60" s="9" t="str">
        <f t="shared" ca="1" si="27"/>
        <v>무기</v>
      </c>
      <c r="CS60" s="9" t="str">
        <f t="shared" ca="1" si="27"/>
        <v>옵션7</v>
      </c>
      <c r="CT60" s="9" t="str">
        <f t="shared" ca="1" si="27"/>
        <v/>
      </c>
      <c r="CU60" s="9" t="str">
        <f t="shared" ca="1" si="27"/>
        <v/>
      </c>
      <c r="CV60" s="9" t="str">
        <f t="shared" ca="1" si="27"/>
        <v/>
      </c>
      <c r="CW60" s="9" t="str">
        <f t="shared" ca="1" si="27"/>
        <v/>
      </c>
    </row>
    <row r="61" spans="1:101" x14ac:dyDescent="0.3">
      <c r="A61" s="7">
        <v>4</v>
      </c>
      <c r="B61" s="9" t="str">
        <f t="shared" ca="1" si="28"/>
        <v>Hard</v>
      </c>
      <c r="C61" s="9" t="str">
        <f t="shared" ca="1" si="28"/>
        <v>Normal</v>
      </c>
      <c r="D61" s="9" t="str">
        <f t="shared" ca="1" si="28"/>
        <v>Normal</v>
      </c>
      <c r="E61" s="9" t="str">
        <f t="shared" si="22"/>
        <v>Elite</v>
      </c>
      <c r="F61" s="9" t="str">
        <f t="shared" si="22"/>
        <v>Rest</v>
      </c>
      <c r="G61" s="9" t="str">
        <f t="shared" ca="1" si="29"/>
        <v>Hard</v>
      </c>
      <c r="H61" s="9" t="str">
        <f t="shared" ca="1" si="29"/>
        <v>Normal</v>
      </c>
      <c r="I61" s="9" t="str">
        <f t="shared" ca="1" si="29"/>
        <v>Event</v>
      </c>
      <c r="J61" s="9" t="str">
        <f t="shared" ca="1" si="29"/>
        <v>Normal</v>
      </c>
      <c r="K61" s="9" t="str">
        <f t="shared" si="22"/>
        <v>Elite</v>
      </c>
      <c r="L61" s="9" t="str">
        <f t="shared" si="22"/>
        <v>Shop</v>
      </c>
      <c r="M61" s="9" t="str">
        <f t="shared" si="22"/>
        <v/>
      </c>
      <c r="N61" s="9" t="str">
        <f t="shared" si="22"/>
        <v/>
      </c>
      <c r="O61" s="9" t="str">
        <f t="shared" si="22"/>
        <v/>
      </c>
      <c r="P61" s="9" t="str">
        <f t="shared" si="22"/>
        <v/>
      </c>
      <c r="R61" s="7">
        <v>4</v>
      </c>
      <c r="S61">
        <f t="shared" ca="1" si="23"/>
        <v>0.76299071179901568</v>
      </c>
      <c r="T61">
        <f t="shared" ca="1" si="23"/>
        <v>0.45765141566473277</v>
      </c>
      <c r="U61">
        <f t="shared" ca="1" si="23"/>
        <v>0.49875044300948801</v>
      </c>
      <c r="V61">
        <f t="shared" ca="1" si="23"/>
        <v>0.68678766813626868</v>
      </c>
      <c r="W61">
        <f t="shared" ca="1" si="23"/>
        <v>0.26300725877822284</v>
      </c>
      <c r="X61">
        <f t="shared" ca="1" si="23"/>
        <v>0.72019849778391343</v>
      </c>
      <c r="Y61">
        <f t="shared" ca="1" si="23"/>
        <v>2.8397132292119376E-2</v>
      </c>
      <c r="Z61">
        <f t="shared" ca="1" si="23"/>
        <v>0.999504213377852</v>
      </c>
      <c r="AA61">
        <f t="shared" ca="1" si="23"/>
        <v>0.17396084019090552</v>
      </c>
      <c r="AB61">
        <f t="shared" ca="1" si="23"/>
        <v>0.73255722296433545</v>
      </c>
      <c r="AC61">
        <f t="shared" ca="1" si="23"/>
        <v>0.34537484944448615</v>
      </c>
      <c r="AD61">
        <f t="shared" ca="1" si="23"/>
        <v>0.66982184696693425</v>
      </c>
      <c r="AE61">
        <f t="shared" ca="1" si="23"/>
        <v>0.43349838945432551</v>
      </c>
      <c r="AF61">
        <f t="shared" ca="1" si="23"/>
        <v>9.8900248681172531E-2</v>
      </c>
      <c r="AG61">
        <f t="shared" ca="1" si="23"/>
        <v>0.97438036355453927</v>
      </c>
      <c r="AI61" s="7">
        <v>4</v>
      </c>
      <c r="AJ61">
        <f t="shared" ca="1" si="24"/>
        <v>8.6531569649364704E-2</v>
      </c>
      <c r="AK61">
        <f t="shared" ca="1" si="24"/>
        <v>0.28846528819751527</v>
      </c>
      <c r="AL61">
        <f t="shared" ca="1" si="24"/>
        <v>0.84203631171465509</v>
      </c>
      <c r="AM61">
        <f t="shared" ca="1" si="24"/>
        <v>0.76217560637181558</v>
      </c>
      <c r="AN61">
        <f t="shared" ca="1" si="24"/>
        <v>0.33145796199886157</v>
      </c>
      <c r="AO61">
        <f t="shared" ca="1" si="24"/>
        <v>0.37228125856671934</v>
      </c>
      <c r="AP61">
        <f t="shared" ca="1" si="24"/>
        <v>0.72775764630122552</v>
      </c>
      <c r="AQ61">
        <f t="shared" ca="1" si="24"/>
        <v>0.37702163119581944</v>
      </c>
      <c r="AR61">
        <f t="shared" ca="1" si="24"/>
        <v>0.14327204611694078</v>
      </c>
      <c r="AS61">
        <f t="shared" ca="1" si="24"/>
        <v>0.92342857137958922</v>
      </c>
      <c r="AT61">
        <f t="shared" ca="1" si="24"/>
        <v>0.83463894425695428</v>
      </c>
      <c r="AU61">
        <f t="shared" ca="1" si="24"/>
        <v>0.61690444637333575</v>
      </c>
      <c r="AV61">
        <f t="shared" ca="1" si="24"/>
        <v>0.71034418527516663</v>
      </c>
      <c r="AW61">
        <f t="shared" ca="1" si="24"/>
        <v>0.93060385929085998</v>
      </c>
      <c r="AX61">
        <f t="shared" ca="1" si="24"/>
        <v>0.21715234652187743</v>
      </c>
      <c r="AZ61" s="7">
        <v>4</v>
      </c>
      <c r="BA61">
        <f t="shared" ca="1" si="25"/>
        <v>0.9671372267001096</v>
      </c>
      <c r="BB61">
        <f t="shared" ca="1" si="25"/>
        <v>0.61370351786299782</v>
      </c>
      <c r="BC61">
        <f t="shared" ca="1" si="25"/>
        <v>0.38514919615573884</v>
      </c>
      <c r="BD61">
        <f t="shared" ca="1" si="25"/>
        <v>0.69784020927472346</v>
      </c>
      <c r="BE61">
        <f t="shared" ca="1" si="25"/>
        <v>0.93881891162309605</v>
      </c>
      <c r="BF61">
        <f t="shared" ca="1" si="25"/>
        <v>0.47697649411225018</v>
      </c>
      <c r="BG61">
        <f t="shared" ca="1" si="25"/>
        <v>0.63204703073245372</v>
      </c>
      <c r="BH61">
        <f t="shared" ca="1" si="25"/>
        <v>0.81932369479596634</v>
      </c>
      <c r="BI61">
        <f t="shared" ca="1" si="25"/>
        <v>7.3647860288994171E-2</v>
      </c>
      <c r="BJ61">
        <f t="shared" ca="1" si="25"/>
        <v>0.25109092630365237</v>
      </c>
      <c r="BK61">
        <f t="shared" ca="1" si="25"/>
        <v>0.99253790870559699</v>
      </c>
      <c r="BL61">
        <f t="shared" ca="1" si="25"/>
        <v>0.47919638234228012</v>
      </c>
      <c r="BM61">
        <f t="shared" ca="1" si="25"/>
        <v>0.4418599435686158</v>
      </c>
      <c r="BN61">
        <f t="shared" ca="1" si="25"/>
        <v>0.98870270711480268</v>
      </c>
      <c r="BO61">
        <f t="shared" ca="1" si="25"/>
        <v>0.1019726317840608</v>
      </c>
      <c r="BQ61" s="7">
        <v>4</v>
      </c>
      <c r="BR61" s="9" t="str">
        <f t="shared" ca="1" si="26"/>
        <v>옵션6</v>
      </c>
      <c r="BS61" s="9" t="str">
        <f t="shared" ca="1" si="26"/>
        <v>옵션5</v>
      </c>
      <c r="BT61" s="9" t="str">
        <f t="shared" ca="1" si="26"/>
        <v>무기</v>
      </c>
      <c r="BU61" s="9" t="str">
        <f t="shared" ca="1" si="26"/>
        <v>무기</v>
      </c>
      <c r="BV61" s="9" t="str">
        <f t="shared" ca="1" si="26"/>
        <v>옵션3</v>
      </c>
      <c r="BW61" s="9" t="str">
        <f t="shared" ca="1" si="26"/>
        <v>옵션4</v>
      </c>
      <c r="BX61" s="9" t="str">
        <f t="shared" ca="1" si="26"/>
        <v>무기</v>
      </c>
      <c r="BY61" s="9" t="str">
        <f t="shared" ca="1" si="26"/>
        <v>옵션2</v>
      </c>
      <c r="BZ61" s="9" t="str">
        <f t="shared" ca="1" si="26"/>
        <v>옵션5</v>
      </c>
      <c r="CA61" s="9" t="str">
        <f t="shared" ca="1" si="26"/>
        <v>영혼</v>
      </c>
      <c r="CB61" s="9" t="str">
        <f t="shared" ca="1" si="26"/>
        <v>무기</v>
      </c>
      <c r="CC61" s="9" t="str">
        <f t="shared" ca="1" si="26"/>
        <v/>
      </c>
      <c r="CD61" s="9" t="str">
        <f t="shared" ca="1" si="26"/>
        <v/>
      </c>
      <c r="CE61" s="9" t="str">
        <f t="shared" ca="1" si="26"/>
        <v/>
      </c>
      <c r="CF61" s="9" t="str">
        <f t="shared" ca="1" si="26"/>
        <v/>
      </c>
      <c r="CH61" s="7">
        <v>4</v>
      </c>
      <c r="CI61" s="9" t="str">
        <f t="shared" ca="1" si="27"/>
        <v>영혼</v>
      </c>
      <c r="CJ61" s="9" t="str">
        <f t="shared" ca="1" si="27"/>
        <v>옵션1</v>
      </c>
      <c r="CK61" s="9" t="str">
        <f t="shared" ca="1" si="27"/>
        <v>옵션2</v>
      </c>
      <c r="CL61" s="9" t="str">
        <f t="shared" ca="1" si="27"/>
        <v>무기</v>
      </c>
      <c r="CM61" s="9" t="str">
        <f t="shared" ca="1" si="27"/>
        <v>영혼</v>
      </c>
      <c r="CN61" s="9" t="str">
        <f t="shared" ca="1" si="27"/>
        <v>옵션7</v>
      </c>
      <c r="CO61" s="9" t="str">
        <f t="shared" ca="1" si="27"/>
        <v>옵션2</v>
      </c>
      <c r="CP61" s="9" t="str">
        <f t="shared" ca="1" si="27"/>
        <v>무기</v>
      </c>
      <c r="CQ61" s="9" t="str">
        <f t="shared" ca="1" si="27"/>
        <v>옵션3</v>
      </c>
      <c r="CR61" s="9" t="str">
        <f t="shared" ca="1" si="27"/>
        <v>옵션3</v>
      </c>
      <c r="CS61" s="9" t="str">
        <f t="shared" ca="1" si="27"/>
        <v>영혼</v>
      </c>
      <c r="CT61" s="9" t="str">
        <f t="shared" ca="1" si="27"/>
        <v/>
      </c>
      <c r="CU61" s="9" t="str">
        <f t="shared" ca="1" si="27"/>
        <v/>
      </c>
      <c r="CV61" s="9" t="str">
        <f t="shared" ca="1" si="27"/>
        <v/>
      </c>
      <c r="CW61" s="9" t="str">
        <f t="shared" ca="1" si="27"/>
        <v/>
      </c>
    </row>
    <row r="62" spans="1:101" x14ac:dyDescent="0.3">
      <c r="A62" s="7">
        <v>5</v>
      </c>
      <c r="B62" s="9" t="str">
        <f t="shared" ca="1" si="28"/>
        <v>Normal</v>
      </c>
      <c r="C62" s="9" t="str">
        <f t="shared" ca="1" si="28"/>
        <v>Normal</v>
      </c>
      <c r="D62" s="9" t="str">
        <f t="shared" ca="1" si="28"/>
        <v>Event</v>
      </c>
      <c r="E62" s="9" t="str">
        <f ca="1">IF(E$57&lt;=$C$53,IF($A62&lt;=$C$54,IF(E$57=$I$53,IF(MOD($A62,2)=0,"Rest","Shop"),IF(E$57=$C$53,IF(MOD($A62,2)=0,"Shop","Rest"),IF(OR(E$57=$I$54,E$57=($C$53-1)),IF(MOD($A62,2)=0,"Elite",IF(V62&lt;=$G$53,"Normal",IF(V62&lt;=$G$53+$G$54,"Hard","Event"))),IF(V62&lt;=$G$53,"Normal",IF(V62&lt;=$G$53+$G$54,"Hard","Event"))))),""),"")</f>
        <v>Normal</v>
      </c>
      <c r="F62" s="9" t="str">
        <f t="shared" si="22"/>
        <v>Shop</v>
      </c>
      <c r="G62" s="9" t="str">
        <f t="shared" ca="1" si="29"/>
        <v>Hard</v>
      </c>
      <c r="H62" s="9" t="str">
        <f t="shared" ca="1" si="29"/>
        <v>Event</v>
      </c>
      <c r="I62" s="9" t="str">
        <f t="shared" ca="1" si="29"/>
        <v>Normal</v>
      </c>
      <c r="J62" s="9" t="str">
        <f t="shared" ca="1" si="29"/>
        <v>Hard</v>
      </c>
      <c r="K62" s="9" t="str">
        <f ca="1">IF(K$57&lt;=$C$53,IF($A62&lt;=$C$54,IF(K$57=$I$53,IF(MOD($A62,2)=0,"Rest","Shop"),IF(K$57=$C$53,IF(MOD($A62,2)=0,"Shop","Rest"),IF(OR(K$57=$I$54,K$57=($C$53-1)),IF(MOD($A62,2)=0,"Elite",IF(AB62&lt;=$G$53,"Normal",IF(AB62&lt;=$G$53+$G$54,"Hard","Event"))),IF(AB62&lt;=$G$53,"Normal",IF(AB62&lt;=$G$53+$G$54,"Hard","Event"))))),""),"")</f>
        <v>Event</v>
      </c>
      <c r="L62" s="9" t="str">
        <f t="shared" si="22"/>
        <v>Rest</v>
      </c>
      <c r="M62" s="9" t="str">
        <f t="shared" si="22"/>
        <v/>
      </c>
      <c r="N62" s="9" t="str">
        <f t="shared" si="22"/>
        <v/>
      </c>
      <c r="O62" s="9" t="str">
        <f t="shared" si="22"/>
        <v/>
      </c>
      <c r="P62" s="9" t="str">
        <f t="shared" si="22"/>
        <v/>
      </c>
      <c r="R62" s="7">
        <v>5</v>
      </c>
      <c r="S62">
        <f t="shared" ca="1" si="23"/>
        <v>0.12879693982687446</v>
      </c>
      <c r="T62">
        <f t="shared" ca="1" si="23"/>
        <v>0.12405263418492352</v>
      </c>
      <c r="U62">
        <f t="shared" ca="1" si="23"/>
        <v>0.86008102890286586</v>
      </c>
      <c r="V62">
        <f t="shared" ca="1" si="23"/>
        <v>0.33030769443113239</v>
      </c>
      <c r="W62">
        <f t="shared" ca="1" si="23"/>
        <v>0.68313181496887954</v>
      </c>
      <c r="X62">
        <f t="shared" ca="1" si="23"/>
        <v>0.64618892397290106</v>
      </c>
      <c r="Y62">
        <f t="shared" ca="1" si="23"/>
        <v>0.92088084671692738</v>
      </c>
      <c r="Z62">
        <f t="shared" ca="1" si="23"/>
        <v>0.38629711230947705</v>
      </c>
      <c r="AA62">
        <f t="shared" ca="1" si="23"/>
        <v>0.78144440158441175</v>
      </c>
      <c r="AB62">
        <f t="shared" ca="1" si="23"/>
        <v>0.89805037002907362</v>
      </c>
      <c r="AC62">
        <f t="shared" ca="1" si="23"/>
        <v>0.16303031854429062</v>
      </c>
      <c r="AD62">
        <f t="shared" ca="1" si="23"/>
        <v>0.96733094860490576</v>
      </c>
      <c r="AE62">
        <f t="shared" ca="1" si="23"/>
        <v>0.73725228971088008</v>
      </c>
      <c r="AF62">
        <f t="shared" ca="1" si="23"/>
        <v>0.42040589430914488</v>
      </c>
      <c r="AG62">
        <f t="shared" ca="1" si="23"/>
        <v>0.10176875715145783</v>
      </c>
      <c r="AI62" s="7">
        <v>5</v>
      </c>
      <c r="AJ62">
        <f t="shared" ca="1" si="24"/>
        <v>0.65202930785185198</v>
      </c>
      <c r="AK62">
        <f t="shared" ca="1" si="24"/>
        <v>0.87316316782127468</v>
      </c>
      <c r="AL62">
        <f t="shared" ca="1" si="24"/>
        <v>0.99931196684742674</v>
      </c>
      <c r="AM62">
        <f t="shared" ca="1" si="24"/>
        <v>0.49878533094787281</v>
      </c>
      <c r="AN62">
        <f t="shared" ca="1" si="24"/>
        <v>0.33897049953409564</v>
      </c>
      <c r="AO62">
        <f t="shared" ca="1" si="24"/>
        <v>0.69496132181696968</v>
      </c>
      <c r="AP62">
        <f t="shared" ca="1" si="24"/>
        <v>0.66735915580973848</v>
      </c>
      <c r="AQ62">
        <f t="shared" ca="1" si="24"/>
        <v>0.86260542691883735</v>
      </c>
      <c r="AR62">
        <f t="shared" ca="1" si="24"/>
        <v>0.70199611403602669</v>
      </c>
      <c r="AS62">
        <f t="shared" ca="1" si="24"/>
        <v>0.85743643708521688</v>
      </c>
      <c r="AT62">
        <f t="shared" ca="1" si="24"/>
        <v>0.45165531596152797</v>
      </c>
      <c r="AU62">
        <f t="shared" ca="1" si="24"/>
        <v>0.50945209261266278</v>
      </c>
      <c r="AV62">
        <f t="shared" ca="1" si="24"/>
        <v>0.85939424806852471</v>
      </c>
      <c r="AW62">
        <f t="shared" ca="1" si="24"/>
        <v>0.22867755925371869</v>
      </c>
      <c r="AX62">
        <f t="shared" ca="1" si="24"/>
        <v>0.65350999648855701</v>
      </c>
      <c r="AZ62" s="7">
        <v>5</v>
      </c>
      <c r="BA62">
        <f t="shared" ca="1" si="25"/>
        <v>0.29644512583564597</v>
      </c>
      <c r="BB62">
        <f t="shared" ca="1" si="25"/>
        <v>0.83933232436687988</v>
      </c>
      <c r="BC62">
        <f t="shared" ca="1" si="25"/>
        <v>0.26133593104781971</v>
      </c>
      <c r="BD62">
        <f t="shared" ca="1" si="25"/>
        <v>0.76215824184424563</v>
      </c>
      <c r="BE62">
        <f t="shared" ca="1" si="25"/>
        <v>0.3287490942757193</v>
      </c>
      <c r="BF62">
        <f t="shared" ca="1" si="25"/>
        <v>0.39414503162863856</v>
      </c>
      <c r="BG62">
        <f t="shared" ca="1" si="25"/>
        <v>0.71554830388128743</v>
      </c>
      <c r="BH62">
        <f t="shared" ca="1" si="25"/>
        <v>0.55427572747821907</v>
      </c>
      <c r="BI62">
        <f t="shared" ca="1" si="25"/>
        <v>0.60264031150389474</v>
      </c>
      <c r="BJ62">
        <f t="shared" ca="1" si="25"/>
        <v>0.34685844741788474</v>
      </c>
      <c r="BK62">
        <f t="shared" ca="1" si="25"/>
        <v>0.95240780580996276</v>
      </c>
      <c r="BL62">
        <f t="shared" ca="1" si="25"/>
        <v>0.16535770843525577</v>
      </c>
      <c r="BM62">
        <f t="shared" ca="1" si="25"/>
        <v>0.28908872456833257</v>
      </c>
      <c r="BN62">
        <f t="shared" ca="1" si="25"/>
        <v>6.0314990353901199E-2</v>
      </c>
      <c r="BO62">
        <f t="shared" ca="1" si="25"/>
        <v>0.88025618726779176</v>
      </c>
      <c r="BQ62" s="7">
        <v>5</v>
      </c>
      <c r="BR62" s="9" t="str">
        <f t="shared" ca="1" si="26"/>
        <v>무기</v>
      </c>
      <c r="BS62" s="9" t="str">
        <f t="shared" ca="1" si="26"/>
        <v>골드</v>
      </c>
      <c r="BT62" s="9" t="str">
        <f t="shared" ca="1" si="26"/>
        <v>영혼</v>
      </c>
      <c r="BU62" s="9" t="str">
        <f t="shared" ca="1" si="26"/>
        <v>옵션8</v>
      </c>
      <c r="BV62" s="9" t="str">
        <f t="shared" ca="1" si="26"/>
        <v>옵션7</v>
      </c>
      <c r="BW62" s="9" t="str">
        <f t="shared" ca="1" si="26"/>
        <v>무기</v>
      </c>
      <c r="BX62" s="9" t="str">
        <f t="shared" ca="1" si="26"/>
        <v>무기</v>
      </c>
      <c r="BY62" s="9" t="str">
        <f t="shared" ca="1" si="26"/>
        <v>골드</v>
      </c>
      <c r="BZ62" s="9" t="str">
        <f t="shared" ca="1" si="26"/>
        <v>무기</v>
      </c>
      <c r="CA62" s="9" t="str">
        <f t="shared" ca="1" si="26"/>
        <v>골드</v>
      </c>
      <c r="CB62" s="9" t="str">
        <f t="shared" ca="1" si="26"/>
        <v>옵션1</v>
      </c>
      <c r="CC62" s="9" t="str">
        <f t="shared" ca="1" si="26"/>
        <v/>
      </c>
      <c r="CD62" s="9" t="str">
        <f t="shared" ca="1" si="26"/>
        <v/>
      </c>
      <c r="CE62" s="9" t="str">
        <f t="shared" ca="1" si="26"/>
        <v/>
      </c>
      <c r="CF62" s="9" t="str">
        <f t="shared" ca="1" si="26"/>
        <v/>
      </c>
      <c r="CH62" s="7">
        <v>5</v>
      </c>
      <c r="CI62" s="9" t="str">
        <f t="shared" ca="1" si="27"/>
        <v>옵션4</v>
      </c>
      <c r="CJ62" s="9" t="str">
        <f t="shared" ca="1" si="27"/>
        <v>무기</v>
      </c>
      <c r="CK62" s="9" t="str">
        <f t="shared" ca="1" si="27"/>
        <v>옵션4</v>
      </c>
      <c r="CL62" s="9" t="str">
        <f t="shared" ca="1" si="27"/>
        <v>무기</v>
      </c>
      <c r="CM62" s="9" t="str">
        <f t="shared" ca="1" si="27"/>
        <v>옵션6</v>
      </c>
      <c r="CN62" s="9" t="str">
        <f t="shared" ca="1" si="27"/>
        <v>옵션6</v>
      </c>
      <c r="CO62" s="9" t="str">
        <f t="shared" ca="1" si="27"/>
        <v>무기</v>
      </c>
      <c r="CP62" s="9" t="str">
        <f t="shared" ca="1" si="27"/>
        <v>옵션5</v>
      </c>
      <c r="CQ62" s="9" t="str">
        <f t="shared" ca="1" si="27"/>
        <v>옵션3</v>
      </c>
      <c r="CR62" s="9" t="str">
        <f t="shared" ca="1" si="27"/>
        <v>옵션1</v>
      </c>
      <c r="CS62" s="9" t="str">
        <f t="shared" ca="1" si="27"/>
        <v>영혼</v>
      </c>
      <c r="CT62" s="9" t="str">
        <f t="shared" ca="1" si="27"/>
        <v/>
      </c>
      <c r="CU62" s="9" t="str">
        <f t="shared" ca="1" si="27"/>
        <v/>
      </c>
      <c r="CV62" s="9" t="str">
        <f t="shared" ca="1" si="27"/>
        <v/>
      </c>
      <c r="CW62" s="9" t="str">
        <f t="shared" ca="1" si="27"/>
        <v/>
      </c>
    </row>
    <row r="63" spans="1:101" x14ac:dyDescent="0.3">
      <c r="A63" s="7">
        <v>6</v>
      </c>
      <c r="B63" s="9" t="str">
        <f t="shared" ref="B63" si="30">IF(B$57&lt;=$C$53,IF($A63&lt;=$C$54,IF(B$57=$I$53,IF(MOD($A63,2)=0,"Rest","Shop"),IF(B$57=$C$53,IF(MOD($A63,2)=0,"Shop","Rest"),IF(OR(B$57=$I$54,B$57=($C$53-1)),IF(MOD($A63,2)=0,"Elite",IF(S63&lt;=$G$53,"Normal",IF(S63&lt;=$G$53+$G$54,"Hard","Event"))),IF(S63&lt;=$G$53,"Normal",IF(S63&lt;=$G$53+$G$54,"Hard","Event"))))),""),"")</f>
        <v/>
      </c>
      <c r="C63" s="9" t="str">
        <f t="shared" si="22"/>
        <v/>
      </c>
      <c r="D63" s="9" t="str">
        <f t="shared" si="22"/>
        <v/>
      </c>
      <c r="E63" s="9" t="str">
        <f t="shared" si="22"/>
        <v/>
      </c>
      <c r="F63" s="9" t="str">
        <f t="shared" si="22"/>
        <v/>
      </c>
      <c r="G63" s="9" t="str">
        <f t="shared" si="22"/>
        <v/>
      </c>
      <c r="H63" s="9" t="str">
        <f t="shared" si="22"/>
        <v/>
      </c>
      <c r="I63" s="9" t="str">
        <f t="shared" si="22"/>
        <v/>
      </c>
      <c r="J63" s="9" t="str">
        <f t="shared" si="22"/>
        <v/>
      </c>
      <c r="K63" s="9" t="str">
        <f t="shared" si="22"/>
        <v/>
      </c>
      <c r="L63" s="9" t="str">
        <f t="shared" si="22"/>
        <v/>
      </c>
      <c r="M63" s="9" t="str">
        <f t="shared" si="22"/>
        <v/>
      </c>
      <c r="N63" s="9" t="str">
        <f t="shared" si="22"/>
        <v/>
      </c>
      <c r="O63" s="9" t="str">
        <f t="shared" si="22"/>
        <v/>
      </c>
      <c r="P63" s="9" t="str">
        <f t="shared" si="22"/>
        <v/>
      </c>
      <c r="R63" s="7">
        <v>6</v>
      </c>
      <c r="S63">
        <f t="shared" ca="1" si="23"/>
        <v>0.24352759087468223</v>
      </c>
      <c r="T63">
        <f t="shared" ca="1" si="23"/>
        <v>0.43724539927322836</v>
      </c>
      <c r="U63">
        <f t="shared" ca="1" si="23"/>
        <v>0.79878573593114044</v>
      </c>
      <c r="V63">
        <f t="shared" ca="1" si="23"/>
        <v>0.67750246673234149</v>
      </c>
      <c r="W63">
        <f t="shared" ca="1" si="23"/>
        <v>0.81159760156116945</v>
      </c>
      <c r="X63">
        <f t="shared" ca="1" si="23"/>
        <v>0.65233599148085397</v>
      </c>
      <c r="Y63">
        <f t="shared" ca="1" si="23"/>
        <v>0.31036845648740308</v>
      </c>
      <c r="Z63">
        <f t="shared" ca="1" si="23"/>
        <v>2.5088599249917132E-2</v>
      </c>
      <c r="AA63">
        <f t="shared" ca="1" si="23"/>
        <v>0.87856934965238953</v>
      </c>
      <c r="AB63">
        <f t="shared" ca="1" si="23"/>
        <v>0.35772414593684521</v>
      </c>
      <c r="AC63">
        <f t="shared" ca="1" si="23"/>
        <v>0.54296141859591707</v>
      </c>
      <c r="AD63">
        <f t="shared" ca="1" si="23"/>
        <v>0.92412225256383518</v>
      </c>
      <c r="AE63">
        <f t="shared" ca="1" si="23"/>
        <v>0.62087263539460835</v>
      </c>
      <c r="AF63">
        <f t="shared" ca="1" si="23"/>
        <v>0.36306321220246351</v>
      </c>
      <c r="AG63">
        <f t="shared" ca="1" si="23"/>
        <v>0.51830743889150621</v>
      </c>
      <c r="AI63" s="7">
        <v>6</v>
      </c>
      <c r="AJ63">
        <f t="shared" ca="1" si="24"/>
        <v>0.36177135551630413</v>
      </c>
      <c r="AK63">
        <f t="shared" ca="1" si="24"/>
        <v>7.8133953304823422E-2</v>
      </c>
      <c r="AL63">
        <f t="shared" ca="1" si="24"/>
        <v>0.52699682269109605</v>
      </c>
      <c r="AM63">
        <f t="shared" ca="1" si="24"/>
        <v>0.28323952327808866</v>
      </c>
      <c r="AN63">
        <f t="shared" ca="1" si="24"/>
        <v>0.66415142456906551</v>
      </c>
      <c r="AO63">
        <f t="shared" ca="1" si="24"/>
        <v>0.19109290480157803</v>
      </c>
      <c r="AP63">
        <f t="shared" ca="1" si="24"/>
        <v>0.62536040228816914</v>
      </c>
      <c r="AQ63">
        <f t="shared" ca="1" si="24"/>
        <v>0.60155247800818934</v>
      </c>
      <c r="AR63">
        <f t="shared" ca="1" si="24"/>
        <v>0.24462451506537475</v>
      </c>
      <c r="AS63">
        <f t="shared" ca="1" si="24"/>
        <v>0.86154759245444668</v>
      </c>
      <c r="AT63">
        <f t="shared" ca="1" si="24"/>
        <v>0.78851596120309431</v>
      </c>
      <c r="AU63">
        <f t="shared" ca="1" si="24"/>
        <v>0.12200828690001686</v>
      </c>
      <c r="AV63">
        <f t="shared" ca="1" si="24"/>
        <v>6.554690486791015E-2</v>
      </c>
      <c r="AW63">
        <f t="shared" ca="1" si="24"/>
        <v>0.59948527304744659</v>
      </c>
      <c r="AX63">
        <f t="shared" ca="1" si="24"/>
        <v>0.10236817053932368</v>
      </c>
      <c r="AZ63" s="7">
        <v>6</v>
      </c>
      <c r="BA63">
        <f t="shared" ca="1" si="25"/>
        <v>9.5585492241330727E-2</v>
      </c>
      <c r="BB63">
        <f t="shared" ca="1" si="25"/>
        <v>0.22171388004595327</v>
      </c>
      <c r="BC63">
        <f t="shared" ca="1" si="25"/>
        <v>0.16506466876644843</v>
      </c>
      <c r="BD63">
        <f t="shared" ca="1" si="25"/>
        <v>0.12996210502532091</v>
      </c>
      <c r="BE63">
        <f t="shared" ca="1" si="25"/>
        <v>0.97016167059356695</v>
      </c>
      <c r="BF63">
        <f t="shared" ca="1" si="25"/>
        <v>0.1827107008887201</v>
      </c>
      <c r="BG63">
        <f t="shared" ca="1" si="25"/>
        <v>0.28943953193323135</v>
      </c>
      <c r="BH63">
        <f t="shared" ca="1" si="25"/>
        <v>0.29220387189924457</v>
      </c>
      <c r="BI63">
        <f t="shared" ca="1" si="25"/>
        <v>0.70148404063433856</v>
      </c>
      <c r="BJ63">
        <f t="shared" ca="1" si="25"/>
        <v>0.11479579288548847</v>
      </c>
      <c r="BK63">
        <f t="shared" ca="1" si="25"/>
        <v>0.89063868870573304</v>
      </c>
      <c r="BL63">
        <f t="shared" ca="1" si="25"/>
        <v>0.94055069564314486</v>
      </c>
      <c r="BM63">
        <f t="shared" ca="1" si="25"/>
        <v>0.19405514892832032</v>
      </c>
      <c r="BN63">
        <f t="shared" ca="1" si="25"/>
        <v>0.8476274117599909</v>
      </c>
      <c r="BO63">
        <f t="shared" ca="1" si="25"/>
        <v>0.82789604744681855</v>
      </c>
      <c r="BQ63" s="7">
        <v>6</v>
      </c>
      <c r="BR63" s="9" t="str">
        <f t="shared" ca="1" si="26"/>
        <v/>
      </c>
      <c r="BS63" s="9" t="str">
        <f t="shared" ca="1" si="26"/>
        <v/>
      </c>
      <c r="BT63" s="9" t="str">
        <f t="shared" ca="1" si="26"/>
        <v/>
      </c>
      <c r="BU63" s="9" t="str">
        <f t="shared" ca="1" si="26"/>
        <v/>
      </c>
      <c r="BV63" s="9" t="str">
        <f t="shared" ca="1" si="26"/>
        <v/>
      </c>
      <c r="BW63" s="9" t="str">
        <f t="shared" ca="1" si="26"/>
        <v/>
      </c>
      <c r="BX63" s="9" t="str">
        <f t="shared" ca="1" si="26"/>
        <v/>
      </c>
      <c r="BY63" s="9" t="str">
        <f t="shared" ca="1" si="26"/>
        <v/>
      </c>
      <c r="BZ63" s="9" t="str">
        <f t="shared" ca="1" si="26"/>
        <v/>
      </c>
      <c r="CA63" s="9" t="str">
        <f t="shared" ca="1" si="26"/>
        <v/>
      </c>
      <c r="CB63" s="9" t="str">
        <f t="shared" ca="1" si="26"/>
        <v/>
      </c>
      <c r="CC63" s="9" t="str">
        <f t="shared" ca="1" si="26"/>
        <v/>
      </c>
      <c r="CD63" s="9" t="str">
        <f t="shared" ca="1" si="26"/>
        <v/>
      </c>
      <c r="CE63" s="9" t="str">
        <f t="shared" ca="1" si="26"/>
        <v/>
      </c>
      <c r="CF63" s="9" t="str">
        <f t="shared" ca="1" si="26"/>
        <v/>
      </c>
      <c r="CH63" s="7">
        <v>6</v>
      </c>
      <c r="CI63" s="9" t="str">
        <f t="shared" ca="1" si="27"/>
        <v/>
      </c>
      <c r="CJ63" s="9" t="str">
        <f t="shared" ca="1" si="27"/>
        <v/>
      </c>
      <c r="CK63" s="9" t="str">
        <f t="shared" ca="1" si="27"/>
        <v/>
      </c>
      <c r="CL63" s="9" t="str">
        <f t="shared" ca="1" si="27"/>
        <v/>
      </c>
      <c r="CM63" s="9" t="str">
        <f t="shared" ca="1" si="27"/>
        <v/>
      </c>
      <c r="CN63" s="9" t="str">
        <f t="shared" ca="1" si="27"/>
        <v/>
      </c>
      <c r="CO63" s="9" t="str">
        <f t="shared" ca="1" si="27"/>
        <v/>
      </c>
      <c r="CP63" s="9" t="str">
        <f t="shared" ca="1" si="27"/>
        <v/>
      </c>
      <c r="CQ63" s="9" t="str">
        <f t="shared" ca="1" si="27"/>
        <v/>
      </c>
      <c r="CR63" s="9" t="str">
        <f t="shared" ca="1" si="27"/>
        <v/>
      </c>
      <c r="CS63" s="9" t="str">
        <f t="shared" ca="1" si="27"/>
        <v/>
      </c>
      <c r="CT63" s="9" t="str">
        <f t="shared" ca="1" si="27"/>
        <v/>
      </c>
      <c r="CU63" s="9" t="str">
        <f t="shared" ca="1" si="27"/>
        <v/>
      </c>
      <c r="CV63" s="9" t="str">
        <f t="shared" ca="1" si="27"/>
        <v/>
      </c>
      <c r="CW63" s="9" t="str">
        <f t="shared" ca="1" si="27"/>
        <v/>
      </c>
    </row>
  </sheetData>
  <mergeCells count="49">
    <mergeCell ref="AD14:AD18"/>
    <mergeCell ref="AD12:AE13"/>
    <mergeCell ref="AF12:AG13"/>
    <mergeCell ref="AH12:AW12"/>
    <mergeCell ref="AF6:AJ6"/>
    <mergeCell ref="AD8:AD10"/>
    <mergeCell ref="AF14:AG14"/>
    <mergeCell ref="AF15:AG15"/>
    <mergeCell ref="AF16:AG16"/>
    <mergeCell ref="AD6:AE7"/>
    <mergeCell ref="AF17:AG17"/>
    <mergeCell ref="AF18:AG18"/>
    <mergeCell ref="V2:W2"/>
    <mergeCell ref="X6:AB6"/>
    <mergeCell ref="B4:E4"/>
    <mergeCell ref="A27:A29"/>
    <mergeCell ref="H26:I26"/>
    <mergeCell ref="V8:V10"/>
    <mergeCell ref="V6:W7"/>
    <mergeCell ref="V12:W13"/>
    <mergeCell ref="V14:V18"/>
    <mergeCell ref="X12:AA12"/>
    <mergeCell ref="B6:B16"/>
    <mergeCell ref="O27:O29"/>
    <mergeCell ref="O40:O42"/>
    <mergeCell ref="J26:M26"/>
    <mergeCell ref="V3:W3"/>
    <mergeCell ref="O53:O55"/>
    <mergeCell ref="C29:D29"/>
    <mergeCell ref="C42:D42"/>
    <mergeCell ref="C55:D55"/>
    <mergeCell ref="J39:M39"/>
    <mergeCell ref="J52:M52"/>
    <mergeCell ref="N40:N42"/>
    <mergeCell ref="N27:N29"/>
    <mergeCell ref="N53:N55"/>
    <mergeCell ref="C40:D40"/>
    <mergeCell ref="C41:D41"/>
    <mergeCell ref="B52:G52"/>
    <mergeCell ref="C53:D53"/>
    <mergeCell ref="C54:D54"/>
    <mergeCell ref="H39:I39"/>
    <mergeCell ref="H52:I52"/>
    <mergeCell ref="A53:A55"/>
    <mergeCell ref="A40:A42"/>
    <mergeCell ref="B26:G26"/>
    <mergeCell ref="C27:D27"/>
    <mergeCell ref="C28:D28"/>
    <mergeCell ref="B39:G3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G20" sqref="G20"/>
    </sheetView>
  </sheetViews>
  <sheetFormatPr defaultRowHeight="16.5" x14ac:dyDescent="0.3"/>
  <sheetData>
    <row r="1" spans="1:26" x14ac:dyDescent="0.3">
      <c r="F1" t="s">
        <v>53</v>
      </c>
      <c r="K1" t="s">
        <v>62</v>
      </c>
      <c r="P1" s="21" t="s">
        <v>56</v>
      </c>
      <c r="Q1" s="20" t="s">
        <v>16</v>
      </c>
      <c r="R1" s="20" t="s">
        <v>53</v>
      </c>
      <c r="T1" s="21" t="s">
        <v>56</v>
      </c>
      <c r="U1" s="20" t="s">
        <v>16</v>
      </c>
      <c r="V1" s="20" t="s">
        <v>53</v>
      </c>
      <c r="X1" s="21" t="s">
        <v>56</v>
      </c>
      <c r="Y1" s="20" t="s">
        <v>16</v>
      </c>
      <c r="Z1" s="20" t="s">
        <v>53</v>
      </c>
    </row>
    <row r="2" spans="1:26" x14ac:dyDescent="0.3">
      <c r="A2" t="s">
        <v>19</v>
      </c>
      <c r="B2" t="s">
        <v>16</v>
      </c>
      <c r="C2" t="s">
        <v>17</v>
      </c>
      <c r="D2" t="s">
        <v>1</v>
      </c>
      <c r="F2" t="s">
        <v>16</v>
      </c>
      <c r="G2" t="s">
        <v>17</v>
      </c>
      <c r="H2" t="s">
        <v>1</v>
      </c>
      <c r="K2" s="5" t="s">
        <v>16</v>
      </c>
      <c r="L2" s="5" t="s">
        <v>61</v>
      </c>
      <c r="M2" s="5" t="s">
        <v>17</v>
      </c>
      <c r="N2" s="5" t="s">
        <v>1</v>
      </c>
      <c r="P2" s="22">
        <v>1</v>
      </c>
      <c r="Q2">
        <v>1</v>
      </c>
      <c r="R2" t="str">
        <f t="shared" ref="R2:R20" si="0">IF(Q2=0,"무기",IF(Q2=99,"영혼",IF(Q2=98,"골드","옵션"&amp;Q2)))</f>
        <v>옵션1</v>
      </c>
      <c r="T2" s="22">
        <v>2</v>
      </c>
      <c r="U2">
        <v>1</v>
      </c>
      <c r="V2" t="str">
        <f t="shared" ref="V2:V16" si="1">IF(U2=0,"무기",IF(U2=99,"영혼",IF(U2=98,"골드","옵션"&amp;U2)))</f>
        <v>옵션1</v>
      </c>
      <c r="X2" s="22">
        <v>3</v>
      </c>
      <c r="Y2">
        <v>1</v>
      </c>
      <c r="Z2" t="str">
        <f t="shared" ref="Z2:Z12" si="2">IF(Y2=0,"무기",IF(Y2=99,"영혼",IF(Y2=98,"골드","옵션"&amp;Y2)))</f>
        <v>옵션1</v>
      </c>
    </row>
    <row r="3" spans="1:26" x14ac:dyDescent="0.3">
      <c r="B3">
        <v>1</v>
      </c>
      <c r="C3" s="16">
        <f t="shared" ref="C3:C9" si="3">B3</f>
        <v>1</v>
      </c>
      <c r="D3" t="s">
        <v>20</v>
      </c>
      <c r="F3">
        <v>1</v>
      </c>
      <c r="G3" s="16">
        <v>0</v>
      </c>
      <c r="H3" t="s">
        <v>66</v>
      </c>
      <c r="K3" s="5">
        <v>1</v>
      </c>
      <c r="L3" s="5" t="s">
        <v>60</v>
      </c>
      <c r="M3" s="15">
        <f t="shared" ref="M3:M35" si="4">INDEX($C$3:$C$18,MATCH($N3,$D$3:$D$18,0))</f>
        <v>1</v>
      </c>
      <c r="N3" s="5" t="s">
        <v>20</v>
      </c>
      <c r="P3" s="22"/>
      <c r="Q3">
        <v>2</v>
      </c>
      <c r="R3" t="str">
        <f t="shared" si="0"/>
        <v>옵션2</v>
      </c>
      <c r="T3" s="22"/>
      <c r="U3">
        <v>2</v>
      </c>
      <c r="V3" t="str">
        <f t="shared" si="1"/>
        <v>옵션2</v>
      </c>
      <c r="X3" s="22"/>
      <c r="Y3">
        <v>2</v>
      </c>
      <c r="Z3" t="str">
        <f t="shared" si="2"/>
        <v>옵션2</v>
      </c>
    </row>
    <row r="4" spans="1:26" x14ac:dyDescent="0.3">
      <c r="B4">
        <v>2</v>
      </c>
      <c r="C4" s="16">
        <f t="shared" si="3"/>
        <v>2</v>
      </c>
      <c r="D4" t="s">
        <v>21</v>
      </c>
      <c r="F4">
        <v>2</v>
      </c>
      <c r="G4" s="16">
        <v>1</v>
      </c>
      <c r="H4" t="s">
        <v>35</v>
      </c>
      <c r="K4" s="5">
        <v>2</v>
      </c>
      <c r="L4" s="5" t="s">
        <v>60</v>
      </c>
      <c r="M4" s="15">
        <f t="shared" si="4"/>
        <v>2</v>
      </c>
      <c r="N4" s="5" t="s">
        <v>21</v>
      </c>
      <c r="P4" s="22"/>
      <c r="Q4">
        <v>3</v>
      </c>
      <c r="R4" t="str">
        <f t="shared" si="0"/>
        <v>옵션3</v>
      </c>
      <c r="T4" s="22"/>
      <c r="U4">
        <v>3</v>
      </c>
      <c r="V4" t="str">
        <f t="shared" si="1"/>
        <v>옵션3</v>
      </c>
      <c r="X4" s="22"/>
      <c r="Y4">
        <v>3</v>
      </c>
      <c r="Z4" t="str">
        <f t="shared" si="2"/>
        <v>옵션3</v>
      </c>
    </row>
    <row r="5" spans="1:26" x14ac:dyDescent="0.3">
      <c r="B5">
        <v>3</v>
      </c>
      <c r="C5" s="16">
        <f t="shared" si="3"/>
        <v>3</v>
      </c>
      <c r="D5" t="s">
        <v>22</v>
      </c>
      <c r="F5">
        <v>3</v>
      </c>
      <c r="G5" s="16">
        <v>2</v>
      </c>
      <c r="H5" t="s">
        <v>36</v>
      </c>
      <c r="K5" s="5">
        <v>3</v>
      </c>
      <c r="L5" s="5" t="s">
        <v>60</v>
      </c>
      <c r="M5" s="15">
        <f t="shared" si="4"/>
        <v>3</v>
      </c>
      <c r="N5" s="5" t="s">
        <v>22</v>
      </c>
      <c r="P5" s="22"/>
      <c r="Q5">
        <v>4</v>
      </c>
      <c r="R5" t="str">
        <f t="shared" si="0"/>
        <v>옵션4</v>
      </c>
      <c r="T5" s="22"/>
      <c r="U5">
        <v>4</v>
      </c>
      <c r="V5" t="str">
        <f t="shared" si="1"/>
        <v>옵션4</v>
      </c>
      <c r="X5" s="22"/>
      <c r="Y5">
        <v>4</v>
      </c>
      <c r="Z5" t="str">
        <f t="shared" si="2"/>
        <v>옵션4</v>
      </c>
    </row>
    <row r="6" spans="1:26" x14ac:dyDescent="0.3">
      <c r="B6">
        <v>4</v>
      </c>
      <c r="C6" s="16">
        <f t="shared" si="3"/>
        <v>4</v>
      </c>
      <c r="D6" t="s">
        <v>23</v>
      </c>
      <c r="F6">
        <v>4</v>
      </c>
      <c r="G6" s="16">
        <v>3</v>
      </c>
      <c r="H6" t="s">
        <v>37</v>
      </c>
      <c r="K6" s="5">
        <v>4</v>
      </c>
      <c r="L6" s="5" t="s">
        <v>60</v>
      </c>
      <c r="M6" s="15">
        <f t="shared" si="4"/>
        <v>4</v>
      </c>
      <c r="N6" s="5" t="s">
        <v>23</v>
      </c>
      <c r="P6" s="22"/>
      <c r="Q6">
        <v>5</v>
      </c>
      <c r="R6" t="str">
        <f t="shared" si="0"/>
        <v>옵션5</v>
      </c>
      <c r="T6" s="22"/>
      <c r="U6">
        <v>5</v>
      </c>
      <c r="V6" t="str">
        <f t="shared" si="1"/>
        <v>옵션5</v>
      </c>
      <c r="X6" s="22"/>
      <c r="Y6">
        <v>5</v>
      </c>
      <c r="Z6" t="str">
        <f t="shared" si="2"/>
        <v>옵션5</v>
      </c>
    </row>
    <row r="7" spans="1:26" x14ac:dyDescent="0.3">
      <c r="B7">
        <v>5</v>
      </c>
      <c r="C7" s="16">
        <f t="shared" si="3"/>
        <v>5</v>
      </c>
      <c r="D7" t="s">
        <v>24</v>
      </c>
      <c r="F7">
        <v>5</v>
      </c>
      <c r="G7" s="16">
        <v>4</v>
      </c>
      <c r="H7" t="s">
        <v>38</v>
      </c>
      <c r="K7" s="5">
        <v>5</v>
      </c>
      <c r="L7" s="5" t="s">
        <v>60</v>
      </c>
      <c r="M7" s="15">
        <f t="shared" si="4"/>
        <v>5</v>
      </c>
      <c r="N7" s="5" t="s">
        <v>24</v>
      </c>
      <c r="P7" s="22"/>
      <c r="Q7">
        <v>6</v>
      </c>
      <c r="R7" t="str">
        <f t="shared" si="0"/>
        <v>옵션6</v>
      </c>
      <c r="T7" s="22"/>
      <c r="U7">
        <v>6</v>
      </c>
      <c r="V7" t="str">
        <f t="shared" si="1"/>
        <v>옵션6</v>
      </c>
      <c r="X7" s="22"/>
      <c r="Y7">
        <v>6</v>
      </c>
      <c r="Z7" t="str">
        <f t="shared" si="2"/>
        <v>옵션6</v>
      </c>
    </row>
    <row r="8" spans="1:26" x14ac:dyDescent="0.3">
      <c r="B8">
        <v>6</v>
      </c>
      <c r="C8" s="16">
        <f t="shared" si="3"/>
        <v>6</v>
      </c>
      <c r="D8" t="s">
        <v>25</v>
      </c>
      <c r="F8">
        <v>6</v>
      </c>
      <c r="G8" s="16">
        <v>5</v>
      </c>
      <c r="H8" t="s">
        <v>39</v>
      </c>
      <c r="K8" s="5">
        <v>6</v>
      </c>
      <c r="L8" s="5" t="s">
        <v>60</v>
      </c>
      <c r="M8" s="15">
        <f t="shared" si="4"/>
        <v>11</v>
      </c>
      <c r="N8" s="5" t="s">
        <v>28</v>
      </c>
      <c r="P8" s="22"/>
      <c r="Q8">
        <v>7</v>
      </c>
      <c r="R8" t="str">
        <f t="shared" si="0"/>
        <v>옵션7</v>
      </c>
      <c r="T8" s="22"/>
      <c r="U8">
        <v>7</v>
      </c>
      <c r="V8" t="str">
        <f t="shared" si="1"/>
        <v>옵션7</v>
      </c>
      <c r="X8" s="22"/>
      <c r="Y8">
        <v>7</v>
      </c>
      <c r="Z8" t="str">
        <f t="shared" si="2"/>
        <v>옵션7</v>
      </c>
    </row>
    <row r="9" spans="1:26" x14ac:dyDescent="0.3">
      <c r="B9">
        <v>7</v>
      </c>
      <c r="C9" s="16">
        <f t="shared" si="3"/>
        <v>7</v>
      </c>
      <c r="D9" t="s">
        <v>26</v>
      </c>
      <c r="F9">
        <v>7</v>
      </c>
      <c r="G9" s="16">
        <v>6</v>
      </c>
      <c r="H9" t="s">
        <v>40</v>
      </c>
      <c r="K9" s="5">
        <v>7</v>
      </c>
      <c r="L9" s="5" t="s">
        <v>60</v>
      </c>
      <c r="M9" s="15">
        <f t="shared" si="4"/>
        <v>12</v>
      </c>
      <c r="N9" s="5" t="s">
        <v>29</v>
      </c>
      <c r="P9" s="22"/>
      <c r="Q9">
        <v>8</v>
      </c>
      <c r="R9" t="str">
        <f t="shared" si="0"/>
        <v>옵션8</v>
      </c>
      <c r="T9" s="22"/>
      <c r="U9">
        <v>8</v>
      </c>
      <c r="V9" t="str">
        <f t="shared" si="1"/>
        <v>옵션8</v>
      </c>
      <c r="X9" s="22"/>
      <c r="Y9">
        <v>8</v>
      </c>
      <c r="Z9" t="str">
        <f t="shared" si="2"/>
        <v>옵션8</v>
      </c>
    </row>
    <row r="10" spans="1:26" x14ac:dyDescent="0.3">
      <c r="A10" t="s">
        <v>27</v>
      </c>
      <c r="B10">
        <v>8</v>
      </c>
      <c r="C10" s="16">
        <v>11</v>
      </c>
      <c r="D10" t="s">
        <v>28</v>
      </c>
      <c r="F10">
        <v>8</v>
      </c>
      <c r="G10" s="16">
        <v>7</v>
      </c>
      <c r="H10" t="s">
        <v>41</v>
      </c>
      <c r="K10" s="5">
        <v>8</v>
      </c>
      <c r="L10" s="5" t="s">
        <v>60</v>
      </c>
      <c r="M10" s="15">
        <f t="shared" si="4"/>
        <v>15</v>
      </c>
      <c r="N10" s="5" t="s">
        <v>32</v>
      </c>
      <c r="P10" s="22"/>
      <c r="Q10">
        <v>9</v>
      </c>
      <c r="R10" t="str">
        <f t="shared" si="0"/>
        <v>옵션9</v>
      </c>
      <c r="T10" s="22"/>
      <c r="U10">
        <v>9</v>
      </c>
      <c r="V10" t="str">
        <f t="shared" si="1"/>
        <v>옵션9</v>
      </c>
      <c r="X10" s="22"/>
      <c r="Y10">
        <v>0</v>
      </c>
      <c r="Z10" t="str">
        <f t="shared" si="2"/>
        <v>무기</v>
      </c>
    </row>
    <row r="11" spans="1:26" x14ac:dyDescent="0.3">
      <c r="B11">
        <v>9</v>
      </c>
      <c r="C11" s="16">
        <v>12</v>
      </c>
      <c r="D11" t="s">
        <v>29</v>
      </c>
      <c r="F11">
        <v>9</v>
      </c>
      <c r="G11" s="16">
        <v>8</v>
      </c>
      <c r="H11" t="s">
        <v>42</v>
      </c>
      <c r="K11" s="5">
        <v>9</v>
      </c>
      <c r="L11" s="5" t="s">
        <v>60</v>
      </c>
      <c r="M11" s="15">
        <f t="shared" si="4"/>
        <v>16</v>
      </c>
      <c r="N11" s="5" t="s">
        <v>33</v>
      </c>
      <c r="P11" s="22"/>
      <c r="Q11">
        <v>10</v>
      </c>
      <c r="R11" t="str">
        <f t="shared" si="0"/>
        <v>옵션10</v>
      </c>
      <c r="T11" s="22"/>
      <c r="U11">
        <v>10</v>
      </c>
      <c r="V11" t="str">
        <f t="shared" si="1"/>
        <v>옵션10</v>
      </c>
      <c r="X11" s="22"/>
      <c r="Y11">
        <v>98</v>
      </c>
      <c r="Z11" t="str">
        <f t="shared" si="2"/>
        <v>골드</v>
      </c>
    </row>
    <row r="12" spans="1:26" x14ac:dyDescent="0.3">
      <c r="B12">
        <v>10</v>
      </c>
      <c r="C12" s="16">
        <v>13</v>
      </c>
      <c r="D12" t="s">
        <v>30</v>
      </c>
      <c r="F12">
        <v>10</v>
      </c>
      <c r="G12" s="16">
        <v>9</v>
      </c>
      <c r="H12" t="s">
        <v>43</v>
      </c>
      <c r="K12" s="5">
        <v>10</v>
      </c>
      <c r="L12" s="5" t="s">
        <v>60</v>
      </c>
      <c r="M12" s="15">
        <f t="shared" si="4"/>
        <v>0</v>
      </c>
      <c r="N12" s="5" t="s">
        <v>54</v>
      </c>
      <c r="P12" s="22"/>
      <c r="Q12">
        <v>11</v>
      </c>
      <c r="R12" t="str">
        <f t="shared" si="0"/>
        <v>옵션11</v>
      </c>
      <c r="T12" s="22"/>
      <c r="U12">
        <v>11</v>
      </c>
      <c r="V12" t="str">
        <f t="shared" si="1"/>
        <v>옵션11</v>
      </c>
      <c r="X12" s="22"/>
      <c r="Y12">
        <v>99</v>
      </c>
      <c r="Z12" t="str">
        <f t="shared" si="2"/>
        <v>영혼</v>
      </c>
    </row>
    <row r="13" spans="1:26" x14ac:dyDescent="0.3">
      <c r="B13">
        <v>11</v>
      </c>
      <c r="C13" s="16">
        <v>14</v>
      </c>
      <c r="D13" t="s">
        <v>31</v>
      </c>
      <c r="F13">
        <v>11</v>
      </c>
      <c r="G13" s="16">
        <v>10</v>
      </c>
      <c r="H13" t="s">
        <v>44</v>
      </c>
      <c r="K13" s="5">
        <v>11</v>
      </c>
      <c r="L13" s="5" t="s">
        <v>60</v>
      </c>
      <c r="M13" s="15">
        <f t="shared" si="4"/>
        <v>99</v>
      </c>
      <c r="N13" s="5" t="s">
        <v>55</v>
      </c>
      <c r="P13" s="22"/>
      <c r="Q13">
        <v>12</v>
      </c>
      <c r="R13" t="str">
        <f t="shared" si="0"/>
        <v>옵션12</v>
      </c>
      <c r="T13" s="22"/>
      <c r="U13">
        <v>12</v>
      </c>
      <c r="V13" t="str">
        <f t="shared" si="1"/>
        <v>옵션12</v>
      </c>
      <c r="X13" s="22"/>
    </row>
    <row r="14" spans="1:26" x14ac:dyDescent="0.3">
      <c r="B14">
        <v>12</v>
      </c>
      <c r="C14" s="16">
        <v>15</v>
      </c>
      <c r="D14" t="s">
        <v>32</v>
      </c>
      <c r="F14">
        <v>12</v>
      </c>
      <c r="G14" s="16">
        <v>11</v>
      </c>
      <c r="H14" t="s">
        <v>45</v>
      </c>
      <c r="K14" s="5">
        <v>12</v>
      </c>
      <c r="L14" s="5" t="s">
        <v>63</v>
      </c>
      <c r="M14" s="15">
        <f t="shared" si="4"/>
        <v>2</v>
      </c>
      <c r="N14" s="5" t="s">
        <v>21</v>
      </c>
      <c r="P14" s="22"/>
      <c r="Q14">
        <v>13</v>
      </c>
      <c r="R14" t="str">
        <f t="shared" si="0"/>
        <v>옵션13</v>
      </c>
      <c r="T14" s="22"/>
      <c r="U14">
        <v>0</v>
      </c>
      <c r="V14" t="str">
        <f t="shared" si="1"/>
        <v>무기</v>
      </c>
      <c r="X14" s="22"/>
    </row>
    <row r="15" spans="1:26" x14ac:dyDescent="0.3">
      <c r="B15">
        <v>13</v>
      </c>
      <c r="C15" s="16">
        <v>16</v>
      </c>
      <c r="D15" t="s">
        <v>33</v>
      </c>
      <c r="F15">
        <v>13</v>
      </c>
      <c r="G15" s="16">
        <v>12</v>
      </c>
      <c r="H15" t="s">
        <v>46</v>
      </c>
      <c r="K15" s="5">
        <v>13</v>
      </c>
      <c r="L15" s="5" t="s">
        <v>63</v>
      </c>
      <c r="M15" s="15">
        <f t="shared" si="4"/>
        <v>3</v>
      </c>
      <c r="N15" s="5" t="s">
        <v>22</v>
      </c>
      <c r="P15" s="22"/>
      <c r="Q15">
        <v>14</v>
      </c>
      <c r="R15" t="str">
        <f t="shared" si="0"/>
        <v>옵션14</v>
      </c>
      <c r="T15" s="22"/>
      <c r="U15">
        <v>98</v>
      </c>
      <c r="V15" t="str">
        <f t="shared" si="1"/>
        <v>골드</v>
      </c>
      <c r="X15" s="22"/>
    </row>
    <row r="16" spans="1:26" x14ac:dyDescent="0.3">
      <c r="B16">
        <v>14</v>
      </c>
      <c r="C16" s="16">
        <v>17</v>
      </c>
      <c r="D16" t="s">
        <v>34</v>
      </c>
      <c r="F16">
        <v>14</v>
      </c>
      <c r="G16" s="16">
        <v>13</v>
      </c>
      <c r="H16" t="s">
        <v>47</v>
      </c>
      <c r="K16" s="5">
        <v>14</v>
      </c>
      <c r="L16" s="5" t="s">
        <v>63</v>
      </c>
      <c r="M16" s="15">
        <f t="shared" si="4"/>
        <v>4</v>
      </c>
      <c r="N16" s="5" t="s">
        <v>23</v>
      </c>
      <c r="P16" s="22"/>
      <c r="Q16">
        <v>15</v>
      </c>
      <c r="R16" t="str">
        <f t="shared" si="0"/>
        <v>옵션15</v>
      </c>
      <c r="T16" s="22"/>
      <c r="U16">
        <v>99</v>
      </c>
      <c r="V16" t="str">
        <f t="shared" si="1"/>
        <v>영혼</v>
      </c>
      <c r="X16" s="22"/>
    </row>
    <row r="17" spans="1:24" x14ac:dyDescent="0.3">
      <c r="A17" t="s">
        <v>54</v>
      </c>
      <c r="B17">
        <v>15</v>
      </c>
      <c r="C17" s="16">
        <v>0</v>
      </c>
      <c r="D17" t="s">
        <v>54</v>
      </c>
      <c r="F17">
        <v>15</v>
      </c>
      <c r="G17" s="16">
        <v>14</v>
      </c>
      <c r="H17" t="s">
        <v>48</v>
      </c>
      <c r="K17" s="5">
        <v>15</v>
      </c>
      <c r="L17" s="5" t="s">
        <v>63</v>
      </c>
      <c r="M17" s="15">
        <f t="shared" si="4"/>
        <v>6</v>
      </c>
      <c r="N17" s="5" t="s">
        <v>25</v>
      </c>
      <c r="P17" s="22"/>
      <c r="Q17">
        <v>16</v>
      </c>
      <c r="R17" t="str">
        <f t="shared" si="0"/>
        <v>옵션16</v>
      </c>
      <c r="T17" s="22"/>
      <c r="X17" s="22"/>
    </row>
    <row r="18" spans="1:24" x14ac:dyDescent="0.3">
      <c r="A18" t="s">
        <v>55</v>
      </c>
      <c r="B18">
        <v>16</v>
      </c>
      <c r="C18" s="16">
        <v>99</v>
      </c>
      <c r="D18" t="s">
        <v>55</v>
      </c>
      <c r="F18">
        <v>16</v>
      </c>
      <c r="G18" s="16">
        <v>15</v>
      </c>
      <c r="H18" t="s">
        <v>49</v>
      </c>
      <c r="K18" s="5">
        <v>16</v>
      </c>
      <c r="L18" s="5" t="s">
        <v>63</v>
      </c>
      <c r="M18" s="15">
        <f t="shared" si="4"/>
        <v>7</v>
      </c>
      <c r="N18" s="5" t="s">
        <v>26</v>
      </c>
      <c r="Q18">
        <v>0</v>
      </c>
      <c r="R18" t="str">
        <f t="shared" si="0"/>
        <v>무기</v>
      </c>
    </row>
    <row r="19" spans="1:24" x14ac:dyDescent="0.3">
      <c r="F19">
        <v>17</v>
      </c>
      <c r="G19" s="16">
        <v>16</v>
      </c>
      <c r="H19" t="s">
        <v>50</v>
      </c>
      <c r="K19" s="5">
        <v>17</v>
      </c>
      <c r="L19" s="5" t="s">
        <v>63</v>
      </c>
      <c r="M19" s="15">
        <f t="shared" si="4"/>
        <v>11</v>
      </c>
      <c r="N19" s="5" t="s">
        <v>28</v>
      </c>
      <c r="Q19">
        <v>98</v>
      </c>
      <c r="R19" t="str">
        <f t="shared" si="0"/>
        <v>골드</v>
      </c>
    </row>
    <row r="20" spans="1:24" x14ac:dyDescent="0.3">
      <c r="K20" s="5">
        <v>18</v>
      </c>
      <c r="L20" s="5" t="s">
        <v>63</v>
      </c>
      <c r="M20" s="15">
        <f t="shared" si="4"/>
        <v>13</v>
      </c>
      <c r="N20" s="5" t="s">
        <v>30</v>
      </c>
      <c r="Q20">
        <v>99</v>
      </c>
      <c r="R20" t="str">
        <f t="shared" si="0"/>
        <v>영혼</v>
      </c>
    </row>
    <row r="21" spans="1:24" x14ac:dyDescent="0.3">
      <c r="K21" s="5">
        <v>19</v>
      </c>
      <c r="L21" s="5" t="s">
        <v>63</v>
      </c>
      <c r="M21" s="15">
        <f t="shared" si="4"/>
        <v>14</v>
      </c>
      <c r="N21" s="5" t="s">
        <v>31</v>
      </c>
    </row>
    <row r="22" spans="1:24" x14ac:dyDescent="0.3">
      <c r="K22" s="5">
        <v>20</v>
      </c>
      <c r="L22" s="5" t="s">
        <v>63</v>
      </c>
      <c r="M22" s="15">
        <f t="shared" si="4"/>
        <v>17</v>
      </c>
      <c r="N22" s="5" t="s">
        <v>34</v>
      </c>
    </row>
    <row r="23" spans="1:24" x14ac:dyDescent="0.3">
      <c r="K23" s="5">
        <v>21</v>
      </c>
      <c r="L23" s="5" t="s">
        <v>63</v>
      </c>
      <c r="M23" s="15">
        <f t="shared" si="4"/>
        <v>0</v>
      </c>
      <c r="N23" s="5" t="s">
        <v>54</v>
      </c>
    </row>
    <row r="24" spans="1:24" x14ac:dyDescent="0.3">
      <c r="K24" s="5">
        <v>22</v>
      </c>
      <c r="L24" s="5" t="s">
        <v>63</v>
      </c>
      <c r="M24" s="15">
        <f t="shared" si="4"/>
        <v>99</v>
      </c>
      <c r="N24" s="5" t="s">
        <v>55</v>
      </c>
    </row>
    <row r="25" spans="1:24" x14ac:dyDescent="0.3">
      <c r="K25" s="5">
        <v>23</v>
      </c>
      <c r="L25" s="5" t="s">
        <v>64</v>
      </c>
      <c r="M25" s="15">
        <f t="shared" si="4"/>
        <v>1</v>
      </c>
      <c r="N25" s="5" t="s">
        <v>20</v>
      </c>
    </row>
    <row r="26" spans="1:24" x14ac:dyDescent="0.3">
      <c r="K26" s="5">
        <v>24</v>
      </c>
      <c r="L26" s="5" t="s">
        <v>64</v>
      </c>
      <c r="M26" s="15">
        <f t="shared" si="4"/>
        <v>2</v>
      </c>
      <c r="N26" s="5" t="s">
        <v>21</v>
      </c>
    </row>
    <row r="27" spans="1:24" x14ac:dyDescent="0.3">
      <c r="K27" s="5">
        <v>25</v>
      </c>
      <c r="L27" s="5" t="s">
        <v>64</v>
      </c>
      <c r="M27" s="15">
        <f t="shared" si="4"/>
        <v>3</v>
      </c>
      <c r="N27" s="5" t="s">
        <v>22</v>
      </c>
    </row>
    <row r="28" spans="1:24" x14ac:dyDescent="0.3">
      <c r="K28" s="5">
        <v>26</v>
      </c>
      <c r="L28" s="5" t="s">
        <v>64</v>
      </c>
      <c r="M28" s="15">
        <f t="shared" si="4"/>
        <v>4</v>
      </c>
      <c r="N28" s="5" t="s">
        <v>23</v>
      </c>
    </row>
    <row r="29" spans="1:24" x14ac:dyDescent="0.3">
      <c r="K29" s="5">
        <v>27</v>
      </c>
      <c r="L29" s="5" t="s">
        <v>64</v>
      </c>
      <c r="M29" s="15">
        <f t="shared" si="4"/>
        <v>7</v>
      </c>
      <c r="N29" s="5" t="s">
        <v>26</v>
      </c>
    </row>
    <row r="30" spans="1:24" x14ac:dyDescent="0.3">
      <c r="K30" s="5">
        <v>28</v>
      </c>
      <c r="L30" s="5" t="s">
        <v>64</v>
      </c>
      <c r="M30" s="15">
        <f t="shared" si="4"/>
        <v>11</v>
      </c>
      <c r="N30" s="5" t="s">
        <v>28</v>
      </c>
    </row>
    <row r="31" spans="1:24" x14ac:dyDescent="0.3">
      <c r="K31" s="5">
        <v>29</v>
      </c>
      <c r="L31" s="5" t="s">
        <v>64</v>
      </c>
      <c r="M31" s="15">
        <f t="shared" si="4"/>
        <v>12</v>
      </c>
      <c r="N31" s="5" t="s">
        <v>29</v>
      </c>
    </row>
    <row r="32" spans="1:24" x14ac:dyDescent="0.3">
      <c r="K32" s="5">
        <v>30</v>
      </c>
      <c r="L32" s="5" t="s">
        <v>64</v>
      </c>
      <c r="M32" s="15">
        <f t="shared" si="4"/>
        <v>14</v>
      </c>
      <c r="N32" s="5" t="s">
        <v>31</v>
      </c>
    </row>
    <row r="33" spans="11:14" x14ac:dyDescent="0.3">
      <c r="K33" s="5">
        <v>31</v>
      </c>
      <c r="L33" s="5" t="s">
        <v>64</v>
      </c>
      <c r="M33" s="15">
        <f t="shared" si="4"/>
        <v>17</v>
      </c>
      <c r="N33" s="5" t="s">
        <v>34</v>
      </c>
    </row>
    <row r="34" spans="11:14" x14ac:dyDescent="0.3">
      <c r="K34" s="5">
        <v>32</v>
      </c>
      <c r="L34" s="5" t="s">
        <v>64</v>
      </c>
      <c r="M34" s="15">
        <f t="shared" si="4"/>
        <v>0</v>
      </c>
      <c r="N34" s="5" t="s">
        <v>54</v>
      </c>
    </row>
    <row r="35" spans="11:14" x14ac:dyDescent="0.3">
      <c r="K35" s="5">
        <v>33</v>
      </c>
      <c r="L35" s="5" t="s">
        <v>64</v>
      </c>
      <c r="M35" s="15">
        <f t="shared" si="4"/>
        <v>99</v>
      </c>
      <c r="N35" s="5" t="s">
        <v>55</v>
      </c>
    </row>
  </sheetData>
  <phoneticPr fontId="1" type="noConversion"/>
  <pageMargins left="0.7" right="0.7" top="0.75" bottom="0.75" header="0.3" footer="0.3"/>
  <ignoredErrors>
    <ignoredError sqref="K2:K35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Ingame_Lobby</vt:lpstr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Irada</dc:creator>
  <cp:lastModifiedBy>admin</cp:lastModifiedBy>
  <dcterms:created xsi:type="dcterms:W3CDTF">2022-10-17T06:11:50Z</dcterms:created>
  <dcterms:modified xsi:type="dcterms:W3CDTF">2022-10-17T15:50:54Z</dcterms:modified>
</cp:coreProperties>
</file>