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ice\Homecraft\Work Order\"/>
    </mc:Choice>
  </mc:AlternateContent>
  <xr:revisionPtr revIDLastSave="0" documentId="13_ncr:1_{DC0C3F23-5781-4D4F-84B4-B833195F01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Sheet1!$A$1:$J$47</definedName>
    <definedName name="Z_F606BB3D_7C6A_4121_BBB2_81D0E6C4A710_.wvu.PrintArea" localSheetId="0" hidden="1">Sheet1!$A$1:$J$47</definedName>
  </definedNames>
  <calcPr calcId="19102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I40" i="1"/>
  <c r="I41" i="1"/>
  <c r="H15" i="1"/>
  <c r="G33" i="1" l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G41" i="1"/>
  <c r="G32" i="1"/>
  <c r="I32" i="1" s="1"/>
  <c r="I42" i="1" l="1"/>
  <c r="J15" i="1"/>
  <c r="J16" i="1"/>
  <c r="J19" i="1"/>
  <c r="H23" i="1" l="1"/>
  <c r="J23" i="1" s="1"/>
  <c r="H20" i="1"/>
  <c r="J20" i="1" s="1"/>
  <c r="H17" i="1"/>
  <c r="J17" i="1" s="1"/>
  <c r="H13" i="1"/>
  <c r="J13" i="1" s="1"/>
  <c r="H25" i="1" l="1"/>
  <c r="J25" i="1"/>
  <c r="H26" i="1"/>
  <c r="J26" i="1"/>
  <c r="J27" i="1" l="1"/>
  <c r="J22" i="1"/>
  <c r="J12" i="1"/>
  <c r="H14" i="1" l="1"/>
  <c r="J14" i="1" s="1"/>
  <c r="H16" i="1"/>
  <c r="H18" i="1"/>
  <c r="J18" i="1" s="1"/>
  <c r="H19" i="1"/>
  <c r="H21" i="1"/>
  <c r="J21" i="1" s="1"/>
  <c r="H22" i="1"/>
  <c r="H24" i="1"/>
  <c r="J24" i="1" s="1"/>
  <c r="H12" i="1"/>
  <c r="J28" i="1" l="1"/>
  <c r="H28" i="1"/>
</calcChain>
</file>

<file path=xl/sharedStrings.xml><?xml version="1.0" encoding="utf-8"?>
<sst xmlns="http://schemas.openxmlformats.org/spreadsheetml/2006/main" count="69" uniqueCount="52">
  <si>
    <t xml:space="preserve">Date : </t>
  </si>
  <si>
    <t xml:space="preserve">Delivery Date : </t>
  </si>
  <si>
    <t>Ph No :</t>
  </si>
  <si>
    <t>Sr. No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</si>
  <si>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</si>
  <si>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</si>
  <si>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</si>
  <si>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</si>
  <si>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</si>
  <si>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</si>
  <si>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</si>
  <si>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Room Name</t>
  </si>
  <si>
    <t>Material</t>
  </si>
  <si>
    <t>Meters / Sq.Ft.</t>
  </si>
  <si>
    <t>Rate</t>
  </si>
  <si>
    <t>Measurement Table</t>
  </si>
  <si>
    <t>Contct Person :</t>
  </si>
  <si>
    <t>Created By</t>
  </si>
  <si>
    <t>Authorised By</t>
  </si>
  <si>
    <t>Approved BY</t>
  </si>
  <si>
    <t>Pawan Kumar</t>
  </si>
  <si>
    <t>Janmay Raskapoor</t>
  </si>
  <si>
    <t>Address:</t>
  </si>
  <si>
    <t>Total Part</t>
  </si>
  <si>
    <t>Total Fabric</t>
  </si>
  <si>
    <t>GST</t>
  </si>
  <si>
    <t>Quotation</t>
  </si>
  <si>
    <t>Discount</t>
  </si>
  <si>
    <t xml:space="preserve"> Sub Total</t>
  </si>
  <si>
    <t>Grand Total</t>
  </si>
  <si>
    <t>Work Order # 104</t>
  </si>
  <si>
    <t>Mr. Atitbhai Shah</t>
  </si>
  <si>
    <t>+91-9998631363</t>
  </si>
  <si>
    <t>C-203 Vaishnodevi Lifestyle, Nr. Nishal Circle, Pal, Surat</t>
  </si>
  <si>
    <t>Living Room</t>
  </si>
  <si>
    <t>Childrens Bed Room</t>
  </si>
  <si>
    <t>Balcony Master Room</t>
  </si>
  <si>
    <t>Master Bed Room</t>
  </si>
  <si>
    <t>American</t>
  </si>
  <si>
    <t>Ring</t>
  </si>
  <si>
    <t>Ombre 3 Colour</t>
  </si>
  <si>
    <t>Zamiya # 1332</t>
  </si>
  <si>
    <t>26</t>
  </si>
  <si>
    <t>22</t>
  </si>
  <si>
    <t>Lords Dimout # 2130</t>
  </si>
  <si>
    <t>Timber # 24</t>
  </si>
  <si>
    <t>14</t>
  </si>
  <si>
    <t>Digital Print Fabric</t>
  </si>
  <si>
    <t>American Stitching</t>
  </si>
  <si>
    <t>Ring Stitching</t>
  </si>
  <si>
    <t>Aluminum Chanel</t>
  </si>
  <si>
    <t>Fitting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</si>
</sst>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3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0" fontId="0" fillId="0" borderId="0" xfId="0" applyAlignment="1"/>
    <xf numFmtId="14" fontId="7" fillId="0" borderId="0" xfId="0" applyNumberFormat="1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2" fontId="0" fillId="0" borderId="6" xfId="0" applyNumberFormat="1" applyBorder="1" applyAlignment="1" applyProtection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3" borderId="6" xfId="0" applyNumberFormat="1" applyFill="1" applyBorder="1" applyAlignment="1" applyProtection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12" fillId="5" borderId="6" xfId="0" applyNumberFormat="1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10" fillId="2" borderId="11" xfId="0" applyNumberFormat="1" applyFont="1" applyFill="1" applyBorder="1" applyAlignment="1">
      <alignment horizontal="center" vertical="center"/>
    </xf>
    <xf numFmtId="164" fontId="10" fillId="2" borderId="12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right" vertical="center"/>
    </xf>
    <xf numFmtId="0" fontId="1" fillId="3" borderId="17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0" fillId="0" borderId="0" xfId="0" applyNumberFormat="1" applyFont="1"/>
    <xf numFmtId="0" fontId="2" fillId="0" borderId="0" xfId="0" applyFont="1" applyAlignment="1">
      <alignment horizontal="left" vertic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0" fillId="0" borderId="13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rgb="FF92D050"/>
        </patternFill>
      </fill>
    </dxf>
    <dxf>
      <fill>
        <patternFill>
          <fgColor auto="1"/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675861</xdr:colOff>
      <xdr:row>4</xdr:row>
      <xdr:rowOff>95250</xdr:rowOff>
    </xdr:to>
    <xdr:pic>
      <xdr:nvPicPr>
        <xdr:cNvPr id="3" name="Picture 2" descr="log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66900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44</xdr:row>
      <xdr:rowOff>165652</xdr:rowOff>
    </xdr:from>
    <xdr:to>
      <xdr:col>9</xdr:col>
      <xdr:colOff>248479</xdr:colOff>
      <xdr:row>47</xdr:row>
      <xdr:rowOff>91109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26328" y="9351065"/>
          <a:ext cx="1167847" cy="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topLeftCell="A22" zoomScale="115" zoomScaleNormal="115" zoomScaleSheetLayoutView="40" workbookViewId="0">
      <selection activeCell="F38" sqref="F38"/>
    </sheetView>
  </sheetViews>
  <sheetFormatPr defaultRowHeight="15" x14ac:dyDescent="0.25"/>
  <cols>
    <col min="1" max="1" width="8.7109375" bestFit="1" customWidth="1"/>
    <col min="3" max="3" width="10.28515625" customWidth="1"/>
    <col min="4" max="4" width="10" customWidth="1"/>
    <col min="5" max="5" width="7.85546875" customWidth="1"/>
    <col min="6" max="6" width="8.5703125" bestFit="1" customWidth="1"/>
    <col min="7" max="7" width="19.5703125" bestFit="1" customWidth="1"/>
    <col min="8" max="8" width="10.85546875" customWidth="1"/>
    <col min="10" max="10" width="11.85546875" bestFit="1" customWidth="1"/>
  </cols>
  <sheetData>
    <row r="1" spans="1:10" x14ac:dyDescent="0.25">
      <c r="A1" s="67"/>
      <c r="B1" s="67"/>
      <c r="C1" s="67"/>
    </row>
    <row r="2" spans="1:10" ht="15" customHeight="1" x14ac:dyDescent="0.25">
      <c r="A2" s="67"/>
      <c r="B2" s="67"/>
      <c r="C2" s="67"/>
      <c r="E2" s="63" t="s">
        <v>30</v>
      </c>
      <c r="F2" s="63"/>
      <c r="G2" s="63"/>
      <c r="H2" s="51" t="s">
        <v>0</v>
      </c>
      <c r="I2" s="51"/>
      <c r="J2" s="10">
        <v>45198</v>
      </c>
    </row>
    <row r="3" spans="1:10" ht="15" customHeight="1" x14ac:dyDescent="0.25">
      <c r="A3" s="67"/>
      <c r="B3" s="67"/>
      <c r="C3" s="67"/>
      <c r="E3" s="63"/>
      <c r="F3" s="63"/>
      <c r="G3" s="63"/>
      <c r="H3" s="51" t="s">
        <v>1</v>
      </c>
      <c r="I3" s="51"/>
      <c r="J3" s="10">
        <v>45211</v>
      </c>
    </row>
    <row r="4" spans="1:10" x14ac:dyDescent="0.25">
      <c r="A4" s="67"/>
      <c r="B4" s="67"/>
      <c r="C4" s="67"/>
    </row>
    <row r="6" spans="1:10" ht="18.75" x14ac:dyDescent="0.3">
      <c r="A6" s="52" t="s">
        <v>16</v>
      </c>
      <c r="B6" s="52"/>
      <c r="C6" s="64" t="s">
        <v>31</v>
      </c>
      <c r="D6" s="64"/>
      <c r="E6" s="64"/>
      <c r="F6" s="64"/>
      <c r="G6" s="64"/>
      <c r="H6" s="39" t="s">
        <v>2</v>
      </c>
      <c r="I6" s="53" t="s">
        <v>32</v>
      </c>
      <c r="J6" s="53"/>
    </row>
    <row r="7" spans="1:10" ht="11.25" customHeight="1" x14ac:dyDescent="0.25">
      <c r="A7" s="8"/>
      <c r="B7" s="8"/>
      <c r="C7" s="8"/>
      <c r="D7" s="8"/>
      <c r="E7" s="8"/>
      <c r="F7" s="8"/>
      <c r="G7" s="8"/>
      <c r="H7" s="8"/>
    </row>
    <row r="8" spans="1:10" s="12" customFormat="1" ht="23.25" customHeight="1" x14ac:dyDescent="0.25">
      <c r="A8" s="11" t="s">
        <v>22</v>
      </c>
      <c r="B8" s="54" t="s">
        <v>33</v>
      </c>
      <c r="C8" s="54"/>
      <c r="D8" s="54"/>
      <c r="E8" s="54"/>
      <c r="F8" s="54"/>
      <c r="G8" s="54"/>
      <c r="H8" s="54"/>
      <c r="I8" s="54"/>
      <c r="J8" s="54"/>
    </row>
    <row r="9" spans="1:10" ht="15" customHeight="1" x14ac:dyDescent="0.25">
      <c r="E9" s="69" t="s">
        <v>15</v>
      </c>
      <c r="F9" s="69"/>
      <c r="G9" s="69"/>
    </row>
    <row r="10" spans="1:10" ht="15.75" thickBot="1" x14ac:dyDescent="0.3">
      <c r="E10" s="70"/>
      <c r="F10" s="70"/>
      <c r="G10" s="70"/>
    </row>
    <row r="11" spans="1:10" ht="45" customHeight="1" thickBot="1" x14ac:dyDescent="0.3">
      <c r="A11" s="1" t="s">
        <v>3</v>
      </c>
      <c r="B11" s="58" t="s">
        <v>11</v>
      </c>
      <c r="C11" s="58"/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</row>
    <row r="12" spans="1:10" x14ac:dyDescent="0.25">
      <c r="A12" s="2">
        <v>1</v>
      </c>
      <c r="B12" s="59" t="s">
        <v>34</v>
      </c>
      <c r="C12" s="59"/>
      <c r="D12" s="3" t="s">
        <v>38</v>
      </c>
      <c r="E12" s="13">
        <v>270</v>
      </c>
      <c r="F12" s="13">
        <v>85</v>
      </c>
      <c r="G12" s="16" t="s">
        <v>40</v>
      </c>
      <c r="H12" s="36">
        <f>IF(D12="","",IF(D12="Roman",CEILING(((F12+12)/39)*ROUNDUP((E12/50),0),0.25),CEILING((((F12+12)/39)*ROUNDUP((E12/20),0)),0.25)))</f>
        <v>35</v>
      </c>
      <c r="I12" s="19" t="s">
        <v>43</v>
      </c>
      <c r="J12" s="23">
        <f>IF(I12="No","-----",IF(I12&gt;0,H12," "))</f>
        <v>35</v>
      </c>
    </row>
    <row r="13" spans="1:10" x14ac:dyDescent="0.25">
      <c r="A13" s="4">
        <v>2</v>
      </c>
      <c r="B13" s="55" t="s">
        <v>35</v>
      </c>
      <c r="C13" s="56"/>
      <c r="D13" s="32" t="s">
        <v>39</v>
      </c>
      <c r="E13" s="33">
        <v>100</v>
      </c>
      <c r="F13" s="33">
        <v>84</v>
      </c>
      <c r="G13" s="31" t="s">
        <v>41</v>
      </c>
      <c r="H13" s="36">
        <f>IF(D13="","",IF(D13="Roman",CEILING(((F13+12)/39)*ROUNDUP((E13/50),0),0.25),CEILING((((F13+12)/39)*ROUNDUP((E13/20),0)),0.25)))</f>
        <v>12.5</v>
      </c>
      <c r="I13" s="31" t="s">
        <v>42</v>
      </c>
      <c r="J13" s="23">
        <f t="shared" ref="J13:J27" si="0">IF(I13="No","-----",IF(I13&gt;0,H13," "))</f>
        <v>12.5</v>
      </c>
    </row>
    <row r="14" spans="1:10" x14ac:dyDescent="0.25">
      <c r="A14" s="4">
        <v>3</v>
      </c>
      <c r="B14" s="57" t="s">
        <v>36</v>
      </c>
      <c r="C14" s="57"/>
      <c r="D14" s="5" t="s">
        <v>39</v>
      </c>
      <c r="E14" s="14">
        <v>103</v>
      </c>
      <c r="F14" s="14">
        <v>88</v>
      </c>
      <c r="G14" s="17" t="s">
        <v>44</v>
      </c>
      <c r="H14" s="36">
        <f t="shared" ref="H14:H24" si="1">IF(D14="","",IF(D14="Roman",CEILING(((F14+12)/39)*ROUNDUP((E14/50),0),0.25),CEILING((((F14+12)/39)*ROUNDUP((E14/20),0)),0.25)))</f>
        <v>15.5</v>
      </c>
      <c r="I14" s="17" t="s">
        <v>43</v>
      </c>
      <c r="J14" s="23">
        <f t="shared" si="0"/>
        <v>15.5</v>
      </c>
    </row>
    <row r="15" spans="1:10" x14ac:dyDescent="0.25">
      <c r="A15" s="4">
        <v>4</v>
      </c>
      <c r="B15" s="57"/>
      <c r="C15" s="57"/>
      <c r="D15" s="5" t="s">
        <v>39</v>
      </c>
      <c r="E15" s="14">
        <v>63</v>
      </c>
      <c r="F15" s="14">
        <v>88</v>
      </c>
      <c r="G15" s="17" t="s">
        <v>44</v>
      </c>
      <c r="H15" s="36">
        <f t="shared" si="1"/>
        <v>10.5</v>
      </c>
      <c r="I15" s="17" t="s">
        <v>43</v>
      </c>
      <c r="J15" s="23">
        <f t="shared" si="0"/>
        <v>10.5</v>
      </c>
    </row>
    <row r="16" spans="1:10" x14ac:dyDescent="0.25">
      <c r="A16" s="4">
        <v>5</v>
      </c>
      <c r="B16" s="57"/>
      <c r="C16" s="57"/>
      <c r="D16" s="5" t="s">
        <v>39</v>
      </c>
      <c r="E16" s="14">
        <v>55</v>
      </c>
      <c r="F16" s="14">
        <v>88</v>
      </c>
      <c r="G16" s="17" t="s">
        <v>44</v>
      </c>
      <c r="H16" s="36">
        <f t="shared" si="1"/>
        <v>7.75</v>
      </c>
      <c r="I16" s="17" t="s">
        <v>43</v>
      </c>
      <c r="J16" s="23">
        <f t="shared" si="0"/>
        <v>7.75</v>
      </c>
    </row>
    <row r="17" spans="1:10" x14ac:dyDescent="0.25">
      <c r="A17" s="4">
        <v>6</v>
      </c>
      <c r="B17" s="55" t="s">
        <v>37</v>
      </c>
      <c r="C17" s="56"/>
      <c r="D17" s="30" t="s">
        <v>39</v>
      </c>
      <c r="E17" s="14">
        <v>100</v>
      </c>
      <c r="F17" s="14">
        <v>84</v>
      </c>
      <c r="G17" s="29" t="s">
        <v>45</v>
      </c>
      <c r="H17" s="36">
        <f t="shared" si="1"/>
        <v>12.5</v>
      </c>
      <c r="I17" s="29" t="s">
        <v>46</v>
      </c>
      <c r="J17" s="23">
        <f t="shared" si="0"/>
        <v>12.5</v>
      </c>
    </row>
    <row r="18" spans="1:10" x14ac:dyDescent="0.25">
      <c r="A18" s="4">
        <v>7</v>
      </c>
      <c r="B18" s="57"/>
      <c r="C18" s="57"/>
      <c r="D18" s="5" t="s">
        <v>39</v>
      </c>
      <c r="E18" s="14">
        <v>53</v>
      </c>
      <c r="F18" s="14">
        <v>84</v>
      </c>
      <c r="G18" s="17" t="s">
        <v>45</v>
      </c>
      <c r="H18" s="36">
        <f t="shared" si="1"/>
        <v>7.5</v>
      </c>
      <c r="I18" s="17" t="s">
        <v>46</v>
      </c>
      <c r="J18" s="23">
        <f t="shared" si="0"/>
        <v>7.5</v>
      </c>
    </row>
    <row r="19" spans="1:10" x14ac:dyDescent="0.25">
      <c r="A19" s="4">
        <v>8</v>
      </c>
      <c r="B19" s="57"/>
      <c r="C19" s="57"/>
      <c r="D19" s="5"/>
      <c r="E19" s="14"/>
      <c r="F19" s="14"/>
      <c r="G19" s="17"/>
      <c r="H19" s="36" t="str">
        <f t="shared" si="1"/>
        <v/>
      </c>
      <c r="I19" s="17"/>
      <c r="J19" s="23" t="str">
        <f t="shared" si="0"/>
        <v xml:space="preserve"> </v>
      </c>
    </row>
    <row r="20" spans="1:10" x14ac:dyDescent="0.25">
      <c r="A20" s="4">
        <v>9</v>
      </c>
      <c r="B20" s="55"/>
      <c r="C20" s="56"/>
      <c r="D20" s="30"/>
      <c r="E20" s="14"/>
      <c r="F20" s="14"/>
      <c r="G20" s="29"/>
      <c r="H20" s="36" t="str">
        <f t="shared" si="1"/>
        <v/>
      </c>
      <c r="I20" s="29"/>
      <c r="J20" s="23" t="str">
        <f t="shared" si="0"/>
        <v xml:space="preserve"> </v>
      </c>
    </row>
    <row r="21" spans="1:10" x14ac:dyDescent="0.25">
      <c r="A21" s="4">
        <v>10</v>
      </c>
      <c r="B21" s="57"/>
      <c r="C21" s="57"/>
      <c r="D21" s="5"/>
      <c r="E21" s="14"/>
      <c r="F21" s="14"/>
      <c r="G21" s="17"/>
      <c r="H21" s="36" t="str">
        <f t="shared" si="1"/>
        <v/>
      </c>
      <c r="I21" s="17"/>
      <c r="J21" s="23" t="str">
        <f t="shared" si="0"/>
        <v xml:space="preserve"> </v>
      </c>
    </row>
    <row r="22" spans="1:10" x14ac:dyDescent="0.25">
      <c r="A22" s="4">
        <v>11</v>
      </c>
      <c r="B22" s="57"/>
      <c r="C22" s="57"/>
      <c r="D22" s="5"/>
      <c r="E22" s="14"/>
      <c r="F22" s="14"/>
      <c r="G22" s="17"/>
      <c r="H22" s="36" t="str">
        <f t="shared" si="1"/>
        <v/>
      </c>
      <c r="I22" s="17"/>
      <c r="J22" s="23" t="str">
        <f t="shared" si="0"/>
        <v xml:space="preserve"> </v>
      </c>
    </row>
    <row r="23" spans="1:10" x14ac:dyDescent="0.25">
      <c r="A23" s="4">
        <v>12</v>
      </c>
      <c r="B23" s="55"/>
      <c r="C23" s="56"/>
      <c r="D23" s="30"/>
      <c r="E23" s="14"/>
      <c r="F23" s="14"/>
      <c r="G23" s="29"/>
      <c r="H23" s="36" t="str">
        <f t="shared" si="1"/>
        <v/>
      </c>
      <c r="I23" s="29"/>
      <c r="J23" s="23" t="str">
        <f t="shared" si="0"/>
        <v xml:space="preserve"> </v>
      </c>
    </row>
    <row r="24" spans="1:10" x14ac:dyDescent="0.25">
      <c r="A24" s="4">
        <v>13</v>
      </c>
      <c r="B24" s="57"/>
      <c r="C24" s="57"/>
      <c r="D24" s="5"/>
      <c r="E24" s="14"/>
      <c r="F24" s="14"/>
      <c r="G24" s="17"/>
      <c r="H24" s="36" t="str">
        <f t="shared" si="1"/>
        <v/>
      </c>
      <c r="I24" s="17"/>
      <c r="J24" s="23" t="str">
        <f t="shared" si="0"/>
        <v xml:space="preserve"> </v>
      </c>
    </row>
    <row r="25" spans="1:10" x14ac:dyDescent="0.25">
      <c r="A25" s="4">
        <v>14</v>
      </c>
      <c r="B25" s="55"/>
      <c r="C25" s="56"/>
      <c r="D25" s="28"/>
      <c r="E25" s="14"/>
      <c r="F25" s="14"/>
      <c r="G25" s="27"/>
      <c r="H25" s="18" t="str">
        <f t="shared" ref="H25:H26" si="2">IF(D25="","",IF(D25="Roman",CEILING(((F25+12)/39)*ROUNDUP((E25/50),0),0.25),CEILING((((F25+12)/39)*ROUNDUP((E25/20),0)),0.25)))</f>
        <v/>
      </c>
      <c r="I25" s="27"/>
      <c r="J25" s="23" t="str">
        <f t="shared" si="0"/>
        <v xml:space="preserve"> </v>
      </c>
    </row>
    <row r="26" spans="1:10" x14ac:dyDescent="0.25">
      <c r="A26" s="4">
        <v>15</v>
      </c>
      <c r="B26" s="55"/>
      <c r="C26" s="56"/>
      <c r="D26" s="28"/>
      <c r="E26" s="14"/>
      <c r="F26" s="14"/>
      <c r="G26" s="27"/>
      <c r="H26" s="18" t="str">
        <f t="shared" si="2"/>
        <v/>
      </c>
      <c r="I26" s="27"/>
      <c r="J26" s="23" t="str">
        <f t="shared" si="0"/>
        <v xml:space="preserve"> </v>
      </c>
    </row>
    <row r="27" spans="1:10" x14ac:dyDescent="0.25">
      <c r="A27" s="4"/>
      <c r="B27" s="71" t="s">
        <v>23</v>
      </c>
      <c r="C27" s="71"/>
      <c r="D27" s="44">
        <f>SUM(IF(D12="Roman",((E12*F12)/144),0),IF(D13="Roman",((E13*F13)/144),0),IF(D14="Roman",((E14*F14)/144),0),IF(D15="Roman",((E15*F15)/144),0),IF(D16="Roman",((E16*F16)/144),0),IF(D17="Roman",((E17*F17)/144),0),IF(D18="Roman",((E18*F18)/144),0),IF(D19="Roman",((E19*F19)/144),0),IF(D20="Roman",((E20*F20)/144),0)*IF(D21="Roman",((E21*F21)/144),0),IF(D22="Roman",((E22*F22)/144),0),IF(D23="Roman",((E23*F23)/144),0),IF(D24="Roman",((E24*F24)/144),0),IF(D25="Roman",((E25*F25)/144),0),IF(D26="Roman",((E26*F26)/144),0))</f>
        <v>0</v>
      </c>
      <c r="E27" s="42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24="American",ROUNDUP(E24/20,0),0),IF(D25="American",ROUNDUP(E25/20,0),0),IF(D26="American",ROUNDUP(E26/20,0),0))</f>
        <v>14</v>
      </c>
      <c r="F27" s="43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24="Ring",ROUNDUP(E24/20,0),0),IF(D25="Ring",ROUNDUP(E25/20,0),0),IF(D26="Ring",ROUNDUP(E26/20,0),0))</f>
        <v>26</v>
      </c>
      <c r="G27" s="5"/>
      <c r="H27" s="14"/>
      <c r="I27" s="17"/>
      <c r="J27" s="23" t="str">
        <f t="shared" si="0"/>
        <v xml:space="preserve"> </v>
      </c>
    </row>
    <row r="28" spans="1:10" ht="15.75" thickBot="1" x14ac:dyDescent="0.3">
      <c r="A28" s="6"/>
      <c r="B28" s="62" t="s">
        <v>24</v>
      </c>
      <c r="C28" s="62"/>
      <c r="D28" s="7"/>
      <c r="E28" s="7"/>
      <c r="F28" s="7"/>
      <c r="G28" s="7"/>
      <c r="H28" s="15">
        <f>IF(COUNT(H12:H24)&gt;0,SUM(H12:H24)," ")</f>
        <v>101.25</v>
      </c>
      <c r="I28" s="7"/>
      <c r="J28" s="24">
        <f>IF(COUNT(J12:J24)&gt;0,SUM(J12:J24)," ")</f>
        <v>101.25</v>
      </c>
    </row>
    <row r="29" spans="1:10" x14ac:dyDescent="0.25">
      <c r="E29" s="68" t="s">
        <v>26</v>
      </c>
      <c r="F29" s="68"/>
      <c r="G29" s="68"/>
    </row>
    <row r="30" spans="1:10" ht="15.75" thickBot="1" x14ac:dyDescent="0.3">
      <c r="E30" s="68"/>
      <c r="F30" s="68"/>
      <c r="G30" s="68"/>
    </row>
    <row r="31" spans="1:10" ht="30.75" thickBot="1" x14ac:dyDescent="0.3">
      <c r="A31" s="1" t="s">
        <v>3</v>
      </c>
      <c r="B31" s="58" t="s">
        <v>12</v>
      </c>
      <c r="C31" s="58"/>
      <c r="D31" s="1" t="s">
        <v>13</v>
      </c>
      <c r="E31" s="1" t="s">
        <v>14</v>
      </c>
      <c r="F31" s="1" t="s">
        <v>27</v>
      </c>
      <c r="G31" s="34" t="s">
        <v>28</v>
      </c>
      <c r="H31" s="35" t="s">
        <v>25</v>
      </c>
      <c r="I31" s="60" t="s">
        <v>29</v>
      </c>
      <c r="J31" s="61"/>
    </row>
    <row r="32" spans="1:10" x14ac:dyDescent="0.25">
      <c r="A32" s="2">
        <v>1</v>
      </c>
      <c r="B32" s="65" t="s">
        <v>47</v>
      </c>
      <c r="C32" s="66"/>
      <c r="D32" s="13">
        <v>47.5</v>
      </c>
      <c r="E32" s="13">
        <v>550</v>
      </c>
      <c r="F32" s="25">
        <v>0.2</v>
      </c>
      <c r="G32" s="40">
        <f>IF(D32&gt;0,((D32*E32)-(D32*E32)*F32)," ")</f>
        <v>20900</v>
      </c>
      <c r="H32" s="37">
        <v>0.05</v>
      </c>
      <c r="I32" s="45">
        <f>IF(B32&gt;0,(G32+(G32*H32))," ")</f>
        <v>21945</v>
      </c>
      <c r="J32" s="46"/>
    </row>
    <row r="33" spans="1:10" x14ac:dyDescent="0.25">
      <c r="A33" s="4">
        <v>2</v>
      </c>
      <c r="B33" s="55" t="s">
        <v>44</v>
      </c>
      <c r="C33" s="56"/>
      <c r="D33" s="14">
        <v>33.75</v>
      </c>
      <c r="E33" s="14">
        <v>340</v>
      </c>
      <c r="F33" s="26">
        <v>0.2</v>
      </c>
      <c r="G33" s="41">
        <f t="shared" ref="G33:G41" si="3">IF(D33&gt;0,((D33*E33)-(D33*E33)*F33)," ")</f>
        <v>9180</v>
      </c>
      <c r="H33" s="38">
        <v>0.05</v>
      </c>
      <c r="I33" s="45">
        <f t="shared" ref="I33:I41" si="4">IF(B33&gt;0,(G33+(G33*H33))," ")</f>
        <v>9639</v>
      </c>
      <c r="J33" s="46"/>
    </row>
    <row r="34" spans="1:10" x14ac:dyDescent="0.25">
      <c r="A34" s="4">
        <v>3</v>
      </c>
      <c r="B34" s="55" t="s">
        <v>45</v>
      </c>
      <c r="C34" s="56"/>
      <c r="D34" s="14">
        <v>20</v>
      </c>
      <c r="E34" s="14">
        <v>550</v>
      </c>
      <c r="F34" s="26">
        <v>0.1</v>
      </c>
      <c r="G34" s="41">
        <f t="shared" si="3"/>
        <v>9900</v>
      </c>
      <c r="H34" s="38">
        <v>0.05</v>
      </c>
      <c r="I34" s="45">
        <f t="shared" si="4"/>
        <v>10395</v>
      </c>
      <c r="J34" s="46"/>
    </row>
    <row r="35" spans="1:10" x14ac:dyDescent="0.25">
      <c r="A35" s="4">
        <v>4</v>
      </c>
      <c r="B35" s="55" t="s">
        <v>9</v>
      </c>
      <c r="C35" s="56"/>
      <c r="D35" s="14">
        <v>101.25</v>
      </c>
      <c r="E35" s="14">
        <v>140</v>
      </c>
      <c r="F35" s="26">
        <v>0.15</v>
      </c>
      <c r="G35" s="41">
        <f t="shared" si="3"/>
        <v>12048.75</v>
      </c>
      <c r="H35" s="38">
        <v>0.05</v>
      </c>
      <c r="I35" s="45">
        <f t="shared" si="4"/>
        <v>12651.1875</v>
      </c>
      <c r="J35" s="46"/>
    </row>
    <row r="36" spans="1:10" x14ac:dyDescent="0.25">
      <c r="A36" s="4">
        <v>5</v>
      </c>
      <c r="B36" s="57" t="s">
        <v>48</v>
      </c>
      <c r="C36" s="57"/>
      <c r="D36" s="14">
        <v>14</v>
      </c>
      <c r="E36" s="14">
        <v>100</v>
      </c>
      <c r="F36" s="26">
        <v>0</v>
      </c>
      <c r="G36" s="41">
        <f t="shared" si="3"/>
        <v>1400</v>
      </c>
      <c r="H36" s="38">
        <v>0</v>
      </c>
      <c r="I36" s="45">
        <f t="shared" si="4"/>
        <v>1400</v>
      </c>
      <c r="J36" s="46"/>
    </row>
    <row r="37" spans="1:10" x14ac:dyDescent="0.25">
      <c r="A37" s="4">
        <v>6</v>
      </c>
      <c r="B37" s="57" t="s">
        <v>49</v>
      </c>
      <c r="C37" s="57"/>
      <c r="D37" s="14">
        <v>26</v>
      </c>
      <c r="E37" s="14">
        <v>140</v>
      </c>
      <c r="F37" s="26">
        <v>0</v>
      </c>
      <c r="G37" s="41">
        <f t="shared" si="3"/>
        <v>3640</v>
      </c>
      <c r="H37" s="38">
        <v>0</v>
      </c>
      <c r="I37" s="45">
        <f t="shared" si="4"/>
        <v>3640</v>
      </c>
      <c r="J37" s="46"/>
    </row>
    <row r="38" spans="1:10" x14ac:dyDescent="0.25">
      <c r="A38" s="4">
        <v>7</v>
      </c>
      <c r="B38" s="57" t="s">
        <v>50</v>
      </c>
      <c r="C38" s="57"/>
      <c r="D38" s="14">
        <v>24</v>
      </c>
      <c r="E38" s="14">
        <v>100</v>
      </c>
      <c r="F38" s="26">
        <v>0</v>
      </c>
      <c r="G38" s="41">
        <f t="shared" si="3"/>
        <v>2400</v>
      </c>
      <c r="H38" s="38">
        <v>0</v>
      </c>
      <c r="I38" s="45">
        <f t="shared" si="4"/>
        <v>2400</v>
      </c>
      <c r="J38" s="46"/>
    </row>
    <row r="39" spans="1:10" x14ac:dyDescent="0.25">
      <c r="A39" s="4">
        <v>8</v>
      </c>
      <c r="B39" s="57" t="s">
        <v>51</v>
      </c>
      <c r="C39" s="57"/>
      <c r="D39" s="14">
        <v>7</v>
      </c>
      <c r="E39" s="14">
        <v>150</v>
      </c>
      <c r="F39" s="26">
        <v>0</v>
      </c>
      <c r="G39" s="41">
        <f t="shared" si="3"/>
        <v>1050</v>
      </c>
      <c r="H39" s="38">
        <v>0</v>
      </c>
      <c r="I39" s="45">
        <f t="shared" si="4"/>
        <v>1050</v>
      </c>
      <c r="J39" s="46"/>
    </row>
    <row r="40" spans="1:10" x14ac:dyDescent="0.25">
      <c r="A40" s="4">
        <v>9</v>
      </c>
      <c r="B40" s="57"/>
      <c r="C40" s="57"/>
      <c r="D40" s="14"/>
      <c r="E40" s="14"/>
      <c r="F40" s="26"/>
      <c r="G40" s="41" t="str">
        <f t="shared" si="3"/>
        <v xml:space="preserve"> </v>
      </c>
      <c r="H40" s="38"/>
      <c r="I40" s="45" t="str">
        <f t="shared" si="4"/>
        <v xml:space="preserve"> </v>
      </c>
      <c r="J40" s="46"/>
    </row>
    <row r="41" spans="1:10" ht="15.75" thickBot="1" x14ac:dyDescent="0.3">
      <c r="A41" s="4">
        <v>10</v>
      </c>
      <c r="B41" s="57"/>
      <c r="C41" s="57"/>
      <c r="D41" s="14"/>
      <c r="E41" s="14"/>
      <c r="F41" s="26"/>
      <c r="G41" s="41" t="str">
        <f t="shared" si="3"/>
        <v xml:space="preserve"> </v>
      </c>
      <c r="H41" s="38"/>
      <c r="I41" s="45" t="str">
        <f t="shared" si="4"/>
        <v xml:space="preserve"> </v>
      </c>
      <c r="J41" s="46"/>
    </row>
    <row r="42" spans="1:10" ht="21.75" thickBot="1" x14ac:dyDescent="0.3">
      <c r="A42" s="49" t="s">
        <v>29</v>
      </c>
      <c r="B42" s="50"/>
      <c r="C42" s="50"/>
      <c r="D42" s="50"/>
      <c r="E42" s="50"/>
      <c r="F42" s="50"/>
      <c r="G42" s="50"/>
      <c r="H42" s="50"/>
      <c r="I42" s="47">
        <f>IF(COUNT(I32:J41)&gt;0,ROUNDUP(SUM(I32:J41),0)," ")</f>
        <v>63121</v>
      </c>
      <c r="J42" s="48"/>
    </row>
    <row r="43" spans="1:10" x14ac:dyDescent="0.25">
      <c r="A43" s="20"/>
      <c r="B43" s="20"/>
      <c r="C43" s="20"/>
      <c r="D43" s="20"/>
      <c r="E43" s="21"/>
      <c r="F43" s="22"/>
      <c r="G43" s="20"/>
      <c r="H43" s="20"/>
      <c r="I43" s="20"/>
      <c r="J43" s="20"/>
    </row>
    <row r="44" spans="1:10" x14ac:dyDescent="0.25">
      <c r="A44" s="20"/>
      <c r="B44" s="20"/>
      <c r="C44" s="20"/>
      <c r="D44" s="20"/>
      <c r="E44" s="21"/>
      <c r="F44" s="22"/>
      <c r="G44" s="20"/>
      <c r="H44" s="20"/>
      <c r="I44" s="20"/>
      <c r="J44" s="20"/>
    </row>
    <row r="45" spans="1:10" x14ac:dyDescent="0.25">
      <c r="A45" s="73" t="s">
        <v>17</v>
      </c>
      <c r="B45" s="73"/>
      <c r="C45" s="73"/>
      <c r="E45" s="73" t="s">
        <v>18</v>
      </c>
      <c r="F45" s="73"/>
      <c r="G45" s="73"/>
      <c r="H45" s="73" t="s">
        <v>19</v>
      </c>
      <c r="I45" s="73"/>
      <c r="J45" s="73"/>
    </row>
    <row r="46" spans="1:10" x14ac:dyDescent="0.25">
      <c r="A46" s="72" t="s">
        <v>20</v>
      </c>
      <c r="B46" s="72"/>
      <c r="C46" s="72"/>
      <c r="E46" s="72" t="s">
        <v>21</v>
      </c>
      <c r="F46" s="72"/>
      <c r="G46" s="72"/>
      <c r="H46" s="67"/>
      <c r="I46" s="67"/>
      <c r="J46" s="67"/>
    </row>
    <row r="47" spans="1:10" x14ac:dyDescent="0.25">
      <c r="A47" s="72"/>
      <c r="B47" s="72"/>
      <c r="C47" s="72"/>
      <c r="D47" s="9"/>
      <c r="E47" s="72"/>
      <c r="F47" s="72"/>
      <c r="G47" s="72"/>
      <c r="H47" s="67"/>
      <c r="I47" s="67"/>
      <c r="J47" s="67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 r:id="rId1"/>
    </customSheetView>
  </customSheetViews>
  <mergeCells count="58">
    <mergeCell ref="B38:C38"/>
    <mergeCell ref="B39:C39"/>
    <mergeCell ref="B40:C40"/>
    <mergeCell ref="B41:C41"/>
    <mergeCell ref="B37:C37"/>
    <mergeCell ref="A46:C47"/>
    <mergeCell ref="E46:G47"/>
    <mergeCell ref="H45:J45"/>
    <mergeCell ref="A45:C45"/>
    <mergeCell ref="E45:G45"/>
    <mergeCell ref="H46:J47"/>
    <mergeCell ref="E2:G3"/>
    <mergeCell ref="C6:G6"/>
    <mergeCell ref="B15:C15"/>
    <mergeCell ref="B16:C16"/>
    <mergeCell ref="B32:C32"/>
    <mergeCell ref="B14:C14"/>
    <mergeCell ref="A1:C4"/>
    <mergeCell ref="B23:C23"/>
    <mergeCell ref="E29:G30"/>
    <mergeCell ref="E9:G10"/>
    <mergeCell ref="B21:C21"/>
    <mergeCell ref="B22:C22"/>
    <mergeCell ref="B24:C24"/>
    <mergeCell ref="B27:C27"/>
    <mergeCell ref="I31:J31"/>
    <mergeCell ref="B35:C35"/>
    <mergeCell ref="B36:C36"/>
    <mergeCell ref="B28:C28"/>
    <mergeCell ref="B31:C31"/>
    <mergeCell ref="B33:C33"/>
    <mergeCell ref="B34:C34"/>
    <mergeCell ref="I32:J32"/>
    <mergeCell ref="I33:J33"/>
    <mergeCell ref="I34:J34"/>
    <mergeCell ref="I35:J35"/>
    <mergeCell ref="I36:J36"/>
    <mergeCell ref="I37:J37"/>
    <mergeCell ref="I38:J38"/>
    <mergeCell ref="H2:I2"/>
    <mergeCell ref="H3:I3"/>
    <mergeCell ref="A6:B6"/>
    <mergeCell ref="I6:J6"/>
    <mergeCell ref="B8:J8"/>
    <mergeCell ref="B25:C25"/>
    <mergeCell ref="B26:C26"/>
    <mergeCell ref="B18:C18"/>
    <mergeCell ref="B19:C19"/>
    <mergeCell ref="B11:C11"/>
    <mergeCell ref="B12:C12"/>
    <mergeCell ref="B13:C13"/>
    <mergeCell ref="B17:C17"/>
    <mergeCell ref="B20:C20"/>
    <mergeCell ref="I39:J39"/>
    <mergeCell ref="I40:J40"/>
    <mergeCell ref="I41:J41"/>
    <mergeCell ref="I42:J42"/>
    <mergeCell ref="A42:H42"/>
  </mergeCells>
  <conditionalFormatting sqref="D12:D26">
    <cfRule type="containsText" dxfId="2" priority="3" operator="containsText" text="American">
      <formula>NOT(ISERROR(SEARCH("American",D12)))</formula>
    </cfRule>
    <cfRule type="containsText" dxfId="1" priority="2" operator="containsText" text="Roman">
      <formula>NOT(ISERROR(SEARCH("Roman",D12)))</formula>
    </cfRule>
    <cfRule type="containsText" dxfId="0" priority="1" operator="containsText" text="Ring">
      <formula>NOT(ISERROR(SEARCH("Ring",D12)))</formula>
    </cfRule>
  </conditionalFormatting>
  <dataValidations count="1">
    <dataValidation type="list" allowBlank="1" showInputMessage="1" showErrorMessage="1" sqref="D12:D26" xr:uid="{00000000-0002-0000-0000-000000000000}">
      <formula1>"Ring, American, Roman"</formula1>
    </dataValidation>
  </dataValidations>
  <printOptions horizontalCentered="1" verticalCentered="1"/>
  <pageMargins left="0.25" right="0.25" top="0.3" bottom="0.3" header="0.3" footer="0.3"/>
  <pageSetup paperSize="9" scale="9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Janmay Raskapoor</cp:lastModifiedBy>
  <cp:lastPrinted>2023-03-18T09:33:32Z</cp:lastPrinted>
  <dcterms:created xsi:type="dcterms:W3CDTF">2022-06-23T11:10:21Z</dcterms:created>
  <dcterms:modified xsi:type="dcterms:W3CDTF">2023-09-29T12:50:45Z</dcterms:modified>
</cp:coreProperties>
</file>