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hendrik_boogaard_wur_nl/Documents/Projects/ESA-world-cereal-atlas/Work/_Rules/"/>
    </mc:Choice>
  </mc:AlternateContent>
  <xr:revisionPtr revIDLastSave="343" documentId="8_{219A17CA-2B63-441A-8B9A-08A1B43866F5}" xr6:coauthVersionLast="45" xr6:coauthVersionMax="45" xr10:uidLastSave="{11BC2A0C-09CB-48EA-A2CA-E660DA35D8E3}"/>
  <bookViews>
    <workbookView xWindow="-108" yWindow="-108" windowWidth="23256" windowHeight="12576" activeTab="3" xr2:uid="{062C8208-1D21-44EC-8206-6B5FE42A13E2}"/>
  </bookViews>
  <sheets>
    <sheet name="FieldObservationSurvey_Cal" sheetId="5" r:id="rId1"/>
    <sheet name="Crowd_val_Cal" sheetId="10" r:id="rId2"/>
    <sheet name="Auto_Classification_Cal" sheetId="9" r:id="rId3"/>
    <sheet name="Parcel_registrations_Cal" sheetId="14" r:id="rId4"/>
    <sheet name="Crowd_val" sheetId="11" state="hidden" r:id="rId5"/>
    <sheet name="FieldObservationSurvey" sheetId="7" state="hidden" r:id="rId6"/>
    <sheet name="Auto_Classification " sheetId="12" state="hidden" r:id="rId7"/>
    <sheet name="parcel_registrations" sheetId="13" state="hidden" r:id="rId8"/>
  </sheets>
  <definedNames>
    <definedName name="_ftn1" localSheetId="5">FieldObservationSurvey!$A$27</definedName>
    <definedName name="_ftn2" localSheetId="5">FieldObservationSurvey!$A$28</definedName>
    <definedName name="_ftn3" localSheetId="5">FieldObservationSurvey!$A$29</definedName>
    <definedName name="_ftnref1" localSheetId="5">FieldObservationSurvey!#REF!</definedName>
    <definedName name="_ftnref2" localSheetId="5">FieldObservationSurvey!#REF!</definedName>
    <definedName name="_ftnref3" localSheetId="5">FieldObservationSurvey!#REF!</definedName>
    <definedName name="_Ref69278262" localSheetId="5">FieldObservationSurvey!$B$59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C4" i="5" l="1"/>
  <c r="E3" i="5" l="1"/>
  <c r="C3" i="10" l="1"/>
  <c r="E3" i="10" l="1"/>
  <c r="C5" i="5"/>
  <c r="E5" i="5" s="1"/>
  <c r="C4" i="9" l="1"/>
  <c r="C4" i="14"/>
  <c r="E4" i="14" s="1"/>
  <c r="E4" i="9" l="1"/>
  <c r="C3" i="14"/>
  <c r="E3" i="14" s="1"/>
  <c r="C5" i="9"/>
  <c r="C3" i="9"/>
  <c r="C5" i="10"/>
  <c r="E5" i="10" s="1"/>
  <c r="C4" i="10"/>
  <c r="E4" i="10" s="1"/>
  <c r="C6" i="5"/>
  <c r="E6" i="10" l="1"/>
  <c r="E3" i="9"/>
  <c r="E6" i="5"/>
  <c r="E7" i="5"/>
  <c r="E5" i="9"/>
  <c r="E6" i="9" s="1"/>
  <c r="E5" i="14"/>
</calcChain>
</file>

<file path=xl/sharedStrings.xml><?xml version="1.0" encoding="utf-8"?>
<sst xmlns="http://schemas.openxmlformats.org/spreadsheetml/2006/main" count="164" uniqueCount="94">
  <si>
    <t>Description</t>
  </si>
  <si>
    <t xml:space="preserve">Quality Category </t>
  </si>
  <si>
    <t>Yes</t>
  </si>
  <si>
    <t>No</t>
  </si>
  <si>
    <t>Score</t>
  </si>
  <si>
    <t>Quality Category</t>
  </si>
  <si>
    <t>Score (range)</t>
  </si>
  <si>
    <t>Weight (%)</t>
  </si>
  <si>
    <t>Justification</t>
  </si>
  <si>
    <t>GPS accuracy 0-10 m</t>
  </si>
  <si>
    <t xml:space="preserve">Level of accuracy of time </t>
  </si>
  <si>
    <t>Real date</t>
  </si>
  <si>
    <t>Reject</t>
  </si>
  <si>
    <t>Validation applied</t>
  </si>
  <si>
    <t>Total Score</t>
  </si>
  <si>
    <t xml:space="preserve">Score range </t>
  </si>
  <si>
    <t xml:space="preserve">Details calculations for Classification Validated Crowd/Expert (Geo-wiki, LACO-wiki) (at dataset level) </t>
  </si>
  <si>
    <t xml:space="preserve">Geometry (spatial type &amp; accuracy) </t>
  </si>
  <si>
    <t>Point/polygon (m) 
(derived by expert)</t>
  </si>
  <si>
    <t>Point/polygon (m) 
(drawn by user)</t>
  </si>
  <si>
    <t xml:space="preserve">Grid/Pixel 0-10 m </t>
  </si>
  <si>
    <t>We assume that the vector point/polygon are produced with high accuracy. 
For the raster datasets, the coarser the resolution the higher the chance of mixed pixels.</t>
  </si>
  <si>
    <t>Imagery time</t>
  </si>
  <si>
    <t>Derived from submission date</t>
  </si>
  <si>
    <t>Average User Confidence</t>
  </si>
  <si>
    <t>In general, we believe the visual interpretation is done thoroughly so we should not decrease the total score too much</t>
  </si>
  <si>
    <t>Per-sample user confidence score for data type ClassificationValidatedCrowd / Expert (Geo-wiki, LACO-wiki)</t>
  </si>
  <si>
    <t>Details calculations for Automated Classification (classified map) (at dataset level)</t>
  </si>
  <si>
    <t>Geometry (spatial resolution)</t>
  </si>
  <si>
    <t xml:space="preserve">Weight (%) </t>
  </si>
  <si>
    <t>Classification accuracy</t>
  </si>
  <si>
    <t>More than 90%</t>
  </si>
  <si>
    <t>Between 80-90%</t>
  </si>
  <si>
    <t>Between 70-80%</t>
  </si>
  <si>
    <t>Between 60-70%</t>
  </si>
  <si>
    <t>Between 50-60%</t>
  </si>
  <si>
    <t>Less than 50%</t>
  </si>
  <si>
    <t xml:space="preserve">Reject </t>
  </si>
  <si>
    <t>The coarser the resolution the higher the chance of mixed pixels.</t>
  </si>
  <si>
    <t>We assume that seasonal is more accurate than year. Hence higher score.</t>
  </si>
  <si>
    <t xml:space="preserve">Relatively important because the classification is the “pseudo observation”.
Less than 50% classification accuracy doesn’t fit for our purpose. </t>
  </si>
  <si>
    <t xml:space="preserve">Details calculations for FormalDeclaration (parcel registrations) (at dataset level) </t>
  </si>
  <si>
    <t xml:space="preserve">Polygon (m) </t>
  </si>
  <si>
    <t xml:space="preserve">We assume that the parcel registration information comes from the government and is accurate. </t>
  </si>
  <si>
    <t>We assume that the season is more accurate than the year. Hence higher score</t>
  </si>
  <si>
    <t>Level of accuracy of time</t>
  </si>
  <si>
    <t>70-80</t>
  </si>
  <si>
    <t>60-70</t>
  </si>
  <si>
    <t xml:space="preserve">Grand Total Confidence Score </t>
  </si>
  <si>
    <t xml:space="preserve">Grand Total  Confidence Score </t>
  </si>
  <si>
    <t>Geometry</t>
  </si>
  <si>
    <t xml:space="preserve">Classification Validated Crowd/Expert (Geo-wiki, LACO-wiki) (at dataset level) </t>
  </si>
  <si>
    <t>Automated Classification (classified map) (at dataset level)</t>
  </si>
  <si>
    <t>FieldObservationSurvey / Windshield  (at dataset level)</t>
  </si>
  <si>
    <t>Grid/Pixel &gt; 50 m</t>
  </si>
  <si>
    <t>&gt;90</t>
  </si>
  <si>
    <t>80-90</t>
  </si>
  <si>
    <t xml:space="preserve">&lt;=60 </t>
  </si>
  <si>
    <t>Grid/Pixel 11-20 m</t>
  </si>
  <si>
    <t>Grid/Pixel 21-30 m</t>
  </si>
  <si>
    <t xml:space="preserve">Grid/Pixel 31-50 m </t>
  </si>
  <si>
    <r>
      <rPr>
        <b/>
        <sz val="11"/>
        <color theme="1"/>
        <rFont val="Calibri"/>
        <family val="2"/>
        <scheme val="minor"/>
      </rPr>
      <t>Case1 for crop types</t>
    </r>
    <r>
      <rPr>
        <sz val="11"/>
        <color theme="1"/>
        <rFont val="Calibri"/>
        <family val="2"/>
        <scheme val="minor"/>
      </rPr>
      <t xml:space="preserve">: Derived from season and crop calendar </t>
    </r>
  </si>
  <si>
    <r>
      <rPr>
        <b/>
        <sz val="11"/>
        <color theme="1"/>
        <rFont val="Calibri"/>
        <family val="2"/>
        <scheme val="minor"/>
      </rPr>
      <t>Case2 for crop types</t>
    </r>
    <r>
      <rPr>
        <sz val="11"/>
        <color theme="1"/>
        <rFont val="Calibri"/>
        <family val="2"/>
        <scheme val="minor"/>
      </rPr>
      <t xml:space="preserve">: No season info. Derived from year and crop calendar but most likely only one season2 </t>
    </r>
  </si>
  <si>
    <r>
      <rPr>
        <b/>
        <sz val="11"/>
        <color theme="1"/>
        <rFont val="Calibri"/>
        <family val="2"/>
        <scheme val="minor"/>
      </rPr>
      <t xml:space="preserve">Case3 for crop types: </t>
    </r>
    <r>
      <rPr>
        <sz val="11"/>
        <color theme="1"/>
        <rFont val="Calibri"/>
        <family val="2"/>
        <scheme val="minor"/>
      </rPr>
      <t>No season info. Derived from year and crop calendar and uncertainty on number of seasons but usually different crops2</t>
    </r>
  </si>
  <si>
    <r>
      <rPr>
        <b/>
        <sz val="11"/>
        <color theme="1"/>
        <rFont val="Calibri"/>
        <family val="2"/>
        <scheme val="minor"/>
      </rPr>
      <t xml:space="preserve">Case4 for crop types: </t>
    </r>
    <r>
      <rPr>
        <sz val="11"/>
        <color theme="1"/>
        <rFont val="Calibri"/>
        <family val="2"/>
        <scheme val="minor"/>
      </rPr>
      <t xml:space="preserve"> No season info. Derived from year and crop calendar and certainty on multiple seasons of same crop2</t>
    </r>
  </si>
  <si>
    <r>
      <rPr>
        <b/>
        <sz val="11"/>
        <color theme="1"/>
        <rFont val="Calibri"/>
        <family val="2"/>
        <scheme val="minor"/>
      </rPr>
      <t>Case 5 for land cover:</t>
    </r>
    <r>
      <rPr>
        <sz val="11"/>
        <color theme="1"/>
        <rFont val="Calibri"/>
        <family val="2"/>
        <scheme val="minor"/>
      </rPr>
      <t xml:space="preserve"> In case of land cover the absence of season info is not a problem </t>
    </r>
  </si>
  <si>
    <r>
      <rPr>
        <b/>
        <sz val="11"/>
        <color theme="1"/>
        <rFont val="Calibri"/>
        <family val="2"/>
        <scheme val="minor"/>
      </rPr>
      <t>Case1 for crop types:</t>
    </r>
    <r>
      <rPr>
        <sz val="11"/>
        <color theme="1"/>
        <rFont val="Calibri"/>
        <family val="2"/>
        <scheme val="minor"/>
      </rPr>
      <t xml:space="preserve"> Derived from season and crop calendar </t>
    </r>
  </si>
  <si>
    <r>
      <rPr>
        <b/>
        <sz val="11"/>
        <color theme="1"/>
        <rFont val="Calibri"/>
        <family val="2"/>
        <scheme val="minor"/>
      </rPr>
      <t xml:space="preserve">Case2 for crop types: </t>
    </r>
    <r>
      <rPr>
        <sz val="11"/>
        <color theme="1"/>
        <rFont val="Calibri"/>
        <family val="2"/>
        <scheme val="minor"/>
      </rPr>
      <t xml:space="preserve">No season info. Derived from year and crop calendar but most likely only one season2 </t>
    </r>
  </si>
  <si>
    <r>
      <rPr>
        <b/>
        <sz val="11"/>
        <color theme="1"/>
        <rFont val="Calibri"/>
        <family val="2"/>
        <scheme val="minor"/>
      </rPr>
      <t xml:space="preserve">Case 5 for land cover: </t>
    </r>
    <r>
      <rPr>
        <sz val="11"/>
        <color theme="1"/>
        <rFont val="Calibri"/>
        <family val="2"/>
        <scheme val="minor"/>
      </rPr>
      <t xml:space="preserve">In case of land cover the absence of season info is not a problem </t>
    </r>
  </si>
  <si>
    <t>GPS accuracy 11-20 m</t>
  </si>
  <si>
    <t>GPS accuracy 21-30 m</t>
  </si>
  <si>
    <t>GPS accuracy 31-50 m</t>
  </si>
  <si>
    <t>GPS accuracy &gt;50m</t>
  </si>
  <si>
    <t>[1] Apply a simple protocol checking overlap with physical infrastructure and some detailed checks on  randomly selected samples (5%).</t>
  </si>
  <si>
    <t>Case 1: Evaluated samples of cleaned data show issues (between 1-10%)</t>
  </si>
  <si>
    <t xml:space="preserve">Case 2: Evaluated samples of cleaned data show issues (between 10-25%) </t>
  </si>
  <si>
    <t xml:space="preserve">Case 3: Evaluated samples of cleaned data show issues (between 25-50%) </t>
  </si>
  <si>
    <t>Case 0: Evaluated samples of cleaned data show no issues</t>
  </si>
  <si>
    <t xml:space="preserve">Case 4: Evaluated samples of cleaned data show many issues (&gt;50%) </t>
  </si>
  <si>
    <t xml:space="preserve">Score &amp; Reduction factor </t>
  </si>
  <si>
    <r>
      <rPr>
        <b/>
        <sz val="11"/>
        <color theme="1"/>
        <rFont val="Calibri"/>
        <family val="2"/>
        <scheme val="minor"/>
      </rPr>
      <t>Case 1 for crop types:</t>
    </r>
    <r>
      <rPr>
        <sz val="11"/>
        <color theme="1"/>
        <rFont val="Calibri"/>
        <family val="2"/>
        <scheme val="minor"/>
      </rPr>
      <t xml:space="preserve"> Date derived from year and season and supporting crop calendar</t>
    </r>
  </si>
  <si>
    <r>
      <rPr>
        <b/>
        <sz val="11"/>
        <color theme="1"/>
        <rFont val="Calibri"/>
        <family val="2"/>
        <scheme val="minor"/>
      </rPr>
      <t>Case 2 for crop types:</t>
    </r>
    <r>
      <rPr>
        <sz val="11"/>
        <color theme="1"/>
        <rFont val="Calibri"/>
        <family val="2"/>
        <scheme val="minor"/>
      </rPr>
      <t xml:space="preserve"> No season info. Date derived from year and supporting crop calendar but most likely only one season</t>
    </r>
  </si>
  <si>
    <r>
      <rPr>
        <b/>
        <sz val="11"/>
        <color theme="1"/>
        <rFont val="Calibri"/>
        <family val="2"/>
        <scheme val="minor"/>
      </rPr>
      <t xml:space="preserve">Case 3 for crop types: </t>
    </r>
    <r>
      <rPr>
        <sz val="11"/>
        <color theme="1"/>
        <rFont val="Calibri"/>
        <family val="2"/>
        <scheme val="minor"/>
      </rPr>
      <t>No season info. Date derived from year and supporting crop calendar and uncertainty on number of seasons but usually each season has a specific but different crop</t>
    </r>
  </si>
  <si>
    <r>
      <rPr>
        <b/>
        <sz val="11"/>
        <color theme="1"/>
        <rFont val="Calibri"/>
        <family val="2"/>
        <scheme val="minor"/>
      </rPr>
      <t>Case 4 for crop types:</t>
    </r>
    <r>
      <rPr>
        <sz val="11"/>
        <color theme="1"/>
        <rFont val="Calibri"/>
        <family val="2"/>
        <scheme val="minor"/>
      </rPr>
      <t xml:space="preserve"> No season info. Date derived from year and supporting crop calendar and certainty on multiple seasons with same crop or different crops usually not linked to one specific season</t>
    </r>
  </si>
  <si>
    <r>
      <rPr>
        <b/>
        <sz val="11"/>
        <color theme="1"/>
        <rFont val="Calibri"/>
        <family val="2"/>
        <scheme val="minor"/>
      </rPr>
      <t>Case 5 for land cover</t>
    </r>
    <r>
      <rPr>
        <sz val="11"/>
        <color theme="1"/>
        <rFont val="Calibri"/>
        <family val="2"/>
        <scheme val="minor"/>
      </rPr>
      <t>: In case of land cover (LC) the absence of season info is not a problem</t>
    </r>
  </si>
  <si>
    <t>Geometry (spatial accuracy based on GPS)</t>
  </si>
  <si>
    <t xml:space="preserve">Geometry (spatial context analysis by benchmarking against non-arable spatial features e.g., roads, water bodies, railway, buildings, nature areas etc.) </t>
  </si>
  <si>
    <t xml:space="preserve">If the GPS error is reported in data sets then start from there. In case no information on GPS is given we apply a small penalty. Next, we run additional checks to check the location and possible issues like overlap with physical infrastructure like roads etc. See separate protocol on spatial accuracy.  </t>
  </si>
  <si>
    <t>Preferably we have a date. The minimum is a year and if applicable a season. The chance that we are outside the growing season for crop type (CT) would be limited. However, in case of a large country and limited info on crop calendars there could be a too large bias introduced especially in case of multiple seasons. For land cover (LC) this is less critical, at least we need a year.</t>
  </si>
  <si>
    <t>Assume that most observations
are correct even if there was no validation so weight is relatively small</t>
  </si>
  <si>
    <t xml:space="preserve">Case2 for crop types: No season info. Derived from year and crop calendar but most likely only one season2 </t>
  </si>
  <si>
    <t xml:space="preserve">GPS </t>
  </si>
  <si>
    <t>If GPS info is not present</t>
  </si>
  <si>
    <t xml:space="preserve">Case 5 for land cover: In case of land cover the absence of season info is not a problem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</si>
</sst>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9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00"/>
      <name val="Verdana"/>
      <family val="2"/>
    </font>
    <font>
      <sz val="8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0" xfId="1" applyAlignment="1">
      <alignment vertical="center"/>
    </xf>
    <xf numFmtId="0" fontId="0" fillId="0" borderId="0" xfId="0" applyBorder="1"/>
    <xf numFmtId="0" fontId="0" fillId="0" borderId="1" xfId="0" applyFill="1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1" fillId="0" borderId="1" xfId="0" applyFont="1" applyBorder="1"/>
    <xf numFmtId="0" fontId="0" fillId="0" borderId="0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0" xfId="0" applyFont="1"/>
    <xf numFmtId="0" fontId="6" fillId="0" borderId="1" xfId="0" applyFont="1" applyBorder="1"/>
    <xf numFmtId="0" fontId="6" fillId="0" borderId="1" xfId="0" applyFont="1" applyFill="1" applyBorder="1"/>
    <xf numFmtId="0" fontId="6" fillId="0" borderId="2" xfId="0" applyFont="1" applyFill="1" applyBorder="1"/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7" fillId="2" borderId="1" xfId="0" applyFont="1" applyFill="1" applyBorder="1"/>
    <xf numFmtId="0" fontId="7" fillId="0" borderId="0" xfId="0" applyFont="1" applyBorder="1"/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6" fillId="0" borderId="1" xfId="0" applyFont="1" applyBorder="1" applyAlignme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/>
    </xf>
    <xf numFmtId="0" fontId="7" fillId="4" borderId="1" xfId="0" applyFont="1" applyFill="1" applyBorder="1"/>
    <xf numFmtId="0" fontId="7" fillId="4" borderId="1" xfId="0" applyFont="1" applyFill="1" applyBorder="1" applyAlignment="1"/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5" borderId="0" xfId="0" applyFill="1" applyBorder="1"/>
    <xf numFmtId="0" fontId="5" fillId="5" borderId="0" xfId="1" applyFill="1" applyBorder="1" applyAlignment="1">
      <alignment vertical="center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5" fillId="0" borderId="0" xfId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5" fillId="0" borderId="0" xfId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8" fillId="0" borderId="0" xfId="0" applyFont="1" applyBorder="1" applyAlignment="1">
      <alignment vertical="center" wrapText="1"/>
    </xf>
    <xf numFmtId="0" fontId="2" fillId="0" borderId="1" xfId="0" applyFont="1" applyBorder="1"/>
    <xf numFmtId="0" fontId="2" fillId="0" borderId="23" xfId="0" applyFont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0" fillId="5" borderId="4" xfId="0" applyFill="1" applyBorder="1"/>
    <xf numFmtId="0" fontId="0" fillId="5" borderId="16" xfId="0" applyFill="1" applyBorder="1"/>
    <xf numFmtId="0" fontId="3" fillId="0" borderId="24" xfId="0" applyFont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0" fillId="5" borderId="7" xfId="0" applyFill="1" applyBorder="1"/>
    <xf numFmtId="0" fontId="0" fillId="5" borderId="7" xfId="0" applyFill="1" applyBorder="1" applyAlignment="1">
      <alignment wrapText="1"/>
    </xf>
    <xf numFmtId="0" fontId="0" fillId="5" borderId="27" xfId="0" applyFill="1" applyBorder="1"/>
    <xf numFmtId="0" fontId="3" fillId="0" borderId="28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5" borderId="14" xfId="0" applyFill="1" applyBorder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7" fillId="4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7" fillId="4" borderId="1" xfId="0" applyFont="1" applyFill="1" applyBorder="1" applyAlignment="1">
      <alignment vertical="top"/>
    </xf>
    <xf numFmtId="0" fontId="3" fillId="5" borderId="3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0" borderId="0" xfId="0" applyFont="1" applyAlignment="1">
      <alignment horizontal="left" vertical="top"/>
    </xf>
    <xf numFmtId="0" fontId="7" fillId="0" borderId="29" xfId="0" applyFont="1" applyBorder="1" applyAlignment="1">
      <alignment horizontal="center" vertical="top"/>
    </xf>
    <xf numFmtId="0" fontId="7" fillId="0" borderId="30" xfId="0" applyFont="1" applyBorder="1" applyAlignment="1">
      <alignment horizontal="center" vertical="top"/>
    </xf>
    <xf numFmtId="0" fontId="6" fillId="2" borderId="8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left"/>
    </xf>
    <xf numFmtId="0" fontId="6" fillId="0" borderId="5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vertical="center" wrapText="1"/>
    </xf>
    <xf numFmtId="0" fontId="5" fillId="0" borderId="0" xfId="1" applyBorder="1" applyAlignment="1">
      <alignment vertical="center" wrapText="1"/>
    </xf>
    <xf numFmtId="0" fontId="3" fillId="5" borderId="21" xfId="0" applyFont="1" applyFill="1" applyBorder="1" applyAlignment="1">
      <alignment horizontal="left" vertical="top" wrapText="1"/>
    </xf>
    <xf numFmtId="0" fontId="3" fillId="5" borderId="22" xfId="0" applyFont="1" applyFill="1" applyBorder="1" applyAlignment="1">
      <alignment horizontal="left" vertical="top" wrapText="1"/>
    </xf>
    <xf numFmtId="0" fontId="3" fillId="5" borderId="20" xfId="0" applyFont="1" applyFill="1" applyBorder="1" applyAlignment="1">
      <alignment horizontal="center" vertical="top" wrapText="1"/>
    </xf>
    <xf numFmtId="0" fontId="3" fillId="5" borderId="21" xfId="0" applyFont="1" applyFill="1" applyBorder="1" applyAlignment="1">
      <alignment horizontal="center" vertical="top" wrapText="1"/>
    </xf>
    <xf numFmtId="0" fontId="3" fillId="5" borderId="22" xfId="0" applyFont="1" applyFill="1" applyBorder="1" applyAlignment="1">
      <alignment horizontal="center" vertical="top" wrapText="1"/>
    </xf>
    <xf numFmtId="0" fontId="3" fillId="5" borderId="29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0" fillId="5" borderId="20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0" fontId="0" fillId="5" borderId="22" xfId="0" applyFill="1" applyBorder="1" applyAlignment="1">
      <alignment horizontal="left" vertical="top"/>
    </xf>
    <xf numFmtId="0" fontId="0" fillId="5" borderId="1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3" fillId="0" borderId="15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4" fillId="3" borderId="0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3" fillId="0" borderId="19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E8E343-5E90-4AD2-A6D9-F1C264E6C196}" name="Table1" displayName="Table1" ref="B1:B1048568" totalsRowShown="0" headerRowDxfId="4" headerRowBorderDxfId="3" tableBorderDxfId="2" totalsRowBorderDxfId="1">
  <autoFilter ref="B1:B1048568" xr:uid="{6C6904A2-0F35-4370-BEB5-F377F5EDAB51}"/>
  <tableColumns count="1">
    <tableColumn id="1" xr3:uid="{43091904-080A-40D3-B449-4F4696CCA647}" name="GPS 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1C390-BD3B-4A28-A804-9DDE8A3125EE}">
  <dimension ref="A1:E11"/>
  <sheetViews>
    <sheetView zoomScale="80" zoomScaleNormal="80" workbookViewId="0">
      <selection activeCell="B4" sqref="B4"/>
    </sheetView>
  </sheetViews>
  <sheetFormatPr defaultRowHeight="14.4" x14ac:dyDescent="0.3"/>
  <cols>
    <col min="1" max="1" width="40.44140625" customWidth="1"/>
    <col min="2" max="2" width="70.109375" customWidth="1"/>
    <col min="3" max="3" width="41.77734375" customWidth="1"/>
    <col min="4" max="4" width="19.21875" customWidth="1"/>
    <col min="5" max="5" width="24.21875" customWidth="1"/>
    <col min="6" max="6" width="32" customWidth="1"/>
    <col min="7" max="7" width="20.109375" customWidth="1"/>
    <col min="8" max="8" width="14.44140625" customWidth="1"/>
  </cols>
  <sheetData>
    <row r="1" spans="1:5" ht="18" x14ac:dyDescent="0.3">
      <c r="A1" s="82" t="s">
        <v>53</v>
      </c>
      <c r="B1" s="82"/>
      <c r="C1" s="82"/>
      <c r="D1" s="82"/>
      <c r="E1" s="82"/>
    </row>
    <row r="2" spans="1:5" ht="18" x14ac:dyDescent="0.35">
      <c r="A2" s="20" t="s">
        <v>1</v>
      </c>
      <c r="B2" s="20" t="s">
        <v>0</v>
      </c>
      <c r="C2" s="20" t="s">
        <v>79</v>
      </c>
      <c r="D2" s="21" t="s">
        <v>7</v>
      </c>
      <c r="E2" s="22" t="s">
        <v>14</v>
      </c>
    </row>
    <row r="3" spans="1:5" ht="66" customHeight="1" x14ac:dyDescent="0.3">
      <c r="A3" s="73" t="s">
        <v>85</v>
      </c>
      <c r="B3" s="74" t="s">
        <v>9</v>
      </c>
      <c r="C3" s="75">
        <f>VLOOKUP(B3,FieldObservationSurvey!B2:C7,2,FALSE)</f>
        <v>100</v>
      </c>
      <c r="D3" s="83">
        <v>40</v>
      </c>
      <c r="E3" s="83">
        <f>IF(C3="Reject",0,(C3-(C3*C4))*D3/100)</f>
        <v>40</v>
      </c>
    </row>
    <row r="4" spans="1:5" ht="90" x14ac:dyDescent="0.3">
      <c r="A4" s="73" t="s">
        <v>86</v>
      </c>
      <c r="B4" s="74" t="s">
        <v>77</v>
      </c>
      <c r="C4" s="75">
        <f>VLOOKUP(B4,FieldObservationSurvey!B8:C12,2,FALSE)</f>
        <v>0</v>
      </c>
      <c r="D4" s="84"/>
      <c r="E4" s="84"/>
    </row>
    <row r="5" spans="1:5" ht="18" x14ac:dyDescent="0.3">
      <c r="A5" s="73" t="s">
        <v>10</v>
      </c>
      <c r="B5" s="76" t="s">
        <v>11</v>
      </c>
      <c r="C5" s="75">
        <f>VLOOKUP(B5,FieldObservationSurvey!B13:C18,2,FALSE)</f>
        <v>100</v>
      </c>
      <c r="D5" s="75">
        <v>35</v>
      </c>
      <c r="E5" s="75">
        <f>IF(C5="Reject",0,((C5*D5)/100))</f>
        <v>35</v>
      </c>
    </row>
    <row r="6" spans="1:5" ht="18" x14ac:dyDescent="0.3">
      <c r="A6" s="73" t="s">
        <v>13</v>
      </c>
      <c r="B6" s="76" t="s">
        <v>2</v>
      </c>
      <c r="C6" s="75">
        <f>VLOOKUP(B6,FieldObservationSurvey!B19:C20,2,FALSE)</f>
        <v>100</v>
      </c>
      <c r="D6" s="75">
        <v>25</v>
      </c>
      <c r="E6" s="75">
        <f>(D6*C6)/100</f>
        <v>25</v>
      </c>
    </row>
    <row r="7" spans="1:5" ht="18" x14ac:dyDescent="0.35">
      <c r="A7" s="79" t="s">
        <v>48</v>
      </c>
      <c r="B7" s="80"/>
      <c r="C7" s="80"/>
      <c r="D7" s="81"/>
      <c r="E7" s="25">
        <f>IF(OR(C3="Reject",C5="Reject"),0,SUM(E3:E6))</f>
        <v>100</v>
      </c>
    </row>
    <row r="8" spans="1:5" x14ac:dyDescent="0.3">
      <c r="A8" s="9"/>
      <c r="B8" s="4"/>
      <c r="C8" s="4"/>
      <c r="D8" s="4"/>
    </row>
    <row r="9" spans="1:5" x14ac:dyDescent="0.3">
      <c r="A9" s="9"/>
      <c r="B9" s="4"/>
      <c r="C9" s="4"/>
      <c r="D9" s="4"/>
    </row>
    <row r="10" spans="1:5" x14ac:dyDescent="0.3">
      <c r="A10" s="9"/>
      <c r="B10" s="4"/>
      <c r="C10" s="4"/>
      <c r="D10" s="4"/>
    </row>
    <row r="11" spans="1:5" x14ac:dyDescent="0.3">
      <c r="A11" s="4"/>
      <c r="B11" s="4"/>
      <c r="C11" s="10"/>
      <c r="D11" s="4"/>
    </row>
  </sheetData>
  <dataConsolidate/>
  <mergeCells count="4">
    <mergeCell ref="A7:D7"/>
    <mergeCell ref="A1:E1"/>
    <mergeCell ref="D3:D4"/>
    <mergeCell ref="E3:E4"/>
  </mergeCells>
  <dataValidations xWindow="169" yWindow="272" count="1">
    <dataValidation type="list" allowBlank="1" showInputMessage="1" showErrorMessage="1" sqref="B8:B10" xr:uid="{DCC2455F-5A58-461A-8606-BC8265CEAEE2}">
      <formula1>"Yes, No"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169" yWindow="272" count="4">
        <x14:dataValidation type="list" allowBlank="1" showInputMessage="1" showErrorMessage="1" xr:uid="{24918CA3-F889-4787-B2F3-6CEFEEC13325}">
          <x14:formula1>
            <xm:f>FieldObservationSurvey!$B$19:$B$20</xm:f>
          </x14:formula1>
          <xm:sqref>B6</xm:sqref>
        </x14:dataValidation>
        <x14:dataValidation type="list" allowBlank="1" showInputMessage="1" showErrorMessage="1" xr:uid="{48115DC5-4AF0-4FFE-9FD3-C312864FB3D0}">
          <x14:formula1>
            <xm:f>FieldObservationSurvey!$B$13:$B$18</xm:f>
          </x14:formula1>
          <xm:sqref>B5</xm:sqref>
        </x14:dataValidation>
        <x14:dataValidation type="list" allowBlank="1" showInputMessage="1" showErrorMessage="1" xr:uid="{F09A8A73-CF70-4D9B-AB4C-8A41D8A8EF5C}">
          <x14:formula1>
            <xm:f>FieldObservationSurvey!$B$8:$B$12</xm:f>
          </x14:formula1>
          <xm:sqref>B4</xm:sqref>
        </x14:dataValidation>
        <x14:dataValidation type="list" allowBlank="1" showInputMessage="1" showErrorMessage="1" xr:uid="{E2E94F47-4D7F-4DBB-B5F7-4CBF2D4CB53D}">
          <x14:formula1>
            <xm:f>FieldObservationSurvey!$B$2:$B$7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5201-F26A-4C01-B0D8-E5333706D553}">
  <dimension ref="A1:F13"/>
  <sheetViews>
    <sheetView zoomScale="80" zoomScaleNormal="80" workbookViewId="0">
      <selection sqref="A1:E1"/>
    </sheetView>
  </sheetViews>
  <sheetFormatPr defaultRowHeight="14.4" x14ac:dyDescent="0.3"/>
  <cols>
    <col min="1" max="1" width="41.33203125" customWidth="1"/>
    <col min="2" max="2" width="70.5546875" customWidth="1"/>
    <col min="3" max="3" width="39.77734375" customWidth="1"/>
    <col min="4" max="4" width="20.109375" customWidth="1"/>
    <col min="5" max="5" width="23.5546875" customWidth="1"/>
  </cols>
  <sheetData>
    <row r="1" spans="1:6" ht="18" x14ac:dyDescent="0.35">
      <c r="A1" s="87" t="s">
        <v>51</v>
      </c>
      <c r="B1" s="87"/>
      <c r="C1" s="87"/>
      <c r="D1" s="87"/>
      <c r="E1" s="87"/>
      <c r="F1" s="19"/>
    </row>
    <row r="2" spans="1:6" ht="18" x14ac:dyDescent="0.35">
      <c r="A2" s="20" t="s">
        <v>1</v>
      </c>
      <c r="B2" s="20" t="s">
        <v>0</v>
      </c>
      <c r="C2" s="20" t="s">
        <v>4</v>
      </c>
      <c r="D2" s="21" t="s">
        <v>7</v>
      </c>
      <c r="E2" s="21" t="s">
        <v>14</v>
      </c>
      <c r="F2" s="19"/>
    </row>
    <row r="3" spans="1:6" ht="18" x14ac:dyDescent="0.35">
      <c r="A3" s="23" t="s">
        <v>50</v>
      </c>
      <c r="B3" s="34" t="s">
        <v>20</v>
      </c>
      <c r="C3" s="24">
        <f>VLOOKUP(B3,Crowd_val!B3:C9,2,FALSE)</f>
        <v>100</v>
      </c>
      <c r="D3" s="24">
        <v>40</v>
      </c>
      <c r="E3" s="24">
        <f>IF(C3="Reject",0,(C3*D3)/100)</f>
        <v>40</v>
      </c>
      <c r="F3" s="19"/>
    </row>
    <row r="4" spans="1:6" ht="18" x14ac:dyDescent="0.35">
      <c r="A4" s="23" t="s">
        <v>10</v>
      </c>
      <c r="B4" s="34" t="s">
        <v>22</v>
      </c>
      <c r="C4" s="24">
        <f>VLOOKUP(B4,Crowd_val!B10:C11,2,FALSE)</f>
        <v>100</v>
      </c>
      <c r="D4" s="24">
        <v>25</v>
      </c>
      <c r="E4" s="24">
        <f>(C4*D4)/100</f>
        <v>25</v>
      </c>
      <c r="F4" s="19"/>
    </row>
    <row r="5" spans="1:6" ht="18" x14ac:dyDescent="0.35">
      <c r="A5" s="23" t="s">
        <v>24</v>
      </c>
      <c r="B5" s="34" t="s">
        <v>55</v>
      </c>
      <c r="C5" s="24">
        <f>VLOOKUP(B5,Crowd_val!B12:C16,2,FALSE)</f>
        <v>100</v>
      </c>
      <c r="D5" s="24">
        <v>35</v>
      </c>
      <c r="E5" s="24">
        <f>(C5*D5)/100</f>
        <v>35</v>
      </c>
      <c r="F5" s="19"/>
    </row>
    <row r="6" spans="1:6" ht="18" x14ac:dyDescent="0.35">
      <c r="A6" s="85" t="s">
        <v>48</v>
      </c>
      <c r="B6" s="86"/>
      <c r="C6" s="86"/>
      <c r="D6" s="81"/>
      <c r="E6" s="25">
        <f>IF( C3="Reject",0,SUM(E3:E5))</f>
        <v>100</v>
      </c>
      <c r="F6" s="19"/>
    </row>
    <row r="7" spans="1:6" ht="18" x14ac:dyDescent="0.35">
      <c r="A7" s="26"/>
      <c r="B7" s="26"/>
      <c r="C7" s="26"/>
      <c r="D7" s="19"/>
      <c r="E7" s="19"/>
      <c r="F7" s="19"/>
    </row>
    <row r="8" spans="1:6" ht="18" x14ac:dyDescent="0.35">
      <c r="A8" s="26"/>
      <c r="B8" s="26"/>
      <c r="C8" s="26"/>
      <c r="D8" s="19"/>
      <c r="E8" s="19"/>
      <c r="F8" s="19"/>
    </row>
    <row r="9" spans="1:6" x14ac:dyDescent="0.3">
      <c r="A9" s="4"/>
      <c r="B9" s="4"/>
      <c r="C9" s="4"/>
    </row>
    <row r="10" spans="1:6" x14ac:dyDescent="0.3">
      <c r="A10" s="4"/>
      <c r="B10" s="4"/>
      <c r="C10" s="4"/>
    </row>
    <row r="11" spans="1:6" x14ac:dyDescent="0.3">
      <c r="A11" s="4"/>
      <c r="B11" s="4"/>
      <c r="C11" s="4"/>
    </row>
    <row r="12" spans="1:6" x14ac:dyDescent="0.3">
      <c r="A12" s="4"/>
      <c r="B12" s="4"/>
      <c r="C12" s="4"/>
    </row>
    <row r="13" spans="1:6" x14ac:dyDescent="0.3">
      <c r="A13" s="4"/>
      <c r="B13" s="4"/>
      <c r="C13" s="4"/>
    </row>
  </sheetData>
  <mergeCells count="2">
    <mergeCell ref="A6:D6"/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B2BC4F-9A8A-4FE6-A705-90F03C127840}">
          <x14:formula1>
            <xm:f>Crowd_val!$B$12:$B$16</xm:f>
          </x14:formula1>
          <xm:sqref>B5</xm:sqref>
        </x14:dataValidation>
        <x14:dataValidation type="list" allowBlank="1" showInputMessage="1" showErrorMessage="1" xr:uid="{56924BFD-879E-477B-A7F9-798FC0E2D25C}">
          <x14:formula1>
            <xm:f>Crowd_val!$B$10:$B$11</xm:f>
          </x14:formula1>
          <xm:sqref>B4</xm:sqref>
        </x14:dataValidation>
        <x14:dataValidation type="list" allowBlank="1" showInputMessage="1" showErrorMessage="1" xr:uid="{1BDC4652-06B8-447B-83C6-2FE958AF2199}">
          <x14:formula1>
            <xm:f>Crowd_val!$B$3:$B$9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66667-6A4C-46BD-8D6F-5D81373F3CCC}">
  <dimension ref="A1:E13"/>
  <sheetViews>
    <sheetView zoomScale="80" zoomScaleNormal="80" workbookViewId="0">
      <selection activeCell="B4" sqref="B4"/>
    </sheetView>
  </sheetViews>
  <sheetFormatPr defaultRowHeight="14.4" x14ac:dyDescent="0.3"/>
  <cols>
    <col min="1" max="1" width="41.5546875" customWidth="1"/>
    <col min="2" max="2" width="70" customWidth="1"/>
    <col min="3" max="3" width="40.5546875" customWidth="1"/>
    <col min="4" max="4" width="18.5546875" customWidth="1"/>
    <col min="5" max="5" width="25.21875" customWidth="1"/>
    <col min="6" max="6" width="53.44140625" customWidth="1"/>
  </cols>
  <sheetData>
    <row r="1" spans="1:5" ht="18" x14ac:dyDescent="0.3">
      <c r="A1" s="88" t="s">
        <v>52</v>
      </c>
      <c r="B1" s="88"/>
      <c r="C1" s="88"/>
      <c r="D1" s="88"/>
      <c r="E1" s="88"/>
    </row>
    <row r="2" spans="1:5" ht="18" x14ac:dyDescent="0.35">
      <c r="A2" s="20" t="s">
        <v>1</v>
      </c>
      <c r="B2" s="31" t="s">
        <v>0</v>
      </c>
      <c r="C2" s="20" t="s">
        <v>4</v>
      </c>
      <c r="D2" s="21" t="s">
        <v>7</v>
      </c>
      <c r="E2" s="21" t="s">
        <v>14</v>
      </c>
    </row>
    <row r="3" spans="1:5" ht="18" x14ac:dyDescent="0.35">
      <c r="A3" s="23" t="s">
        <v>50</v>
      </c>
      <c r="B3" s="35" t="s">
        <v>59</v>
      </c>
      <c r="C3" s="24">
        <f>VLOOKUP(B3,'Auto_Classification '!B3:C7,2,FALSE)</f>
        <v>50</v>
      </c>
      <c r="D3" s="24">
        <v>35</v>
      </c>
      <c r="E3" s="24">
        <f>IF( C3="Reject",0,(C3*D3)/100)</f>
        <v>17.5</v>
      </c>
    </row>
    <row r="4" spans="1:5" ht="18" x14ac:dyDescent="0.35">
      <c r="A4" s="23" t="s">
        <v>45</v>
      </c>
      <c r="B4" s="35" t="s">
        <v>93</v>
      </c>
      <c r="C4" s="24">
        <f>VLOOKUP(B4,'Auto_Classification '!B8:C13,2,FALSE)</f>
        <v>100</v>
      </c>
      <c r="D4" s="24">
        <v>25</v>
      </c>
      <c r="E4" s="24">
        <f>IF(ISTEXT(C4),0,((C4*D4)/100))</f>
        <v>25</v>
      </c>
    </row>
    <row r="5" spans="1:5" ht="18" x14ac:dyDescent="0.35">
      <c r="A5" s="23" t="s">
        <v>30</v>
      </c>
      <c r="B5" s="35" t="s">
        <v>32</v>
      </c>
      <c r="C5" s="24">
        <f>VLOOKUP(B5,'Auto_Classification '!B14:C19,2,FALSE)</f>
        <v>90</v>
      </c>
      <c r="D5" s="24">
        <v>40</v>
      </c>
      <c r="E5" s="24">
        <f>IF(ISTEXT(C5),0,((C5*D5)/100))</f>
        <v>36</v>
      </c>
    </row>
    <row r="6" spans="1:5" ht="18" x14ac:dyDescent="0.35">
      <c r="A6" s="85" t="s">
        <v>48</v>
      </c>
      <c r="B6" s="86"/>
      <c r="C6" s="86"/>
      <c r="D6" s="81"/>
      <c r="E6" s="25">
        <f>IF(OR(ISTEXT(C3),ISTEXT(C4)), 0, SUM(E3:E5))</f>
        <v>78.5</v>
      </c>
    </row>
    <row r="7" spans="1:5" ht="18" x14ac:dyDescent="0.35">
      <c r="A7" s="26"/>
      <c r="B7" s="26"/>
      <c r="C7" s="26"/>
      <c r="D7" s="19"/>
      <c r="E7" s="19"/>
    </row>
    <row r="8" spans="1:5" x14ac:dyDescent="0.3">
      <c r="A8" s="12"/>
      <c r="B8" s="4"/>
      <c r="C8" s="4"/>
      <c r="D8" s="4"/>
    </row>
    <row r="9" spans="1:5" x14ac:dyDescent="0.3">
      <c r="A9" s="4"/>
      <c r="B9" s="4"/>
      <c r="C9" s="4"/>
      <c r="D9" s="4"/>
    </row>
    <row r="10" spans="1:5" x14ac:dyDescent="0.3">
      <c r="A10" s="4"/>
      <c r="B10" s="4"/>
      <c r="C10" s="4"/>
      <c r="D10" s="4"/>
    </row>
    <row r="11" spans="1:5" x14ac:dyDescent="0.3">
      <c r="A11" s="4"/>
      <c r="B11" s="4"/>
      <c r="C11" s="4"/>
      <c r="D11" s="4"/>
    </row>
    <row r="12" spans="1:5" x14ac:dyDescent="0.3">
      <c r="A12" s="4"/>
      <c r="B12" s="4"/>
      <c r="C12" s="4"/>
      <c r="D12" s="4"/>
    </row>
    <row r="13" spans="1:5" x14ac:dyDescent="0.3">
      <c r="A13" s="4"/>
      <c r="B13" s="4"/>
      <c r="C13" s="4"/>
      <c r="D13" s="4"/>
    </row>
  </sheetData>
  <mergeCells count="2">
    <mergeCell ref="A6:D6"/>
    <mergeCell ref="A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4D2243A-0379-45B9-B2BF-B7B6FEF2E6B6}">
          <x14:formula1>
            <xm:f>'Auto_Classification '!$B$3:$B$7</xm:f>
          </x14:formula1>
          <xm:sqref>B3</xm:sqref>
        </x14:dataValidation>
        <x14:dataValidation type="list" allowBlank="1" showInputMessage="1" showErrorMessage="1" xr:uid="{4EA9057B-DAE0-411A-B506-EC54C94DB889}">
          <x14:formula1>
            <xm:f>'Auto_Classification '!$B$8:$B$13</xm:f>
          </x14:formula1>
          <xm:sqref>B4</xm:sqref>
        </x14:dataValidation>
        <x14:dataValidation type="list" allowBlank="1" showInputMessage="1" showErrorMessage="1" xr:uid="{EC30E059-D201-4C15-8277-B3E5CB27E78A}">
          <x14:formula1>
            <xm:f>'Auto_Classification '!$B$14:$B$19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267C-1FAC-4908-890A-179ED109B8E7}">
  <dimension ref="A1:E6"/>
  <sheetViews>
    <sheetView tabSelected="1" zoomScale="80" zoomScaleNormal="80" workbookViewId="0">
      <selection activeCell="B4" sqref="B4"/>
    </sheetView>
  </sheetViews>
  <sheetFormatPr defaultRowHeight="14.4" x14ac:dyDescent="0.3"/>
  <cols>
    <col min="1" max="1" width="41" customWidth="1"/>
    <col min="2" max="2" width="70.88671875" customWidth="1"/>
    <col min="3" max="3" width="26.44140625" customWidth="1"/>
    <col min="4" max="4" width="33.33203125" customWidth="1"/>
    <col min="5" max="5" width="24" customWidth="1"/>
  </cols>
  <sheetData>
    <row r="1" spans="1:5" ht="18" x14ac:dyDescent="0.3">
      <c r="A1" s="88" t="s">
        <v>41</v>
      </c>
      <c r="B1" s="88"/>
      <c r="C1" s="88"/>
      <c r="D1" s="88"/>
      <c r="E1" s="88"/>
    </row>
    <row r="2" spans="1:5" ht="18" x14ac:dyDescent="0.35">
      <c r="A2" s="27" t="s">
        <v>5</v>
      </c>
      <c r="B2" s="27" t="s">
        <v>0</v>
      </c>
      <c r="C2" s="20" t="s">
        <v>4</v>
      </c>
      <c r="D2" s="21" t="s">
        <v>7</v>
      </c>
      <c r="E2" s="21" t="s">
        <v>14</v>
      </c>
    </row>
    <row r="3" spans="1:5" ht="18" x14ac:dyDescent="0.35">
      <c r="A3" s="28" t="s">
        <v>50</v>
      </c>
      <c r="B3" s="36" t="s">
        <v>42</v>
      </c>
      <c r="C3" s="33">
        <f>VLOOKUP(B3,parcel_registrations!B3:C3,2,FALSE)</f>
        <v>100</v>
      </c>
      <c r="D3" s="33">
        <v>70</v>
      </c>
      <c r="E3" s="33">
        <f>(C3*D3)/100</f>
        <v>70</v>
      </c>
    </row>
    <row r="4" spans="1:5" ht="18" customHeight="1" x14ac:dyDescent="0.35">
      <c r="A4" s="32" t="s">
        <v>10</v>
      </c>
      <c r="B4" s="37" t="s">
        <v>90</v>
      </c>
      <c r="C4" s="33">
        <f>VLOOKUP(B4,parcel_registrations!B4:C9,2,FALSE)</f>
        <v>80</v>
      </c>
      <c r="D4" s="33">
        <v>30</v>
      </c>
      <c r="E4" s="33">
        <f>IF(ISTEXT(C4), 0, ((C4*D4)/100))</f>
        <v>24</v>
      </c>
    </row>
    <row r="5" spans="1:5" ht="18" x14ac:dyDescent="0.35">
      <c r="A5" s="89" t="s">
        <v>49</v>
      </c>
      <c r="B5" s="89"/>
      <c r="C5" s="89"/>
      <c r="D5" s="89"/>
      <c r="E5" s="25">
        <f>IF(C4="Reject",0,(SUM(E3,E4)))</f>
        <v>94</v>
      </c>
    </row>
    <row r="6" spans="1:5" ht="18" x14ac:dyDescent="0.35">
      <c r="A6" s="19"/>
      <c r="B6" s="19"/>
      <c r="C6" s="19"/>
      <c r="D6" s="19"/>
      <c r="E6" s="19"/>
    </row>
  </sheetData>
  <mergeCells count="2">
    <mergeCell ref="A1:E1"/>
    <mergeCell ref="A5:D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76B72B4-BFAA-4429-9C8A-D0A1DC1E3F43}">
          <x14:formula1>
            <xm:f>parcel_registrations!$B$3</xm:f>
          </x14:formula1>
          <xm:sqref>B3</xm:sqref>
        </x14:dataValidation>
        <x14:dataValidation type="list" allowBlank="1" showInputMessage="1" showErrorMessage="1" xr:uid="{280C914E-4605-4BE7-8FBD-5AF25FFE34F9}">
          <x14:formula1>
            <xm:f>parcel_registrations!$B$4:$B$9</xm:f>
          </x14:formula1>
          <xm:sqref>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A884A-1160-41B2-A48B-0496CDD88D57}">
  <dimension ref="A1:E42"/>
  <sheetViews>
    <sheetView workbookViewId="0">
      <selection activeCell="C9" sqref="C9"/>
    </sheetView>
  </sheetViews>
  <sheetFormatPr defaultRowHeight="14.4" x14ac:dyDescent="0.3"/>
  <cols>
    <col min="1" max="1" width="31.5546875" customWidth="1"/>
    <col min="2" max="2" width="37.6640625" customWidth="1"/>
    <col min="3" max="3" width="17.109375" customWidth="1"/>
    <col min="4" max="4" width="14.88671875" customWidth="1"/>
    <col min="5" max="5" width="48.88671875" style="15" customWidth="1"/>
  </cols>
  <sheetData>
    <row r="1" spans="1:5" x14ac:dyDescent="0.3">
      <c r="A1" s="92" t="s">
        <v>16</v>
      </c>
      <c r="B1" s="92"/>
      <c r="C1" s="92"/>
      <c r="D1" s="92"/>
      <c r="E1" s="92"/>
    </row>
    <row r="2" spans="1:5" x14ac:dyDescent="0.3">
      <c r="A2" s="11" t="s">
        <v>1</v>
      </c>
      <c r="B2" s="11" t="s">
        <v>0</v>
      </c>
      <c r="C2" s="11" t="s">
        <v>15</v>
      </c>
      <c r="D2" s="11" t="s">
        <v>7</v>
      </c>
      <c r="E2" s="14" t="s">
        <v>8</v>
      </c>
    </row>
    <row r="3" spans="1:5" ht="60" customHeight="1" x14ac:dyDescent="0.3">
      <c r="A3" s="90" t="s">
        <v>17</v>
      </c>
      <c r="B3" s="2" t="s">
        <v>18</v>
      </c>
      <c r="C3" s="1">
        <v>100</v>
      </c>
      <c r="D3" s="90">
        <v>40</v>
      </c>
      <c r="E3" s="91" t="s">
        <v>21</v>
      </c>
    </row>
    <row r="4" spans="1:5" ht="45" customHeight="1" x14ac:dyDescent="0.3">
      <c r="A4" s="90"/>
      <c r="B4" s="2" t="s">
        <v>19</v>
      </c>
      <c r="C4" s="1">
        <v>80</v>
      </c>
      <c r="D4" s="90"/>
      <c r="E4" s="90"/>
    </row>
    <row r="5" spans="1:5" ht="15" thickBot="1" x14ac:dyDescent="0.35">
      <c r="A5" s="90"/>
      <c r="B5" s="1" t="s">
        <v>20</v>
      </c>
      <c r="C5" s="44">
        <v>100</v>
      </c>
      <c r="D5" s="90"/>
      <c r="E5" s="90"/>
    </row>
    <row r="6" spans="1:5" ht="15" thickBot="1" x14ac:dyDescent="0.35">
      <c r="A6" s="90"/>
      <c r="B6" s="1" t="s">
        <v>58</v>
      </c>
      <c r="C6" s="44">
        <v>80</v>
      </c>
      <c r="D6" s="90"/>
      <c r="E6" s="90"/>
    </row>
    <row r="7" spans="1:5" ht="15" thickBot="1" x14ac:dyDescent="0.35">
      <c r="A7" s="90"/>
      <c r="B7" s="1" t="s">
        <v>59</v>
      </c>
      <c r="C7" s="44">
        <v>50</v>
      </c>
      <c r="D7" s="90"/>
      <c r="E7" s="90"/>
    </row>
    <row r="8" spans="1:5" ht="15" thickBot="1" x14ac:dyDescent="0.35">
      <c r="A8" s="90"/>
      <c r="B8" s="1" t="s">
        <v>60</v>
      </c>
      <c r="C8" s="44">
        <v>20</v>
      </c>
      <c r="D8" s="90"/>
      <c r="E8" s="90"/>
    </row>
    <row r="9" spans="1:5" ht="15" thickBot="1" x14ac:dyDescent="0.35">
      <c r="A9" s="90"/>
      <c r="B9" s="1" t="s">
        <v>54</v>
      </c>
      <c r="C9" s="44" t="s">
        <v>12</v>
      </c>
      <c r="D9" s="90"/>
      <c r="E9" s="90"/>
    </row>
    <row r="10" spans="1:5" x14ac:dyDescent="0.3">
      <c r="A10" s="90" t="s">
        <v>10</v>
      </c>
      <c r="B10" s="5" t="s">
        <v>22</v>
      </c>
      <c r="C10" s="1">
        <v>100</v>
      </c>
      <c r="D10" s="90">
        <v>25</v>
      </c>
      <c r="E10" s="91" t="s">
        <v>25</v>
      </c>
    </row>
    <row r="11" spans="1:5" ht="36" customHeight="1" x14ac:dyDescent="0.3">
      <c r="A11" s="90"/>
      <c r="B11" s="5" t="s">
        <v>23</v>
      </c>
      <c r="C11" s="1">
        <v>50</v>
      </c>
      <c r="D11" s="90"/>
      <c r="E11" s="91"/>
    </row>
    <row r="12" spans="1:5" ht="15" customHeight="1" x14ac:dyDescent="0.3">
      <c r="A12" s="90" t="s">
        <v>24</v>
      </c>
      <c r="B12" s="13" t="s">
        <v>55</v>
      </c>
      <c r="C12" s="1">
        <v>100</v>
      </c>
      <c r="D12" s="90">
        <v>35</v>
      </c>
      <c r="E12" s="91" t="s">
        <v>26</v>
      </c>
    </row>
    <row r="13" spans="1:5" x14ac:dyDescent="0.3">
      <c r="A13" s="90"/>
      <c r="B13" s="13" t="s">
        <v>56</v>
      </c>
      <c r="C13" s="1">
        <v>80</v>
      </c>
      <c r="D13" s="90"/>
      <c r="E13" s="91"/>
    </row>
    <row r="14" spans="1:5" x14ac:dyDescent="0.3">
      <c r="A14" s="90"/>
      <c r="B14" s="13" t="s">
        <v>46</v>
      </c>
      <c r="C14" s="1">
        <v>70</v>
      </c>
      <c r="D14" s="90"/>
      <c r="E14" s="91"/>
    </row>
    <row r="15" spans="1:5" x14ac:dyDescent="0.3">
      <c r="A15" s="90"/>
      <c r="B15" s="13" t="s">
        <v>47</v>
      </c>
      <c r="C15" s="1">
        <v>60</v>
      </c>
      <c r="D15" s="90"/>
      <c r="E15" s="91"/>
    </row>
    <row r="16" spans="1:5" x14ac:dyDescent="0.3">
      <c r="A16" s="90"/>
      <c r="B16" s="13" t="s">
        <v>57</v>
      </c>
      <c r="C16" s="1">
        <v>50</v>
      </c>
      <c r="D16" s="90"/>
      <c r="E16" s="91"/>
    </row>
    <row r="18" spans="1:5" x14ac:dyDescent="0.3">
      <c r="A18" s="4"/>
      <c r="B18" s="4"/>
      <c r="C18" s="4"/>
      <c r="D18" s="4"/>
      <c r="E18" s="45"/>
    </row>
    <row r="19" spans="1:5" x14ac:dyDescent="0.3">
      <c r="A19" s="46"/>
      <c r="B19" s="46"/>
      <c r="C19" s="46"/>
      <c r="D19" s="46"/>
      <c r="E19" s="46"/>
    </row>
    <row r="20" spans="1:5" x14ac:dyDescent="0.3">
      <c r="A20" s="93"/>
      <c r="B20" s="47"/>
      <c r="C20" s="93"/>
      <c r="D20" s="93"/>
      <c r="E20" s="48"/>
    </row>
    <row r="21" spans="1:5" x14ac:dyDescent="0.3">
      <c r="A21" s="93"/>
      <c r="B21" s="48"/>
      <c r="C21" s="93"/>
      <c r="D21" s="93"/>
      <c r="E21" s="48"/>
    </row>
    <row r="22" spans="1:5" x14ac:dyDescent="0.3">
      <c r="A22" s="93"/>
      <c r="B22" s="48"/>
      <c r="C22" s="93"/>
      <c r="D22" s="93"/>
      <c r="E22" s="49"/>
    </row>
    <row r="23" spans="1:5" x14ac:dyDescent="0.3">
      <c r="A23" s="93"/>
      <c r="B23" s="47"/>
      <c r="C23" s="93"/>
      <c r="D23" s="93"/>
      <c r="E23" s="49"/>
    </row>
    <row r="24" spans="1:5" x14ac:dyDescent="0.3">
      <c r="A24" s="93"/>
      <c r="B24" s="48"/>
      <c r="C24" s="93"/>
      <c r="D24" s="93"/>
      <c r="E24" s="49"/>
    </row>
    <row r="25" spans="1:5" x14ac:dyDescent="0.3">
      <c r="A25" s="93"/>
      <c r="B25" s="48"/>
      <c r="C25" s="48"/>
      <c r="D25" s="93"/>
      <c r="E25" s="49"/>
    </row>
    <row r="26" spans="1:5" x14ac:dyDescent="0.3">
      <c r="A26" s="93"/>
      <c r="B26" s="48"/>
      <c r="C26" s="48"/>
      <c r="D26" s="93"/>
      <c r="E26" s="49"/>
    </row>
    <row r="27" spans="1:5" x14ac:dyDescent="0.3">
      <c r="A27" s="93"/>
      <c r="B27" s="48"/>
      <c r="C27" s="48"/>
      <c r="D27" s="93"/>
      <c r="E27" s="49"/>
    </row>
    <row r="28" spans="1:5" x14ac:dyDescent="0.3">
      <c r="A28" s="93"/>
      <c r="B28" s="48"/>
      <c r="C28" s="48"/>
      <c r="D28" s="93"/>
      <c r="E28" s="49"/>
    </row>
    <row r="29" spans="1:5" x14ac:dyDescent="0.3">
      <c r="A29" s="93"/>
      <c r="B29" s="48"/>
      <c r="C29" s="48"/>
      <c r="D29" s="93"/>
      <c r="E29" s="49"/>
    </row>
    <row r="30" spans="1:5" ht="18" customHeight="1" x14ac:dyDescent="0.3">
      <c r="A30" s="93"/>
      <c r="B30" s="48"/>
      <c r="C30" s="48"/>
      <c r="D30" s="93"/>
      <c r="E30" s="93"/>
    </row>
    <row r="31" spans="1:5" x14ac:dyDescent="0.3">
      <c r="A31" s="93"/>
      <c r="B31" s="48"/>
      <c r="C31" s="48"/>
      <c r="D31" s="93"/>
      <c r="E31" s="93"/>
    </row>
    <row r="32" spans="1:5" x14ac:dyDescent="0.3">
      <c r="A32" s="94"/>
      <c r="B32" s="48"/>
      <c r="C32" s="48"/>
      <c r="D32" s="93"/>
      <c r="E32" s="93"/>
    </row>
    <row r="33" spans="1:5" x14ac:dyDescent="0.3">
      <c r="A33" s="94"/>
      <c r="B33" s="48"/>
      <c r="C33" s="48"/>
      <c r="D33" s="93"/>
      <c r="E33" s="93"/>
    </row>
    <row r="34" spans="1:5" x14ac:dyDescent="0.3">
      <c r="A34" s="94"/>
      <c r="B34" s="48"/>
      <c r="C34" s="48"/>
      <c r="D34" s="93"/>
      <c r="E34" s="93"/>
    </row>
    <row r="35" spans="1:5" x14ac:dyDescent="0.3">
      <c r="A35" s="94"/>
      <c r="B35" s="48"/>
      <c r="C35" s="48"/>
      <c r="D35" s="93"/>
      <c r="E35" s="93"/>
    </row>
    <row r="36" spans="1:5" x14ac:dyDescent="0.3">
      <c r="A36" s="94"/>
      <c r="B36" s="48"/>
      <c r="C36" s="48"/>
      <c r="D36" s="93"/>
      <c r="E36" s="93"/>
    </row>
    <row r="37" spans="1:5" x14ac:dyDescent="0.3">
      <c r="A37" s="4"/>
      <c r="B37" s="4"/>
      <c r="C37" s="4"/>
      <c r="D37" s="4"/>
      <c r="E37" s="4"/>
    </row>
    <row r="38" spans="1:5" x14ac:dyDescent="0.3">
      <c r="A38" s="4"/>
      <c r="B38" s="4"/>
      <c r="C38" s="4"/>
      <c r="D38" s="4"/>
      <c r="E38" s="4"/>
    </row>
    <row r="39" spans="1:5" x14ac:dyDescent="0.3">
      <c r="A39" s="50"/>
      <c r="B39" s="4"/>
      <c r="C39" s="4"/>
      <c r="D39" s="4"/>
      <c r="E39" s="4"/>
    </row>
    <row r="40" spans="1:5" x14ac:dyDescent="0.3">
      <c r="A40" s="50"/>
      <c r="B40" s="4"/>
      <c r="C40" s="4"/>
      <c r="D40" s="4"/>
      <c r="E40" s="4"/>
    </row>
    <row r="41" spans="1:5" x14ac:dyDescent="0.3">
      <c r="A41" s="50"/>
      <c r="B41" s="4"/>
      <c r="C41" s="4"/>
      <c r="D41" s="4"/>
      <c r="E41" s="4"/>
    </row>
    <row r="42" spans="1:5" x14ac:dyDescent="0.3">
      <c r="A42" s="4"/>
      <c r="B42" s="4"/>
      <c r="C42" s="4"/>
      <c r="D42" s="4"/>
      <c r="E42" s="45"/>
    </row>
  </sheetData>
  <mergeCells count="20">
    <mergeCell ref="E30:E31"/>
    <mergeCell ref="A32:A36"/>
    <mergeCell ref="D32:D36"/>
    <mergeCell ref="E32:E36"/>
    <mergeCell ref="A20:A29"/>
    <mergeCell ref="C20:C22"/>
    <mergeCell ref="D20:D29"/>
    <mergeCell ref="C23:C24"/>
    <mergeCell ref="A30:A31"/>
    <mergeCell ref="D30:D31"/>
    <mergeCell ref="A12:A16"/>
    <mergeCell ref="D12:D16"/>
    <mergeCell ref="E10:E11"/>
    <mergeCell ref="E12:E16"/>
    <mergeCell ref="A1:E1"/>
    <mergeCell ref="E3:E9"/>
    <mergeCell ref="D3:D9"/>
    <mergeCell ref="A3:A9"/>
    <mergeCell ref="D10:D11"/>
    <mergeCell ref="A10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D3E9A-9966-4137-932C-CA4F0AC617E5}">
  <dimension ref="A1:U1048568"/>
  <sheetViews>
    <sheetView workbookViewId="0">
      <selection activeCell="A8" sqref="A8:A12"/>
    </sheetView>
  </sheetViews>
  <sheetFormatPr defaultRowHeight="14.4" x14ac:dyDescent="0.3"/>
  <cols>
    <col min="1" max="1" width="37" customWidth="1"/>
    <col min="2" max="2" width="99.33203125" style="6" customWidth="1"/>
    <col min="3" max="3" width="24.109375" customWidth="1"/>
    <col min="4" max="4" width="21" customWidth="1"/>
    <col min="5" max="5" width="55.33203125" customWidth="1"/>
  </cols>
  <sheetData>
    <row r="1" spans="1:7" x14ac:dyDescent="0.3">
      <c r="A1" s="41" t="s">
        <v>5</v>
      </c>
      <c r="B1" s="64" t="s">
        <v>91</v>
      </c>
      <c r="C1" s="56" t="s">
        <v>6</v>
      </c>
      <c r="D1" s="42" t="s">
        <v>7</v>
      </c>
      <c r="E1" s="43" t="s">
        <v>8</v>
      </c>
    </row>
    <row r="2" spans="1:7" ht="27.75" customHeight="1" x14ac:dyDescent="0.3">
      <c r="A2" s="97" t="s">
        <v>85</v>
      </c>
      <c r="B2" s="65" t="s">
        <v>9</v>
      </c>
      <c r="C2" s="57">
        <v>100</v>
      </c>
      <c r="D2" s="100">
        <v>40</v>
      </c>
      <c r="E2" s="103" t="s">
        <v>87</v>
      </c>
    </row>
    <row r="3" spans="1:7" ht="27.75" customHeight="1" x14ac:dyDescent="0.3">
      <c r="A3" s="98"/>
      <c r="B3" s="65" t="s">
        <v>69</v>
      </c>
      <c r="C3" s="57">
        <v>80</v>
      </c>
      <c r="D3" s="101"/>
      <c r="E3" s="104"/>
    </row>
    <row r="4" spans="1:7" x14ac:dyDescent="0.3">
      <c r="A4" s="98"/>
      <c r="B4" s="65" t="s">
        <v>70</v>
      </c>
      <c r="C4" s="57">
        <v>50</v>
      </c>
      <c r="D4" s="101"/>
      <c r="E4" s="104"/>
      <c r="G4" s="1"/>
    </row>
    <row r="5" spans="1:7" x14ac:dyDescent="0.3">
      <c r="A5" s="98"/>
      <c r="B5" s="65" t="s">
        <v>71</v>
      </c>
      <c r="C5" s="57">
        <v>20</v>
      </c>
      <c r="D5" s="101"/>
      <c r="E5" s="104"/>
      <c r="G5" s="1"/>
    </row>
    <row r="6" spans="1:7" x14ac:dyDescent="0.3">
      <c r="A6" s="98"/>
      <c r="B6" s="65" t="s">
        <v>72</v>
      </c>
      <c r="C6" s="57" t="s">
        <v>12</v>
      </c>
      <c r="D6" s="101"/>
      <c r="E6" s="104"/>
      <c r="G6" s="1"/>
    </row>
    <row r="7" spans="1:7" x14ac:dyDescent="0.3">
      <c r="A7" s="99"/>
      <c r="B7" s="78" t="s">
        <v>92</v>
      </c>
      <c r="C7" s="77">
        <v>95</v>
      </c>
      <c r="D7" s="102"/>
      <c r="E7" s="105"/>
      <c r="G7" s="4"/>
    </row>
    <row r="8" spans="1:7" ht="15" thickBot="1" x14ac:dyDescent="0.35">
      <c r="A8" s="95" t="s">
        <v>86</v>
      </c>
      <c r="B8" s="66" t="s">
        <v>77</v>
      </c>
      <c r="C8" s="71">
        <v>0</v>
      </c>
      <c r="D8" s="61"/>
      <c r="E8" s="62"/>
      <c r="G8" s="4"/>
    </row>
    <row r="9" spans="1:7" ht="15" thickBot="1" x14ac:dyDescent="0.35">
      <c r="A9" s="95"/>
      <c r="B9" s="66" t="s">
        <v>74</v>
      </c>
      <c r="C9" s="71">
        <v>0.1</v>
      </c>
      <c r="D9" s="61"/>
      <c r="E9" s="62"/>
      <c r="G9" s="4"/>
    </row>
    <row r="10" spans="1:7" ht="15" thickBot="1" x14ac:dyDescent="0.35">
      <c r="A10" s="95"/>
      <c r="B10" s="66" t="s">
        <v>75</v>
      </c>
      <c r="C10" s="71">
        <v>0.4</v>
      </c>
      <c r="D10" s="61"/>
      <c r="E10" s="62"/>
      <c r="G10" s="4"/>
    </row>
    <row r="11" spans="1:7" x14ac:dyDescent="0.3">
      <c r="A11" s="95"/>
      <c r="B11" s="63" t="s">
        <v>76</v>
      </c>
      <c r="C11" s="71">
        <v>0.7</v>
      </c>
      <c r="D11" s="61"/>
      <c r="E11" s="62"/>
      <c r="G11" s="4"/>
    </row>
    <row r="12" spans="1:7" ht="15" thickBot="1" x14ac:dyDescent="0.35">
      <c r="A12" s="96"/>
      <c r="B12" s="66" t="s">
        <v>78</v>
      </c>
      <c r="C12" s="71">
        <v>1</v>
      </c>
      <c r="D12" s="61"/>
      <c r="E12" s="62"/>
      <c r="G12" s="4"/>
    </row>
    <row r="13" spans="1:7" x14ac:dyDescent="0.3">
      <c r="A13" s="106" t="s">
        <v>10</v>
      </c>
      <c r="B13" s="67" t="s">
        <v>11</v>
      </c>
      <c r="C13" s="57">
        <v>100</v>
      </c>
      <c r="D13" s="109">
        <v>35</v>
      </c>
      <c r="E13" s="111" t="s">
        <v>88</v>
      </c>
    </row>
    <row r="14" spans="1:7" x14ac:dyDescent="0.3">
      <c r="A14" s="107"/>
      <c r="B14" s="68" t="s">
        <v>80</v>
      </c>
      <c r="C14" s="57">
        <v>90</v>
      </c>
      <c r="D14" s="109"/>
      <c r="E14" s="111"/>
    </row>
    <row r="15" spans="1:7" x14ac:dyDescent="0.3">
      <c r="A15" s="107"/>
      <c r="B15" s="67" t="s">
        <v>81</v>
      </c>
      <c r="C15" s="57">
        <v>80</v>
      </c>
      <c r="D15" s="109"/>
      <c r="E15" s="111"/>
    </row>
    <row r="16" spans="1:7" x14ac:dyDescent="0.3">
      <c r="A16" s="107"/>
      <c r="B16" s="58" t="s">
        <v>82</v>
      </c>
      <c r="C16" s="57">
        <v>50</v>
      </c>
      <c r="D16" s="109"/>
      <c r="E16" s="111"/>
    </row>
    <row r="17" spans="1:21" x14ac:dyDescent="0.3">
      <c r="A17" s="107"/>
      <c r="B17" s="58" t="s">
        <v>83</v>
      </c>
      <c r="C17" s="57" t="s">
        <v>12</v>
      </c>
      <c r="D17" s="109"/>
      <c r="E17" s="111"/>
    </row>
    <row r="18" spans="1:21" x14ac:dyDescent="0.3">
      <c r="A18" s="108"/>
      <c r="B18" s="67" t="s">
        <v>84</v>
      </c>
      <c r="C18" s="57">
        <v>100</v>
      </c>
      <c r="D18" s="109"/>
      <c r="E18" s="111"/>
    </row>
    <row r="19" spans="1:21" x14ac:dyDescent="0.3">
      <c r="A19" s="72" t="s">
        <v>13</v>
      </c>
      <c r="B19" s="67" t="s">
        <v>2</v>
      </c>
      <c r="C19" s="57">
        <v>100</v>
      </c>
      <c r="D19" s="109">
        <v>25</v>
      </c>
      <c r="E19" s="111" t="s">
        <v>89</v>
      </c>
    </row>
    <row r="20" spans="1:21" ht="15" thickBot="1" x14ac:dyDescent="0.35">
      <c r="A20" s="59"/>
      <c r="B20" s="69" t="s">
        <v>3</v>
      </c>
      <c r="C20" s="57">
        <v>80</v>
      </c>
      <c r="D20" s="110"/>
      <c r="E20" s="112"/>
    </row>
    <row r="21" spans="1:21" ht="15" thickBot="1" x14ac:dyDescent="0.3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22" spans="1:21" ht="15" thickBot="1" x14ac:dyDescent="0.35">
      <c r="A22" s="39"/>
      <c r="B22" s="70"/>
      <c r="C22" s="60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spans="1:21" ht="15" thickBot="1" x14ac:dyDescent="0.35">
      <c r="A23" s="39"/>
      <c r="B23" s="66"/>
      <c r="C23" s="44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 spans="1:21" ht="15" thickBot="1" x14ac:dyDescent="0.35">
      <c r="A24" s="39"/>
      <c r="B24" s="66"/>
      <c r="C24" s="44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</row>
    <row r="25" spans="1:21" ht="15" thickBot="1" x14ac:dyDescent="0.35">
      <c r="A25" s="39"/>
      <c r="B25" s="66"/>
      <c r="C25" s="44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spans="1:21" ht="68.25" customHeight="1" thickBot="1" x14ac:dyDescent="0.35">
      <c r="A26" s="39"/>
      <c r="B26" s="66"/>
      <c r="C26" s="44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spans="1:21" ht="15" thickBot="1" x14ac:dyDescent="0.35">
      <c r="A27" s="40"/>
      <c r="C27" s="44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 spans="1:21" ht="15" thickBot="1" x14ac:dyDescent="0.35">
      <c r="A28" s="40"/>
      <c r="C28" s="44">
        <v>85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spans="1:21" ht="15" thickBot="1" x14ac:dyDescent="0.35">
      <c r="A29" s="40"/>
      <c r="C29" s="44">
        <v>45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 spans="1:21" ht="15" thickBot="1" x14ac:dyDescent="0.35">
      <c r="A30" s="39"/>
      <c r="C30" s="44">
        <v>25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 spans="1:21" ht="15" thickBot="1" x14ac:dyDescent="0.35">
      <c r="A31" s="39"/>
      <c r="C31" s="44" t="s">
        <v>12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spans="1:21" x14ac:dyDescent="0.3">
      <c r="A32" s="39"/>
      <c r="B32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 spans="1:21" x14ac:dyDescent="0.3">
      <c r="A33" s="39"/>
      <c r="B33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 spans="1:21" x14ac:dyDescent="0.3">
      <c r="A34" s="39"/>
      <c r="B34" s="3" t="s">
        <v>73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 spans="1:21" x14ac:dyDescent="0.3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 spans="1:21" x14ac:dyDescent="0.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</row>
    <row r="37" spans="1:21" x14ac:dyDescent="0.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</row>
    <row r="38" spans="1:21" x14ac:dyDescent="0.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</row>
    <row r="39" spans="1:21" x14ac:dyDescent="0.3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</row>
    <row r="40" spans="1:21" x14ac:dyDescent="0.3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</row>
    <row r="41" spans="1:21" x14ac:dyDescent="0.3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</row>
    <row r="42" spans="1:21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</row>
    <row r="43" spans="1:21" x14ac:dyDescent="0.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</row>
    <row r="44" spans="1:21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</row>
    <row r="45" spans="1:21" x14ac:dyDescent="0.3">
      <c r="A45" s="39"/>
      <c r="B45" s="8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</row>
    <row r="46" spans="1:21" x14ac:dyDescent="0.3">
      <c r="A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</row>
    <row r="47" spans="1:21" x14ac:dyDescent="0.3">
      <c r="A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</row>
    <row r="1048568" spans="2:2" x14ac:dyDescent="0.3">
      <c r="B1048568" s="7"/>
    </row>
  </sheetData>
  <mergeCells count="9">
    <mergeCell ref="D19:D20"/>
    <mergeCell ref="E19:E20"/>
    <mergeCell ref="D13:D18"/>
    <mergeCell ref="E13:E18"/>
    <mergeCell ref="A8:A12"/>
    <mergeCell ref="A2:A7"/>
    <mergeCell ref="D2:D7"/>
    <mergeCell ref="E2:E7"/>
    <mergeCell ref="A13:A18"/>
  </mergeCells>
  <hyperlinks>
    <hyperlink ref="B34" location="_ftnref1" display="_ftnref1" xr:uid="{C5E6AA1F-B8F9-4986-9861-2E0BC833B15F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5C8E-4836-4B10-BF92-D1552644D4B8}">
  <dimension ref="A1:J27"/>
  <sheetViews>
    <sheetView workbookViewId="0">
      <selection activeCell="C7" sqref="C7"/>
    </sheetView>
  </sheetViews>
  <sheetFormatPr defaultRowHeight="14.4" x14ac:dyDescent="0.3"/>
  <cols>
    <col min="1" max="1" width="23.6640625" customWidth="1"/>
    <col min="2" max="2" width="106" customWidth="1"/>
    <col min="3" max="3" width="16.5546875" customWidth="1"/>
    <col min="4" max="4" width="16.6640625" customWidth="1"/>
    <col min="5" max="5" width="45.44140625" customWidth="1"/>
  </cols>
  <sheetData>
    <row r="1" spans="1:10" x14ac:dyDescent="0.3">
      <c r="A1" s="92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x14ac:dyDescent="0.3">
      <c r="A2" s="1" t="s">
        <v>1</v>
      </c>
      <c r="B2" s="1" t="s">
        <v>0</v>
      </c>
      <c r="C2" s="1" t="s">
        <v>15</v>
      </c>
      <c r="D2" s="1" t="s">
        <v>29</v>
      </c>
      <c r="E2" s="1" t="s">
        <v>8</v>
      </c>
    </row>
    <row r="3" spans="1:10" x14ac:dyDescent="0.3">
      <c r="A3" s="91" t="s">
        <v>28</v>
      </c>
      <c r="B3" s="1" t="s">
        <v>20</v>
      </c>
      <c r="C3">
        <v>100</v>
      </c>
      <c r="D3" s="90">
        <v>35</v>
      </c>
      <c r="E3" s="113" t="s">
        <v>38</v>
      </c>
    </row>
    <row r="4" spans="1:10" x14ac:dyDescent="0.3">
      <c r="A4" s="91"/>
      <c r="B4" s="1" t="s">
        <v>58</v>
      </c>
      <c r="C4">
        <v>80</v>
      </c>
      <c r="D4" s="90"/>
      <c r="E4" s="113"/>
    </row>
    <row r="5" spans="1:10" x14ac:dyDescent="0.3">
      <c r="A5" s="91"/>
      <c r="B5" s="1" t="s">
        <v>59</v>
      </c>
      <c r="C5">
        <v>50</v>
      </c>
      <c r="D5" s="90"/>
      <c r="E5" s="113"/>
    </row>
    <row r="6" spans="1:10" ht="15" customHeight="1" x14ac:dyDescent="0.3">
      <c r="A6" s="91"/>
      <c r="B6" s="1" t="s">
        <v>60</v>
      </c>
      <c r="C6">
        <v>20</v>
      </c>
      <c r="D6" s="90"/>
      <c r="E6" s="113"/>
    </row>
    <row r="7" spans="1:10" x14ac:dyDescent="0.3">
      <c r="A7" s="91"/>
      <c r="B7" s="1" t="s">
        <v>54</v>
      </c>
      <c r="C7" t="s">
        <v>12</v>
      </c>
      <c r="D7" s="90"/>
      <c r="E7" s="113"/>
    </row>
    <row r="8" spans="1:10" x14ac:dyDescent="0.3">
      <c r="A8" s="91" t="s">
        <v>10</v>
      </c>
      <c r="B8" s="1" t="s">
        <v>11</v>
      </c>
      <c r="C8" s="1">
        <v>100</v>
      </c>
      <c r="D8" s="90">
        <v>25</v>
      </c>
      <c r="E8" s="91" t="s">
        <v>39</v>
      </c>
    </row>
    <row r="9" spans="1:10" ht="15" customHeight="1" x14ac:dyDescent="0.3">
      <c r="A9" s="91"/>
      <c r="B9" s="1" t="s">
        <v>66</v>
      </c>
      <c r="C9" s="1">
        <v>90</v>
      </c>
      <c r="D9" s="90"/>
      <c r="E9" s="91"/>
    </row>
    <row r="10" spans="1:10" x14ac:dyDescent="0.3">
      <c r="A10" s="91"/>
      <c r="B10" s="1" t="s">
        <v>67</v>
      </c>
      <c r="C10" s="1">
        <v>80</v>
      </c>
      <c r="D10" s="90"/>
      <c r="E10" s="91"/>
    </row>
    <row r="11" spans="1:10" ht="28.8" x14ac:dyDescent="0.3">
      <c r="A11" s="91"/>
      <c r="B11" s="2" t="s">
        <v>63</v>
      </c>
      <c r="C11" s="1">
        <v>50</v>
      </c>
      <c r="D11" s="90"/>
      <c r="E11" s="91"/>
    </row>
    <row r="12" spans="1:10" x14ac:dyDescent="0.3">
      <c r="A12" s="91"/>
      <c r="B12" s="2" t="s">
        <v>64</v>
      </c>
      <c r="C12" s="1" t="s">
        <v>37</v>
      </c>
      <c r="D12" s="90"/>
      <c r="E12" s="91"/>
    </row>
    <row r="13" spans="1:10" x14ac:dyDescent="0.3">
      <c r="A13" s="91"/>
      <c r="B13" s="1" t="s">
        <v>68</v>
      </c>
      <c r="C13" s="1">
        <v>100</v>
      </c>
      <c r="D13" s="90"/>
      <c r="E13" s="91"/>
    </row>
    <row r="14" spans="1:10" x14ac:dyDescent="0.3">
      <c r="A14" s="91" t="s">
        <v>30</v>
      </c>
      <c r="B14" s="16" t="s">
        <v>31</v>
      </c>
      <c r="C14" s="1">
        <v>100</v>
      </c>
      <c r="D14" s="90">
        <v>40</v>
      </c>
      <c r="E14" s="113" t="s">
        <v>40</v>
      </c>
    </row>
    <row r="15" spans="1:10" x14ac:dyDescent="0.3">
      <c r="A15" s="91"/>
      <c r="B15" s="16" t="s">
        <v>32</v>
      </c>
      <c r="C15" s="1">
        <v>90</v>
      </c>
      <c r="D15" s="90"/>
      <c r="E15" s="113"/>
    </row>
    <row r="16" spans="1:10" x14ac:dyDescent="0.3">
      <c r="A16" s="91"/>
      <c r="B16" s="16" t="s">
        <v>33</v>
      </c>
      <c r="C16" s="1">
        <v>80</v>
      </c>
      <c r="D16" s="90"/>
      <c r="E16" s="113"/>
    </row>
    <row r="17" spans="1:5" x14ac:dyDescent="0.3">
      <c r="A17" s="91"/>
      <c r="B17" s="16" t="s">
        <v>34</v>
      </c>
      <c r="C17" s="1">
        <v>50</v>
      </c>
      <c r="D17" s="90"/>
      <c r="E17" s="113"/>
    </row>
    <row r="18" spans="1:5" x14ac:dyDescent="0.3">
      <c r="A18" s="91"/>
      <c r="B18" s="16" t="s">
        <v>35</v>
      </c>
      <c r="C18" s="1">
        <v>20</v>
      </c>
      <c r="D18" s="90"/>
      <c r="E18" s="113"/>
    </row>
    <row r="19" spans="1:5" x14ac:dyDescent="0.3">
      <c r="A19" s="91"/>
      <c r="B19" s="16" t="s">
        <v>36</v>
      </c>
      <c r="C19" s="1" t="s">
        <v>37</v>
      </c>
      <c r="D19" s="90"/>
      <c r="E19" s="113"/>
    </row>
    <row r="20" spans="1:5" x14ac:dyDescent="0.3">
      <c r="A20" s="4"/>
      <c r="B20" s="4"/>
      <c r="C20" s="4"/>
      <c r="D20" s="4"/>
    </row>
    <row r="21" spans="1:5" x14ac:dyDescent="0.3">
      <c r="A21" s="4"/>
      <c r="B21" s="4"/>
      <c r="C21" s="4"/>
      <c r="D21" s="4"/>
    </row>
    <row r="22" spans="1:5" x14ac:dyDescent="0.3">
      <c r="A22" s="29"/>
      <c r="B22" s="30"/>
      <c r="C22" s="4"/>
      <c r="D22" s="4"/>
      <c r="E22" s="4"/>
    </row>
    <row r="23" spans="1:5" x14ac:dyDescent="0.3">
      <c r="A23" s="30"/>
      <c r="B23" s="30"/>
      <c r="C23" s="4"/>
      <c r="D23" s="4"/>
      <c r="E23" s="4"/>
    </row>
    <row r="24" spans="1:5" x14ac:dyDescent="0.3">
      <c r="A24" s="30"/>
      <c r="B24" s="30"/>
      <c r="C24" s="4"/>
      <c r="D24" s="4"/>
      <c r="E24" s="4"/>
    </row>
    <row r="25" spans="1:5" x14ac:dyDescent="0.3">
      <c r="A25" s="30"/>
      <c r="B25" s="30"/>
      <c r="C25" s="4"/>
      <c r="D25" s="4"/>
      <c r="E25" s="4"/>
    </row>
    <row r="26" spans="1:5" ht="30.75" customHeight="1" x14ac:dyDescent="0.3">
      <c r="A26" s="114"/>
      <c r="B26" s="114"/>
      <c r="C26" s="4"/>
      <c r="D26" s="4"/>
      <c r="E26" s="4"/>
    </row>
    <row r="27" spans="1:5" x14ac:dyDescent="0.3">
      <c r="A27" s="114"/>
      <c r="B27" s="114"/>
      <c r="C27" s="4"/>
      <c r="D27" s="4"/>
      <c r="E27" s="4"/>
    </row>
  </sheetData>
  <mergeCells count="12">
    <mergeCell ref="A26:A27"/>
    <mergeCell ref="B26:B27"/>
    <mergeCell ref="A8:A13"/>
    <mergeCell ref="D8:D13"/>
    <mergeCell ref="E8:E13"/>
    <mergeCell ref="A1:J1"/>
    <mergeCell ref="E3:E7"/>
    <mergeCell ref="E14:E19"/>
    <mergeCell ref="A3:A7"/>
    <mergeCell ref="A14:A19"/>
    <mergeCell ref="D3:D7"/>
    <mergeCell ref="D14:D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83FA-2B07-4EA7-BB1D-FBB33290D004}">
  <dimension ref="A1:F33"/>
  <sheetViews>
    <sheetView workbookViewId="0">
      <selection activeCell="B21" sqref="B21:B22"/>
    </sheetView>
  </sheetViews>
  <sheetFormatPr defaultRowHeight="14.4" x14ac:dyDescent="0.3"/>
  <cols>
    <col min="1" max="1" width="36.6640625" customWidth="1"/>
    <col min="2" max="2" width="116.6640625" customWidth="1"/>
    <col min="3" max="3" width="15.44140625" customWidth="1"/>
    <col min="4" max="4" width="19.33203125" customWidth="1"/>
    <col min="5" max="5" width="39.33203125" customWidth="1"/>
  </cols>
  <sheetData>
    <row r="1" spans="1:6" x14ac:dyDescent="0.3">
      <c r="A1" s="55" t="s">
        <v>41</v>
      </c>
      <c r="B1" s="1"/>
      <c r="C1" s="1"/>
      <c r="D1" s="1"/>
      <c r="E1" s="1"/>
    </row>
    <row r="2" spans="1:6" x14ac:dyDescent="0.3">
      <c r="A2" s="17" t="s">
        <v>5</v>
      </c>
      <c r="B2" s="11" t="s">
        <v>0</v>
      </c>
      <c r="C2" s="11" t="s">
        <v>15</v>
      </c>
      <c r="D2" s="11" t="s">
        <v>29</v>
      </c>
      <c r="E2" s="11" t="s">
        <v>8</v>
      </c>
    </row>
    <row r="3" spans="1:6" ht="43.2" x14ac:dyDescent="0.3">
      <c r="A3" s="18" t="s">
        <v>17</v>
      </c>
      <c r="B3" s="1" t="s">
        <v>42</v>
      </c>
      <c r="C3" s="1">
        <v>100</v>
      </c>
      <c r="D3" s="1">
        <v>70</v>
      </c>
      <c r="E3" s="2" t="s">
        <v>43</v>
      </c>
    </row>
    <row r="4" spans="1:6" ht="15" customHeight="1" x14ac:dyDescent="0.3">
      <c r="A4" s="90" t="s">
        <v>10</v>
      </c>
      <c r="B4" s="1" t="s">
        <v>11</v>
      </c>
      <c r="C4" s="1">
        <v>100</v>
      </c>
      <c r="D4" s="115">
        <v>30</v>
      </c>
      <c r="E4" s="113" t="s">
        <v>44</v>
      </c>
    </row>
    <row r="5" spans="1:6" x14ac:dyDescent="0.3">
      <c r="A5" s="90"/>
      <c r="B5" s="1" t="s">
        <v>61</v>
      </c>
      <c r="C5" s="38">
        <v>90</v>
      </c>
      <c r="D5" s="115"/>
      <c r="E5" s="113"/>
    </row>
    <row r="6" spans="1:6" x14ac:dyDescent="0.3">
      <c r="A6" s="90"/>
      <c r="B6" s="1" t="s">
        <v>62</v>
      </c>
      <c r="C6" s="38">
        <v>80</v>
      </c>
      <c r="D6" s="115"/>
      <c r="E6" s="113"/>
    </row>
    <row r="7" spans="1:6" ht="28.8" x14ac:dyDescent="0.3">
      <c r="A7" s="90"/>
      <c r="B7" s="2" t="s">
        <v>63</v>
      </c>
      <c r="C7" s="38">
        <v>50</v>
      </c>
      <c r="D7" s="115"/>
      <c r="E7" s="113"/>
    </row>
    <row r="8" spans="1:6" x14ac:dyDescent="0.3">
      <c r="A8" s="90"/>
      <c r="B8" s="2" t="s">
        <v>64</v>
      </c>
      <c r="C8" s="38" t="s">
        <v>12</v>
      </c>
      <c r="D8" s="115"/>
      <c r="E8" s="113"/>
    </row>
    <row r="9" spans="1:6" x14ac:dyDescent="0.3">
      <c r="A9" s="90"/>
      <c r="B9" s="1" t="s">
        <v>65</v>
      </c>
      <c r="C9" s="38">
        <v>100</v>
      </c>
      <c r="D9" s="115"/>
      <c r="E9" s="113"/>
    </row>
    <row r="10" spans="1:6" x14ac:dyDescent="0.3">
      <c r="C10" s="116"/>
    </row>
    <row r="11" spans="1:6" ht="15" thickBot="1" x14ac:dyDescent="0.35">
      <c r="C11" s="117"/>
    </row>
    <row r="14" spans="1:6" x14ac:dyDescent="0.3">
      <c r="A14" s="46"/>
      <c r="B14" s="46"/>
      <c r="C14" s="46"/>
      <c r="D14" s="46"/>
      <c r="E14" s="54"/>
      <c r="F14" s="4"/>
    </row>
    <row r="15" spans="1:6" ht="18" customHeight="1" x14ac:dyDescent="0.3">
      <c r="A15" s="93"/>
      <c r="B15" s="94"/>
      <c r="C15" s="93"/>
      <c r="D15" s="93"/>
      <c r="E15" s="93"/>
      <c r="F15" s="4"/>
    </row>
    <row r="16" spans="1:6" x14ac:dyDescent="0.3">
      <c r="A16" s="93"/>
      <c r="B16" s="94"/>
      <c r="C16" s="93"/>
      <c r="D16" s="93"/>
      <c r="E16" s="93"/>
      <c r="F16" s="4"/>
    </row>
    <row r="17" spans="1:6" x14ac:dyDescent="0.3">
      <c r="A17" s="93"/>
      <c r="B17" s="48"/>
      <c r="C17" s="48"/>
      <c r="D17" s="93"/>
      <c r="E17" s="93"/>
      <c r="F17" s="4"/>
    </row>
    <row r="18" spans="1:6" x14ac:dyDescent="0.3">
      <c r="A18" s="93"/>
      <c r="B18" s="48"/>
      <c r="C18" s="48"/>
      <c r="D18" s="93"/>
      <c r="E18" s="93"/>
      <c r="F18" s="4"/>
    </row>
    <row r="19" spans="1:6" x14ac:dyDescent="0.3">
      <c r="A19" s="93"/>
      <c r="B19" s="48"/>
      <c r="C19" s="48"/>
      <c r="D19" s="93"/>
      <c r="E19" s="93"/>
      <c r="F19" s="4"/>
    </row>
    <row r="20" spans="1:6" x14ac:dyDescent="0.3">
      <c r="A20" s="93"/>
      <c r="B20" s="48"/>
      <c r="C20" s="48"/>
      <c r="D20" s="93"/>
      <c r="E20" s="93"/>
      <c r="F20" s="4"/>
    </row>
    <row r="21" spans="1:6" x14ac:dyDescent="0.3">
      <c r="A21" s="93"/>
      <c r="B21" s="93"/>
      <c r="C21" s="93"/>
      <c r="D21" s="93"/>
      <c r="E21" s="93"/>
      <c r="F21" s="4"/>
    </row>
    <row r="22" spans="1:6" x14ac:dyDescent="0.3">
      <c r="A22" s="93"/>
      <c r="B22" s="93"/>
      <c r="C22" s="93"/>
      <c r="D22" s="93"/>
      <c r="E22" s="93"/>
      <c r="F22" s="4"/>
    </row>
    <row r="23" spans="1:6" x14ac:dyDescent="0.3">
      <c r="A23" s="93"/>
      <c r="B23" s="93"/>
      <c r="C23" s="93"/>
      <c r="D23" s="93"/>
      <c r="E23" s="93"/>
      <c r="F23" s="4"/>
    </row>
    <row r="24" spans="1:6" x14ac:dyDescent="0.3">
      <c r="A24" s="93"/>
      <c r="B24" s="93"/>
      <c r="C24" s="93"/>
      <c r="D24" s="93"/>
      <c r="E24" s="93"/>
      <c r="F24" s="4"/>
    </row>
    <row r="27" spans="1:6" x14ac:dyDescent="0.3">
      <c r="A27" s="3"/>
    </row>
    <row r="28" spans="1:6" x14ac:dyDescent="0.3">
      <c r="A28" s="51"/>
    </row>
    <row r="29" spans="1:6" x14ac:dyDescent="0.3">
      <c r="A29" s="52"/>
    </row>
    <row r="30" spans="1:6" x14ac:dyDescent="0.3">
      <c r="A30" s="53"/>
    </row>
    <row r="31" spans="1:6" x14ac:dyDescent="0.3">
      <c r="A31" s="53"/>
    </row>
    <row r="32" spans="1:6" x14ac:dyDescent="0.3">
      <c r="A32" s="53"/>
    </row>
    <row r="33" spans="1:1" x14ac:dyDescent="0.3">
      <c r="A33" s="53"/>
    </row>
  </sheetData>
  <mergeCells count="16">
    <mergeCell ref="A17:A24"/>
    <mergeCell ref="D17:D24"/>
    <mergeCell ref="E17:E24"/>
    <mergeCell ref="B21:B22"/>
    <mergeCell ref="C21:C22"/>
    <mergeCell ref="B23:B24"/>
    <mergeCell ref="C23:C24"/>
    <mergeCell ref="A4:A9"/>
    <mergeCell ref="D4:D9"/>
    <mergeCell ref="E4:E9"/>
    <mergeCell ref="A15:A16"/>
    <mergeCell ref="B15:B16"/>
    <mergeCell ref="C15:C16"/>
    <mergeCell ref="D15:D16"/>
    <mergeCell ref="E15:E16"/>
    <mergeCell ref="C10:C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5EC56677C3C445AF9EC07378335495" ma:contentTypeVersion="11" ma:contentTypeDescription="Create a new document." ma:contentTypeScope="" ma:versionID="5aef4f38e7491d5992d556d93adb6b00">
  <xsd:schema xmlns:xsd="http://www.w3.org/2001/XMLSchema" xmlns:xs="http://www.w3.org/2001/XMLSchema" xmlns:p="http://schemas.microsoft.com/office/2006/metadata/properties" xmlns:ns2="ab83e4c2-cec4-4a39-80ab-3df751a6b396" xmlns:ns3="4712fb58-b514-4702-bafd-35f421dd2b1c" targetNamespace="http://schemas.microsoft.com/office/2006/metadata/properties" ma:root="true" ma:fieldsID="52f3857eb152377e3f8d0cc74b92ae90" ns2:_="" ns3:_="">
    <xsd:import namespace="ab83e4c2-cec4-4a39-80ab-3df751a6b396"/>
    <xsd:import namespace="4712fb58-b514-4702-bafd-35f421dd2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3e4c2-cec4-4a39-80ab-3df751a6b3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12fb58-b514-4702-bafd-35f421dd2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A V W M U v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A V W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F V j F I o i k e 4 D g A A A B E A A A A T A B w A R m 9 y b X V s Y X M v U 2 V j d G l v b j E u b S C i G A A o o B Q A A A A A A A A A A A A A A A A A A A A A A A A A A A A r T k 0 u y c z P U w i G 0 I b W A F B L A Q I t A B Q A A g A I A A F V j F L + j K C i p w A A A P g A A A A S A A A A A A A A A A A A A A A A A A A A A A B D b 2 5 m a W c v U G F j a 2 F n Z S 5 4 b W x Q S w E C L Q A U A A I A C A A B V Y x S D 8 r p q 6 Q A A A D p A A A A E w A A A A A A A A A A A A A A A A D z A A A A W 0 N v b n R l b n R f V H l w Z X N d L n h t b F B L A Q I t A B Q A A g A I A A F V j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u f K G U 5 U O f Q r x n d Q S k e K G Z A A A A A A I A A A A A A A N m A A D A A A A A E A A A A E O W F e m N J T + h 8 2 i Q A W m 2 t 7 c A A A A A B I A A A K A A A A A Q A A A A O r J W k 8 e a G P E c V G m Y i W 5 e 3 1 A A A A C S G i y L B T k S 3 S Y Z s C l y Y Y y Y I W 3 L e e V 8 Q n r y L O d 4 t c c t w b J V D B y p F S Z q Q E h 9 P z 2 I R h E s i G u d K Z 4 2 L 3 0 D 1 C U S Z J b K 3 m s U m n R l i 0 C Z o h 5 J k d b Y 4 x Q A A A D / D s G Z E S J X c 5 V L A m D R u F v T I L m S V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042B27-9874-4062-A90D-D0416EF97569}"/>
</file>

<file path=customXml/itemProps2.xml><?xml version="1.0" encoding="utf-8"?>
<ds:datastoreItem xmlns:ds="http://schemas.openxmlformats.org/officeDocument/2006/customXml" ds:itemID="{861554FE-1D90-4741-B218-6CB67D4EAC8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7671509-981C-4A23-8A3B-946696757FCF}">
  <ds:schemaRefs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77550384-f3f1-4a56-991b-eb6856817d24"/>
    <ds:schemaRef ds:uri="http://purl.org/dc/dcmitype/"/>
    <ds:schemaRef ds:uri="http://schemas.microsoft.com/office/infopath/2007/PartnerControls"/>
    <ds:schemaRef ds:uri="http://schemas.microsoft.com/office/2006/documentManagement/types"/>
    <ds:schemaRef ds:uri="74c352c3-15c0-419c-ba3d-accf7d349297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602A0F14-4E62-4E00-9FAF-0F6EB27271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FieldObservationSurvey_Cal</vt:lpstr>
      <vt:lpstr>Crowd_val_Cal</vt:lpstr>
      <vt:lpstr>Auto_Classification_Cal</vt:lpstr>
      <vt:lpstr>Parcel_registrations_Cal</vt:lpstr>
      <vt:lpstr>Crowd_val</vt:lpstr>
      <vt:lpstr>FieldObservationSurvey</vt:lpstr>
      <vt:lpstr>Auto_Classification </vt:lpstr>
      <vt:lpstr>parcel_registrations</vt:lpstr>
      <vt:lpstr>FieldObservationSurvey!_ftn1</vt:lpstr>
      <vt:lpstr>FieldObservationSurvey!_ftn2</vt:lpstr>
      <vt:lpstr>FieldObservationSurvey!_ftn3</vt:lpstr>
      <vt:lpstr>FieldObservationSurvey!_Ref69278262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Boogaard, Hendrik</dc:creator>
  <cp:lastModifiedBy>Boogaard, Hendrik</cp:lastModifiedBy>
  <dcterms:created xsi:type="dcterms:W3CDTF">2020-08-05T12:18:54Z</dcterms:created>
  <dcterms:modified xsi:type="dcterms:W3CDTF">2021-09-22T14:57:25Z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0x0101005D5EC56677C3C445AF9EC07378335495</vt:lpwstr>
  </property>
</Properties>
</file>